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assil\Downloads\"/>
    </mc:Choice>
  </mc:AlternateContent>
  <xr:revisionPtr revIDLastSave="0" documentId="13_ncr:1_{3EDFD961-9D53-4548-BE05-5A5CB82DCBE0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_README" sheetId="5" r:id="rId1"/>
    <sheet name="GlobalSchemaLevelInfo_clean" sheetId="20" r:id="rId2"/>
    <sheet name="SchemaLevelInfo_pasteValues" sheetId="29" r:id="rId3"/>
    <sheet name="howToDecideReedThreshold" sheetId="16" r:id="rId4"/>
    <sheet name="howToDecideActiveClassThreshold" sheetId="10" r:id="rId5"/>
    <sheet name="howToDecideActiveCommitsThres" sheetId="23" r:id="rId6"/>
    <sheet name="howToDecideSUPThreshold" sheetId="25" r:id="rId7"/>
    <sheet name="tblinsDelThreshold" sheetId="26" r:id="rId8"/>
  </sheets>
  <definedNames>
    <definedName name="_xlnm.Print_Area" localSheetId="0">_README!$A$1:$I$62</definedName>
    <definedName name="_xlnm.Print_Area" localSheetId="1">GlobalSchemaLevelInfo_clean!$A$1:$BI$294</definedName>
    <definedName name="_xlnm.Print_Area" localSheetId="3">howToDecideReedThreshold!$A$1:$F$161</definedName>
    <definedName name="_xlnm.Print_Area" localSheetId="6">howToDecideSUPThreshold!$A$1:$N$196</definedName>
    <definedName name="_xlnm.Print_Area" localSheetId="2">SchemaLevelInfo_pasteValues!$A$1:$BI$294</definedName>
    <definedName name="_xlnm.Print_Titles" localSheetId="1">GlobalSchemaLevelInfo_clean!$A:$A,GlobalSchemaLevelInfo_clean!$1:$1</definedName>
    <definedName name="_xlnm.Print_Titles" localSheetId="3">howToDecideReedThreshold!$A:$A,howToDecideReedThreshold!$1:$1</definedName>
    <definedName name="_xlnm.Print_Titles" localSheetId="2">SchemaLevelInfo_pasteValues!$A:$A,SchemaLevelInfo_pasteValues!$1:$1</definedName>
  </definedNames>
  <calcPr calcId="191029"/>
  <pivotCaches>
    <pivotCache cacheId="1" r:id="rId9"/>
    <pivotCache cacheId="3" r:id="rId10"/>
    <pivotCache cacheId="4" r:id="rId11"/>
    <pivotCache cacheId="5" r:id="rId12"/>
    <pivotCache cacheId="6" r:id="rId13"/>
  </pivotCaches>
</workbook>
</file>

<file path=xl/calcChain.xml><?xml version="1.0" encoding="utf-8"?>
<calcChain xmlns="http://schemas.openxmlformats.org/spreadsheetml/2006/main">
  <c r="BJ3" i="29" l="1"/>
  <c r="BJ4" i="29"/>
  <c r="BJ5" i="29"/>
  <c r="BJ6" i="29"/>
  <c r="BJ7" i="29"/>
  <c r="BJ8" i="29"/>
  <c r="BJ9" i="29"/>
  <c r="BJ10" i="29"/>
  <c r="BJ11" i="29"/>
  <c r="BJ12" i="29"/>
  <c r="BJ13" i="29"/>
  <c r="BJ14" i="29"/>
  <c r="BJ15" i="29"/>
  <c r="BJ16" i="29"/>
  <c r="BJ17" i="29"/>
  <c r="BJ18" i="29"/>
  <c r="BJ19" i="29"/>
  <c r="BJ20" i="29"/>
  <c r="BJ21" i="29"/>
  <c r="BJ22" i="29"/>
  <c r="BJ23" i="29"/>
  <c r="BJ24" i="29"/>
  <c r="BJ25" i="29"/>
  <c r="BJ26" i="29"/>
  <c r="BJ27" i="29"/>
  <c r="BJ28" i="29"/>
  <c r="BJ29" i="29"/>
  <c r="BJ30" i="29"/>
  <c r="BJ31" i="29"/>
  <c r="BJ32" i="29"/>
  <c r="BJ33" i="29"/>
  <c r="BJ34" i="29"/>
  <c r="BJ35" i="29"/>
  <c r="BJ36" i="29"/>
  <c r="BJ37" i="29"/>
  <c r="BJ38" i="29"/>
  <c r="BJ39" i="29"/>
  <c r="BJ40" i="29"/>
  <c r="BJ41" i="29"/>
  <c r="BJ42" i="29"/>
  <c r="BJ43" i="29"/>
  <c r="BJ44" i="29"/>
  <c r="BJ45" i="29"/>
  <c r="BJ46" i="29"/>
  <c r="BJ47" i="29"/>
  <c r="BJ48" i="29"/>
  <c r="BJ49" i="29"/>
  <c r="BJ50" i="29"/>
  <c r="BJ51" i="29"/>
  <c r="BJ52" i="29"/>
  <c r="BJ53" i="29"/>
  <c r="BJ54" i="29"/>
  <c r="BJ55" i="29"/>
  <c r="BJ56" i="29"/>
  <c r="BJ57" i="29"/>
  <c r="BJ58" i="29"/>
  <c r="BJ59" i="29"/>
  <c r="BJ60" i="29"/>
  <c r="BJ61" i="29"/>
  <c r="BJ62" i="29"/>
  <c r="BJ63" i="29"/>
  <c r="BJ64" i="29"/>
  <c r="BJ65" i="29"/>
  <c r="BJ66" i="29"/>
  <c r="BJ67" i="29"/>
  <c r="BJ68" i="29"/>
  <c r="BJ69" i="29"/>
  <c r="BJ70" i="29"/>
  <c r="BJ71" i="29"/>
  <c r="BJ72" i="29"/>
  <c r="BJ73" i="29"/>
  <c r="BJ74" i="29"/>
  <c r="BJ75" i="29"/>
  <c r="BJ76" i="29"/>
  <c r="BJ77" i="29"/>
  <c r="BJ78" i="29"/>
  <c r="BJ79" i="29"/>
  <c r="BJ80" i="29"/>
  <c r="BJ81" i="29"/>
  <c r="BJ82" i="29"/>
  <c r="BJ83" i="29"/>
  <c r="BJ84" i="29"/>
  <c r="BJ85" i="29"/>
  <c r="BJ86" i="29"/>
  <c r="BJ87" i="29"/>
  <c r="BJ88" i="29"/>
  <c r="BJ89" i="29"/>
  <c r="BJ90" i="29"/>
  <c r="BJ91" i="29"/>
  <c r="BJ92" i="29"/>
  <c r="BJ93" i="29"/>
  <c r="BJ94" i="29"/>
  <c r="BJ95" i="29"/>
  <c r="BJ96" i="29"/>
  <c r="BJ97" i="29"/>
  <c r="BJ98" i="29"/>
  <c r="BJ99" i="29"/>
  <c r="BJ100" i="29"/>
  <c r="BJ101" i="29"/>
  <c r="BJ102" i="29"/>
  <c r="BJ103" i="29"/>
  <c r="BJ104" i="29"/>
  <c r="BJ105" i="29"/>
  <c r="BJ106" i="29"/>
  <c r="BJ107" i="29"/>
  <c r="BJ108" i="29"/>
  <c r="BJ109" i="29"/>
  <c r="BJ110" i="29"/>
  <c r="BJ111" i="29"/>
  <c r="BJ112" i="29"/>
  <c r="BJ113" i="29"/>
  <c r="BJ114" i="29"/>
  <c r="BJ115" i="29"/>
  <c r="BJ116" i="29"/>
  <c r="BJ117" i="29"/>
  <c r="BJ118" i="29"/>
  <c r="BJ119" i="29"/>
  <c r="BJ120" i="29"/>
  <c r="BJ121" i="29"/>
  <c r="BJ122" i="29"/>
  <c r="BJ123" i="29"/>
  <c r="BJ124" i="29"/>
  <c r="BJ125" i="29"/>
  <c r="BJ126" i="29"/>
  <c r="BJ127" i="29"/>
  <c r="BJ128" i="29"/>
  <c r="BJ129" i="29"/>
  <c r="BJ130" i="29"/>
  <c r="BJ131" i="29"/>
  <c r="BJ132" i="29"/>
  <c r="BJ133" i="29"/>
  <c r="BJ134" i="29"/>
  <c r="BJ135" i="29"/>
  <c r="BJ136" i="29"/>
  <c r="BJ137" i="29"/>
  <c r="BJ138" i="29"/>
  <c r="BJ139" i="29"/>
  <c r="BJ140" i="29"/>
  <c r="BJ141" i="29"/>
  <c r="BJ142" i="29"/>
  <c r="BJ143" i="29"/>
  <c r="BJ144" i="29"/>
  <c r="BJ145" i="29"/>
  <c r="BJ146" i="29"/>
  <c r="BJ147" i="29"/>
  <c r="BJ148" i="29"/>
  <c r="BJ149" i="29"/>
  <c r="BJ150" i="29"/>
  <c r="BJ151" i="29"/>
  <c r="BJ152" i="29"/>
  <c r="BJ153" i="29"/>
  <c r="BJ154" i="29"/>
  <c r="BJ155" i="29"/>
  <c r="BJ156" i="29"/>
  <c r="BJ157" i="29"/>
  <c r="BJ158" i="29"/>
  <c r="BJ159" i="29"/>
  <c r="BJ160" i="29"/>
  <c r="BJ161" i="29"/>
  <c r="BJ162" i="29"/>
  <c r="BJ163" i="29"/>
  <c r="BJ164" i="29"/>
  <c r="BJ165" i="29"/>
  <c r="BJ166" i="29"/>
  <c r="BJ167" i="29"/>
  <c r="BJ168" i="29"/>
  <c r="BJ169" i="29"/>
  <c r="BJ170" i="29"/>
  <c r="BJ171" i="29"/>
  <c r="BJ172" i="29"/>
  <c r="BJ173" i="29"/>
  <c r="BJ174" i="29"/>
  <c r="BJ175" i="29"/>
  <c r="BJ176" i="29"/>
  <c r="BJ177" i="29"/>
  <c r="BJ178" i="29"/>
  <c r="BJ179" i="29"/>
  <c r="BJ180" i="29"/>
  <c r="BJ181" i="29"/>
  <c r="BJ182" i="29"/>
  <c r="BJ183" i="29"/>
  <c r="BJ184" i="29"/>
  <c r="BJ185" i="29"/>
  <c r="BJ186" i="29"/>
  <c r="BJ187" i="29"/>
  <c r="BJ188" i="29"/>
  <c r="BJ189" i="29"/>
  <c r="BJ190" i="29"/>
  <c r="BJ191" i="29"/>
  <c r="BJ192" i="29"/>
  <c r="BJ193" i="29"/>
  <c r="BJ194" i="29"/>
  <c r="BJ195" i="29"/>
  <c r="BJ196" i="29"/>
  <c r="BJ2" i="29"/>
  <c r="BI285" i="29" l="1"/>
  <c r="BH285" i="29"/>
  <c r="BG285" i="29"/>
  <c r="BF285" i="29"/>
  <c r="BE285" i="29"/>
  <c r="BD285" i="29"/>
  <c r="BC285" i="29"/>
  <c r="BB285" i="29"/>
  <c r="BA285" i="29"/>
  <c r="AZ285" i="29"/>
  <c r="AY285" i="29"/>
  <c r="AX285" i="29"/>
  <c r="AW285" i="29"/>
  <c r="AV285" i="29"/>
  <c r="AU285" i="29"/>
  <c r="AT285" i="29"/>
  <c r="AS285" i="29"/>
  <c r="AR285" i="29"/>
  <c r="AQ285" i="29"/>
  <c r="AP285" i="29"/>
  <c r="AO285" i="29"/>
  <c r="AN285" i="29"/>
  <c r="AM285" i="29"/>
  <c r="AL285" i="29"/>
  <c r="AK285" i="29"/>
  <c r="AJ285" i="29"/>
  <c r="AI285" i="29"/>
  <c r="AH285" i="29"/>
  <c r="AG285" i="29"/>
  <c r="AF285" i="29"/>
  <c r="AE285" i="29"/>
  <c r="AD285" i="29"/>
  <c r="AC285" i="29"/>
  <c r="AB285" i="29"/>
  <c r="AA285" i="29"/>
  <c r="Z285" i="29"/>
  <c r="Y285" i="29"/>
  <c r="X285" i="29"/>
  <c r="W285" i="29"/>
  <c r="V285" i="29"/>
  <c r="U285" i="29"/>
  <c r="T285" i="29"/>
  <c r="S285" i="29"/>
  <c r="R285" i="29"/>
  <c r="Q285" i="29"/>
  <c r="P285" i="29"/>
  <c r="O285" i="29"/>
  <c r="N285" i="29"/>
  <c r="M285" i="29"/>
  <c r="L285" i="29"/>
  <c r="K285" i="29"/>
  <c r="J285" i="29"/>
  <c r="I285" i="29"/>
  <c r="H285" i="29"/>
  <c r="G285" i="29"/>
  <c r="F285" i="29"/>
  <c r="E285" i="29"/>
  <c r="D285" i="29"/>
  <c r="C285" i="29"/>
  <c r="B285" i="29"/>
  <c r="BI284" i="29"/>
  <c r="BH284" i="29"/>
  <c r="BG284" i="29"/>
  <c r="BF284" i="29"/>
  <c r="BE284" i="29"/>
  <c r="BD284" i="29"/>
  <c r="BC284" i="29"/>
  <c r="BB284" i="29"/>
  <c r="BA284" i="29"/>
  <c r="AZ284" i="29"/>
  <c r="AY284" i="29"/>
  <c r="AX284" i="29"/>
  <c r="AW284" i="29"/>
  <c r="AV284" i="29"/>
  <c r="AU284" i="29"/>
  <c r="AT284" i="29"/>
  <c r="AS284" i="29"/>
  <c r="AR284" i="29"/>
  <c r="AQ284" i="29"/>
  <c r="AP284" i="29"/>
  <c r="AO284" i="29"/>
  <c r="AN284" i="29"/>
  <c r="AM284" i="29"/>
  <c r="AL284" i="29"/>
  <c r="AK284" i="29"/>
  <c r="AJ284" i="29"/>
  <c r="AI284" i="29"/>
  <c r="AH284" i="29"/>
  <c r="AG284" i="29"/>
  <c r="AF284" i="29"/>
  <c r="AE284" i="29"/>
  <c r="AD284" i="29"/>
  <c r="AC284" i="29"/>
  <c r="AB284" i="29"/>
  <c r="AA284" i="29"/>
  <c r="Z284" i="29"/>
  <c r="Y284" i="29"/>
  <c r="X284" i="29"/>
  <c r="W284" i="29"/>
  <c r="V284" i="29"/>
  <c r="U284" i="29"/>
  <c r="T284" i="29"/>
  <c r="S284" i="29"/>
  <c r="R284" i="29"/>
  <c r="Q284" i="29"/>
  <c r="P284" i="29"/>
  <c r="O284" i="29"/>
  <c r="N284" i="29"/>
  <c r="M284" i="29"/>
  <c r="L284" i="29"/>
  <c r="K284" i="29"/>
  <c r="J284" i="29"/>
  <c r="I284" i="29"/>
  <c r="H284" i="29"/>
  <c r="G284" i="29"/>
  <c r="F284" i="29"/>
  <c r="E284" i="29"/>
  <c r="D284" i="29"/>
  <c r="C284" i="29"/>
  <c r="B284" i="29"/>
  <c r="BI283" i="29"/>
  <c r="BH283" i="29"/>
  <c r="BG283" i="29"/>
  <c r="BF283" i="29"/>
  <c r="BE283" i="29"/>
  <c r="BD283" i="29"/>
  <c r="BC283" i="29"/>
  <c r="BB283" i="29"/>
  <c r="BA283" i="29"/>
  <c r="AZ283" i="29"/>
  <c r="AY283" i="29"/>
  <c r="AX283" i="29"/>
  <c r="AW283" i="29"/>
  <c r="AV283" i="29"/>
  <c r="AU283" i="29"/>
  <c r="AT283" i="29"/>
  <c r="AS283" i="29"/>
  <c r="AR283" i="29"/>
  <c r="AQ283" i="29"/>
  <c r="AP283" i="29"/>
  <c r="AO283" i="29"/>
  <c r="AN283" i="29"/>
  <c r="AM283" i="29"/>
  <c r="AL283" i="29"/>
  <c r="AK283" i="29"/>
  <c r="AJ283" i="29"/>
  <c r="AI283" i="29"/>
  <c r="AH283" i="29"/>
  <c r="AG283" i="29"/>
  <c r="AF283" i="29"/>
  <c r="AE283" i="29"/>
  <c r="AD283" i="29"/>
  <c r="AC283" i="29"/>
  <c r="AB283" i="29"/>
  <c r="AA283" i="29"/>
  <c r="Z283" i="29"/>
  <c r="Y283" i="29"/>
  <c r="X283" i="29"/>
  <c r="W283" i="29"/>
  <c r="V283" i="29"/>
  <c r="U283" i="29"/>
  <c r="T283" i="29"/>
  <c r="S283" i="29"/>
  <c r="R283" i="29"/>
  <c r="Q283" i="29"/>
  <c r="P283" i="29"/>
  <c r="O283" i="29"/>
  <c r="N283" i="29"/>
  <c r="M283" i="29"/>
  <c r="L283" i="29"/>
  <c r="K283" i="29"/>
  <c r="J283" i="29"/>
  <c r="I283" i="29"/>
  <c r="H283" i="29"/>
  <c r="G283" i="29"/>
  <c r="F283" i="29"/>
  <c r="E283" i="29"/>
  <c r="D283" i="29"/>
  <c r="C283" i="29"/>
  <c r="B283" i="29"/>
  <c r="BI271" i="29"/>
  <c r="BH271" i="29"/>
  <c r="BG271" i="29"/>
  <c r="BF271" i="29"/>
  <c r="BE271" i="29"/>
  <c r="BD271" i="29"/>
  <c r="BC271" i="29"/>
  <c r="BB271" i="29"/>
  <c r="BA271" i="29"/>
  <c r="AZ271" i="29"/>
  <c r="AY271" i="29"/>
  <c r="AX271" i="29"/>
  <c r="AW271" i="29"/>
  <c r="AV271" i="29"/>
  <c r="AU271" i="29"/>
  <c r="AT271" i="29"/>
  <c r="AS271" i="29"/>
  <c r="AR271" i="29"/>
  <c r="AQ271" i="29"/>
  <c r="AP271" i="29"/>
  <c r="AO271" i="29"/>
  <c r="AN271" i="29"/>
  <c r="AM271" i="29"/>
  <c r="AL271" i="29"/>
  <c r="AK271" i="29"/>
  <c r="AJ271" i="29"/>
  <c r="AI271" i="29"/>
  <c r="AH271" i="29"/>
  <c r="AG271" i="29"/>
  <c r="AF271" i="29"/>
  <c r="AE271" i="29"/>
  <c r="AD271" i="29"/>
  <c r="AC271" i="29"/>
  <c r="AB271" i="29"/>
  <c r="AA271" i="29"/>
  <c r="Z271" i="29"/>
  <c r="Y271" i="29"/>
  <c r="X271" i="29"/>
  <c r="W271" i="29"/>
  <c r="V271" i="29"/>
  <c r="U271" i="29"/>
  <c r="T271" i="29"/>
  <c r="S271" i="29"/>
  <c r="R271" i="29"/>
  <c r="Q271" i="29"/>
  <c r="P271" i="29"/>
  <c r="O271" i="29"/>
  <c r="N271" i="29"/>
  <c r="M271" i="29"/>
  <c r="L271" i="29"/>
  <c r="K271" i="29"/>
  <c r="J271" i="29"/>
  <c r="I271" i="29"/>
  <c r="H271" i="29"/>
  <c r="G271" i="29"/>
  <c r="F271" i="29"/>
  <c r="E271" i="29"/>
  <c r="D271" i="29"/>
  <c r="C271" i="29"/>
  <c r="B271" i="29"/>
  <c r="BI270" i="29"/>
  <c r="BH270" i="29"/>
  <c r="BG270" i="29"/>
  <c r="BF270" i="29"/>
  <c r="BE270" i="29"/>
  <c r="BD270" i="29"/>
  <c r="BC270" i="29"/>
  <c r="BB270" i="29"/>
  <c r="BA270" i="29"/>
  <c r="AZ270" i="29"/>
  <c r="AY270" i="29"/>
  <c r="AX270" i="29"/>
  <c r="AW270" i="29"/>
  <c r="AV270" i="29"/>
  <c r="AU270" i="29"/>
  <c r="AT270" i="29"/>
  <c r="AS270" i="29"/>
  <c r="AR270" i="29"/>
  <c r="AQ270" i="29"/>
  <c r="AP270" i="29"/>
  <c r="AO270" i="29"/>
  <c r="AN270" i="29"/>
  <c r="AM270" i="29"/>
  <c r="AL270" i="29"/>
  <c r="AK270" i="29"/>
  <c r="AJ270" i="29"/>
  <c r="AI270" i="29"/>
  <c r="AH270" i="29"/>
  <c r="AG270" i="29"/>
  <c r="AF270" i="29"/>
  <c r="AE270" i="29"/>
  <c r="AD270" i="29"/>
  <c r="AC270" i="29"/>
  <c r="AB270" i="29"/>
  <c r="AA270" i="29"/>
  <c r="Z270" i="29"/>
  <c r="Y270" i="29"/>
  <c r="X270" i="29"/>
  <c r="W270" i="29"/>
  <c r="V270" i="29"/>
  <c r="U270" i="29"/>
  <c r="T270" i="29"/>
  <c r="S270" i="29"/>
  <c r="R270" i="29"/>
  <c r="Q270" i="29"/>
  <c r="P270" i="29"/>
  <c r="O270" i="29"/>
  <c r="N270" i="29"/>
  <c r="M270" i="29"/>
  <c r="L270" i="29"/>
  <c r="K270" i="29"/>
  <c r="J270" i="29"/>
  <c r="I270" i="29"/>
  <c r="H270" i="29"/>
  <c r="G270" i="29"/>
  <c r="F270" i="29"/>
  <c r="E270" i="29"/>
  <c r="D270" i="29"/>
  <c r="C270" i="29"/>
  <c r="B270" i="29"/>
  <c r="BI269" i="29"/>
  <c r="BH269" i="29"/>
  <c r="BG269" i="29"/>
  <c r="BF269" i="29"/>
  <c r="BE269" i="29"/>
  <c r="BD269" i="29"/>
  <c r="BC269" i="29"/>
  <c r="BB269" i="29"/>
  <c r="BA269" i="29"/>
  <c r="AZ269" i="29"/>
  <c r="AY269" i="29"/>
  <c r="AX269" i="29"/>
  <c r="AW269" i="29"/>
  <c r="AV269" i="29"/>
  <c r="AU269" i="29"/>
  <c r="AT269" i="29"/>
  <c r="AS269" i="29"/>
  <c r="AR269" i="29"/>
  <c r="AQ269" i="29"/>
  <c r="AP269" i="29"/>
  <c r="AO269" i="29"/>
  <c r="AN269" i="29"/>
  <c r="AM269" i="29"/>
  <c r="AL269" i="29"/>
  <c r="AK269" i="29"/>
  <c r="AJ269" i="29"/>
  <c r="AI269" i="29"/>
  <c r="AH269" i="29"/>
  <c r="AG269" i="29"/>
  <c r="AF269" i="29"/>
  <c r="AE269" i="29"/>
  <c r="AD269" i="29"/>
  <c r="AC269" i="29"/>
  <c r="AB269" i="29"/>
  <c r="AA269" i="29"/>
  <c r="Z269" i="29"/>
  <c r="Y269" i="29"/>
  <c r="X269" i="29"/>
  <c r="W269" i="29"/>
  <c r="V269" i="29"/>
  <c r="U269" i="29"/>
  <c r="T269" i="29"/>
  <c r="S269" i="29"/>
  <c r="R269" i="29"/>
  <c r="Q269" i="29"/>
  <c r="P269" i="29"/>
  <c r="O269" i="29"/>
  <c r="N269" i="29"/>
  <c r="M269" i="29"/>
  <c r="L269" i="29"/>
  <c r="K269" i="29"/>
  <c r="J269" i="29"/>
  <c r="I269" i="29"/>
  <c r="H269" i="29"/>
  <c r="G269" i="29"/>
  <c r="F269" i="29"/>
  <c r="E269" i="29"/>
  <c r="D269" i="29"/>
  <c r="C269" i="29"/>
  <c r="B269" i="29"/>
  <c r="BI257" i="29"/>
  <c r="BH257" i="29"/>
  <c r="BG257" i="29"/>
  <c r="BF257" i="29"/>
  <c r="BE257" i="29"/>
  <c r="BD257" i="29"/>
  <c r="BC257" i="29"/>
  <c r="BB257" i="29"/>
  <c r="BA257" i="29"/>
  <c r="AZ257" i="29"/>
  <c r="AY257" i="29"/>
  <c r="AX257" i="29"/>
  <c r="AW257" i="29"/>
  <c r="AV257" i="29"/>
  <c r="AU257" i="29"/>
  <c r="AT257" i="29"/>
  <c r="AS257" i="29"/>
  <c r="AR257" i="29"/>
  <c r="AQ257" i="29"/>
  <c r="AP257" i="29"/>
  <c r="AO257" i="29"/>
  <c r="AN257" i="29"/>
  <c r="AM257" i="29"/>
  <c r="AL257" i="29"/>
  <c r="AK257" i="29"/>
  <c r="AJ257" i="29"/>
  <c r="AI257" i="29"/>
  <c r="AH257" i="29"/>
  <c r="AG257" i="29"/>
  <c r="AF257" i="29"/>
  <c r="AE257" i="29"/>
  <c r="AD257" i="29"/>
  <c r="AC257" i="29"/>
  <c r="AB257" i="29"/>
  <c r="AA257" i="29"/>
  <c r="Z257" i="29"/>
  <c r="Y257" i="29"/>
  <c r="X257" i="29"/>
  <c r="W257" i="29"/>
  <c r="V257" i="29"/>
  <c r="U257" i="29"/>
  <c r="T257" i="29"/>
  <c r="S257" i="29"/>
  <c r="R257" i="29"/>
  <c r="Q257" i="29"/>
  <c r="P257" i="29"/>
  <c r="O257" i="29"/>
  <c r="N257" i="29"/>
  <c r="M257" i="29"/>
  <c r="L257" i="29"/>
  <c r="K257" i="29"/>
  <c r="J257" i="29"/>
  <c r="I257" i="29"/>
  <c r="H257" i="29"/>
  <c r="G257" i="29"/>
  <c r="F257" i="29"/>
  <c r="E257" i="29"/>
  <c r="D257" i="29"/>
  <c r="C257" i="29"/>
  <c r="B257" i="29"/>
  <c r="BI256" i="29"/>
  <c r="BH256" i="29"/>
  <c r="BG256" i="29"/>
  <c r="BF256" i="29"/>
  <c r="BE256" i="29"/>
  <c r="BD256" i="29"/>
  <c r="BC256" i="29"/>
  <c r="BB256" i="29"/>
  <c r="BA256" i="29"/>
  <c r="AZ256" i="29"/>
  <c r="AY256" i="29"/>
  <c r="AX256" i="29"/>
  <c r="AW256" i="29"/>
  <c r="AV256" i="29"/>
  <c r="AU256" i="29"/>
  <c r="AT256" i="29"/>
  <c r="AS256" i="29"/>
  <c r="AR256" i="29"/>
  <c r="AQ256" i="29"/>
  <c r="AP256" i="29"/>
  <c r="AO256" i="29"/>
  <c r="AN256" i="29"/>
  <c r="AM256" i="29"/>
  <c r="AL256" i="29"/>
  <c r="AK256" i="29"/>
  <c r="AJ256" i="29"/>
  <c r="AI256" i="29"/>
  <c r="AH256" i="29"/>
  <c r="AG256" i="29"/>
  <c r="AF256" i="29"/>
  <c r="AE256" i="29"/>
  <c r="AD256" i="29"/>
  <c r="AC256" i="29"/>
  <c r="AB256" i="29"/>
  <c r="AA256" i="29"/>
  <c r="Z256" i="29"/>
  <c r="Y256" i="29"/>
  <c r="X256" i="29"/>
  <c r="W256" i="29"/>
  <c r="V256" i="29"/>
  <c r="U256" i="29"/>
  <c r="T256" i="29"/>
  <c r="S256" i="29"/>
  <c r="R256" i="29"/>
  <c r="Q256" i="29"/>
  <c r="P256" i="29"/>
  <c r="O256" i="29"/>
  <c r="N256" i="29"/>
  <c r="M256" i="29"/>
  <c r="L256" i="29"/>
  <c r="K256" i="29"/>
  <c r="J256" i="29"/>
  <c r="I256" i="29"/>
  <c r="H256" i="29"/>
  <c r="G256" i="29"/>
  <c r="F256" i="29"/>
  <c r="E256" i="29"/>
  <c r="D256" i="29"/>
  <c r="C256" i="29"/>
  <c r="B256" i="29"/>
  <c r="BI255" i="29"/>
  <c r="BH255" i="29"/>
  <c r="BG255" i="29"/>
  <c r="BF255" i="29"/>
  <c r="BE255" i="29"/>
  <c r="BD255" i="29"/>
  <c r="BC255" i="29"/>
  <c r="BB255" i="29"/>
  <c r="BA255" i="29"/>
  <c r="AZ255" i="29"/>
  <c r="AY255" i="29"/>
  <c r="AX255" i="29"/>
  <c r="AW255" i="29"/>
  <c r="AV255" i="29"/>
  <c r="AU255" i="29"/>
  <c r="AT255" i="29"/>
  <c r="AS255" i="29"/>
  <c r="AR255" i="29"/>
  <c r="AQ255" i="29"/>
  <c r="AP255" i="29"/>
  <c r="AO255" i="29"/>
  <c r="AN255" i="29"/>
  <c r="AM255" i="29"/>
  <c r="AL255" i="29"/>
  <c r="AK255" i="29"/>
  <c r="AJ255" i="29"/>
  <c r="AI255" i="29"/>
  <c r="AH255" i="29"/>
  <c r="AG255" i="29"/>
  <c r="AF255" i="29"/>
  <c r="AE255" i="29"/>
  <c r="AD255" i="29"/>
  <c r="AC255" i="29"/>
  <c r="AB255" i="29"/>
  <c r="AA255" i="29"/>
  <c r="Z255" i="29"/>
  <c r="Y255" i="29"/>
  <c r="X255" i="29"/>
  <c r="W255" i="29"/>
  <c r="V255" i="29"/>
  <c r="U255" i="29"/>
  <c r="T255" i="29"/>
  <c r="S255" i="29"/>
  <c r="R255" i="29"/>
  <c r="Q255" i="29"/>
  <c r="P255" i="29"/>
  <c r="O255" i="29"/>
  <c r="N255" i="29"/>
  <c r="M255" i="29"/>
  <c r="L255" i="29"/>
  <c r="K255" i="29"/>
  <c r="J255" i="29"/>
  <c r="I255" i="29"/>
  <c r="H255" i="29"/>
  <c r="G255" i="29"/>
  <c r="F255" i="29"/>
  <c r="E255" i="29"/>
  <c r="D255" i="29"/>
  <c r="C255" i="29"/>
  <c r="B255" i="29"/>
  <c r="BI243" i="29"/>
  <c r="BH243" i="29"/>
  <c r="BG243" i="29"/>
  <c r="BF243" i="29"/>
  <c r="BE243" i="29"/>
  <c r="BD243" i="29"/>
  <c r="BC243" i="29"/>
  <c r="BB243" i="29"/>
  <c r="BA243" i="29"/>
  <c r="AZ243" i="29"/>
  <c r="AY243" i="29"/>
  <c r="AX243" i="29"/>
  <c r="AW243" i="29"/>
  <c r="AV243" i="29"/>
  <c r="AU243" i="29"/>
  <c r="AT243" i="29"/>
  <c r="AS243" i="29"/>
  <c r="AR243" i="29"/>
  <c r="AQ243" i="29"/>
  <c r="AP243" i="29"/>
  <c r="AO243" i="29"/>
  <c r="AN243" i="29"/>
  <c r="AM243" i="29"/>
  <c r="AL243" i="29"/>
  <c r="AK243" i="29"/>
  <c r="AJ243" i="29"/>
  <c r="AI243" i="29"/>
  <c r="AH243" i="29"/>
  <c r="AG243" i="29"/>
  <c r="AF243" i="29"/>
  <c r="AE243" i="29"/>
  <c r="AD243" i="29"/>
  <c r="AC243" i="29"/>
  <c r="AB243" i="29"/>
  <c r="AA243" i="29"/>
  <c r="Z243" i="29"/>
  <c r="Y243" i="29"/>
  <c r="X243" i="29"/>
  <c r="W243" i="29"/>
  <c r="V243" i="29"/>
  <c r="U243" i="29"/>
  <c r="T243" i="29"/>
  <c r="S243" i="29"/>
  <c r="R243" i="29"/>
  <c r="Q243" i="29"/>
  <c r="P243" i="29"/>
  <c r="O243" i="29"/>
  <c r="N243" i="29"/>
  <c r="M243" i="29"/>
  <c r="L243" i="29"/>
  <c r="K243" i="29"/>
  <c r="J243" i="29"/>
  <c r="I243" i="29"/>
  <c r="H243" i="29"/>
  <c r="G243" i="29"/>
  <c r="F243" i="29"/>
  <c r="E243" i="29"/>
  <c r="D243" i="29"/>
  <c r="C243" i="29"/>
  <c r="B243" i="29"/>
  <c r="BI242" i="29"/>
  <c r="BH242" i="29"/>
  <c r="BG242" i="29"/>
  <c r="BF242" i="29"/>
  <c r="BE242" i="29"/>
  <c r="BD242" i="29"/>
  <c r="BC242" i="29"/>
  <c r="BB242" i="29"/>
  <c r="BA242" i="29"/>
  <c r="AZ242" i="29"/>
  <c r="AY242" i="29"/>
  <c r="AX242" i="29"/>
  <c r="AW242" i="29"/>
  <c r="AV242" i="29"/>
  <c r="AU242" i="29"/>
  <c r="AT242" i="29"/>
  <c r="AS242" i="29"/>
  <c r="AR242" i="29"/>
  <c r="AQ242" i="29"/>
  <c r="AP242" i="29"/>
  <c r="AO242" i="29"/>
  <c r="AN242" i="29"/>
  <c r="AM242" i="29"/>
  <c r="AL242" i="29"/>
  <c r="AK242" i="29"/>
  <c r="AJ242" i="29"/>
  <c r="AI242" i="29"/>
  <c r="AH242" i="29"/>
  <c r="AG242" i="29"/>
  <c r="AF242" i="29"/>
  <c r="AE242" i="29"/>
  <c r="AD242" i="29"/>
  <c r="AC242" i="29"/>
  <c r="AB242" i="29"/>
  <c r="AA242" i="29"/>
  <c r="Z242" i="29"/>
  <c r="Y242" i="29"/>
  <c r="X242" i="29"/>
  <c r="W242" i="29"/>
  <c r="V242" i="29"/>
  <c r="U242" i="29"/>
  <c r="T242" i="29"/>
  <c r="S242" i="29"/>
  <c r="R242" i="29"/>
  <c r="Q242" i="29"/>
  <c r="P242" i="29"/>
  <c r="O242" i="29"/>
  <c r="N242" i="29"/>
  <c r="M242" i="29"/>
  <c r="L242" i="29"/>
  <c r="K242" i="29"/>
  <c r="J242" i="29"/>
  <c r="I242" i="29"/>
  <c r="H242" i="29"/>
  <c r="G242" i="29"/>
  <c r="F242" i="29"/>
  <c r="E242" i="29"/>
  <c r="D242" i="29"/>
  <c r="C242" i="29"/>
  <c r="B242" i="29"/>
  <c r="BI241" i="29"/>
  <c r="BH241" i="29"/>
  <c r="BG241" i="29"/>
  <c r="BF241" i="29"/>
  <c r="BE241" i="29"/>
  <c r="BD241" i="29"/>
  <c r="BC241" i="29"/>
  <c r="BB241" i="29"/>
  <c r="BA241" i="29"/>
  <c r="AZ241" i="29"/>
  <c r="AY241" i="29"/>
  <c r="AX241" i="29"/>
  <c r="AW241" i="29"/>
  <c r="AV241" i="29"/>
  <c r="AU241" i="29"/>
  <c r="AT241" i="29"/>
  <c r="AS241" i="29"/>
  <c r="AR241" i="29"/>
  <c r="AQ241" i="29"/>
  <c r="AP241" i="29"/>
  <c r="AO241" i="29"/>
  <c r="AN241" i="29"/>
  <c r="AM241" i="29"/>
  <c r="AL241" i="29"/>
  <c r="AK241" i="29"/>
  <c r="AJ241" i="29"/>
  <c r="AI241" i="29"/>
  <c r="AH241" i="29"/>
  <c r="AG241" i="29"/>
  <c r="AF241" i="29"/>
  <c r="AE241" i="29"/>
  <c r="AD241" i="29"/>
  <c r="AC241" i="29"/>
  <c r="AB241" i="29"/>
  <c r="AA241" i="29"/>
  <c r="Z241" i="29"/>
  <c r="Y241" i="29"/>
  <c r="X241" i="29"/>
  <c r="W241" i="29"/>
  <c r="V241" i="29"/>
  <c r="U241" i="29"/>
  <c r="T241" i="29"/>
  <c r="S241" i="29"/>
  <c r="R241" i="29"/>
  <c r="Q241" i="29"/>
  <c r="P241" i="29"/>
  <c r="O241" i="29"/>
  <c r="N241" i="29"/>
  <c r="M241" i="29"/>
  <c r="L241" i="29"/>
  <c r="K241" i="29"/>
  <c r="J241" i="29"/>
  <c r="I241" i="29"/>
  <c r="H241" i="29"/>
  <c r="G241" i="29"/>
  <c r="F241" i="29"/>
  <c r="E241" i="29"/>
  <c r="D241" i="29"/>
  <c r="C241" i="29"/>
  <c r="B241" i="29"/>
  <c r="BI229" i="29"/>
  <c r="BH229" i="29"/>
  <c r="BG229" i="29"/>
  <c r="BF229" i="29"/>
  <c r="BE229" i="29"/>
  <c r="BD229" i="29"/>
  <c r="BC229" i="29"/>
  <c r="BB229" i="29"/>
  <c r="BA229" i="29"/>
  <c r="AZ229" i="29"/>
  <c r="AY229" i="29"/>
  <c r="AX229" i="29"/>
  <c r="AW229" i="29"/>
  <c r="AV229" i="29"/>
  <c r="AU229" i="29"/>
  <c r="AT229" i="29"/>
  <c r="AS229" i="29"/>
  <c r="AR229" i="29"/>
  <c r="AQ229" i="29"/>
  <c r="AP229" i="29"/>
  <c r="AO229" i="29"/>
  <c r="AN229" i="29"/>
  <c r="AM229" i="29"/>
  <c r="AL229" i="29"/>
  <c r="AK229" i="29"/>
  <c r="AJ229" i="29"/>
  <c r="AI229" i="29"/>
  <c r="AH229" i="29"/>
  <c r="AG229" i="29"/>
  <c r="AF229" i="29"/>
  <c r="AE229" i="29"/>
  <c r="AD229" i="29"/>
  <c r="AC229" i="29"/>
  <c r="AB229" i="29"/>
  <c r="AA229" i="29"/>
  <c r="Z229" i="29"/>
  <c r="Y229" i="29"/>
  <c r="X229" i="29"/>
  <c r="W229" i="29"/>
  <c r="V229" i="29"/>
  <c r="U229" i="29"/>
  <c r="T229" i="29"/>
  <c r="S229" i="29"/>
  <c r="R229" i="29"/>
  <c r="Q229" i="29"/>
  <c r="P229" i="29"/>
  <c r="O229" i="29"/>
  <c r="N229" i="29"/>
  <c r="M229" i="29"/>
  <c r="L229" i="29"/>
  <c r="K229" i="29"/>
  <c r="J229" i="29"/>
  <c r="I229" i="29"/>
  <c r="H229" i="29"/>
  <c r="G229" i="29"/>
  <c r="F229" i="29"/>
  <c r="E229" i="29"/>
  <c r="D229" i="29"/>
  <c r="C229" i="29"/>
  <c r="B229" i="29"/>
  <c r="BI228" i="29"/>
  <c r="BH228" i="29"/>
  <c r="BG228" i="29"/>
  <c r="BF228" i="29"/>
  <c r="BE228" i="29"/>
  <c r="BD228" i="29"/>
  <c r="BC228" i="29"/>
  <c r="BB228" i="29"/>
  <c r="BA228" i="29"/>
  <c r="AZ228" i="29"/>
  <c r="AY228" i="29"/>
  <c r="AX228" i="29"/>
  <c r="AW228" i="29"/>
  <c r="AV228" i="29"/>
  <c r="AU228" i="29"/>
  <c r="AT228" i="29"/>
  <c r="AS228" i="29"/>
  <c r="AR228" i="29"/>
  <c r="AQ228" i="29"/>
  <c r="AP228" i="29"/>
  <c r="AO228" i="29"/>
  <c r="AN228" i="29"/>
  <c r="AM228" i="29"/>
  <c r="AL228" i="29"/>
  <c r="AK228" i="29"/>
  <c r="AJ228" i="29"/>
  <c r="AI228" i="29"/>
  <c r="AH228" i="29"/>
  <c r="AG228" i="29"/>
  <c r="AF228" i="29"/>
  <c r="AE228" i="29"/>
  <c r="AD228" i="29"/>
  <c r="AC228" i="29"/>
  <c r="AB228" i="29"/>
  <c r="AA228" i="29"/>
  <c r="Z228" i="29"/>
  <c r="Y228" i="29"/>
  <c r="X228" i="29"/>
  <c r="W228" i="29"/>
  <c r="V228" i="29"/>
  <c r="U228" i="29"/>
  <c r="T228" i="29"/>
  <c r="S228" i="29"/>
  <c r="R228" i="29"/>
  <c r="Q228" i="29"/>
  <c r="P228" i="29"/>
  <c r="O228" i="29"/>
  <c r="N228" i="29"/>
  <c r="M228" i="29"/>
  <c r="L228" i="29"/>
  <c r="K228" i="29"/>
  <c r="J228" i="29"/>
  <c r="I228" i="29"/>
  <c r="H228" i="29"/>
  <c r="G228" i="29"/>
  <c r="F228" i="29"/>
  <c r="E228" i="29"/>
  <c r="D228" i="29"/>
  <c r="C228" i="29"/>
  <c r="B228" i="29"/>
  <c r="BI227" i="29"/>
  <c r="BH227" i="29"/>
  <c r="BG227" i="29"/>
  <c r="BF227" i="29"/>
  <c r="BE227" i="29"/>
  <c r="BD227" i="29"/>
  <c r="BC227" i="29"/>
  <c r="BB227" i="29"/>
  <c r="BA227" i="29"/>
  <c r="AZ227" i="29"/>
  <c r="AY227" i="29"/>
  <c r="AX227" i="29"/>
  <c r="AW227" i="29"/>
  <c r="AV227" i="29"/>
  <c r="AU227" i="29"/>
  <c r="AT227" i="29"/>
  <c r="AS227" i="29"/>
  <c r="AR227" i="29"/>
  <c r="AQ227" i="29"/>
  <c r="AP227" i="29"/>
  <c r="AO227" i="29"/>
  <c r="AN227" i="29"/>
  <c r="AM227" i="29"/>
  <c r="AL227" i="29"/>
  <c r="AK227" i="29"/>
  <c r="AJ227" i="29"/>
  <c r="AI227" i="29"/>
  <c r="AH227" i="29"/>
  <c r="AG227" i="29"/>
  <c r="AF227" i="29"/>
  <c r="AE227" i="29"/>
  <c r="AD227" i="29"/>
  <c r="AC227" i="29"/>
  <c r="AB227" i="29"/>
  <c r="AA227" i="29"/>
  <c r="Z227" i="29"/>
  <c r="Y227" i="29"/>
  <c r="X227" i="29"/>
  <c r="W227" i="29"/>
  <c r="V227" i="29"/>
  <c r="U227" i="29"/>
  <c r="T227" i="29"/>
  <c r="S227" i="29"/>
  <c r="R227" i="29"/>
  <c r="Q227" i="29"/>
  <c r="P227" i="29"/>
  <c r="O227" i="29"/>
  <c r="N227" i="29"/>
  <c r="M227" i="29"/>
  <c r="L227" i="29"/>
  <c r="K227" i="29"/>
  <c r="J227" i="29"/>
  <c r="I227" i="29"/>
  <c r="H227" i="29"/>
  <c r="G227" i="29"/>
  <c r="F227" i="29"/>
  <c r="E227" i="29"/>
  <c r="D227" i="29"/>
  <c r="C227" i="29"/>
  <c r="B227" i="29"/>
  <c r="BI215" i="29"/>
  <c r="BH215" i="29"/>
  <c r="BG215" i="29"/>
  <c r="BF215" i="29"/>
  <c r="BE215" i="29"/>
  <c r="BD215" i="29"/>
  <c r="BC215" i="29"/>
  <c r="BB215" i="29"/>
  <c r="BA215" i="29"/>
  <c r="AZ215" i="29"/>
  <c r="AY215" i="29"/>
  <c r="AX215" i="29"/>
  <c r="AW215" i="29"/>
  <c r="AV215" i="29"/>
  <c r="AU215" i="29"/>
  <c r="AT215" i="29"/>
  <c r="AS215" i="29"/>
  <c r="AR215" i="29"/>
  <c r="AQ215" i="29"/>
  <c r="AP215" i="29"/>
  <c r="AO215" i="29"/>
  <c r="AN215" i="29"/>
  <c r="AM215" i="29"/>
  <c r="AL215" i="29"/>
  <c r="AK215" i="29"/>
  <c r="AJ215" i="29"/>
  <c r="AI215" i="29"/>
  <c r="AH215" i="29"/>
  <c r="AG215" i="29"/>
  <c r="AF215" i="29"/>
  <c r="AE215" i="29"/>
  <c r="AD215" i="29"/>
  <c r="AC215" i="29"/>
  <c r="AB215" i="29"/>
  <c r="AA215" i="29"/>
  <c r="Z215" i="29"/>
  <c r="Y215" i="29"/>
  <c r="X215" i="29"/>
  <c r="W215" i="29"/>
  <c r="V215" i="29"/>
  <c r="U215" i="29"/>
  <c r="T215" i="29"/>
  <c r="S215" i="29"/>
  <c r="R215" i="29"/>
  <c r="Q215" i="29"/>
  <c r="P215" i="29"/>
  <c r="O215" i="29"/>
  <c r="N215" i="29"/>
  <c r="M215" i="29"/>
  <c r="L215" i="29"/>
  <c r="K215" i="29"/>
  <c r="J215" i="29"/>
  <c r="I215" i="29"/>
  <c r="H215" i="29"/>
  <c r="G215" i="29"/>
  <c r="F215" i="29"/>
  <c r="E215" i="29"/>
  <c r="D215" i="29"/>
  <c r="C215" i="29"/>
  <c r="B215" i="29"/>
  <c r="BI214" i="29"/>
  <c r="BH214" i="29"/>
  <c r="BG214" i="29"/>
  <c r="BF214" i="29"/>
  <c r="BE214" i="29"/>
  <c r="BD214" i="29"/>
  <c r="BC214" i="29"/>
  <c r="BB214" i="29"/>
  <c r="BA214" i="29"/>
  <c r="AZ214" i="29"/>
  <c r="AY214" i="29"/>
  <c r="AX214" i="29"/>
  <c r="AW214" i="29"/>
  <c r="AV214" i="29"/>
  <c r="AU214" i="29"/>
  <c r="AT214" i="29"/>
  <c r="AS214" i="29"/>
  <c r="AR214" i="29"/>
  <c r="AQ214" i="29"/>
  <c r="AP214" i="29"/>
  <c r="AO214" i="29"/>
  <c r="AN214" i="29"/>
  <c r="AM214" i="29"/>
  <c r="AL214" i="29"/>
  <c r="AK214" i="29"/>
  <c r="AJ214" i="29"/>
  <c r="AI214" i="29"/>
  <c r="AH214" i="29"/>
  <c r="AG214" i="29"/>
  <c r="AF214" i="29"/>
  <c r="AE214" i="29"/>
  <c r="AD214" i="29"/>
  <c r="AC214" i="29"/>
  <c r="AB214" i="29"/>
  <c r="AA214" i="29"/>
  <c r="Z214" i="29"/>
  <c r="Y214" i="29"/>
  <c r="X214" i="29"/>
  <c r="W214" i="29"/>
  <c r="V214" i="29"/>
  <c r="U214" i="29"/>
  <c r="T214" i="29"/>
  <c r="S214" i="29"/>
  <c r="R214" i="29"/>
  <c r="Q214" i="29"/>
  <c r="P214" i="29"/>
  <c r="O214" i="29"/>
  <c r="N214" i="29"/>
  <c r="M214" i="29"/>
  <c r="L214" i="29"/>
  <c r="K214" i="29"/>
  <c r="J214" i="29"/>
  <c r="I214" i="29"/>
  <c r="H214" i="29"/>
  <c r="G214" i="29"/>
  <c r="F214" i="29"/>
  <c r="E214" i="29"/>
  <c r="D214" i="29"/>
  <c r="C214" i="29"/>
  <c r="B214" i="29"/>
  <c r="BI213" i="29"/>
  <c r="BH213" i="29"/>
  <c r="BG213" i="29"/>
  <c r="BF213" i="29"/>
  <c r="BE213" i="29"/>
  <c r="BD213" i="29"/>
  <c r="BC213" i="29"/>
  <c r="BB213" i="29"/>
  <c r="BA213" i="29"/>
  <c r="AZ213" i="29"/>
  <c r="AY213" i="29"/>
  <c r="AX213" i="29"/>
  <c r="AW213" i="29"/>
  <c r="AV213" i="29"/>
  <c r="AU213" i="29"/>
  <c r="AT213" i="29"/>
  <c r="AS213" i="29"/>
  <c r="AR213" i="29"/>
  <c r="AQ213" i="29"/>
  <c r="AP213" i="29"/>
  <c r="AO213" i="29"/>
  <c r="AN213" i="29"/>
  <c r="AM213" i="29"/>
  <c r="AL213" i="29"/>
  <c r="AK213" i="29"/>
  <c r="AJ213" i="29"/>
  <c r="AI213" i="29"/>
  <c r="AH213" i="29"/>
  <c r="AG213" i="29"/>
  <c r="AF213" i="29"/>
  <c r="AE213" i="29"/>
  <c r="AD213" i="29"/>
  <c r="AC213" i="29"/>
  <c r="AB213" i="29"/>
  <c r="AA213" i="29"/>
  <c r="Z213" i="29"/>
  <c r="Y213" i="29"/>
  <c r="X213" i="29"/>
  <c r="W213" i="29"/>
  <c r="V213" i="29"/>
  <c r="U213" i="29"/>
  <c r="T213" i="29"/>
  <c r="S213" i="29"/>
  <c r="R213" i="29"/>
  <c r="Q213" i="29"/>
  <c r="P213" i="29"/>
  <c r="O213" i="29"/>
  <c r="N213" i="29"/>
  <c r="M213" i="29"/>
  <c r="L213" i="29"/>
  <c r="K213" i="29"/>
  <c r="J213" i="29"/>
  <c r="I213" i="29"/>
  <c r="H213" i="29"/>
  <c r="G213" i="29"/>
  <c r="F213" i="29"/>
  <c r="E213" i="29"/>
  <c r="D213" i="29"/>
  <c r="C213" i="29"/>
  <c r="B213" i="29"/>
  <c r="BI201" i="29"/>
  <c r="BH201" i="29"/>
  <c r="BG201" i="29"/>
  <c r="BF201" i="29"/>
  <c r="BE201" i="29"/>
  <c r="BD201" i="29"/>
  <c r="BC201" i="29"/>
  <c r="BB201" i="29"/>
  <c r="BA201" i="29"/>
  <c r="AZ201" i="29"/>
  <c r="AY201" i="29"/>
  <c r="AX201" i="29"/>
  <c r="AW201" i="29"/>
  <c r="AV201" i="29"/>
  <c r="AU201" i="29"/>
  <c r="AT201" i="29"/>
  <c r="AS201" i="29"/>
  <c r="AR201" i="29"/>
  <c r="AQ201" i="29"/>
  <c r="AP201" i="29"/>
  <c r="AO201" i="29"/>
  <c r="AN201" i="29"/>
  <c r="AM201" i="29"/>
  <c r="AL201" i="29"/>
  <c r="AK201" i="29"/>
  <c r="AJ201" i="29"/>
  <c r="AI201" i="29"/>
  <c r="AH201" i="29"/>
  <c r="AG201" i="29"/>
  <c r="AF201" i="29"/>
  <c r="AE201" i="29"/>
  <c r="AD201" i="29"/>
  <c r="AC201" i="29"/>
  <c r="AB201" i="29"/>
  <c r="AA201" i="29"/>
  <c r="Z201" i="29"/>
  <c r="Y201" i="29"/>
  <c r="X201" i="29"/>
  <c r="W201" i="29"/>
  <c r="V201" i="29"/>
  <c r="U201" i="29"/>
  <c r="T201" i="29"/>
  <c r="S201" i="29"/>
  <c r="R201" i="29"/>
  <c r="Q201" i="29"/>
  <c r="P201" i="29"/>
  <c r="O201" i="29"/>
  <c r="N201" i="29"/>
  <c r="M201" i="29"/>
  <c r="L201" i="29"/>
  <c r="K201" i="29"/>
  <c r="J201" i="29"/>
  <c r="I201" i="29"/>
  <c r="H201" i="29"/>
  <c r="G201" i="29"/>
  <c r="F201" i="29"/>
  <c r="E201" i="29"/>
  <c r="D201" i="29"/>
  <c r="C201" i="29"/>
  <c r="B201" i="29"/>
  <c r="BI200" i="29"/>
  <c r="BH200" i="29"/>
  <c r="BG200" i="29"/>
  <c r="BF200" i="29"/>
  <c r="BE200" i="29"/>
  <c r="BD200" i="29"/>
  <c r="BC200" i="29"/>
  <c r="BB200" i="29"/>
  <c r="BA200" i="29"/>
  <c r="AZ200" i="29"/>
  <c r="AY200" i="29"/>
  <c r="AX200" i="29"/>
  <c r="AW200" i="29"/>
  <c r="AV200" i="29"/>
  <c r="AU200" i="29"/>
  <c r="AT200" i="29"/>
  <c r="AS200" i="29"/>
  <c r="AR200" i="29"/>
  <c r="AQ200" i="29"/>
  <c r="AP200" i="29"/>
  <c r="AO200" i="29"/>
  <c r="AN200" i="29"/>
  <c r="AM200" i="29"/>
  <c r="AL200" i="29"/>
  <c r="AK200" i="29"/>
  <c r="AJ200" i="29"/>
  <c r="AI200" i="29"/>
  <c r="AH200" i="29"/>
  <c r="AG200" i="29"/>
  <c r="AF200" i="29"/>
  <c r="AE200" i="29"/>
  <c r="AD200" i="29"/>
  <c r="AC200" i="29"/>
  <c r="AB200" i="29"/>
  <c r="AA200" i="29"/>
  <c r="Z200" i="29"/>
  <c r="Y200" i="29"/>
  <c r="X200" i="29"/>
  <c r="W200" i="29"/>
  <c r="V200" i="29"/>
  <c r="U200" i="29"/>
  <c r="T200" i="29"/>
  <c r="S200" i="29"/>
  <c r="R200" i="29"/>
  <c r="Q200" i="29"/>
  <c r="P200" i="29"/>
  <c r="O200" i="29"/>
  <c r="N200" i="29"/>
  <c r="M200" i="29"/>
  <c r="L200" i="29"/>
  <c r="K200" i="29"/>
  <c r="J200" i="29"/>
  <c r="I200" i="29"/>
  <c r="H200" i="29"/>
  <c r="G200" i="29"/>
  <c r="F200" i="29"/>
  <c r="E200" i="29"/>
  <c r="D200" i="29"/>
  <c r="C200" i="29"/>
  <c r="B200" i="29"/>
  <c r="BI199" i="29"/>
  <c r="BH199" i="29"/>
  <c r="BG199" i="29"/>
  <c r="BF199" i="29"/>
  <c r="BE199" i="29"/>
  <c r="BD199" i="29"/>
  <c r="BC199" i="29"/>
  <c r="BB199" i="29"/>
  <c r="BA199" i="29"/>
  <c r="AZ199" i="29"/>
  <c r="AY199" i="29"/>
  <c r="AX199" i="29"/>
  <c r="AW199" i="29"/>
  <c r="AV199" i="29"/>
  <c r="AU199" i="29"/>
  <c r="AT199" i="29"/>
  <c r="AS199" i="29"/>
  <c r="AR199" i="29"/>
  <c r="AQ199" i="29"/>
  <c r="AP199" i="29"/>
  <c r="AO199" i="29"/>
  <c r="AN199" i="29"/>
  <c r="AM199" i="29"/>
  <c r="AL199" i="29"/>
  <c r="AK199" i="29"/>
  <c r="AJ199" i="29"/>
  <c r="AI199" i="29"/>
  <c r="AH199" i="29"/>
  <c r="AG199" i="29"/>
  <c r="AF199" i="29"/>
  <c r="AE199" i="29"/>
  <c r="AD199" i="29"/>
  <c r="AC199" i="29"/>
  <c r="AB199" i="29"/>
  <c r="AA199" i="29"/>
  <c r="Z199" i="29"/>
  <c r="Y199" i="29"/>
  <c r="X199" i="29"/>
  <c r="W199" i="29"/>
  <c r="V199" i="29"/>
  <c r="U199" i="29"/>
  <c r="T199" i="29"/>
  <c r="S199" i="29"/>
  <c r="R199" i="29"/>
  <c r="Q199" i="29"/>
  <c r="P199" i="29"/>
  <c r="O199" i="29"/>
  <c r="N199" i="29"/>
  <c r="M199" i="29"/>
  <c r="L199" i="29"/>
  <c r="K199" i="29"/>
  <c r="J199" i="29"/>
  <c r="I199" i="29"/>
  <c r="H199" i="29"/>
  <c r="G199" i="29"/>
  <c r="F199" i="29"/>
  <c r="E199" i="29"/>
  <c r="D199" i="29"/>
  <c r="C199" i="29"/>
  <c r="B199" i="29"/>
  <c r="F1" i="10" l="1"/>
  <c r="F2" i="10"/>
  <c r="R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2" i="20"/>
  <c r="D196" i="26"/>
  <c r="D195" i="26"/>
  <c r="D188" i="26"/>
  <c r="D193" i="26"/>
  <c r="D186" i="26"/>
  <c r="D161" i="26"/>
  <c r="D171" i="26"/>
  <c r="D194" i="26"/>
  <c r="D181" i="26"/>
  <c r="D192" i="26"/>
  <c r="D180" i="26"/>
  <c r="D184" i="26"/>
  <c r="D178" i="26"/>
  <c r="D183" i="26"/>
  <c r="D159" i="26"/>
  <c r="D174" i="26"/>
  <c r="D136" i="26"/>
  <c r="D175" i="26"/>
  <c r="D101" i="26"/>
  <c r="D160" i="26"/>
  <c r="D169" i="26"/>
  <c r="D191" i="26"/>
  <c r="D111" i="26"/>
  <c r="D172" i="26"/>
  <c r="D176" i="26"/>
  <c r="D90" i="26"/>
  <c r="D158" i="26"/>
  <c r="D89" i="26"/>
  <c r="D179" i="26"/>
  <c r="D167" i="26"/>
  <c r="D170" i="26"/>
  <c r="D110" i="26"/>
  <c r="D177" i="26"/>
  <c r="D162" i="26"/>
  <c r="D168" i="26"/>
  <c r="D100" i="26"/>
  <c r="D157" i="26"/>
  <c r="D173" i="26"/>
  <c r="D156" i="26"/>
  <c r="D134" i="26"/>
  <c r="D140" i="26"/>
  <c r="D155" i="26"/>
  <c r="D133" i="26"/>
  <c r="D149" i="26"/>
  <c r="D109" i="26"/>
  <c r="D164" i="26"/>
  <c r="D132" i="26"/>
  <c r="D74" i="26"/>
  <c r="D135" i="26"/>
  <c r="D127" i="26"/>
  <c r="D73" i="26"/>
  <c r="D87" i="26"/>
  <c r="D126" i="26"/>
  <c r="D142" i="26"/>
  <c r="D166" i="26"/>
  <c r="D108" i="26"/>
  <c r="D107" i="26"/>
  <c r="D152" i="26"/>
  <c r="D129" i="26"/>
  <c r="D121" i="26"/>
  <c r="D120" i="26"/>
  <c r="D139" i="26"/>
  <c r="D128" i="26"/>
  <c r="D88" i="26"/>
  <c r="D145" i="26"/>
  <c r="D148" i="26"/>
  <c r="D86" i="26"/>
  <c r="D138" i="26"/>
  <c r="D185" i="26"/>
  <c r="D165" i="26"/>
  <c r="D72" i="26"/>
  <c r="D147" i="26"/>
  <c r="D99" i="26"/>
  <c r="D106" i="26"/>
  <c r="D187" i="26"/>
  <c r="D119" i="26"/>
  <c r="D85" i="26"/>
  <c r="D125" i="26"/>
  <c r="D189" i="26"/>
  <c r="D137" i="26"/>
  <c r="D153" i="26"/>
  <c r="D71" i="26"/>
  <c r="D182" i="26"/>
  <c r="D70" i="26"/>
  <c r="D105" i="26"/>
  <c r="D124" i="26"/>
  <c r="D150" i="26"/>
  <c r="D146" i="26"/>
  <c r="D141" i="26"/>
  <c r="D190" i="26"/>
  <c r="D131" i="26"/>
  <c r="D123" i="26"/>
  <c r="D112" i="26"/>
  <c r="D130" i="26"/>
  <c r="D122" i="26"/>
  <c r="D151" i="26"/>
  <c r="D69" i="26"/>
  <c r="D68" i="26"/>
  <c r="D67" i="26"/>
  <c r="D66" i="26"/>
  <c r="D144" i="26"/>
  <c r="D65" i="26"/>
  <c r="D117" i="26"/>
  <c r="D64" i="26"/>
  <c r="D63" i="26"/>
  <c r="D118" i="26"/>
  <c r="D143" i="26"/>
  <c r="D82" i="26"/>
  <c r="D62" i="26"/>
  <c r="D61" i="26"/>
  <c r="D60" i="26"/>
  <c r="D81" i="26"/>
  <c r="D116" i="26"/>
  <c r="D59" i="26"/>
  <c r="D58" i="26"/>
  <c r="D98" i="26"/>
  <c r="D57" i="26"/>
  <c r="D97" i="26"/>
  <c r="D56" i="26"/>
  <c r="D104" i="26"/>
  <c r="D55" i="26"/>
  <c r="D54" i="26"/>
  <c r="D96" i="26"/>
  <c r="D53" i="26"/>
  <c r="D115" i="26"/>
  <c r="D154" i="26"/>
  <c r="D114" i="26"/>
  <c r="D52" i="26"/>
  <c r="D80" i="26"/>
  <c r="D51" i="26"/>
  <c r="D79" i="26"/>
  <c r="D95" i="26"/>
  <c r="D94" i="26"/>
  <c r="D93" i="26"/>
  <c r="D103" i="26"/>
  <c r="D50" i="26"/>
  <c r="D84" i="26"/>
  <c r="D163" i="26"/>
  <c r="D49" i="26"/>
  <c r="D48" i="26"/>
  <c r="D78" i="26"/>
  <c r="D77" i="26"/>
  <c r="D76" i="26"/>
  <c r="D47" i="26"/>
  <c r="D46" i="26"/>
  <c r="D45" i="26"/>
  <c r="D113" i="26"/>
  <c r="D44" i="26"/>
  <c r="D43" i="26"/>
  <c r="D83" i="26"/>
  <c r="D92" i="26"/>
  <c r="D42" i="26"/>
  <c r="D75" i="26"/>
  <c r="D41" i="26"/>
  <c r="D40" i="26"/>
  <c r="D91" i="26"/>
  <c r="D102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2" i="20"/>
  <c r="M32" i="25"/>
  <c r="M33" i="25" s="1"/>
  <c r="M34" i="25" l="1"/>
  <c r="N33" i="25"/>
  <c r="N32" i="25"/>
  <c r="AQ293" i="29"/>
  <c r="AB272" i="29"/>
  <c r="AM293" i="29"/>
  <c r="AX290" i="29"/>
  <c r="AR275" i="29"/>
  <c r="AV261" i="29"/>
  <c r="AV274" i="29"/>
  <c r="AE274" i="29"/>
  <c r="AO258" i="29"/>
  <c r="Y244" i="29"/>
  <c r="BI259" i="29"/>
  <c r="AV265" i="29"/>
  <c r="AN266" i="29"/>
  <c r="BI230" i="29"/>
  <c r="AM237" i="29"/>
  <c r="AA232" i="29"/>
  <c r="AT224" i="29"/>
  <c r="AE220" i="29"/>
  <c r="BC216" i="29"/>
  <c r="AD210" i="29"/>
  <c r="AT208" i="29"/>
  <c r="V206" i="29"/>
  <c r="AX259" i="29"/>
  <c r="AG238" i="29"/>
  <c r="AR246" i="29"/>
  <c r="U279" i="29"/>
  <c r="AQ236" i="29"/>
  <c r="AU231" i="29"/>
  <c r="AC236" i="29"/>
  <c r="BF216" i="29"/>
  <c r="AQ208" i="29"/>
  <c r="W203" i="29"/>
  <c r="AT286" i="29"/>
  <c r="AY288" i="29"/>
  <c r="AH290" i="29"/>
  <c r="BA262" i="29"/>
  <c r="AI274" i="29"/>
  <c r="BH266" i="29"/>
  <c r="U248" i="29"/>
  <c r="U261" i="29"/>
  <c r="BI264" i="29"/>
  <c r="AW248" i="29"/>
  <c r="H244" i="29"/>
  <c r="BB231" i="29"/>
  <c r="BG223" i="29"/>
  <c r="BG218" i="29"/>
  <c r="V210" i="29"/>
  <c r="J208" i="29"/>
  <c r="AX258" i="29"/>
  <c r="BA233" i="29"/>
  <c r="Y234" i="29"/>
  <c r="BF237" i="29"/>
  <c r="AE231" i="29"/>
  <c r="F222" i="29"/>
  <c r="AI210" i="29"/>
  <c r="AQ202" i="29"/>
  <c r="AR216" i="29"/>
  <c r="AX203" i="29"/>
  <c r="W224" i="29"/>
  <c r="AX220" i="29"/>
  <c r="W208" i="29"/>
  <c r="AX202" i="29"/>
  <c r="AQ237" i="29"/>
  <c r="BH218" i="29"/>
  <c r="BH274" i="29"/>
  <c r="AU293" i="29"/>
  <c r="Z290" i="29"/>
  <c r="AS262" i="29"/>
  <c r="BG272" i="29"/>
  <c r="AD292" i="29"/>
  <c r="BA244" i="29"/>
  <c r="AV260" i="29"/>
  <c r="AW261" i="29"/>
  <c r="AG248" i="29"/>
  <c r="BC237" i="29"/>
  <c r="AT231" i="29"/>
  <c r="BF222" i="29"/>
  <c r="F218" i="29"/>
  <c r="J210" i="29"/>
  <c r="AX206" i="29"/>
  <c r="H258" i="29"/>
  <c r="AS233" i="29"/>
  <c r="AS230" i="29"/>
  <c r="BI236" i="29"/>
  <c r="W231" i="29"/>
  <c r="AB220" i="29"/>
  <c r="AU209" i="29"/>
  <c r="AI202" i="29"/>
  <c r="AB216" i="29"/>
  <c r="AH203" i="29"/>
  <c r="AX223" i="29"/>
  <c r="AT220" i="29"/>
  <c r="AY206" i="29"/>
  <c r="AP202" i="29"/>
  <c r="AM232" i="29"/>
  <c r="AP218" i="29"/>
  <c r="AF272" i="29"/>
  <c r="H278" i="29"/>
  <c r="AV294" i="29"/>
  <c r="U262" i="29"/>
  <c r="AB274" i="29"/>
  <c r="AN265" i="29"/>
  <c r="AC244" i="29"/>
  <c r="AO264" i="29"/>
  <c r="AS258" i="29"/>
  <c r="AS232" i="29"/>
  <c r="AH236" i="29"/>
  <c r="AI230" i="29"/>
  <c r="AI220" i="29"/>
  <c r="AI216" i="29"/>
  <c r="AD209" i="29"/>
  <c r="Z206" i="29"/>
  <c r="AD258" i="29"/>
  <c r="AS261" i="29"/>
  <c r="Y272" i="29"/>
  <c r="AT234" i="29"/>
  <c r="BA236" i="29"/>
  <c r="H218" i="29"/>
  <c r="AY205" i="29"/>
  <c r="J250" i="29"/>
  <c r="H224" i="29"/>
  <c r="AM288" i="29"/>
  <c r="AG258" i="29"/>
  <c r="BH258" i="29"/>
  <c r="AX210" i="29"/>
  <c r="T246" i="29"/>
  <c r="AQ222" i="29"/>
  <c r="BC288" i="29"/>
  <c r="AT292" i="29"/>
  <c r="W293" i="29"/>
  <c r="J296" i="29"/>
  <c r="W274" i="29"/>
  <c r="AF261" i="29"/>
  <c r="AF274" i="29"/>
  <c r="AV278" i="29"/>
  <c r="AS248" i="29"/>
  <c r="AF275" i="29"/>
  <c r="AS264" i="29"/>
  <c r="AG261" i="29"/>
  <c r="T266" i="29"/>
  <c r="AH262" i="29"/>
  <c r="AP236" i="29"/>
  <c r="AL231" i="29"/>
  <c r="AD224" i="29"/>
  <c r="BB219" i="29"/>
  <c r="AM216" i="29"/>
  <c r="BB209" i="29"/>
  <c r="AD208" i="29"/>
  <c r="AT205" i="29"/>
  <c r="AH259" i="29"/>
  <c r="AK233" i="29"/>
  <c r="AW234" i="29"/>
  <c r="AH258" i="29"/>
  <c r="BB234" i="29"/>
  <c r="AX230" i="29"/>
  <c r="BB223" i="29"/>
  <c r="AY222" i="29"/>
  <c r="W206" i="29"/>
  <c r="AA202" i="29"/>
  <c r="AN272" i="29"/>
  <c r="AE293" i="29"/>
  <c r="AO290" i="29"/>
  <c r="AC262" i="29"/>
  <c r="AN274" i="29"/>
  <c r="AW272" i="29"/>
  <c r="AK244" i="29"/>
  <c r="BA265" i="29"/>
  <c r="BH259" i="29"/>
  <c r="BA232" i="29"/>
  <c r="W237" i="29"/>
  <c r="BG230" i="29"/>
  <c r="AQ220" i="29"/>
  <c r="AU216" i="29"/>
  <c r="AP209" i="29"/>
  <c r="AH206" i="29"/>
  <c r="AP262" i="29"/>
  <c r="AC230" i="29"/>
  <c r="AK272" i="29"/>
  <c r="AA236" i="29"/>
  <c r="AE230" i="29"/>
  <c r="AX218" i="29"/>
  <c r="BC206" i="29"/>
  <c r="AT244" i="29"/>
  <c r="AN222" i="29"/>
  <c r="AD202" i="29"/>
  <c r="BF220" i="29"/>
  <c r="AH220" i="29"/>
  <c r="AE205" i="29"/>
  <c r="J202" i="29"/>
  <c r="AA237" i="29"/>
  <c r="AF216" i="29"/>
  <c r="AJ272" i="29"/>
  <c r="AA288" i="29"/>
  <c r="BH287" i="29"/>
  <c r="Y262" i="29"/>
  <c r="AJ274" i="29"/>
  <c r="AC266" i="29"/>
  <c r="AG244" i="29"/>
  <c r="AW265" i="29"/>
  <c r="BA258" i="29"/>
  <c r="AW232" i="29"/>
  <c r="AX236" i="29"/>
  <c r="AO230" i="29"/>
  <c r="AM220" i="29"/>
  <c r="AQ216" i="29"/>
  <c r="AH209" i="29"/>
  <c r="AD206" i="29"/>
  <c r="AL258" i="29"/>
  <c r="AR265" i="29"/>
  <c r="AC276" i="29"/>
  <c r="J236" i="29"/>
  <c r="BI238" i="29"/>
  <c r="AH218" i="29"/>
  <c r="AM206" i="29"/>
  <c r="Z244" i="29"/>
  <c r="AF222" i="29"/>
  <c r="BH234" i="29"/>
  <c r="AN220" i="29"/>
  <c r="AD220" i="29"/>
  <c r="V205" i="29"/>
  <c r="BF210" i="29"/>
  <c r="W232" i="29"/>
  <c r="AQ210" i="29"/>
  <c r="BG290" i="29"/>
  <c r="F290" i="29"/>
  <c r="AY276" i="29"/>
  <c r="AB261" i="29"/>
  <c r="J293" i="29"/>
  <c r="AW258" i="29"/>
  <c r="AG272" i="29"/>
  <c r="U264" i="29"/>
  <c r="AR266" i="29"/>
  <c r="BF260" i="29"/>
  <c r="AC234" i="29"/>
  <c r="AX224" i="29"/>
  <c r="AX219" i="29"/>
  <c r="BB210" i="29"/>
  <c r="AX208" i="29"/>
  <c r="AP205" i="29"/>
  <c r="AC252" i="29"/>
  <c r="AG247" i="29"/>
  <c r="AS252" i="29"/>
  <c r="AW233" i="29"/>
  <c r="AG236" i="29"/>
  <c r="AU222" i="29"/>
  <c r="AI204" i="29"/>
  <c r="AK222" i="29"/>
  <c r="BI206" i="29"/>
  <c r="AB275" i="29"/>
  <c r="AO266" i="29"/>
  <c r="BF233" i="29"/>
  <c r="AP208" i="29"/>
  <c r="Y247" i="29"/>
  <c r="AA204" i="29"/>
  <c r="AA286" i="29"/>
  <c r="Z287" i="29"/>
  <c r="AL292" i="29"/>
  <c r="AP287" i="29"/>
  <c r="AW262" i="29"/>
  <c r="AY293" i="29"/>
  <c r="BA266" i="29"/>
  <c r="AS266" i="29"/>
  <c r="BI246" i="29"/>
  <c r="AJ265" i="29"/>
  <c r="AC264" i="29"/>
  <c r="H259" i="29"/>
  <c r="AO248" i="29"/>
  <c r="AK252" i="29"/>
  <c r="AS234" i="29"/>
  <c r="AW230" i="29"/>
  <c r="F223" i="29"/>
  <c r="AL219" i="29"/>
  <c r="W216" i="29"/>
  <c r="AL209" i="29"/>
  <c r="BB206" i="29"/>
  <c r="AD205" i="29"/>
  <c r="J259" i="29"/>
  <c r="V273" i="29"/>
  <c r="BA230" i="29"/>
  <c r="BI245" i="29"/>
  <c r="V234" i="29"/>
  <c r="Z230" i="29"/>
  <c r="AR220" i="29"/>
  <c r="AI222" i="29"/>
  <c r="AY204" i="29"/>
  <c r="AL244" i="29"/>
  <c r="BF294" i="29"/>
  <c r="AA293" i="29"/>
  <c r="H287" i="29"/>
  <c r="AN261" i="29"/>
  <c r="H276" i="29"/>
  <c r="AJ260" i="29"/>
  <c r="AE288" i="29"/>
  <c r="AG264" i="29"/>
  <c r="U258" i="29"/>
  <c r="U276" i="29"/>
  <c r="BA234" i="29"/>
  <c r="J230" i="29"/>
  <c r="W220" i="29"/>
  <c r="AA216" i="29"/>
  <c r="J209" i="29"/>
  <c r="BB205" i="29"/>
  <c r="V258" i="29"/>
  <c r="U252" i="29"/>
  <c r="AX262" i="29"/>
  <c r="AD234" i="29"/>
  <c r="AO236" i="29"/>
  <c r="BG224" i="29"/>
  <c r="W205" i="29"/>
  <c r="BH223" i="29"/>
  <c r="AY209" i="29"/>
  <c r="AN232" i="29"/>
  <c r="J219" i="29"/>
  <c r="J222" i="29"/>
  <c r="AH204" i="29"/>
  <c r="BC259" i="29"/>
  <c r="J224" i="29"/>
  <c r="AM209" i="29"/>
  <c r="AI293" i="29"/>
  <c r="AW290" i="29"/>
  <c r="AN278" i="29"/>
  <c r="AJ261" i="29"/>
  <c r="AW266" i="29"/>
  <c r="T260" i="29"/>
  <c r="BI276" i="29"/>
  <c r="Y264" i="29"/>
  <c r="AV266" i="29"/>
  <c r="AG266" i="29"/>
  <c r="AK234" i="29"/>
  <c r="BB224" i="29"/>
  <c r="J220" i="29"/>
  <c r="J216" i="29"/>
  <c r="BB208" i="29"/>
  <c r="AX205" i="29"/>
  <c r="F261" i="29"/>
  <c r="AF251" i="29"/>
  <c r="AC261" i="29"/>
  <c r="BG233" i="29"/>
  <c r="AK236" i="29"/>
  <c r="BC222" i="29"/>
  <c r="AQ204" i="29"/>
  <c r="Z223" i="29"/>
  <c r="AU208" i="29"/>
  <c r="AJ237" i="29"/>
  <c r="AT218" i="29"/>
  <c r="F224" i="29"/>
  <c r="Z204" i="29"/>
  <c r="AM264" i="29"/>
  <c r="AT223" i="29"/>
  <c r="W288" i="29"/>
  <c r="W286" i="29"/>
  <c r="BB286" i="29"/>
  <c r="H273" i="29"/>
  <c r="AF278" i="29"/>
  <c r="AU274" i="29"/>
  <c r="AK248" i="29"/>
  <c r="BH262" i="29"/>
  <c r="U266" i="29"/>
  <c r="H264" i="29"/>
  <c r="BI250" i="29"/>
  <c r="AI232" i="29"/>
  <c r="Z224" i="29"/>
  <c r="AD219" i="29"/>
  <c r="AH210" i="29"/>
  <c r="Z208" i="29"/>
  <c r="F266" i="29"/>
  <c r="AO238" i="29"/>
  <c r="AO234" i="29"/>
  <c r="AS238" i="29"/>
  <c r="BC231" i="29"/>
  <c r="AL223" i="29"/>
  <c r="AA222" i="29"/>
  <c r="AE203" i="29"/>
  <c r="V218" i="29"/>
  <c r="BB292" i="29"/>
  <c r="T261" i="29"/>
  <c r="BH280" i="29"/>
  <c r="AP224" i="29"/>
  <c r="AL205" i="29"/>
  <c r="AO233" i="29"/>
  <c r="AR272" i="29"/>
  <c r="BC293" i="29"/>
  <c r="AX287" i="29"/>
  <c r="AB289" i="29"/>
  <c r="AG262" i="29"/>
  <c r="AY274" i="29"/>
  <c r="AE286" i="29"/>
  <c r="Y261" i="29"/>
  <c r="AO244" i="29"/>
  <c r="AK261" i="29"/>
  <c r="AK276" i="29"/>
  <c r="AC258" i="29"/>
  <c r="BI244" i="29"/>
  <c r="AB246" i="29"/>
  <c r="BI232" i="29"/>
  <c r="Y230" i="29"/>
  <c r="AU220" i="29"/>
  <c r="V219" i="29"/>
  <c r="AT210" i="29"/>
  <c r="V209" i="29"/>
  <c r="AL206" i="29"/>
  <c r="AN260" i="29"/>
  <c r="AO247" i="29"/>
  <c r="BA252" i="29"/>
  <c r="AO272" i="29"/>
  <c r="AC238" i="29"/>
  <c r="AG233" i="29"/>
  <c r="AS236" i="29"/>
  <c r="W219" i="29"/>
  <c r="AY210" i="29"/>
  <c r="BC203" i="29"/>
  <c r="V292" i="29"/>
  <c r="AU288" i="29"/>
  <c r="J286" i="29"/>
  <c r="BC274" i="29"/>
  <c r="BI260" i="29"/>
  <c r="AJ275" i="29"/>
  <c r="Y258" i="29"/>
  <c r="Y266" i="29"/>
  <c r="BI274" i="29"/>
  <c r="AF266" i="29"/>
  <c r="Z258" i="29"/>
  <c r="AY232" i="29"/>
  <c r="AL224" i="29"/>
  <c r="AP219" i="29"/>
  <c r="AP210" i="29"/>
  <c r="AL208" i="29"/>
  <c r="AH205" i="29"/>
  <c r="Y248" i="29"/>
  <c r="BH244" i="29"/>
  <c r="AJ246" i="29"/>
  <c r="Y233" i="29"/>
  <c r="AQ224" i="29"/>
  <c r="AM222" i="29"/>
  <c r="AU203" i="29"/>
  <c r="AQ219" i="29"/>
  <c r="Z205" i="29"/>
  <c r="T237" i="29"/>
  <c r="AJ216" i="29"/>
  <c r="AQ209" i="29"/>
  <c r="AT203" i="29"/>
  <c r="BG234" i="29"/>
  <c r="AJ220" i="29"/>
  <c r="AG290" i="29"/>
  <c r="AO286" i="29"/>
  <c r="BF288" i="29"/>
  <c r="AM274" i="29"/>
  <c r="BA286" i="29"/>
  <c r="T275" i="29"/>
  <c r="BA248" i="29"/>
  <c r="T265" i="29"/>
  <c r="AK266" i="29"/>
  <c r="AB266" i="29"/>
  <c r="AV251" i="29"/>
  <c r="AQ232" i="29"/>
  <c r="AH224" i="29"/>
  <c r="AH219" i="29"/>
  <c r="AL210" i="29"/>
  <c r="AH208" i="29"/>
  <c r="AQ274" i="29"/>
  <c r="AW238" i="29"/>
  <c r="BI237" i="29"/>
  <c r="BA238" i="29"/>
  <c r="F233" i="29"/>
  <c r="AA224" i="29"/>
  <c r="AE222" i="29"/>
  <c r="AM203" i="29"/>
  <c r="BB218" i="29"/>
  <c r="BB204" i="29"/>
  <c r="H234" i="29"/>
  <c r="T216" i="29"/>
  <c r="AA209" i="29"/>
  <c r="AL203" i="29"/>
  <c r="BC232" i="29"/>
  <c r="T220" i="29"/>
  <c r="BG273" i="29"/>
  <c r="AQ288" i="29"/>
  <c r="F294" i="29"/>
  <c r="AO262" i="29"/>
  <c r="BH272" i="29"/>
  <c r="AV275" i="29"/>
  <c r="AW244" i="29"/>
  <c r="AF260" i="29"/>
  <c r="AR260" i="29"/>
  <c r="Y246" i="29"/>
  <c r="AU237" i="29"/>
  <c r="AD231" i="29"/>
  <c r="BC220" i="29"/>
  <c r="BF217" i="29"/>
  <c r="AX209" i="29"/>
  <c r="AT206" i="29"/>
  <c r="BB258" i="29"/>
  <c r="AC233" i="29"/>
  <c r="AG230" i="29"/>
  <c r="AY236" i="29"/>
  <c r="AP230" i="29"/>
  <c r="BC219" i="29"/>
  <c r="AE209" i="29"/>
  <c r="BG210" i="29"/>
  <c r="BH224" i="29"/>
  <c r="Y290" i="29"/>
  <c r="T289" i="29"/>
  <c r="AJ266" i="29"/>
  <c r="AT219" i="29"/>
  <c r="AN251" i="29"/>
  <c r="Y236" i="29"/>
  <c r="BC205" i="29"/>
  <c r="AF220" i="29"/>
  <c r="BG217" i="29"/>
  <c r="BB203" i="29"/>
  <c r="BG222" i="29"/>
  <c r="AM204" i="29"/>
  <c r="AE224" i="29"/>
  <c r="AE208" i="29"/>
  <c r="T274" i="29"/>
  <c r="AI205" i="29"/>
  <c r="AD223" i="29"/>
  <c r="AH287" i="29"/>
  <c r="AN275" i="29"/>
  <c r="AF265" i="29"/>
  <c r="V224" i="29"/>
  <c r="H262" i="29"/>
  <c r="AM231" i="29"/>
  <c r="AG217" i="29"/>
  <c r="AY219" i="29"/>
  <c r="AX204" i="29"/>
  <c r="AY224" i="29"/>
  <c r="AA205" i="29"/>
  <c r="AP244" i="29"/>
  <c r="BC210" i="29"/>
  <c r="BI293" i="29"/>
  <c r="Z236" i="29"/>
  <c r="AW236" i="29"/>
  <c r="J204" i="29"/>
  <c r="W202" i="29"/>
  <c r="AV272" i="29"/>
  <c r="AR274" i="29"/>
  <c r="AB260" i="29"/>
  <c r="AY220" i="29"/>
  <c r="AT258" i="29"/>
  <c r="AK230" i="29"/>
  <c r="AV222" i="29"/>
  <c r="AI219" i="29"/>
  <c r="AP204" i="29"/>
  <c r="AT202" i="29"/>
  <c r="AL220" i="29"/>
  <c r="Z202" i="29"/>
  <c r="AV216" i="29"/>
  <c r="AQ203" i="29"/>
  <c r="BI219" i="29"/>
  <c r="J205" i="29"/>
  <c r="AD230" i="29"/>
  <c r="J203" i="29"/>
  <c r="AY203" i="29"/>
  <c r="BG286" i="29"/>
  <c r="BH273" i="29"/>
  <c r="BI251" i="29"/>
  <c r="Z219" i="29"/>
  <c r="Y238" i="29"/>
  <c r="V223" i="29"/>
  <c r="AL204" i="29"/>
  <c r="BF223" i="29"/>
  <c r="AD203" i="29"/>
  <c r="AU219" i="29"/>
  <c r="AE204" i="29"/>
  <c r="AP223" i="29"/>
  <c r="AQ206" i="29"/>
  <c r="AR261" i="29"/>
  <c r="AE216" i="29"/>
  <c r="AM210" i="29"/>
  <c r="AI237" i="29"/>
  <c r="AV220" i="29"/>
  <c r="AI288" i="29"/>
  <c r="AA274" i="29"/>
  <c r="U246" i="29"/>
  <c r="AY216" i="29"/>
  <c r="BI231" i="29"/>
  <c r="AM219" i="29"/>
  <c r="V204" i="29"/>
  <c r="BB220" i="29"/>
  <c r="V203" i="29"/>
  <c r="AE219" i="29"/>
  <c r="W204" i="29"/>
  <c r="BA222" i="29"/>
  <c r="AA206" i="29"/>
  <c r="AJ289" i="29"/>
  <c r="AA220" i="29"/>
  <c r="AU224" i="29"/>
  <c r="AE259" i="29"/>
  <c r="AW217" i="29"/>
  <c r="AU205" i="29"/>
  <c r="AE232" i="29"/>
  <c r="BF251" i="29"/>
  <c r="AL234" i="29"/>
  <c r="AH202" i="29"/>
  <c r="BA261" i="29"/>
  <c r="J232" i="29"/>
  <c r="AY202" i="29"/>
  <c r="BC208" i="29"/>
  <c r="AI208" i="29"/>
  <c r="AR222" i="29"/>
  <c r="AK258" i="29"/>
  <c r="AP220" i="29"/>
  <c r="AP203" i="29"/>
  <c r="BI266" i="29"/>
  <c r="AP206" i="29"/>
  <c r="BB248" i="29"/>
  <c r="AM208" i="29"/>
  <c r="AU206" i="29"/>
  <c r="AJ222" i="29"/>
  <c r="AK264" i="29"/>
  <c r="AD218" i="29"/>
  <c r="V202" i="29"/>
  <c r="BC204" i="29"/>
  <c r="W210" i="29"/>
  <c r="AK279" i="29"/>
  <c r="AI206" i="29"/>
  <c r="AB237" i="29"/>
  <c r="AE210" i="29"/>
  <c r="W264" i="29"/>
  <c r="AY208" i="29"/>
  <c r="AU202" i="29"/>
  <c r="F217" i="29"/>
  <c r="Z203" i="29"/>
  <c r="Z209" i="29"/>
  <c r="AU210" i="29"/>
  <c r="V248" i="29"/>
  <c r="AP290" i="29"/>
  <c r="AC248" i="29"/>
  <c r="AW247" i="29"/>
  <c r="Z210" i="29"/>
  <c r="AG234" i="29"/>
  <c r="W222" i="29"/>
  <c r="AV232" i="29"/>
  <c r="Z220" i="29"/>
  <c r="F210" i="29"/>
  <c r="AA210" i="29"/>
  <c r="AI203" i="29"/>
  <c r="AA219" i="29"/>
  <c r="AT204" i="29"/>
  <c r="U244" i="29"/>
  <c r="J206" i="29"/>
  <c r="AH223" i="29"/>
  <c r="W209" i="29"/>
  <c r="AB222" i="29"/>
  <c r="AN294" i="29"/>
  <c r="AS244" i="29"/>
  <c r="AE237" i="29"/>
  <c r="AT209" i="29"/>
  <c r="BA279" i="29"/>
  <c r="AA208" i="29"/>
  <c r="AR237" i="29"/>
  <c r="V220" i="29"/>
  <c r="U222" i="29"/>
  <c r="BC209" i="29"/>
  <c r="AA203" i="29"/>
  <c r="AL218" i="29"/>
  <c r="AD204" i="29"/>
  <c r="AO261" i="29"/>
  <c r="Z262" i="29"/>
  <c r="AF232" i="29"/>
  <c r="Z218" i="29"/>
  <c r="AI209" i="29"/>
  <c r="H223" i="29"/>
  <c r="AQ205" i="29"/>
  <c r="T222" i="29"/>
  <c r="BI208" i="29"/>
  <c r="AM205" i="29"/>
  <c r="BH264" i="29"/>
  <c r="V208" i="29"/>
  <c r="AK238" i="29"/>
  <c r="BC224" i="29"/>
  <c r="AY237" i="29"/>
  <c r="AM202" i="29"/>
  <c r="BB202" i="29"/>
  <c r="AP258" i="29"/>
  <c r="AU204" i="29"/>
  <c r="AK262" i="29"/>
  <c r="V231" i="29"/>
  <c r="AI236" i="29"/>
  <c r="AM224" i="29"/>
  <c r="AU232" i="29"/>
  <c r="AE202" i="29"/>
  <c r="AL202" i="29"/>
  <c r="AB265" i="29"/>
  <c r="AE206" i="29"/>
  <c r="AI224" i="29"/>
  <c r="AD248" i="29"/>
  <c r="T272" i="29"/>
  <c r="AN216" i="29"/>
  <c r="BC202" i="29"/>
  <c r="AB210" i="29"/>
  <c r="AG210" i="29"/>
  <c r="Y220" i="29"/>
  <c r="AZ266" i="29"/>
  <c r="BI204" i="29"/>
  <c r="AB204" i="29"/>
  <c r="AG204" i="29"/>
  <c r="AC219" i="29"/>
  <c r="X260" i="29"/>
  <c r="X216" i="29"/>
  <c r="AQ252" i="29"/>
  <c r="AT217" i="29"/>
  <c r="V237" i="29"/>
  <c r="AN238" i="29"/>
  <c r="U203" i="29"/>
  <c r="BA203" i="29"/>
  <c r="BI222" i="29"/>
  <c r="AF203" i="29"/>
  <c r="AE246" i="29"/>
  <c r="AZ272" i="29"/>
  <c r="AW202" i="29"/>
  <c r="BA218" i="29"/>
  <c r="AN206" i="29"/>
  <c r="AE244" i="29"/>
  <c r="BF206" i="29"/>
  <c r="AF224" i="29"/>
  <c r="T233" i="29"/>
  <c r="AU218" i="29"/>
  <c r="BG204" i="29"/>
  <c r="AR205" i="29"/>
  <c r="AO205" i="29"/>
  <c r="AO223" i="29"/>
  <c r="L206" i="29"/>
  <c r="X237" i="29"/>
  <c r="AZ209" i="29"/>
  <c r="AS209" i="29"/>
  <c r="AO216" i="29"/>
  <c r="AS222" i="29"/>
  <c r="U230" i="29"/>
  <c r="BC247" i="29"/>
  <c r="AR219" i="29"/>
  <c r="AP237" i="29"/>
  <c r="T203" i="29"/>
  <c r="AG208" i="29"/>
  <c r="AC223" i="29"/>
  <c r="AZ246" i="29"/>
  <c r="BI202" i="29"/>
  <c r="AB206" i="29"/>
  <c r="AC206" i="29"/>
  <c r="U216" i="29"/>
  <c r="H205" i="29"/>
  <c r="L204" i="29"/>
  <c r="AU252" i="29"/>
  <c r="AA218" i="29"/>
  <c r="Z238" i="29"/>
  <c r="BG205" i="29"/>
  <c r="AJ224" i="29"/>
  <c r="AQ217" i="29"/>
  <c r="AH230" i="29"/>
  <c r="AN236" i="29"/>
  <c r="AH247" i="29"/>
  <c r="AZ210" i="29"/>
  <c r="AS210" i="29"/>
  <c r="AO220" i="29"/>
  <c r="AC222" i="29"/>
  <c r="W252" i="29"/>
  <c r="AZ204" i="29"/>
  <c r="AS204" i="29"/>
  <c r="AS219" i="29"/>
  <c r="X209" i="29"/>
  <c r="AJ232" i="29"/>
  <c r="BC246" i="29"/>
  <c r="F220" i="29"/>
  <c r="AT237" i="29"/>
  <c r="AB208" i="29"/>
  <c r="AG203" i="29"/>
  <c r="AC220" i="29"/>
  <c r="X278" i="29"/>
  <c r="AS217" i="29"/>
  <c r="AB202" i="29"/>
  <c r="AC202" i="29"/>
  <c r="Y219" i="29"/>
  <c r="AZ237" i="29"/>
  <c r="AG222" i="29"/>
  <c r="AU250" i="29"/>
  <c r="AQ218" i="29"/>
  <c r="AD238" i="29"/>
  <c r="AM248" i="29"/>
  <c r="F237" i="29"/>
  <c r="T218" i="29"/>
  <c r="J231" i="29"/>
  <c r="AR236" i="29"/>
  <c r="AL251" i="29"/>
  <c r="BI220" i="29"/>
  <c r="BI203" i="29"/>
  <c r="BF203" i="29"/>
  <c r="AS208" i="29"/>
  <c r="AZ206" i="29"/>
  <c r="AV237" i="29"/>
  <c r="AA245" i="29"/>
  <c r="AP234" i="29"/>
  <c r="AP252" i="29"/>
  <c r="AM265" i="29"/>
  <c r="X248" i="29"/>
  <c r="V272" i="29"/>
  <c r="BF280" i="29"/>
  <c r="H246" i="29"/>
  <c r="AH261" i="29"/>
  <c r="T264" i="29"/>
  <c r="Y278" i="29"/>
  <c r="AQ244" i="29"/>
  <c r="Z232" i="29"/>
  <c r="AN218" i="29"/>
  <c r="BF232" i="29"/>
  <c r="AV231" i="29"/>
  <c r="AL250" i="29"/>
  <c r="AI260" i="29"/>
  <c r="AW237" i="29"/>
  <c r="J274" i="29"/>
  <c r="BB278" i="29"/>
  <c r="AC245" i="29"/>
  <c r="AD260" i="29"/>
  <c r="AO260" i="29"/>
  <c r="U273" i="29"/>
  <c r="AA278" i="29"/>
  <c r="AA272" i="29"/>
  <c r="AU247" i="29"/>
  <c r="AR210" i="29"/>
  <c r="AO210" i="29"/>
  <c r="AK224" i="29"/>
  <c r="AZ261" i="29"/>
  <c r="AB232" i="29"/>
  <c r="AR204" i="29"/>
  <c r="AO204" i="29"/>
  <c r="AO218" i="29"/>
  <c r="BI209" i="29"/>
  <c r="U232" i="29"/>
  <c r="AY246" i="29"/>
  <c r="AB219" i="29"/>
  <c r="AL237" i="29"/>
  <c r="T208" i="29"/>
  <c r="AC203" i="29"/>
  <c r="Y224" i="29"/>
  <c r="H202" i="29"/>
  <c r="AV203" i="29"/>
  <c r="T202" i="29"/>
  <c r="Y202" i="29"/>
  <c r="U218" i="29"/>
  <c r="H210" i="29"/>
  <c r="L210" i="29"/>
  <c r="AQ248" i="29"/>
  <c r="BB217" i="29"/>
  <c r="V238" i="29"/>
  <c r="BF238" i="29"/>
  <c r="AQ223" i="29"/>
  <c r="AA217" i="29"/>
  <c r="BH205" i="29"/>
  <c r="AW205" i="29"/>
  <c r="AW220" i="29"/>
  <c r="AF210" i="29"/>
  <c r="AA244" i="29"/>
  <c r="U209" i="29"/>
  <c r="BA209" i="29"/>
  <c r="BA219" i="29"/>
  <c r="AF204" i="29"/>
  <c r="W250" i="29"/>
  <c r="AQ245" i="29"/>
  <c r="BH222" i="29"/>
  <c r="BF234" i="29"/>
  <c r="AJ203" i="29"/>
  <c r="AO208" i="29"/>
  <c r="AK220" i="29"/>
  <c r="X272" i="29"/>
  <c r="BH230" i="29"/>
  <c r="AR206" i="29"/>
  <c r="AK206" i="29"/>
  <c r="AG219" i="29"/>
  <c r="AZ289" i="29"/>
  <c r="T232" i="29"/>
  <c r="BC251" i="29"/>
  <c r="AZ219" i="29"/>
  <c r="AP238" i="29"/>
  <c r="BC252" i="29"/>
  <c r="AL233" i="29"/>
  <c r="H220" i="29"/>
  <c r="AM236" i="29"/>
  <c r="BH238" i="29"/>
  <c r="AP248" i="29"/>
  <c r="U210" i="29"/>
  <c r="BA210" i="29"/>
  <c r="BA224" i="29"/>
  <c r="AF205" i="29"/>
  <c r="AE251" i="29"/>
  <c r="U204" i="29"/>
  <c r="BA204" i="29"/>
  <c r="BI216" i="29"/>
  <c r="AN209" i="29"/>
  <c r="AA248" i="29"/>
  <c r="W259" i="29"/>
  <c r="AE223" i="29"/>
  <c r="F230" i="29"/>
  <c r="AR208" i="29"/>
  <c r="AO203" i="29"/>
  <c r="AO224" i="29"/>
  <c r="X294" i="29"/>
  <c r="AR232" i="29"/>
  <c r="AR202" i="29"/>
  <c r="AK202" i="29"/>
  <c r="AK218" i="29"/>
  <c r="BH204" i="29"/>
  <c r="AZ232" i="29"/>
  <c r="BG250" i="29"/>
  <c r="H222" i="29"/>
  <c r="AT238" i="29"/>
  <c r="BG251" i="29"/>
  <c r="AT233" i="29"/>
  <c r="AB223" i="29"/>
  <c r="BG238" i="29"/>
  <c r="AN233" i="29"/>
  <c r="AZ222" i="29"/>
  <c r="AN210" i="29"/>
  <c r="BI218" i="29"/>
  <c r="AU223" i="29"/>
  <c r="AS223" i="29"/>
  <c r="AO206" i="29"/>
  <c r="BG252" i="29"/>
  <c r="BB233" i="29"/>
  <c r="T236" i="29"/>
  <c r="BB252" i="29"/>
  <c r="AU261" i="29"/>
  <c r="BH251" i="29"/>
  <c r="AD273" i="29"/>
  <c r="BA231" i="29"/>
  <c r="Y252" i="29"/>
  <c r="AX266" i="29"/>
  <c r="H266" i="29"/>
  <c r="AK274" i="29"/>
  <c r="BG247" i="29"/>
  <c r="BF230" i="29"/>
  <c r="AV223" i="29"/>
  <c r="AY250" i="29"/>
  <c r="AB238" i="29"/>
  <c r="AX252" i="29"/>
  <c r="AQ261" i="29"/>
  <c r="AN250" i="29"/>
  <c r="AD278" i="29"/>
  <c r="Y231" i="29"/>
  <c r="H248" i="29"/>
  <c r="AP266" i="29"/>
  <c r="U265" i="29"/>
  <c r="AG279" i="29"/>
  <c r="AU279" i="29"/>
  <c r="AZ273" i="29"/>
  <c r="AI250" i="29"/>
  <c r="BF231" i="29"/>
  <c r="AA238" i="29"/>
  <c r="AF217" i="29"/>
  <c r="F251" i="29"/>
  <c r="BB251" i="29"/>
  <c r="AU265" i="29"/>
  <c r="AZ248" i="29"/>
  <c r="AD276" i="29"/>
  <c r="AS231" i="29"/>
  <c r="AR251" i="29"/>
  <c r="AT260" i="29"/>
  <c r="AO265" i="29"/>
  <c r="AK278" i="29"/>
  <c r="V244" i="29"/>
  <c r="BB232" i="29"/>
  <c r="AN223" i="29"/>
  <c r="AI245" i="29"/>
  <c r="BH236" i="29"/>
  <c r="AX251" i="29"/>
  <c r="AQ260" i="29"/>
  <c r="AJ250" i="29"/>
  <c r="Z280" i="29"/>
  <c r="F272" i="29"/>
  <c r="AS247" i="29"/>
  <c r="AP265" i="29"/>
  <c r="AV264" i="29"/>
  <c r="AG280" i="29"/>
  <c r="AQ280" i="29"/>
  <c r="AR273" i="29"/>
  <c r="AC205" i="29"/>
  <c r="AB209" i="29"/>
  <c r="X222" i="29"/>
  <c r="BB236" i="29"/>
  <c r="AF208" i="29"/>
  <c r="AW219" i="29"/>
  <c r="BC223" i="29"/>
  <c r="AR223" i="29"/>
  <c r="T238" i="29"/>
  <c r="W260" i="29"/>
  <c r="BG262" i="29"/>
  <c r="AN252" i="29"/>
  <c r="AP276" i="29"/>
  <c r="AS246" i="29"/>
  <c r="F259" i="29"/>
  <c r="AT259" i="29"/>
  <c r="AS259" i="29"/>
  <c r="AW278" i="29"/>
  <c r="BC218" i="29"/>
  <c r="BG206" i="29"/>
  <c r="AQ230" i="29"/>
  <c r="T231" i="29"/>
  <c r="V245" i="29"/>
  <c r="W245" i="29"/>
  <c r="BC265" i="29"/>
  <c r="T247" i="29"/>
  <c r="AL275" i="29"/>
  <c r="AK251" i="29"/>
  <c r="T252" i="29"/>
  <c r="BF258" i="29"/>
  <c r="AZ258" i="29"/>
  <c r="AS274" i="29"/>
  <c r="AZ274" i="29"/>
  <c r="AA275" i="29"/>
  <c r="BH210" i="29"/>
  <c r="AW210" i="29"/>
  <c r="AW223" i="29"/>
  <c r="X205" i="29"/>
  <c r="AA247" i="29"/>
  <c r="BH203" i="29"/>
  <c r="AW204" i="29"/>
  <c r="AW216" i="29"/>
  <c r="AF209" i="29"/>
  <c r="W247" i="29"/>
  <c r="BG248" i="29"/>
  <c r="AP222" i="29"/>
  <c r="BB237" i="29"/>
  <c r="AJ208" i="29"/>
  <c r="AK203" i="29"/>
  <c r="AK223" i="29"/>
  <c r="X275" i="29"/>
  <c r="U234" i="29"/>
  <c r="AJ202" i="29"/>
  <c r="AG202" i="29"/>
  <c r="AC216" i="29"/>
  <c r="X246" i="29"/>
  <c r="U233" i="29"/>
  <c r="AY244" i="29"/>
  <c r="AJ219" i="29"/>
  <c r="AL238" i="29"/>
  <c r="AU246" i="29"/>
  <c r="AD233" i="29"/>
  <c r="AZ216" i="29"/>
  <c r="Y205" i="29"/>
  <c r="L208" i="29"/>
  <c r="BA217" i="29"/>
  <c r="AV210" i="29"/>
  <c r="T209" i="29"/>
  <c r="AC209" i="29"/>
  <c r="U219" i="29"/>
  <c r="H208" i="29"/>
  <c r="AV204" i="29"/>
  <c r="AI247" i="29"/>
  <c r="BF208" i="29"/>
  <c r="AN224" i="29"/>
  <c r="AJ233" i="29"/>
  <c r="AZ203" i="29"/>
  <c r="AW208" i="29"/>
  <c r="AW224" i="29"/>
  <c r="X208" i="29"/>
  <c r="W244" i="29"/>
  <c r="BH206" i="29"/>
  <c r="AS206" i="29"/>
  <c r="AS218" i="29"/>
  <c r="X202" i="29"/>
  <c r="AA252" i="29"/>
  <c r="AT248" i="29"/>
  <c r="W223" i="29"/>
  <c r="BF236" i="29"/>
  <c r="F208" i="29"/>
  <c r="AB233" i="29"/>
  <c r="AA234" i="29"/>
  <c r="AN217" i="29"/>
  <c r="F252" i="29"/>
  <c r="T210" i="29"/>
  <c r="AC210" i="29"/>
  <c r="U224" i="29"/>
  <c r="H209" i="29"/>
  <c r="AV205" i="29"/>
  <c r="T204" i="29"/>
  <c r="AC204" i="29"/>
  <c r="Y218" i="29"/>
  <c r="H203" i="29"/>
  <c r="X220" i="29"/>
  <c r="AI244" i="29"/>
  <c r="BG216" i="29"/>
  <c r="BF224" i="29"/>
  <c r="V236" i="29"/>
  <c r="BH208" i="29"/>
  <c r="AW203" i="29"/>
  <c r="BA223" i="29"/>
  <c r="X203" i="29"/>
  <c r="AA246" i="29"/>
  <c r="AZ275" i="29"/>
  <c r="AS202" i="29"/>
  <c r="AS216" i="29"/>
  <c r="AF206" i="29"/>
  <c r="AA251" i="29"/>
  <c r="BF202" i="29"/>
  <c r="AM223" i="29"/>
  <c r="AA230" i="29"/>
  <c r="Z217" i="29"/>
  <c r="AT236" i="29"/>
  <c r="AI238" i="29"/>
  <c r="H219" i="29"/>
  <c r="J252" i="29"/>
  <c r="U205" i="29"/>
  <c r="AI252" i="29"/>
  <c r="AN204" i="29"/>
  <c r="H231" i="29"/>
  <c r="BH202" i="29"/>
  <c r="AK216" i="29"/>
  <c r="AH222" i="29"/>
  <c r="AZ218" i="29"/>
  <c r="AZ236" i="29"/>
  <c r="F247" i="29"/>
  <c r="BC266" i="29"/>
  <c r="AR247" i="29"/>
  <c r="AP278" i="29"/>
  <c r="AO251" i="29"/>
  <c r="AZ220" i="29"/>
  <c r="AN205" i="29"/>
  <c r="Y222" i="29"/>
  <c r="X224" i="29"/>
  <c r="AS220" i="29"/>
  <c r="AO202" i="29"/>
  <c r="BB244" i="29"/>
  <c r="AL230" i="29"/>
  <c r="AZ262" i="29"/>
  <c r="AG218" i="29"/>
  <c r="J218" i="29"/>
  <c r="L205" i="29"/>
  <c r="U206" i="29"/>
  <c r="AI246" i="29"/>
  <c r="AN219" i="29"/>
  <c r="Z251" i="29"/>
  <c r="AZ265" i="29"/>
  <c r="AG216" i="29"/>
  <c r="AI218" i="29"/>
  <c r="U223" i="29"/>
  <c r="U202" i="29"/>
  <c r="AM247" i="29"/>
  <c r="V222" i="29"/>
  <c r="Z245" i="29"/>
  <c r="AR203" i="29"/>
  <c r="AQ234" i="29"/>
  <c r="F275" i="29"/>
  <c r="V266" i="29"/>
  <c r="AR262" i="29"/>
  <c r="J223" i="29"/>
  <c r="BC230" i="29"/>
  <c r="AD252" i="29"/>
  <c r="BG261" i="29"/>
  <c r="AT279" i="29"/>
  <c r="J266" i="29"/>
  <c r="BI261" i="29"/>
  <c r="AF279" i="29"/>
  <c r="AA223" i="29"/>
  <c r="F219" i="29"/>
  <c r="X234" i="29"/>
  <c r="AH246" i="29"/>
  <c r="AI264" i="29"/>
  <c r="AB247" i="29"/>
  <c r="AT276" i="29"/>
  <c r="AW245" i="29"/>
  <c r="BF264" i="29"/>
  <c r="AJ262" i="29"/>
  <c r="AQ247" i="29"/>
  <c r="AV238" i="29"/>
  <c r="BC233" i="29"/>
  <c r="AV230" i="29"/>
  <c r="BF246" i="29"/>
  <c r="BG265" i="29"/>
  <c r="J272" i="29"/>
  <c r="AC251" i="29"/>
  <c r="J265" i="29"/>
  <c r="AG260" i="29"/>
  <c r="AO275" i="29"/>
  <c r="AB279" i="29"/>
  <c r="T205" i="29"/>
  <c r="AG209" i="29"/>
  <c r="AD217" i="29"/>
  <c r="BA220" i="29"/>
  <c r="AF202" i="29"/>
  <c r="BH217" i="29"/>
  <c r="AF236" i="29"/>
  <c r="AE261" i="29"/>
  <c r="AF248" i="29"/>
  <c r="AH280" i="29"/>
  <c r="AR244" i="29"/>
  <c r="AL266" i="29"/>
  <c r="AO276" i="29"/>
  <c r="AG276" i="29"/>
  <c r="AH232" i="29"/>
  <c r="W234" i="29"/>
  <c r="AJ231" i="29"/>
  <c r="AP247" i="29"/>
  <c r="AQ264" i="29"/>
  <c r="F279" i="29"/>
  <c r="BB275" i="29"/>
  <c r="AJ251" i="29"/>
  <c r="AB259" i="29"/>
  <c r="Y273" i="29"/>
  <c r="AY280" i="29"/>
  <c r="H297" i="29"/>
  <c r="T224" i="29"/>
  <c r="AY217" i="29"/>
  <c r="AT230" i="29"/>
  <c r="AR234" i="29"/>
  <c r="AH245" i="29"/>
  <c r="AE260" i="29"/>
  <c r="BI234" i="29"/>
  <c r="J278" i="29"/>
  <c r="AZ260" i="29"/>
  <c r="AK219" i="29"/>
  <c r="AY218" i="29"/>
  <c r="U220" i="29"/>
  <c r="Y206" i="29"/>
  <c r="AM246" i="29"/>
  <c r="BB222" i="29"/>
  <c r="X217" i="29"/>
  <c r="AX246" i="29"/>
  <c r="AQ266" i="29"/>
  <c r="AN248" i="29"/>
  <c r="Z273" i="29"/>
  <c r="AL273" i="29"/>
  <c r="BA247" i="29"/>
  <c r="AP260" i="29"/>
  <c r="AZ264" i="29"/>
  <c r="AG273" i="29"/>
  <c r="BC248" i="29"/>
  <c r="AP232" i="29"/>
  <c r="BH220" i="29"/>
  <c r="AU236" i="29"/>
  <c r="BH233" i="29"/>
  <c r="AT251" i="29"/>
  <c r="AM260" i="29"/>
  <c r="X250" i="29"/>
  <c r="Z278" i="29"/>
  <c r="BF276" i="29"/>
  <c r="AF246" i="29"/>
  <c r="AL264" i="29"/>
  <c r="X264" i="29"/>
  <c r="Y275" i="29"/>
  <c r="AI280" i="29"/>
  <c r="T273" i="29"/>
  <c r="BC250" i="29"/>
  <c r="AP233" i="29"/>
  <c r="AJ223" i="29"/>
  <c r="J245" i="29"/>
  <c r="H236" i="29"/>
  <c r="AT250" i="29"/>
  <c r="AQ265" i="29"/>
  <c r="AJ248" i="29"/>
  <c r="Z272" i="29"/>
  <c r="BF278" i="29"/>
  <c r="AK247" i="29"/>
  <c r="AP264" i="29"/>
  <c r="AR264" i="29"/>
  <c r="AC275" i="29"/>
  <c r="AY251" i="29"/>
  <c r="AL232" i="29"/>
  <c r="BG219" i="29"/>
  <c r="AE236" i="29"/>
  <c r="BH232" i="29"/>
  <c r="AP245" i="29"/>
  <c r="AI259" i="29"/>
  <c r="Y210" i="29"/>
  <c r="AI251" i="29"/>
  <c r="AV209" i="29"/>
  <c r="AX231" i="29"/>
  <c r="Y217" i="29"/>
  <c r="AO219" i="29"/>
  <c r="AX222" i="29"/>
  <c r="AB205" i="29"/>
  <c r="AW222" i="29"/>
  <c r="X266" i="29"/>
  <c r="Z237" i="29"/>
  <c r="U217" i="29"/>
  <c r="BA206" i="29"/>
  <c r="BF209" i="29"/>
  <c r="V216" i="29"/>
  <c r="AJ210" i="29"/>
  <c r="U237" i="29"/>
  <c r="X265" i="29"/>
  <c r="AD237" i="29"/>
  <c r="AO222" i="29"/>
  <c r="BA202" i="29"/>
  <c r="V217" i="29"/>
  <c r="AL216" i="29"/>
  <c r="BA205" i="29"/>
  <c r="AN237" i="29"/>
  <c r="V247" i="29"/>
  <c r="AX278" i="29"/>
  <c r="F258" i="29"/>
  <c r="AW276" i="29"/>
  <c r="AQ250" i="29"/>
  <c r="H233" i="29"/>
  <c r="BF252" i="29"/>
  <c r="AN245" i="29"/>
  <c r="AG250" i="29"/>
  <c r="BB261" i="29"/>
  <c r="AS276" i="29"/>
  <c r="AZ278" i="29"/>
  <c r="Z233" i="29"/>
  <c r="AU238" i="29"/>
  <c r="AN234" i="29"/>
  <c r="AP250" i="29"/>
  <c r="BC260" i="29"/>
  <c r="F274" i="29"/>
  <c r="BB272" i="29"/>
  <c r="AB252" i="29"/>
  <c r="AF259" i="29"/>
  <c r="Y279" i="29"/>
  <c r="AX217" i="29"/>
  <c r="AX216" i="29"/>
  <c r="AQ231" i="29"/>
  <c r="J246" i="29"/>
  <c r="W262" i="29"/>
  <c r="AO237" i="29"/>
  <c r="AH272" i="29"/>
  <c r="AW246" i="29"/>
  <c r="AD264" i="29"/>
  <c r="AB258" i="29"/>
  <c r="BA276" i="29"/>
  <c r="BH279" i="29"/>
  <c r="Y223" i="29"/>
  <c r="Y216" i="29"/>
  <c r="F232" i="29"/>
  <c r="AE247" i="29"/>
  <c r="AE248" i="29"/>
  <c r="AE245" i="29"/>
  <c r="AD246" i="29"/>
  <c r="AM262" i="29"/>
  <c r="T245" i="29"/>
  <c r="AX280" i="29"/>
  <c r="U247" i="29"/>
  <c r="AX261" i="29"/>
  <c r="H265" i="29"/>
  <c r="AY252" i="29"/>
  <c r="Z231" i="29"/>
  <c r="BG232" i="29"/>
  <c r="AZ231" i="29"/>
  <c r="AX248" i="29"/>
  <c r="Y232" i="29"/>
  <c r="V275" i="29"/>
  <c r="AO231" i="29"/>
  <c r="V264" i="29"/>
  <c r="H261" i="29"/>
  <c r="AK280" i="29"/>
  <c r="AN279" i="29"/>
  <c r="AY248" i="29"/>
  <c r="AH233" i="29"/>
  <c r="T223" i="29"/>
  <c r="BC236" i="29"/>
  <c r="X233" i="29"/>
  <c r="AT246" i="29"/>
  <c r="AM266" i="29"/>
  <c r="AB248" i="29"/>
  <c r="AJ205" i="29"/>
  <c r="U238" i="29"/>
  <c r="X261" i="29"/>
  <c r="AH237" i="29"/>
  <c r="H206" i="29"/>
  <c r="BI205" i="29"/>
  <c r="AL217" i="29"/>
  <c r="BB216" i="29"/>
  <c r="AJ236" i="29"/>
  <c r="BF244" i="29"/>
  <c r="AY261" i="29"/>
  <c r="AJ245" i="29"/>
  <c r="AH273" i="29"/>
  <c r="AC246" i="29"/>
  <c r="AF247" i="29"/>
  <c r="BB260" i="29"/>
  <c r="AF258" i="29"/>
  <c r="AS280" i="29"/>
  <c r="F209" i="29"/>
  <c r="AR233" i="29"/>
  <c r="AE238" i="29"/>
  <c r="AR217" i="29"/>
  <c r="F245" i="29"/>
  <c r="BB247" i="29"/>
  <c r="AU266" i="29"/>
  <c r="BH246" i="29"/>
  <c r="AH278" i="29"/>
  <c r="BI233" i="29"/>
  <c r="AG252" i="29"/>
  <c r="AX264" i="29"/>
  <c r="U272" i="29"/>
  <c r="AK275" i="29"/>
  <c r="BG280" i="29"/>
  <c r="AM276" i="29"/>
  <c r="F216" i="29"/>
  <c r="F234" i="29"/>
  <c r="AI234" i="29"/>
  <c r="H237" i="29"/>
  <c r="J248" i="29"/>
  <c r="BF247" i="29"/>
  <c r="AY265" i="29"/>
  <c r="AB245" i="29"/>
  <c r="AH276" i="29"/>
  <c r="AC250" i="29"/>
  <c r="BH245" i="29"/>
  <c r="BB264" i="29"/>
  <c r="X258" i="29"/>
  <c r="AO278" i="29"/>
  <c r="F206" i="29"/>
  <c r="BH231" i="29"/>
  <c r="AA233" i="29"/>
  <c r="AJ217" i="29"/>
  <c r="F244" i="29"/>
  <c r="BB246" i="29"/>
  <c r="AU260" i="29"/>
  <c r="AZ250" i="29"/>
  <c r="AD272" i="29"/>
  <c r="AW231" i="29"/>
  <c r="AZ251" i="29"/>
  <c r="AT261" i="29"/>
  <c r="AS265" i="29"/>
  <c r="AK273" i="29"/>
  <c r="BC279" i="29"/>
  <c r="AE276" i="29"/>
  <c r="AW218" i="29"/>
  <c r="AY247" i="29"/>
  <c r="AQ259" i="29"/>
  <c r="AB251" i="29"/>
  <c r="BG244" i="29"/>
  <c r="AV233" i="29"/>
  <c r="Z276" i="29"/>
  <c r="AN264" i="29"/>
  <c r="BG245" i="29"/>
  <c r="AJ238" i="29"/>
  <c r="Z279" i="29"/>
  <c r="AN246" i="29"/>
  <c r="AB264" i="29"/>
  <c r="AU251" i="29"/>
  <c r="AV218" i="29"/>
  <c r="AZ230" i="29"/>
  <c r="AI261" i="29"/>
  <c r="V280" i="29"/>
  <c r="AK245" i="29"/>
  <c r="AW260" i="29"/>
  <c r="AA280" i="29"/>
  <c r="AM280" i="29"/>
  <c r="T294" i="29"/>
  <c r="BH290" i="29"/>
  <c r="AO294" i="29"/>
  <c r="AT287" i="29"/>
  <c r="F289" i="29"/>
  <c r="AA276" i="29"/>
  <c r="AR290" i="29"/>
  <c r="BA287" i="29"/>
  <c r="AP289" i="29"/>
  <c r="AU294" i="29"/>
  <c r="AM273" i="29"/>
  <c r="AB290" i="29"/>
  <c r="Y293" i="29"/>
  <c r="J294" i="29"/>
  <c r="Z292" i="29"/>
  <c r="BB290" i="29"/>
  <c r="AU275" i="29"/>
  <c r="AV293" i="29"/>
  <c r="AA287" i="29"/>
  <c r="BB288" i="29"/>
  <c r="BC290" i="29"/>
  <c r="BG293" i="29"/>
  <c r="AZ205" i="29"/>
  <c r="X274" i="29"/>
  <c r="L203" i="29"/>
  <c r="Y204" i="29"/>
  <c r="AE250" i="29"/>
  <c r="AZ208" i="29"/>
  <c r="W248" i="29"/>
  <c r="X206" i="29"/>
  <c r="BB238" i="29"/>
  <c r="AG205" i="29"/>
  <c r="AJ209" i="29"/>
  <c r="L202" i="29"/>
  <c r="AU245" i="29"/>
  <c r="AN208" i="29"/>
  <c r="BA216" i="29"/>
  <c r="AV224" i="29"/>
  <c r="AU234" i="29"/>
  <c r="AK210" i="29"/>
  <c r="AJ204" i="29"/>
  <c r="AC217" i="29"/>
  <c r="BG203" i="29"/>
  <c r="AN203" i="29"/>
  <c r="BI217" i="29"/>
  <c r="F231" i="29"/>
  <c r="AY234" i="29"/>
  <c r="Y209" i="29"/>
  <c r="AO217" i="29"/>
  <c r="AA264" i="29"/>
  <c r="AB244" i="29"/>
  <c r="AN259" i="29"/>
  <c r="BI272" i="29"/>
  <c r="BH216" i="29"/>
  <c r="AF231" i="29"/>
  <c r="AA265" i="29"/>
  <c r="AL262" i="29"/>
  <c r="BA251" i="29"/>
  <c r="BF265" i="29"/>
  <c r="BA273" i="29"/>
  <c r="AJ276" i="29"/>
  <c r="BG209" i="29"/>
  <c r="H230" i="29"/>
  <c r="BH237" i="29"/>
  <c r="AM245" i="29"/>
  <c r="AC232" i="29"/>
  <c r="V279" i="29"/>
  <c r="AK246" i="29"/>
  <c r="V265" i="29"/>
  <c r="BH261" i="29"/>
  <c r="AS275" i="29"/>
  <c r="AT222" i="29"/>
  <c r="AF218" i="29"/>
  <c r="H232" i="29"/>
  <c r="AD251" i="29"/>
  <c r="AE264" i="29"/>
  <c r="AF245" i="29"/>
  <c r="AP273" i="29"/>
  <c r="U245" i="29"/>
  <c r="BB265" i="29"/>
  <c r="H260" i="29"/>
  <c r="W279" i="29"/>
  <c r="AJ278" i="29"/>
  <c r="H204" i="29"/>
  <c r="X232" i="29"/>
  <c r="U208" i="29"/>
  <c r="AZ276" i="29"/>
  <c r="BF204" i="29"/>
  <c r="BC234" i="29"/>
  <c r="AT247" i="29"/>
  <c r="AU264" i="29"/>
  <c r="J280" i="29"/>
  <c r="BF274" i="29"/>
  <c r="BB273" i="29"/>
  <c r="U260" i="29"/>
  <c r="AC273" i="29"/>
  <c r="F204" i="29"/>
  <c r="AE217" i="29"/>
  <c r="AX234" i="29"/>
  <c r="F250" i="29"/>
  <c r="AA262" i="29"/>
  <c r="H247" i="29"/>
  <c r="AD279" i="29"/>
  <c r="BI248" i="29"/>
  <c r="AH265" i="29"/>
  <c r="AK265" i="29"/>
  <c r="BI279" i="29"/>
  <c r="AQ272" i="29"/>
  <c r="F205" i="29"/>
  <c r="AP231" i="29"/>
  <c r="AE233" i="29"/>
  <c r="AV217" i="29"/>
  <c r="F248" i="29"/>
  <c r="BB245" i="29"/>
  <c r="AU262" i="29"/>
  <c r="BH252" i="29"/>
  <c r="AK205" i="29"/>
  <c r="AR209" i="29"/>
  <c r="BI224" i="29"/>
  <c r="BG208" i="29"/>
  <c r="AV208" i="29"/>
  <c r="AK217" i="29"/>
  <c r="J233" i="29"/>
  <c r="W233" i="29"/>
  <c r="AZ238" i="29"/>
  <c r="W258" i="29"/>
  <c r="BG260" i="29"/>
  <c r="V262" i="29"/>
  <c r="AT278" i="29"/>
  <c r="BA250" i="29"/>
  <c r="J260" i="29"/>
  <c r="J264" i="29"/>
  <c r="BH260" i="29"/>
  <c r="BA278" i="29"/>
  <c r="AV219" i="29"/>
  <c r="Z216" i="29"/>
  <c r="AU230" i="29"/>
  <c r="X231" i="29"/>
  <c r="Z252" i="29"/>
  <c r="AL248" i="29"/>
  <c r="BC262" i="29"/>
  <c r="AZ247" i="29"/>
  <c r="AP279" i="29"/>
  <c r="AO246" i="29"/>
  <c r="AZ252" i="29"/>
  <c r="V259" i="29"/>
  <c r="AG259" i="29"/>
  <c r="AW279" i="29"/>
  <c r="BG279" i="29"/>
  <c r="AQ275" i="29"/>
  <c r="BF219" i="29"/>
  <c r="BI223" i="29"/>
  <c r="BI210" i="29"/>
  <c r="BF205" i="29"/>
  <c r="AS203" i="29"/>
  <c r="AZ202" i="29"/>
  <c r="W251" i="29"/>
  <c r="F203" i="29"/>
  <c r="AC224" i="29"/>
  <c r="AK209" i="29"/>
  <c r="AQ251" i="29"/>
  <c r="Y208" i="29"/>
  <c r="AI248" i="29"/>
  <c r="AN202" i="29"/>
  <c r="AZ233" i="29"/>
  <c r="X236" i="29"/>
  <c r="AG223" i="29"/>
  <c r="AK204" i="29"/>
  <c r="AU248" i="29"/>
  <c r="Y203" i="29"/>
  <c r="AM252" i="29"/>
  <c r="AV206" i="29"/>
  <c r="AL236" i="29"/>
  <c r="AB236" i="29"/>
  <c r="AE252" i="29"/>
  <c r="AX238" i="29"/>
  <c r="AK232" i="29"/>
  <c r="AR252" i="29"/>
  <c r="AC259" i="29"/>
  <c r="W218" i="29"/>
  <c r="AM234" i="29"/>
  <c r="J244" i="29"/>
  <c r="AY262" i="29"/>
  <c r="AL278" i="29"/>
  <c r="AN247" i="29"/>
  <c r="AJ258" i="29"/>
  <c r="AQ273" i="29"/>
  <c r="AE218" i="29"/>
  <c r="AI217" i="29"/>
  <c r="W236" i="29"/>
  <c r="V246" i="29"/>
  <c r="AA258" i="29"/>
  <c r="T248" i="29"/>
  <c r="AL276" i="29"/>
  <c r="T244" i="29"/>
  <c r="AH260" i="29"/>
  <c r="U259" i="29"/>
  <c r="BI280" i="29"/>
  <c r="V232" i="29"/>
  <c r="AM238" i="29"/>
  <c r="AF230" i="29"/>
  <c r="AL247" i="29"/>
  <c r="AY260" i="29"/>
  <c r="AP259" i="29"/>
  <c r="AX273" i="29"/>
  <c r="X247" i="29"/>
  <c r="AT262" i="29"/>
  <c r="U280" i="29"/>
  <c r="AI273" i="29"/>
  <c r="AB276" i="29"/>
  <c r="L209" i="29"/>
  <c r="AM251" i="29"/>
  <c r="BA208" i="29"/>
  <c r="AW206" i="29"/>
  <c r="AH231" i="29"/>
  <c r="AY245" i="29"/>
  <c r="BF248" i="29"/>
  <c r="AC237" i="29"/>
  <c r="Z275" i="29"/>
  <c r="Y250" i="29"/>
  <c r="Z260" i="29"/>
  <c r="AJ264" i="29"/>
  <c r="AO274" i="29"/>
  <c r="AY223" i="29"/>
  <c r="BF218" i="29"/>
  <c r="AB217" i="29"/>
  <c r="AH251" i="29"/>
  <c r="AI258" i="29"/>
  <c r="AV250" i="29"/>
  <c r="AT272" i="29"/>
  <c r="AS245" i="29"/>
  <c r="AT265" i="29"/>
  <c r="AF262" i="29"/>
  <c r="AE279" i="29"/>
  <c r="W276" i="29"/>
  <c r="X219" i="29"/>
  <c r="AD216" i="29"/>
  <c r="AY238" i="29"/>
  <c r="AB234" i="29"/>
  <c r="Z247" i="29"/>
  <c r="AG220" i="29"/>
  <c r="T206" i="29"/>
  <c r="AD250" i="29"/>
  <c r="BB276" i="29"/>
  <c r="U278" i="29"/>
  <c r="AM230" i="29"/>
  <c r="AO232" i="29"/>
  <c r="V261" i="29"/>
  <c r="AV279" i="29"/>
  <c r="AB218" i="29"/>
  <c r="AV234" i="29"/>
  <c r="AE258" i="29"/>
  <c r="J276" i="29"/>
  <c r="AZ244" i="29"/>
  <c r="AC260" i="29"/>
  <c r="W278" i="29"/>
  <c r="AM217" i="29"/>
  <c r="AN230" i="29"/>
  <c r="AA259" i="29"/>
  <c r="AJ247" i="29"/>
  <c r="AT273" i="29"/>
  <c r="BA245" i="29"/>
  <c r="BF259" i="29"/>
  <c r="AN262" i="29"/>
  <c r="AI278" i="29"/>
  <c r="AI275" i="29"/>
  <c r="AG224" i="29"/>
  <c r="AX245" i="29"/>
  <c r="AT264" i="29"/>
  <c r="AF223" i="29"/>
  <c r="AF250" i="29"/>
  <c r="AC274" i="29"/>
  <c r="AZ223" i="29"/>
  <c r="AR248" i="29"/>
  <c r="F262" i="29"/>
  <c r="AC280" i="29"/>
  <c r="BG202" i="29"/>
  <c r="V252" i="29"/>
  <c r="H251" i="29"/>
  <c r="AG246" i="29"/>
  <c r="AR258" i="29"/>
  <c r="AI272" i="29"/>
  <c r="BC275" i="29"/>
  <c r="AG292" i="29"/>
  <c r="AL294" i="29"/>
  <c r="BC286" i="29"/>
  <c r="H293" i="29"/>
  <c r="U287" i="29"/>
  <c r="Z289" i="29"/>
  <c r="V286" i="29"/>
  <c r="AR278" i="29"/>
  <c r="BH293" i="29"/>
  <c r="AH293" i="29"/>
  <c r="AY289" i="29"/>
  <c r="X273" i="29"/>
  <c r="BH292" i="29"/>
  <c r="V288" i="29"/>
  <c r="AM290" i="29"/>
  <c r="AC294" i="29"/>
  <c r="X204" i="29"/>
  <c r="AJ218" i="29"/>
  <c r="AZ245" i="29"/>
  <c r="BF262" i="29"/>
  <c r="J237" i="29"/>
  <c r="BF250" i="29"/>
  <c r="Y251" i="29"/>
  <c r="AO279" i="29"/>
  <c r="AF238" i="29"/>
  <c r="BF245" i="29"/>
  <c r="AT274" i="29"/>
  <c r="J261" i="29"/>
  <c r="T262" i="29"/>
  <c r="BG220" i="29"/>
  <c r="AY233" i="29"/>
  <c r="Z250" i="29"/>
  <c r="BG266" i="29"/>
  <c r="AP275" i="29"/>
  <c r="F264" i="29"/>
  <c r="AO259" i="29"/>
  <c r="T279" i="29"/>
  <c r="AJ280" i="29"/>
  <c r="AF293" i="29"/>
  <c r="AK292" i="29"/>
  <c r="Z294" i="29"/>
  <c r="AA289" i="29"/>
  <c r="AK294" i="29"/>
  <c r="H286" i="29"/>
  <c r="AA250" i="29"/>
  <c r="AO209" i="29"/>
  <c r="AV202" i="29"/>
  <c r="AI265" i="29"/>
  <c r="Y245" i="29"/>
  <c r="W280" i="29"/>
  <c r="AN231" i="29"/>
  <c r="F276" i="29"/>
  <c r="AR259" i="29"/>
  <c r="H294" i="29"/>
  <c r="BC238" i="29"/>
  <c r="Z246" i="29"/>
  <c r="BG259" i="29"/>
  <c r="AP280" i="29"/>
  <c r="F260" i="29"/>
  <c r="BA259" i="29"/>
  <c r="AF219" i="29"/>
  <c r="AU233" i="29"/>
  <c r="V250" i="29"/>
  <c r="BC261" i="29"/>
  <c r="F278" i="29"/>
  <c r="BF279" i="29"/>
  <c r="AJ252" i="29"/>
  <c r="AJ259" i="29"/>
  <c r="Y274" i="29"/>
  <c r="AU276" i="29"/>
  <c r="H288" i="29"/>
  <c r="AG206" i="29"/>
  <c r="AV248" i="29"/>
  <c r="AG265" i="29"/>
  <c r="AD244" i="29"/>
  <c r="BF275" i="29"/>
  <c r="AQ278" i="29"/>
  <c r="AM259" i="29"/>
  <c r="AP274" i="29"/>
  <c r="AL265" i="29"/>
  <c r="AW273" i="29"/>
  <c r="AQ233" i="29"/>
  <c r="AP246" i="29"/>
  <c r="AV245" i="29"/>
  <c r="H250" i="29"/>
  <c r="U275" i="29"/>
  <c r="H274" i="29"/>
  <c r="AB286" i="29"/>
  <c r="AW292" i="29"/>
  <c r="BB294" i="29"/>
  <c r="BI292" i="29"/>
  <c r="X287" i="29"/>
  <c r="AK287" i="29"/>
  <c r="BF287" i="29"/>
  <c r="BG289" i="29"/>
  <c r="H292" i="29"/>
  <c r="AO293" i="29"/>
  <c r="AX293" i="29"/>
  <c r="AX286" i="29"/>
  <c r="T288" i="29"/>
  <c r="AC288" i="29"/>
  <c r="AL288" i="29"/>
  <c r="BC287" i="29"/>
  <c r="AF237" i="29"/>
  <c r="AX237" i="29"/>
  <c r="AV236" i="29"/>
  <c r="AL274" i="29"/>
  <c r="AV258" i="29"/>
  <c r="AI233" i="29"/>
  <c r="AY266" i="29"/>
  <c r="H245" i="29"/>
  <c r="AA273" i="29"/>
  <c r="AQ238" i="29"/>
  <c r="AY258" i="29"/>
  <c r="AC231" i="29"/>
  <c r="AP261" i="29"/>
  <c r="AG274" i="29"/>
  <c r="AT232" i="29"/>
  <c r="F238" i="29"/>
  <c r="AT252" i="29"/>
  <c r="AB250" i="29"/>
  <c r="BF273" i="29"/>
  <c r="AL260" i="29"/>
  <c r="AC278" i="29"/>
  <c r="AB273" i="29"/>
  <c r="BH275" i="29"/>
  <c r="AN288" i="29"/>
  <c r="BA292" i="29"/>
  <c r="AP294" i="29"/>
  <c r="AQ286" i="29"/>
  <c r="AE273" i="29"/>
  <c r="X286" i="29"/>
  <c r="BC258" i="29"/>
  <c r="AU244" i="29"/>
  <c r="X238" i="29"/>
  <c r="AS237" i="29"/>
  <c r="AD265" i="29"/>
  <c r="AR224" i="29"/>
  <c r="AH250" i="29"/>
  <c r="AX279" i="29"/>
  <c r="AV262" i="29"/>
  <c r="AZ224" i="29"/>
  <c r="AI231" i="29"/>
  <c r="AL252" i="29"/>
  <c r="AK237" i="29"/>
  <c r="AX272" i="29"/>
  <c r="Z261" i="29"/>
  <c r="BI265" i="29"/>
  <c r="AB224" i="29"/>
  <c r="W230" i="29"/>
  <c r="AH252" i="29"/>
  <c r="AG232" i="29"/>
  <c r="V276" i="29"/>
  <c r="AO250" i="29"/>
  <c r="V260" i="29"/>
  <c r="BI262" i="29"/>
  <c r="AW280" i="29"/>
  <c r="AR279" i="29"/>
  <c r="X210" i="29"/>
  <c r="V233" i="29"/>
  <c r="AD280" i="29"/>
  <c r="AG275" i="29"/>
  <c r="AT245" i="29"/>
  <c r="AC247" i="29"/>
  <c r="AJ273" i="29"/>
  <c r="AX247" i="29"/>
  <c r="BF272" i="29"/>
  <c r="AD259" i="29"/>
  <c r="AM218" i="29"/>
  <c r="AH234" i="29"/>
  <c r="AH244" i="29"/>
  <c r="AL280" i="29"/>
  <c r="AD261" i="29"/>
  <c r="AS273" i="29"/>
  <c r="T280" i="29"/>
  <c r="AN287" i="29"/>
  <c r="AI287" i="29"/>
  <c r="W294" i="29"/>
  <c r="BC278" i="29"/>
  <c r="AF289" i="29"/>
  <c r="AC289" i="29"/>
  <c r="U290" i="29"/>
  <c r="AS294" i="29"/>
  <c r="AJ287" i="29"/>
  <c r="BI290" i="29"/>
  <c r="AG286" i="29"/>
  <c r="AM278" i="29"/>
  <c r="AB293" i="29"/>
  <c r="AS288" i="29"/>
  <c r="AL287" i="29"/>
  <c r="AY292" i="29"/>
  <c r="V230" i="29"/>
  <c r="AC218" i="29"/>
  <c r="AX244" i="29"/>
  <c r="AK250" i="29"/>
  <c r="AS279" i="29"/>
  <c r="BH219" i="29"/>
  <c r="X245" i="29"/>
  <c r="BB266" i="29"/>
  <c r="T278" i="29"/>
  <c r="T234" i="29"/>
  <c r="AR245" i="29"/>
  <c r="BA246" i="29"/>
  <c r="BI258" i="29"/>
  <c r="BA274" i="29"/>
  <c r="AH216" i="29"/>
  <c r="AB230" i="29"/>
  <c r="W265" i="29"/>
  <c r="AF252" i="29"/>
  <c r="AS251" i="29"/>
  <c r="AL259" i="29"/>
  <c r="AW274" i="29"/>
  <c r="AY275" i="29"/>
  <c r="H279" i="29"/>
  <c r="AZ286" i="29"/>
  <c r="U289" i="29"/>
  <c r="BF292" i="29"/>
  <c r="BG288" i="29"/>
  <c r="BH278" i="29"/>
  <c r="AJ292" i="29"/>
  <c r="AO287" i="29"/>
  <c r="AD289" i="29"/>
  <c r="AI294" i="29"/>
  <c r="AI279" i="29"/>
  <c r="T287" i="29"/>
  <c r="BH286" i="29"/>
  <c r="Y294" i="29"/>
  <c r="AD287" i="29"/>
  <c r="AU287" i="29"/>
  <c r="BG274" i="29"/>
  <c r="AN289" i="29"/>
  <c r="AW288" i="29"/>
  <c r="AP288" i="29"/>
  <c r="AO289" i="29"/>
  <c r="AT280" i="29"/>
  <c r="AY230" i="29"/>
  <c r="F265" i="29"/>
  <c r="BG236" i="29"/>
  <c r="AJ244" i="29"/>
  <c r="AO280" i="29"/>
  <c r="AR238" i="29"/>
  <c r="AT275" i="29"/>
  <c r="AC265" i="29"/>
  <c r="AY278" i="29"/>
  <c r="W273" i="29"/>
  <c r="X288" i="29"/>
  <c r="Y292" i="29"/>
  <c r="F288" i="29"/>
  <c r="AS290" i="29"/>
  <c r="AL290" i="29"/>
  <c r="AE275" i="29"/>
  <c r="AV292" i="29"/>
  <c r="AP286" i="29"/>
  <c r="AX289" i="29"/>
  <c r="AM287" i="29"/>
  <c r="AB203" i="29"/>
  <c r="AA261" i="29"/>
  <c r="BI278" i="29"/>
  <c r="AV252" i="29"/>
  <c r="T276" i="29"/>
  <c r="X252" i="29"/>
  <c r="AC208" i="29"/>
  <c r="BG237" i="29"/>
  <c r="J273" i="29"/>
  <c r="AK260" i="29"/>
  <c r="AU217" i="29"/>
  <c r="AE265" i="29"/>
  <c r="AF244" i="29"/>
  <c r="BI273" i="29"/>
  <c r="AT216" i="29"/>
  <c r="AF234" i="29"/>
  <c r="W261" i="29"/>
  <c r="Z259" i="29"/>
  <c r="AW251" i="29"/>
  <c r="AD262" i="29"/>
  <c r="BA280" i="29"/>
  <c r="H216" i="29"/>
  <c r="X230" i="29"/>
  <c r="BC245" i="29"/>
  <c r="T250" i="29"/>
  <c r="AL272" i="29"/>
  <c r="X244" i="29"/>
  <c r="AH266" i="29"/>
  <c r="Y259" i="29"/>
  <c r="BI275" i="29"/>
  <c r="AY272" i="29"/>
  <c r="Z222" i="29"/>
  <c r="H238" i="29"/>
  <c r="AK231" i="29"/>
  <c r="AX232" i="29"/>
  <c r="AM258" i="29"/>
  <c r="AL261" i="29"/>
  <c r="AX233" i="29"/>
  <c r="AQ262" i="29"/>
  <c r="AS250" i="29"/>
  <c r="AK259" i="29"/>
  <c r="AD232" i="29"/>
  <c r="T230" i="29"/>
  <c r="AY264" i="29"/>
  <c r="BB280" i="29"/>
  <c r="BF266" i="29"/>
  <c r="AY273" i="29"/>
  <c r="AF273" i="29"/>
  <c r="AV289" i="29"/>
  <c r="V294" i="29"/>
  <c r="AM286" i="29"/>
  <c r="AN280" i="29"/>
  <c r="AZ292" i="29"/>
  <c r="F287" i="29"/>
  <c r="AA290" i="29"/>
  <c r="W272" i="29"/>
  <c r="AR286" i="29"/>
  <c r="AE292" i="29"/>
  <c r="AI289" i="29"/>
  <c r="AJ286" i="29"/>
  <c r="AN292" i="29"/>
  <c r="AG294" i="29"/>
  <c r="J297" i="29"/>
  <c r="AQ290" i="29"/>
  <c r="W246" i="29"/>
  <c r="T219" i="29"/>
  <c r="AY259" i="29"/>
  <c r="BH250" i="29"/>
  <c r="AH217" i="29"/>
  <c r="J247" i="29"/>
  <c r="AH275" i="29"/>
  <c r="T258" i="29"/>
  <c r="AP217" i="29"/>
  <c r="V251" i="29"/>
  <c r="AD274" i="29"/>
  <c r="BH248" i="29"/>
  <c r="Y265" i="29"/>
  <c r="BC244" i="29"/>
  <c r="X223" i="29"/>
  <c r="AF233" i="29"/>
  <c r="AM261" i="29"/>
  <c r="Z274" i="29"/>
  <c r="AV246" i="29"/>
  <c r="AF264" i="29"/>
  <c r="AM279" i="29"/>
  <c r="AY279" i="29"/>
  <c r="X292" i="29"/>
  <c r="U292" i="29"/>
  <c r="F292" i="29"/>
  <c r="BF289" i="29"/>
  <c r="AW289" i="29"/>
  <c r="AB278" i="29"/>
  <c r="AR294" i="29"/>
  <c r="BI289" i="29"/>
  <c r="AT289" i="29"/>
  <c r="AY294" i="29"/>
  <c r="BG278" i="29"/>
  <c r="AB294" i="29"/>
  <c r="AC293" i="29"/>
  <c r="V293" i="29"/>
  <c r="F295" i="29"/>
  <c r="AQ292" i="29"/>
  <c r="AN276" i="29"/>
  <c r="AZ290" i="29"/>
  <c r="BI287" i="29"/>
  <c r="BF286" i="29"/>
  <c r="X251" i="29"/>
  <c r="BI247" i="29"/>
  <c r="Z248" i="29"/>
  <c r="AW275" i="29"/>
  <c r="AD247" i="29"/>
  <c r="AO252" i="29"/>
  <c r="F202" i="29"/>
  <c r="AX250" i="29"/>
  <c r="BI252" i="29"/>
  <c r="X262" i="29"/>
  <c r="AJ279" i="29"/>
  <c r="AZ280" i="29"/>
  <c r="AJ290" i="29"/>
  <c r="AO292" i="29"/>
  <c r="AD294" i="29"/>
  <c r="AE290" i="29"/>
  <c r="AE280" i="29"/>
  <c r="T292" i="29"/>
  <c r="BH289" i="29"/>
  <c r="BC292" i="29"/>
  <c r="V287" i="29"/>
  <c r="AI292" i="29"/>
  <c r="U236" i="29"/>
  <c r="F273" i="29"/>
  <c r="AP216" i="29"/>
  <c r="AW250" i="29"/>
  <c r="AZ293" i="29"/>
  <c r="AC286" i="29"/>
  <c r="BC272" i="29"/>
  <c r="AS293" i="29"/>
  <c r="AM289" i="29"/>
  <c r="X290" i="29"/>
  <c r="F296" i="29"/>
  <c r="J251" i="29"/>
  <c r="BG264" i="29"/>
  <c r="BB262" i="29"/>
  <c r="W238" i="29"/>
  <c r="J262" i="29"/>
  <c r="H275" i="29"/>
  <c r="AR288" i="29"/>
  <c r="AT294" i="29"/>
  <c r="BG275" i="29"/>
  <c r="AC287" i="29"/>
  <c r="AX292" i="29"/>
  <c r="AH238" i="29"/>
  <c r="AB231" i="29"/>
  <c r="J217" i="29"/>
  <c r="AH279" i="29"/>
  <c r="BA272" i="29"/>
  <c r="BG231" i="29"/>
  <c r="AU259" i="29"/>
  <c r="T251" i="29"/>
  <c r="H252" i="29"/>
  <c r="AX275" i="29"/>
  <c r="AL279" i="29"/>
  <c r="AE234" i="29"/>
  <c r="AW252" i="29"/>
  <c r="AB287" i="29"/>
  <c r="AA292" i="29"/>
  <c r="BB289" i="29"/>
  <c r="T286" i="29"/>
  <c r="BG294" i="29"/>
  <c r="AG289" i="29"/>
  <c r="AR287" i="29"/>
  <c r="AT288" i="29"/>
  <c r="AY287" i="29"/>
  <c r="AO245" i="29"/>
  <c r="AS260" i="29"/>
  <c r="AE278" i="29"/>
  <c r="AL289" i="29"/>
  <c r="AK289" i="29"/>
  <c r="BH288" i="29"/>
  <c r="AY231" i="29"/>
  <c r="AE262" i="29"/>
  <c r="AI266" i="29"/>
  <c r="F236" i="29"/>
  <c r="AX274" i="29"/>
  <c r="AM272" i="29"/>
  <c r="AI286" i="29"/>
  <c r="AW294" i="29"/>
  <c r="AI276" i="29"/>
  <c r="BA293" i="29"/>
  <c r="AU289" i="29"/>
  <c r="AB292" i="29"/>
  <c r="J289" i="29"/>
  <c r="J292" i="29"/>
  <c r="AF276" i="29"/>
  <c r="Z293" i="29"/>
  <c r="AV280" i="29"/>
  <c r="AK288" i="29"/>
  <c r="AE289" i="29"/>
  <c r="AM250" i="29"/>
  <c r="AG245" i="29"/>
  <c r="AN244" i="29"/>
  <c r="AW286" i="29"/>
  <c r="BF293" i="29"/>
  <c r="AE294" i="29"/>
  <c r="AO288" i="29"/>
  <c r="AS224" i="29"/>
  <c r="Y280" i="29"/>
  <c r="BH276" i="29"/>
  <c r="BF261" i="29"/>
  <c r="BB250" i="29"/>
  <c r="AO273" i="29"/>
  <c r="AK286" i="29"/>
  <c r="AF290" i="29"/>
  <c r="BH247" i="29"/>
  <c r="AG287" i="29"/>
  <c r="V289" i="29"/>
  <c r="AX260" i="29"/>
  <c r="Y287" i="29"/>
  <c r="BA290" i="29"/>
  <c r="AM275" i="29"/>
  <c r="J287" i="29"/>
  <c r="BC289" i="29"/>
  <c r="AF287" i="29"/>
  <c r="Z288" i="29"/>
  <c r="BC264" i="29"/>
  <c r="AP272" i="29"/>
  <c r="AX276" i="29"/>
  <c r="T217" i="29"/>
  <c r="T259" i="29"/>
  <c r="AR276" i="29"/>
  <c r="AZ294" i="29"/>
  <c r="Y286" i="29"/>
  <c r="AU272" i="29"/>
  <c r="AS287" i="29"/>
  <c r="AM294" i="29"/>
  <c r="AM233" i="29"/>
  <c r="W266" i="29"/>
  <c r="AJ234" i="29"/>
  <c r="U250" i="29"/>
  <c r="AC272" i="29"/>
  <c r="AJ230" i="29"/>
  <c r="AR250" i="29"/>
  <c r="AT266" i="29"/>
  <c r="AH264" i="29"/>
  <c r="BH265" i="29"/>
  <c r="AV247" i="29"/>
  <c r="F246" i="29"/>
  <c r="Y276" i="29"/>
  <c r="AC292" i="29"/>
  <c r="X276" i="29"/>
  <c r="BC294" i="29"/>
  <c r="AN286" i="29"/>
  <c r="AP293" i="29"/>
  <c r="BG276" i="29"/>
  <c r="U288" i="29"/>
  <c r="AK290" i="29"/>
  <c r="BF290" i="29"/>
  <c r="J275" i="29"/>
  <c r="BC217" i="29"/>
  <c r="AU292" i="29"/>
  <c r="AR280" i="29"/>
  <c r="F286" i="29"/>
  <c r="AM292" i="29"/>
  <c r="V274" i="29"/>
  <c r="AV244" i="29"/>
  <c r="BB279" i="29"/>
  <c r="BB230" i="29"/>
  <c r="Z265" i="29"/>
  <c r="AJ294" i="29"/>
  <c r="AQ279" i="29"/>
  <c r="BB287" i="29"/>
  <c r="X293" i="29"/>
  <c r="F297" i="29"/>
  <c r="V290" i="29"/>
  <c r="AR293" i="29"/>
  <c r="AX288" i="29"/>
  <c r="W289" i="29"/>
  <c r="AF292" i="29"/>
  <c r="W290" i="29"/>
  <c r="H289" i="29"/>
  <c r="AS289" i="29"/>
  <c r="AD286" i="29"/>
  <c r="AR231" i="29"/>
  <c r="AA279" i="29"/>
  <c r="AS272" i="29"/>
  <c r="AN273" i="29"/>
  <c r="H298" i="29"/>
  <c r="BA294" i="29"/>
  <c r="AH288" i="29"/>
  <c r="AJ206" i="29"/>
  <c r="AA231" i="29"/>
  <c r="Z234" i="29"/>
  <c r="AS278" i="29"/>
  <c r="AV276" i="29"/>
  <c r="AX294" i="29"/>
  <c r="AG251" i="29"/>
  <c r="X280" i="29"/>
  <c r="W292" i="29"/>
  <c r="AS286" i="29"/>
  <c r="AN290" i="29"/>
  <c r="AL293" i="29"/>
  <c r="AU280" i="29"/>
  <c r="H296" i="29"/>
  <c r="BI288" i="29"/>
  <c r="X259" i="29"/>
  <c r="X279" i="29"/>
  <c r="AV259" i="29"/>
  <c r="AQ258" i="29"/>
  <c r="AG278" i="29"/>
  <c r="BC276" i="29"/>
  <c r="BI294" i="29"/>
  <c r="AU286" i="29"/>
  <c r="AB288" i="29"/>
  <c r="J290" i="29"/>
  <c r="AS205" i="29"/>
  <c r="J258" i="29"/>
  <c r="BB259" i="29"/>
  <c r="AA260" i="29"/>
  <c r="Z264" i="29"/>
  <c r="AI223" i="29"/>
  <c r="AD245" i="29"/>
  <c r="AD275" i="29"/>
  <c r="BG246" i="29"/>
  <c r="J238" i="29"/>
  <c r="J234" i="29"/>
  <c r="AN258" i="29"/>
  <c r="AU258" i="29"/>
  <c r="H272" i="29"/>
  <c r="J295" i="29"/>
  <c r="AV288" i="29"/>
  <c r="AU278" i="29"/>
  <c r="AF294" i="29"/>
  <c r="J288" i="29"/>
  <c r="AQ276" i="29"/>
  <c r="BA288" i="29"/>
  <c r="AU290" i="29"/>
  <c r="F298" i="29"/>
  <c r="AM244" i="29"/>
  <c r="J279" i="29"/>
  <c r="AE287" i="29"/>
  <c r="AF288" i="29"/>
  <c r="Z286" i="29"/>
  <c r="AL286" i="29"/>
  <c r="BA260" i="29"/>
  <c r="AC279" i="29"/>
  <c r="AD266" i="29"/>
  <c r="AH248" i="29"/>
  <c r="BA264" i="29"/>
  <c r="AS292" i="29"/>
  <c r="T293" i="29"/>
  <c r="BG292" i="29"/>
  <c r="AR292" i="29"/>
  <c r="AT293" i="29"/>
  <c r="AU273" i="29"/>
  <c r="Y288" i="29"/>
  <c r="AH292" i="29"/>
  <c r="Y289" i="29"/>
  <c r="AV286" i="29"/>
  <c r="BG287" i="29"/>
  <c r="AF286" i="29"/>
  <c r="AD288" i="29"/>
  <c r="AW209" i="29"/>
  <c r="Y260" i="29"/>
  <c r="AR230" i="29"/>
  <c r="T290" i="29"/>
  <c r="AW287" i="29"/>
  <c r="AK293" i="29"/>
  <c r="AE272" i="29"/>
  <c r="AI290" i="29"/>
  <c r="AL245" i="29"/>
  <c r="AG237" i="29"/>
  <c r="BA237" i="29"/>
  <c r="AD236" i="29"/>
  <c r="U251" i="29"/>
  <c r="W275" i="29"/>
  <c r="AY286" i="29"/>
  <c r="AZ217" i="29"/>
  <c r="J298" i="29"/>
  <c r="AT290" i="29"/>
  <c r="AV287" i="29"/>
  <c r="BB293" i="29"/>
  <c r="AF280" i="29"/>
  <c r="AG288" i="29"/>
  <c r="AA294" i="29"/>
  <c r="AD222" i="29"/>
  <c r="AL222" i="29"/>
  <c r="AW264" i="29"/>
  <c r="F280" i="29"/>
  <c r="BA275" i="29"/>
  <c r="H295" i="29"/>
  <c r="BA289" i="29"/>
  <c r="AH286" i="29"/>
  <c r="AJ293" i="29"/>
  <c r="AH289" i="29"/>
  <c r="BH209" i="29"/>
  <c r="AB262" i="29"/>
  <c r="AW259" i="29"/>
  <c r="BG258" i="29"/>
  <c r="AX265" i="29"/>
  <c r="W217" i="29"/>
  <c r="AA266" i="29"/>
  <c r="AG231" i="29"/>
  <c r="AQ246" i="29"/>
  <c r="AL246" i="29"/>
  <c r="AP251" i="29"/>
  <c r="H217" i="29"/>
  <c r="AH274" i="29"/>
  <c r="BC273" i="29"/>
  <c r="AP292" i="29"/>
  <c r="AQ287" i="29"/>
  <c r="AV273" i="29"/>
  <c r="AW293" i="29"/>
  <c r="AQ289" i="29"/>
  <c r="X289" i="29"/>
  <c r="F293" i="29"/>
  <c r="AD290" i="29"/>
  <c r="U231" i="29"/>
  <c r="V278" i="29"/>
  <c r="AZ259" i="29"/>
  <c r="AN293" i="29"/>
  <c r="AZ287" i="29"/>
  <c r="H290" i="29"/>
  <c r="AK208" i="29"/>
  <c r="X218" i="29"/>
  <c r="AR218" i="29"/>
  <c r="U274" i="29"/>
  <c r="Y237" i="29"/>
  <c r="AZ279" i="29"/>
  <c r="AH294" i="29"/>
  <c r="AR289" i="29"/>
  <c r="BC280" i="29"/>
  <c r="U293" i="29"/>
  <c r="AC290" i="29"/>
  <c r="H280" i="29"/>
  <c r="BI286" i="29"/>
  <c r="AY290" i="29"/>
  <c r="AB280" i="29"/>
  <c r="AG293" i="29"/>
  <c r="U294" i="29"/>
  <c r="AZ288" i="29"/>
  <c r="U286" i="29"/>
  <c r="AI262" i="29"/>
  <c r="AZ234" i="29"/>
  <c r="AE266" i="29"/>
  <c r="BH294" i="29"/>
  <c r="AQ294" i="29"/>
  <c r="AD293" i="29"/>
  <c r="AJ288" i="29"/>
  <c r="W287" i="29"/>
  <c r="BB274" i="29"/>
  <c r="Z266" i="29"/>
  <c r="AV290" i="29"/>
  <c r="N34" i="25" l="1"/>
  <c r="M35" i="25"/>
  <c r="N35" i="25" s="1"/>
  <c r="D89" i="23" l="1"/>
  <c r="D116" i="23"/>
  <c r="D125" i="23"/>
  <c r="BI285" i="20" l="1"/>
  <c r="BH285" i="20"/>
  <c r="BG285" i="20"/>
  <c r="BF285" i="20"/>
  <c r="BE285" i="20"/>
  <c r="BD285" i="20"/>
  <c r="BC285" i="20"/>
  <c r="BB285" i="20"/>
  <c r="BA285" i="20"/>
  <c r="AZ285" i="20"/>
  <c r="AY285" i="20"/>
  <c r="AX285" i="20"/>
  <c r="AW285" i="20"/>
  <c r="AV285" i="20"/>
  <c r="AU285" i="20"/>
  <c r="AT285" i="20"/>
  <c r="AS285" i="20"/>
  <c r="AR285" i="20"/>
  <c r="AQ285" i="20"/>
  <c r="AP285" i="20"/>
  <c r="AO285" i="20"/>
  <c r="AN285" i="20"/>
  <c r="AM285" i="20"/>
  <c r="AL285" i="20"/>
  <c r="AK285" i="20"/>
  <c r="AJ285" i="20"/>
  <c r="AI285" i="20"/>
  <c r="AH285" i="20"/>
  <c r="AG285" i="20"/>
  <c r="AF285" i="20"/>
  <c r="AE285" i="20"/>
  <c r="AD285" i="20"/>
  <c r="AC285" i="20"/>
  <c r="AB285" i="20"/>
  <c r="AA285" i="20"/>
  <c r="Z285" i="20"/>
  <c r="Y285" i="20"/>
  <c r="X285" i="20"/>
  <c r="W285" i="20"/>
  <c r="V285" i="20"/>
  <c r="U285" i="20"/>
  <c r="T285" i="20"/>
  <c r="S285" i="20"/>
  <c r="R285" i="20"/>
  <c r="Q285" i="20"/>
  <c r="P285" i="20"/>
  <c r="O285" i="20"/>
  <c r="N285" i="20"/>
  <c r="M285" i="20"/>
  <c r="L285" i="20"/>
  <c r="K285" i="20"/>
  <c r="J285" i="20"/>
  <c r="I285" i="20"/>
  <c r="H285" i="20"/>
  <c r="G285" i="20"/>
  <c r="F285" i="20"/>
  <c r="E285" i="20"/>
  <c r="D285" i="20"/>
  <c r="C285" i="20"/>
  <c r="B285" i="20"/>
  <c r="BI284" i="20"/>
  <c r="BH284" i="20"/>
  <c r="BG284" i="20"/>
  <c r="BF284" i="20"/>
  <c r="BE284" i="20"/>
  <c r="BD284" i="20"/>
  <c r="BC284" i="20"/>
  <c r="BB284" i="20"/>
  <c r="BA284" i="20"/>
  <c r="AZ284" i="20"/>
  <c r="AY284" i="20"/>
  <c r="AX284" i="20"/>
  <c r="AW284" i="20"/>
  <c r="AV284" i="20"/>
  <c r="AU284" i="20"/>
  <c r="AT284" i="20"/>
  <c r="AS284" i="20"/>
  <c r="AR284" i="20"/>
  <c r="AQ284" i="20"/>
  <c r="AP284" i="20"/>
  <c r="AO284" i="20"/>
  <c r="AN284" i="20"/>
  <c r="AM284" i="20"/>
  <c r="AL284" i="20"/>
  <c r="AK284" i="20"/>
  <c r="AJ284" i="20"/>
  <c r="AI284" i="20"/>
  <c r="AH284" i="20"/>
  <c r="AG284" i="20"/>
  <c r="AF284" i="20"/>
  <c r="AE284" i="20"/>
  <c r="AD284" i="20"/>
  <c r="AC284" i="20"/>
  <c r="AB284" i="20"/>
  <c r="AA284" i="20"/>
  <c r="Z284" i="20"/>
  <c r="Y284" i="20"/>
  <c r="X284" i="20"/>
  <c r="W284" i="20"/>
  <c r="V284" i="20"/>
  <c r="U284" i="20"/>
  <c r="T284" i="20"/>
  <c r="S284" i="20"/>
  <c r="R284" i="20"/>
  <c r="Q284" i="20"/>
  <c r="P284" i="20"/>
  <c r="O284" i="20"/>
  <c r="N284" i="20"/>
  <c r="M284" i="20"/>
  <c r="L284" i="20"/>
  <c r="K284" i="20"/>
  <c r="J284" i="20"/>
  <c r="I284" i="20"/>
  <c r="H284" i="20"/>
  <c r="G284" i="20"/>
  <c r="F284" i="20"/>
  <c r="E284" i="20"/>
  <c r="D284" i="20"/>
  <c r="C284" i="20"/>
  <c r="B284" i="20"/>
  <c r="BI283" i="20"/>
  <c r="BH283" i="20"/>
  <c r="BG283" i="20"/>
  <c r="BF283" i="20"/>
  <c r="BE283" i="20"/>
  <c r="BD283" i="20"/>
  <c r="BC283" i="20"/>
  <c r="BB283" i="20"/>
  <c r="BA283" i="20"/>
  <c r="AZ283" i="20"/>
  <c r="AY283" i="20"/>
  <c r="AX283" i="20"/>
  <c r="AW283" i="20"/>
  <c r="AV283" i="20"/>
  <c r="AU283" i="20"/>
  <c r="AT283" i="20"/>
  <c r="AS283" i="20"/>
  <c r="AR283" i="20"/>
  <c r="AQ283" i="20"/>
  <c r="AP283" i="20"/>
  <c r="AO283" i="20"/>
  <c r="AN283" i="20"/>
  <c r="AM283" i="20"/>
  <c r="AL283" i="20"/>
  <c r="AK283" i="20"/>
  <c r="AJ283" i="20"/>
  <c r="AI283" i="20"/>
  <c r="AH283" i="20"/>
  <c r="AG283" i="20"/>
  <c r="AF283" i="20"/>
  <c r="AE283" i="20"/>
  <c r="AD283" i="20"/>
  <c r="AC283" i="20"/>
  <c r="AB283" i="20"/>
  <c r="AA283" i="20"/>
  <c r="Z283" i="20"/>
  <c r="Y283" i="20"/>
  <c r="X283" i="20"/>
  <c r="W283" i="20"/>
  <c r="V283" i="20"/>
  <c r="U283" i="20"/>
  <c r="T283" i="20"/>
  <c r="S283" i="20"/>
  <c r="R283" i="20"/>
  <c r="Q283" i="20"/>
  <c r="P283" i="20"/>
  <c r="O283" i="20"/>
  <c r="N283" i="20"/>
  <c r="M283" i="20"/>
  <c r="L283" i="20"/>
  <c r="K283" i="20"/>
  <c r="J283" i="20"/>
  <c r="I283" i="20"/>
  <c r="H283" i="20"/>
  <c r="G283" i="20"/>
  <c r="F283" i="20"/>
  <c r="E283" i="20"/>
  <c r="D283" i="20"/>
  <c r="C283" i="20"/>
  <c r="B283" i="20"/>
  <c r="BI271" i="20"/>
  <c r="BH271" i="20"/>
  <c r="BG271" i="20"/>
  <c r="BF271" i="20"/>
  <c r="BE271" i="20"/>
  <c r="BD271" i="20"/>
  <c r="BC271" i="20"/>
  <c r="BB271" i="20"/>
  <c r="BA271" i="20"/>
  <c r="AZ271" i="20"/>
  <c r="AY271" i="20"/>
  <c r="AX271" i="20"/>
  <c r="AW271" i="20"/>
  <c r="AV271" i="20"/>
  <c r="AU271" i="20"/>
  <c r="AT271" i="20"/>
  <c r="AS271" i="20"/>
  <c r="AR271" i="20"/>
  <c r="AQ271" i="20"/>
  <c r="AP271" i="20"/>
  <c r="AO271" i="20"/>
  <c r="AN271" i="20"/>
  <c r="AM271" i="20"/>
  <c r="AL271" i="20"/>
  <c r="AK271" i="20"/>
  <c r="AJ271" i="20"/>
  <c r="AI271" i="20"/>
  <c r="AH271" i="20"/>
  <c r="AG271" i="20"/>
  <c r="AF271" i="20"/>
  <c r="AE271" i="20"/>
  <c r="AD271" i="20"/>
  <c r="AC271" i="20"/>
  <c r="AB271" i="20"/>
  <c r="AA271" i="20"/>
  <c r="Z271" i="20"/>
  <c r="Y271" i="20"/>
  <c r="X271" i="20"/>
  <c r="W271" i="20"/>
  <c r="V271" i="20"/>
  <c r="U271" i="20"/>
  <c r="T271" i="20"/>
  <c r="S271" i="20"/>
  <c r="R271" i="20"/>
  <c r="Q271" i="20"/>
  <c r="P271" i="20"/>
  <c r="O271" i="20"/>
  <c r="N271" i="20"/>
  <c r="M271" i="20"/>
  <c r="L271" i="20"/>
  <c r="K271" i="20"/>
  <c r="J271" i="20"/>
  <c r="I271" i="20"/>
  <c r="H271" i="20"/>
  <c r="G271" i="20"/>
  <c r="F271" i="20"/>
  <c r="E271" i="20"/>
  <c r="D271" i="20"/>
  <c r="C271" i="20"/>
  <c r="B271" i="20"/>
  <c r="BI270" i="20"/>
  <c r="BH270" i="20"/>
  <c r="BG270" i="20"/>
  <c r="BF270" i="20"/>
  <c r="BE270" i="20"/>
  <c r="BD270" i="20"/>
  <c r="BC270" i="20"/>
  <c r="BB270" i="20"/>
  <c r="BA270" i="20"/>
  <c r="AZ270" i="20"/>
  <c r="AY270" i="20"/>
  <c r="AX270" i="20"/>
  <c r="AW270" i="20"/>
  <c r="AV270" i="20"/>
  <c r="AU270" i="20"/>
  <c r="AT270" i="20"/>
  <c r="AS270" i="20"/>
  <c r="AR270" i="20"/>
  <c r="AQ270" i="20"/>
  <c r="AP270" i="20"/>
  <c r="AO270" i="20"/>
  <c r="AN270" i="20"/>
  <c r="AM270" i="20"/>
  <c r="AL270" i="20"/>
  <c r="AK270" i="20"/>
  <c r="AJ270" i="20"/>
  <c r="AI270" i="20"/>
  <c r="AH270" i="20"/>
  <c r="AG270" i="20"/>
  <c r="AF270" i="20"/>
  <c r="AE270" i="20"/>
  <c r="AD270" i="20"/>
  <c r="AC270" i="20"/>
  <c r="AB270" i="20"/>
  <c r="AA270" i="20"/>
  <c r="Z270" i="20"/>
  <c r="Y270" i="20"/>
  <c r="X270" i="20"/>
  <c r="W270" i="20"/>
  <c r="V270" i="20"/>
  <c r="U270" i="20"/>
  <c r="T270" i="20"/>
  <c r="S270" i="20"/>
  <c r="R270" i="20"/>
  <c r="Q270" i="20"/>
  <c r="P270" i="20"/>
  <c r="O270" i="20"/>
  <c r="N270" i="20"/>
  <c r="M270" i="20"/>
  <c r="L270" i="20"/>
  <c r="K270" i="20"/>
  <c r="J270" i="20"/>
  <c r="I270" i="20"/>
  <c r="H270" i="20"/>
  <c r="G270" i="20"/>
  <c r="F270" i="20"/>
  <c r="E270" i="20"/>
  <c r="D270" i="20"/>
  <c r="C270" i="20"/>
  <c r="B270" i="20"/>
  <c r="BI269" i="20"/>
  <c r="BH269" i="20"/>
  <c r="BG269" i="20"/>
  <c r="BF269" i="20"/>
  <c r="BE269" i="20"/>
  <c r="BD269" i="20"/>
  <c r="BC269" i="20"/>
  <c r="BB269" i="20"/>
  <c r="BA269" i="20"/>
  <c r="AZ269" i="20"/>
  <c r="AY269" i="20"/>
  <c r="AX269" i="20"/>
  <c r="AW269" i="20"/>
  <c r="AV269" i="20"/>
  <c r="AU269" i="20"/>
  <c r="AT269" i="20"/>
  <c r="AS269" i="20"/>
  <c r="AR269" i="20"/>
  <c r="AQ269" i="20"/>
  <c r="AP269" i="20"/>
  <c r="AO269" i="20"/>
  <c r="AN269" i="20"/>
  <c r="AM269" i="20"/>
  <c r="AL269" i="20"/>
  <c r="AK269" i="20"/>
  <c r="AJ269" i="20"/>
  <c r="AI269" i="20"/>
  <c r="AH269" i="20"/>
  <c r="AG269" i="20"/>
  <c r="AF269" i="20"/>
  <c r="AE269" i="20"/>
  <c r="AD269" i="20"/>
  <c r="AC269" i="20"/>
  <c r="AB269" i="20"/>
  <c r="AA269" i="20"/>
  <c r="Z269" i="20"/>
  <c r="Y269" i="20"/>
  <c r="X269" i="20"/>
  <c r="W269" i="20"/>
  <c r="V269" i="20"/>
  <c r="U269" i="20"/>
  <c r="T269" i="20"/>
  <c r="S269" i="20"/>
  <c r="R269" i="20"/>
  <c r="Q269" i="20"/>
  <c r="P269" i="20"/>
  <c r="O269" i="20"/>
  <c r="N269" i="20"/>
  <c r="M269" i="20"/>
  <c r="L269" i="20"/>
  <c r="K269" i="20"/>
  <c r="J269" i="20"/>
  <c r="I269" i="20"/>
  <c r="H269" i="20"/>
  <c r="G269" i="20"/>
  <c r="F269" i="20"/>
  <c r="E269" i="20"/>
  <c r="D269" i="20"/>
  <c r="C269" i="20"/>
  <c r="B269" i="20"/>
  <c r="BI257" i="20"/>
  <c r="BH257" i="20"/>
  <c r="BG257" i="20"/>
  <c r="BF257" i="20"/>
  <c r="BE257" i="20"/>
  <c r="BD257" i="20"/>
  <c r="BC257" i="20"/>
  <c r="BB257" i="20"/>
  <c r="BA257" i="20"/>
  <c r="AZ257" i="20"/>
  <c r="AY257" i="20"/>
  <c r="AX257" i="20"/>
  <c r="AW257" i="20"/>
  <c r="AV257" i="20"/>
  <c r="AU257" i="20"/>
  <c r="AT257" i="20"/>
  <c r="AS257" i="20"/>
  <c r="AR257" i="20"/>
  <c r="AQ257" i="20"/>
  <c r="AP257" i="20"/>
  <c r="AO257" i="20"/>
  <c r="AN257" i="20"/>
  <c r="AM257" i="20"/>
  <c r="AL257" i="20"/>
  <c r="AK257" i="20"/>
  <c r="AJ257" i="20"/>
  <c r="AI257" i="20"/>
  <c r="AH257" i="20"/>
  <c r="AG257" i="20"/>
  <c r="AF257" i="20"/>
  <c r="AE257" i="20"/>
  <c r="AD257" i="20"/>
  <c r="AC257" i="20"/>
  <c r="AB257" i="20"/>
  <c r="AA257" i="20"/>
  <c r="Z257" i="20"/>
  <c r="Y257" i="20"/>
  <c r="X257" i="20"/>
  <c r="W257" i="20"/>
  <c r="V257" i="20"/>
  <c r="U257" i="20"/>
  <c r="T257" i="20"/>
  <c r="S257" i="20"/>
  <c r="R257" i="20"/>
  <c r="Q257" i="20"/>
  <c r="P257" i="20"/>
  <c r="O257" i="20"/>
  <c r="N257" i="20"/>
  <c r="M257" i="20"/>
  <c r="L257" i="20"/>
  <c r="K257" i="20"/>
  <c r="J257" i="20"/>
  <c r="I257" i="20"/>
  <c r="H257" i="20"/>
  <c r="G257" i="20"/>
  <c r="F257" i="20"/>
  <c r="E257" i="20"/>
  <c r="D257" i="20"/>
  <c r="C257" i="20"/>
  <c r="B257" i="20"/>
  <c r="BI256" i="20"/>
  <c r="BH256" i="20"/>
  <c r="BG256" i="20"/>
  <c r="BF256" i="20"/>
  <c r="BE256" i="20"/>
  <c r="BD256" i="20"/>
  <c r="BC256" i="20"/>
  <c r="BB256" i="20"/>
  <c r="BA256" i="20"/>
  <c r="AZ256" i="20"/>
  <c r="AY256" i="20"/>
  <c r="AX256" i="20"/>
  <c r="AW256" i="20"/>
  <c r="AV256" i="20"/>
  <c r="AU256" i="20"/>
  <c r="AT256" i="20"/>
  <c r="AS256" i="20"/>
  <c r="AR256" i="20"/>
  <c r="AQ256" i="20"/>
  <c r="AP256" i="20"/>
  <c r="AO256" i="20"/>
  <c r="AN256" i="20"/>
  <c r="AM256" i="20"/>
  <c r="AL256" i="20"/>
  <c r="AK256" i="20"/>
  <c r="AJ256" i="20"/>
  <c r="AI256" i="20"/>
  <c r="AH256" i="20"/>
  <c r="AG256" i="20"/>
  <c r="AF256" i="20"/>
  <c r="AE256" i="20"/>
  <c r="AD256" i="20"/>
  <c r="AC256" i="20"/>
  <c r="AB256" i="20"/>
  <c r="AA256" i="20"/>
  <c r="Z256" i="20"/>
  <c r="Y256" i="20"/>
  <c r="X256" i="20"/>
  <c r="W256" i="20"/>
  <c r="V256" i="20"/>
  <c r="U256" i="20"/>
  <c r="T256" i="20"/>
  <c r="S256" i="20"/>
  <c r="R256" i="20"/>
  <c r="Q256" i="20"/>
  <c r="P256" i="20"/>
  <c r="O256" i="20"/>
  <c r="N256" i="20"/>
  <c r="M256" i="20"/>
  <c r="L256" i="20"/>
  <c r="K256" i="20"/>
  <c r="J256" i="20"/>
  <c r="I256" i="20"/>
  <c r="H256" i="20"/>
  <c r="G256" i="20"/>
  <c r="F256" i="20"/>
  <c r="E256" i="20"/>
  <c r="D256" i="20"/>
  <c r="C256" i="20"/>
  <c r="B256" i="20"/>
  <c r="BI255" i="20"/>
  <c r="BH255" i="20"/>
  <c r="BG255" i="20"/>
  <c r="BF255" i="20"/>
  <c r="BE255" i="20"/>
  <c r="BD255" i="20"/>
  <c r="BC255" i="20"/>
  <c r="BB255" i="20"/>
  <c r="BA255" i="20"/>
  <c r="AZ255" i="20"/>
  <c r="AY255" i="20"/>
  <c r="AX255" i="20"/>
  <c r="AW255" i="20"/>
  <c r="AV255" i="20"/>
  <c r="AU255" i="20"/>
  <c r="AT255" i="20"/>
  <c r="AS255" i="20"/>
  <c r="AR255" i="20"/>
  <c r="AQ255" i="20"/>
  <c r="AP255" i="20"/>
  <c r="AO255" i="20"/>
  <c r="AN255" i="20"/>
  <c r="AM255" i="20"/>
  <c r="AL255" i="20"/>
  <c r="AK255" i="20"/>
  <c r="AJ255" i="20"/>
  <c r="AI255" i="20"/>
  <c r="AH255" i="20"/>
  <c r="AG255" i="20"/>
  <c r="AF255" i="20"/>
  <c r="AE255" i="20"/>
  <c r="AD255" i="20"/>
  <c r="AC255" i="20"/>
  <c r="AB255" i="20"/>
  <c r="AA255" i="20"/>
  <c r="Z255" i="20"/>
  <c r="Y255" i="20"/>
  <c r="X255" i="20"/>
  <c r="W255" i="20"/>
  <c r="V255" i="20"/>
  <c r="U255" i="20"/>
  <c r="T255" i="20"/>
  <c r="S255" i="20"/>
  <c r="R255" i="20"/>
  <c r="Q255" i="20"/>
  <c r="P255" i="20"/>
  <c r="O255" i="20"/>
  <c r="N255" i="20"/>
  <c r="M255" i="20"/>
  <c r="L255" i="20"/>
  <c r="K255" i="20"/>
  <c r="J255" i="20"/>
  <c r="I255" i="20"/>
  <c r="H255" i="20"/>
  <c r="G255" i="20"/>
  <c r="F255" i="20"/>
  <c r="E255" i="20"/>
  <c r="D255" i="20"/>
  <c r="C255" i="20"/>
  <c r="B255" i="20"/>
  <c r="BI243" i="20"/>
  <c r="BH243" i="20"/>
  <c r="BG243" i="20"/>
  <c r="BF243" i="20"/>
  <c r="BE243" i="20"/>
  <c r="BD243" i="20"/>
  <c r="BC243" i="20"/>
  <c r="BB243" i="20"/>
  <c r="BA243" i="20"/>
  <c r="AZ243" i="20"/>
  <c r="AY243" i="20"/>
  <c r="AX243" i="20"/>
  <c r="AW243" i="20"/>
  <c r="AV243" i="20"/>
  <c r="AU243" i="20"/>
  <c r="AT243" i="20"/>
  <c r="AS243" i="20"/>
  <c r="AR243" i="20"/>
  <c r="AQ243" i="20"/>
  <c r="AP243" i="20"/>
  <c r="AO243" i="20"/>
  <c r="AN243" i="20"/>
  <c r="AM243" i="20"/>
  <c r="AL243" i="20"/>
  <c r="AK243" i="20"/>
  <c r="AJ243" i="20"/>
  <c r="AI243" i="20"/>
  <c r="AH243" i="20"/>
  <c r="AG243" i="20"/>
  <c r="AF243" i="20"/>
  <c r="AE243" i="20"/>
  <c r="AD243" i="20"/>
  <c r="AC243" i="20"/>
  <c r="AB243" i="20"/>
  <c r="AA243" i="20"/>
  <c r="Z243" i="20"/>
  <c r="Y243" i="20"/>
  <c r="X243" i="20"/>
  <c r="W243" i="20"/>
  <c r="V243" i="20"/>
  <c r="U243" i="20"/>
  <c r="T243" i="20"/>
  <c r="S243" i="20"/>
  <c r="R243" i="20"/>
  <c r="Q243" i="20"/>
  <c r="P243" i="20"/>
  <c r="O243" i="20"/>
  <c r="N243" i="20"/>
  <c r="M243" i="20"/>
  <c r="L243" i="20"/>
  <c r="K243" i="20"/>
  <c r="J243" i="20"/>
  <c r="I243" i="20"/>
  <c r="H243" i="20"/>
  <c r="G243" i="20"/>
  <c r="F243" i="20"/>
  <c r="E243" i="20"/>
  <c r="D243" i="20"/>
  <c r="C243" i="20"/>
  <c r="B243" i="20"/>
  <c r="BI242" i="20"/>
  <c r="BH242" i="20"/>
  <c r="BG242" i="20"/>
  <c r="BF242" i="20"/>
  <c r="BE242" i="20"/>
  <c r="BD242" i="20"/>
  <c r="BC242" i="20"/>
  <c r="BB242" i="20"/>
  <c r="BA242" i="20"/>
  <c r="AZ242" i="20"/>
  <c r="AY242" i="20"/>
  <c r="AX242" i="20"/>
  <c r="AW242" i="20"/>
  <c r="AV242" i="20"/>
  <c r="AU242" i="20"/>
  <c r="AT242" i="20"/>
  <c r="AS242" i="20"/>
  <c r="AR242" i="20"/>
  <c r="AQ242" i="20"/>
  <c r="AP242" i="20"/>
  <c r="AO242" i="20"/>
  <c r="AN242" i="20"/>
  <c r="AM242" i="20"/>
  <c r="AL242" i="20"/>
  <c r="AK242" i="20"/>
  <c r="AJ242" i="20"/>
  <c r="AI242" i="20"/>
  <c r="AH242" i="20"/>
  <c r="AG242" i="20"/>
  <c r="AF242" i="20"/>
  <c r="AE242" i="20"/>
  <c r="AD242" i="20"/>
  <c r="AC242" i="20"/>
  <c r="AB242" i="20"/>
  <c r="AA242" i="20"/>
  <c r="Z242" i="20"/>
  <c r="Y242" i="20"/>
  <c r="X242" i="20"/>
  <c r="W242" i="20"/>
  <c r="V242" i="20"/>
  <c r="U242" i="20"/>
  <c r="T242" i="20"/>
  <c r="S242" i="20"/>
  <c r="R242" i="20"/>
  <c r="Q242" i="20"/>
  <c r="P242" i="20"/>
  <c r="O242" i="20"/>
  <c r="N242" i="20"/>
  <c r="M242" i="20"/>
  <c r="L242" i="20"/>
  <c r="K242" i="20"/>
  <c r="J242" i="20"/>
  <c r="I242" i="20"/>
  <c r="H242" i="20"/>
  <c r="G242" i="20"/>
  <c r="F242" i="20"/>
  <c r="E242" i="20"/>
  <c r="D242" i="20"/>
  <c r="C242" i="20"/>
  <c r="B242" i="20"/>
  <c r="BI241" i="20"/>
  <c r="BH241" i="20"/>
  <c r="BG241" i="20"/>
  <c r="BF241" i="20"/>
  <c r="BE241" i="20"/>
  <c r="BD241" i="20"/>
  <c r="BC241" i="20"/>
  <c r="BB241" i="20"/>
  <c r="BA241" i="20"/>
  <c r="AZ241" i="20"/>
  <c r="AY241" i="20"/>
  <c r="AX241" i="20"/>
  <c r="AW241" i="20"/>
  <c r="AV241" i="20"/>
  <c r="AU241" i="20"/>
  <c r="AT241" i="20"/>
  <c r="AS241" i="20"/>
  <c r="AR241" i="20"/>
  <c r="AQ241" i="20"/>
  <c r="AP241" i="20"/>
  <c r="AO241" i="20"/>
  <c r="AN241" i="20"/>
  <c r="AM241" i="20"/>
  <c r="AL241" i="20"/>
  <c r="AK241" i="20"/>
  <c r="AJ241" i="20"/>
  <c r="AI241" i="20"/>
  <c r="AH241" i="20"/>
  <c r="AG241" i="20"/>
  <c r="AF241" i="20"/>
  <c r="AE241" i="20"/>
  <c r="AD241" i="20"/>
  <c r="AC241" i="20"/>
  <c r="AB241" i="20"/>
  <c r="AA241" i="20"/>
  <c r="Z241" i="20"/>
  <c r="Y241" i="20"/>
  <c r="X241" i="20"/>
  <c r="W241" i="20"/>
  <c r="V241" i="20"/>
  <c r="U241" i="20"/>
  <c r="T241" i="20"/>
  <c r="S241" i="20"/>
  <c r="R241" i="20"/>
  <c r="Q241" i="20"/>
  <c r="P241" i="20"/>
  <c r="O241" i="20"/>
  <c r="N241" i="20"/>
  <c r="M241" i="20"/>
  <c r="L241" i="20"/>
  <c r="K241" i="20"/>
  <c r="J241" i="20"/>
  <c r="I241" i="20"/>
  <c r="H241" i="20"/>
  <c r="G241" i="20"/>
  <c r="F241" i="20"/>
  <c r="E241" i="20"/>
  <c r="D241" i="20"/>
  <c r="C241" i="20"/>
  <c r="B241" i="20"/>
  <c r="BI229" i="20"/>
  <c r="BH229" i="20"/>
  <c r="BG229" i="20"/>
  <c r="BF229" i="20"/>
  <c r="BE229" i="20"/>
  <c r="BD229" i="20"/>
  <c r="BC229" i="20"/>
  <c r="BB229" i="20"/>
  <c r="BA229" i="20"/>
  <c r="AZ229" i="20"/>
  <c r="AY229" i="20"/>
  <c r="AX229" i="20"/>
  <c r="AW229" i="20"/>
  <c r="AV229" i="20"/>
  <c r="AU229" i="20"/>
  <c r="AT229" i="20"/>
  <c r="AS229" i="20"/>
  <c r="AR229" i="20"/>
  <c r="AQ229" i="20"/>
  <c r="AP229" i="20"/>
  <c r="AO229" i="20"/>
  <c r="AN229" i="20"/>
  <c r="AM229" i="20"/>
  <c r="AL229" i="20"/>
  <c r="AK229" i="20"/>
  <c r="AJ229" i="20"/>
  <c r="AI229" i="20"/>
  <c r="AH229" i="20"/>
  <c r="AG229" i="20"/>
  <c r="AF229" i="20"/>
  <c r="AE229" i="20"/>
  <c r="AD229" i="20"/>
  <c r="AC229" i="20"/>
  <c r="AB229" i="20"/>
  <c r="AA229" i="20"/>
  <c r="Z229" i="20"/>
  <c r="Y229" i="20"/>
  <c r="X229" i="20"/>
  <c r="W229" i="20"/>
  <c r="V229" i="20"/>
  <c r="U229" i="20"/>
  <c r="T229" i="20"/>
  <c r="S229" i="20"/>
  <c r="R229" i="20"/>
  <c r="Q229" i="20"/>
  <c r="P229" i="20"/>
  <c r="O229" i="20"/>
  <c r="N229" i="20"/>
  <c r="M229" i="20"/>
  <c r="L229" i="20"/>
  <c r="K229" i="20"/>
  <c r="J229" i="20"/>
  <c r="I229" i="20"/>
  <c r="H229" i="20"/>
  <c r="G229" i="20"/>
  <c r="F229" i="20"/>
  <c r="E229" i="20"/>
  <c r="D229" i="20"/>
  <c r="C229" i="20"/>
  <c r="B229" i="20"/>
  <c r="BI228" i="20"/>
  <c r="BH228" i="20"/>
  <c r="BG228" i="20"/>
  <c r="BF228" i="20"/>
  <c r="BE228" i="20"/>
  <c r="BD228" i="20"/>
  <c r="BC228" i="20"/>
  <c r="BB228" i="20"/>
  <c r="BA228" i="20"/>
  <c r="AZ228" i="20"/>
  <c r="AY228" i="20"/>
  <c r="AX228" i="20"/>
  <c r="AW228" i="20"/>
  <c r="AV228" i="20"/>
  <c r="AU228" i="20"/>
  <c r="AT228" i="20"/>
  <c r="AS228" i="20"/>
  <c r="AR228" i="20"/>
  <c r="AQ228" i="20"/>
  <c r="AP228" i="20"/>
  <c r="AO228" i="20"/>
  <c r="AN228" i="20"/>
  <c r="AM228" i="20"/>
  <c r="AL228" i="20"/>
  <c r="AK228" i="20"/>
  <c r="AJ228" i="20"/>
  <c r="AI228" i="20"/>
  <c r="AH228" i="20"/>
  <c r="AG228" i="20"/>
  <c r="AF228" i="20"/>
  <c r="AE228" i="20"/>
  <c r="AD228" i="20"/>
  <c r="AC228" i="20"/>
  <c r="AB228" i="20"/>
  <c r="AA228" i="20"/>
  <c r="Z228" i="20"/>
  <c r="Y228" i="20"/>
  <c r="X228" i="20"/>
  <c r="W228" i="20"/>
  <c r="V228" i="20"/>
  <c r="U228" i="20"/>
  <c r="T228" i="20"/>
  <c r="S228" i="20"/>
  <c r="R228" i="20"/>
  <c r="Q228" i="20"/>
  <c r="P228" i="20"/>
  <c r="O228" i="20"/>
  <c r="N228" i="20"/>
  <c r="M228" i="20"/>
  <c r="L228" i="20"/>
  <c r="K228" i="20"/>
  <c r="J228" i="20"/>
  <c r="I228" i="20"/>
  <c r="H228" i="20"/>
  <c r="G228" i="20"/>
  <c r="F228" i="20"/>
  <c r="E228" i="20"/>
  <c r="D228" i="20"/>
  <c r="C228" i="20"/>
  <c r="B228" i="20"/>
  <c r="BI227" i="20"/>
  <c r="BH227" i="20"/>
  <c r="BG227" i="20"/>
  <c r="BF227" i="20"/>
  <c r="BE227" i="20"/>
  <c r="BD227" i="20"/>
  <c r="BC227" i="20"/>
  <c r="BB227" i="20"/>
  <c r="BA227" i="20"/>
  <c r="AZ227" i="20"/>
  <c r="AY227" i="20"/>
  <c r="AX227" i="20"/>
  <c r="AW227" i="20"/>
  <c r="AV227" i="20"/>
  <c r="AU227" i="20"/>
  <c r="AT227" i="20"/>
  <c r="AS227" i="20"/>
  <c r="AR227" i="20"/>
  <c r="AQ227" i="20"/>
  <c r="AP227" i="20"/>
  <c r="AO227" i="20"/>
  <c r="AN227" i="20"/>
  <c r="AM227" i="20"/>
  <c r="AL227" i="20"/>
  <c r="AK227" i="20"/>
  <c r="AJ227" i="20"/>
  <c r="AI227" i="20"/>
  <c r="AH227" i="20"/>
  <c r="AG227" i="20"/>
  <c r="AF227" i="20"/>
  <c r="AE227" i="20"/>
  <c r="AD227" i="20"/>
  <c r="AC227" i="20"/>
  <c r="AB227" i="20"/>
  <c r="AA227" i="20"/>
  <c r="Z227" i="20"/>
  <c r="Y227" i="20"/>
  <c r="X227" i="20"/>
  <c r="W227" i="20"/>
  <c r="V227" i="20"/>
  <c r="U227" i="20"/>
  <c r="T227" i="20"/>
  <c r="S227" i="20"/>
  <c r="R227" i="20"/>
  <c r="Q227" i="20"/>
  <c r="P227" i="20"/>
  <c r="O227" i="20"/>
  <c r="N227" i="20"/>
  <c r="M227" i="20"/>
  <c r="L227" i="20"/>
  <c r="K227" i="20"/>
  <c r="J227" i="20"/>
  <c r="I227" i="20"/>
  <c r="H227" i="20"/>
  <c r="G227" i="20"/>
  <c r="F227" i="20"/>
  <c r="E227" i="20"/>
  <c r="D227" i="20"/>
  <c r="C227" i="20"/>
  <c r="B227" i="20"/>
  <c r="BI215" i="20"/>
  <c r="BH215" i="20"/>
  <c r="BG215" i="20"/>
  <c r="BF215" i="20"/>
  <c r="BE215" i="20"/>
  <c r="BD215" i="20"/>
  <c r="BC215" i="20"/>
  <c r="BB215" i="20"/>
  <c r="BA215" i="20"/>
  <c r="AZ215" i="20"/>
  <c r="AY215" i="20"/>
  <c r="AX215" i="20"/>
  <c r="AW215" i="20"/>
  <c r="AV215" i="20"/>
  <c r="AU215" i="20"/>
  <c r="AT215" i="20"/>
  <c r="AS215" i="20"/>
  <c r="AR215" i="20"/>
  <c r="AQ215" i="20"/>
  <c r="AP215" i="20"/>
  <c r="AO215" i="20"/>
  <c r="AN215" i="20"/>
  <c r="AM215" i="20"/>
  <c r="AL215" i="20"/>
  <c r="AK215" i="20"/>
  <c r="AJ215" i="20"/>
  <c r="AI215" i="20"/>
  <c r="AH215" i="20"/>
  <c r="AG215" i="20"/>
  <c r="AF215" i="20"/>
  <c r="AE215" i="20"/>
  <c r="AD215" i="20"/>
  <c r="AC215" i="20"/>
  <c r="AB215" i="20"/>
  <c r="AA215" i="20"/>
  <c r="Z215" i="20"/>
  <c r="Y215" i="20"/>
  <c r="X215" i="20"/>
  <c r="W215" i="20"/>
  <c r="V215" i="20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BI214" i="20"/>
  <c r="BH214" i="20"/>
  <c r="BG214" i="20"/>
  <c r="BF214" i="20"/>
  <c r="BE214" i="20"/>
  <c r="BD214" i="20"/>
  <c r="BC214" i="20"/>
  <c r="BB214" i="20"/>
  <c r="BA214" i="20"/>
  <c r="AZ214" i="20"/>
  <c r="AY214" i="20"/>
  <c r="AX214" i="20"/>
  <c r="AW214" i="20"/>
  <c r="AV214" i="20"/>
  <c r="AU214" i="20"/>
  <c r="AT214" i="20"/>
  <c r="AS214" i="20"/>
  <c r="AR214" i="20"/>
  <c r="AQ214" i="20"/>
  <c r="AP214" i="20"/>
  <c r="AO214" i="20"/>
  <c r="AN214" i="20"/>
  <c r="AM214" i="20"/>
  <c r="AL214" i="20"/>
  <c r="AK214" i="20"/>
  <c r="AJ214" i="20"/>
  <c r="AI214" i="20"/>
  <c r="AH214" i="20"/>
  <c r="AG214" i="20"/>
  <c r="AF214" i="20"/>
  <c r="AE214" i="20"/>
  <c r="AD214" i="20"/>
  <c r="AC214" i="20"/>
  <c r="AB214" i="20"/>
  <c r="AA214" i="20"/>
  <c r="Z214" i="20"/>
  <c r="Y214" i="20"/>
  <c r="X214" i="20"/>
  <c r="W214" i="20"/>
  <c r="V214" i="20"/>
  <c r="U214" i="20"/>
  <c r="T214" i="20"/>
  <c r="S214" i="20"/>
  <c r="R214" i="20"/>
  <c r="Q214" i="20"/>
  <c r="P214" i="20"/>
  <c r="O214" i="20"/>
  <c r="N214" i="20"/>
  <c r="M214" i="20"/>
  <c r="L214" i="20"/>
  <c r="K214" i="20"/>
  <c r="J214" i="20"/>
  <c r="I214" i="20"/>
  <c r="H214" i="20"/>
  <c r="G214" i="20"/>
  <c r="F214" i="20"/>
  <c r="E214" i="20"/>
  <c r="D214" i="20"/>
  <c r="C214" i="20"/>
  <c r="B214" i="20"/>
  <c r="BI213" i="20"/>
  <c r="BH213" i="20"/>
  <c r="BG213" i="20"/>
  <c r="BF213" i="20"/>
  <c r="BE213" i="20"/>
  <c r="BD213" i="20"/>
  <c r="BC213" i="20"/>
  <c r="BB213" i="20"/>
  <c r="BA213" i="20"/>
  <c r="AZ213" i="20"/>
  <c r="AY213" i="20"/>
  <c r="AX213" i="20"/>
  <c r="AW213" i="20"/>
  <c r="AV213" i="20"/>
  <c r="AU213" i="20"/>
  <c r="AT213" i="20"/>
  <c r="AS213" i="20"/>
  <c r="AR213" i="20"/>
  <c r="AQ213" i="20"/>
  <c r="AP213" i="20"/>
  <c r="AO213" i="20"/>
  <c r="AN213" i="20"/>
  <c r="AM213" i="20"/>
  <c r="AL213" i="20"/>
  <c r="AK213" i="20"/>
  <c r="AJ213" i="20"/>
  <c r="AI213" i="20"/>
  <c r="AH213" i="20"/>
  <c r="AG213" i="20"/>
  <c r="AF213" i="20"/>
  <c r="AE213" i="20"/>
  <c r="AD213" i="20"/>
  <c r="AC213" i="20"/>
  <c r="AB213" i="20"/>
  <c r="AA213" i="20"/>
  <c r="Z213" i="20"/>
  <c r="Y213" i="20"/>
  <c r="X213" i="20"/>
  <c r="W213" i="20"/>
  <c r="V213" i="20"/>
  <c r="U213" i="20"/>
  <c r="T213" i="20"/>
  <c r="S213" i="20"/>
  <c r="R213" i="20"/>
  <c r="Q213" i="20"/>
  <c r="P213" i="20"/>
  <c r="O213" i="20"/>
  <c r="N213" i="20"/>
  <c r="M213" i="20"/>
  <c r="L213" i="20"/>
  <c r="K213" i="20"/>
  <c r="J213" i="20"/>
  <c r="I213" i="20"/>
  <c r="H213" i="20"/>
  <c r="G213" i="20"/>
  <c r="F213" i="20"/>
  <c r="E213" i="20"/>
  <c r="D213" i="20"/>
  <c r="C213" i="20"/>
  <c r="B213" i="20"/>
  <c r="BI201" i="20"/>
  <c r="BH201" i="20"/>
  <c r="BG201" i="20"/>
  <c r="BF201" i="20"/>
  <c r="BE201" i="20"/>
  <c r="BD201" i="20"/>
  <c r="BC201" i="20"/>
  <c r="BB201" i="20"/>
  <c r="BA201" i="20"/>
  <c r="AZ201" i="20"/>
  <c r="AY201" i="20"/>
  <c r="AX201" i="20"/>
  <c r="AW201" i="20"/>
  <c r="AV201" i="20"/>
  <c r="AU201" i="20"/>
  <c r="AT201" i="20"/>
  <c r="AS201" i="20"/>
  <c r="AR201" i="20"/>
  <c r="AQ201" i="20"/>
  <c r="AP201" i="20"/>
  <c r="AO201" i="20"/>
  <c r="AN201" i="20"/>
  <c r="AM201" i="20"/>
  <c r="AL201" i="20"/>
  <c r="AK201" i="20"/>
  <c r="AJ201" i="20"/>
  <c r="AI201" i="20"/>
  <c r="AH201" i="20"/>
  <c r="AG201" i="20"/>
  <c r="AF201" i="20"/>
  <c r="AE201" i="20"/>
  <c r="AD201" i="20"/>
  <c r="AC201" i="20"/>
  <c r="AB201" i="20"/>
  <c r="AA201" i="20"/>
  <c r="Z201" i="20"/>
  <c r="Y201" i="20"/>
  <c r="X201" i="20"/>
  <c r="W201" i="20"/>
  <c r="V201" i="20"/>
  <c r="U201" i="20"/>
  <c r="T201" i="20"/>
  <c r="S201" i="20"/>
  <c r="R201" i="20"/>
  <c r="Q201" i="20"/>
  <c r="P201" i="20"/>
  <c r="O201" i="20"/>
  <c r="N201" i="20"/>
  <c r="M201" i="20"/>
  <c r="L201" i="20"/>
  <c r="K201" i="20"/>
  <c r="J201" i="20"/>
  <c r="I201" i="20"/>
  <c r="H201" i="20"/>
  <c r="G201" i="20"/>
  <c r="F201" i="20"/>
  <c r="E201" i="20"/>
  <c r="D201" i="20"/>
  <c r="C201" i="20"/>
  <c r="B201" i="20"/>
  <c r="BI200" i="20"/>
  <c r="BH200" i="20"/>
  <c r="BG200" i="20"/>
  <c r="BF200" i="20"/>
  <c r="BE200" i="20"/>
  <c r="BD200" i="20"/>
  <c r="BC200" i="20"/>
  <c r="BB200" i="20"/>
  <c r="BA200" i="20"/>
  <c r="AZ200" i="20"/>
  <c r="AY200" i="20"/>
  <c r="AX200" i="20"/>
  <c r="AW200" i="20"/>
  <c r="AV200" i="20"/>
  <c r="AU200" i="20"/>
  <c r="AT200" i="20"/>
  <c r="AS200" i="20"/>
  <c r="AR200" i="20"/>
  <c r="AQ200" i="20"/>
  <c r="AP200" i="20"/>
  <c r="AO200" i="20"/>
  <c r="AN200" i="20"/>
  <c r="AM200" i="20"/>
  <c r="AL200" i="20"/>
  <c r="AK200" i="20"/>
  <c r="AJ200" i="20"/>
  <c r="AI200" i="20"/>
  <c r="AH200" i="20"/>
  <c r="AG200" i="20"/>
  <c r="AF200" i="20"/>
  <c r="AE200" i="20"/>
  <c r="AD200" i="20"/>
  <c r="AC200" i="20"/>
  <c r="AB200" i="20"/>
  <c r="AA200" i="20"/>
  <c r="Z200" i="20"/>
  <c r="Y200" i="20"/>
  <c r="X200" i="20"/>
  <c r="W200" i="20"/>
  <c r="V200" i="20"/>
  <c r="U200" i="20"/>
  <c r="T200" i="20"/>
  <c r="S200" i="20"/>
  <c r="R200" i="20"/>
  <c r="Q200" i="20"/>
  <c r="P200" i="20"/>
  <c r="O200" i="20"/>
  <c r="N200" i="20"/>
  <c r="M200" i="20"/>
  <c r="L200" i="20"/>
  <c r="K200" i="20"/>
  <c r="J200" i="20"/>
  <c r="I200" i="20"/>
  <c r="H200" i="20"/>
  <c r="G200" i="20"/>
  <c r="F200" i="20"/>
  <c r="E200" i="20"/>
  <c r="D200" i="20"/>
  <c r="C200" i="20"/>
  <c r="B200" i="20"/>
  <c r="BI199" i="20"/>
  <c r="BH199" i="20"/>
  <c r="BG199" i="20"/>
  <c r="BF199" i="20"/>
  <c r="BE199" i="20"/>
  <c r="BD199" i="20"/>
  <c r="BC199" i="20"/>
  <c r="BB199" i="20"/>
  <c r="BA199" i="20"/>
  <c r="AZ199" i="20"/>
  <c r="AY199" i="20"/>
  <c r="AX199" i="20"/>
  <c r="AW199" i="20"/>
  <c r="AV199" i="20"/>
  <c r="AU199" i="20"/>
  <c r="AT199" i="20"/>
  <c r="AS199" i="20"/>
  <c r="AR199" i="20"/>
  <c r="AQ199" i="20"/>
  <c r="AP199" i="20"/>
  <c r="AO199" i="20"/>
  <c r="AN199" i="20"/>
  <c r="AM199" i="20"/>
  <c r="AL199" i="20"/>
  <c r="AK199" i="20"/>
  <c r="AJ199" i="20"/>
  <c r="AI199" i="20"/>
  <c r="AH199" i="20"/>
  <c r="AG199" i="20"/>
  <c r="AF199" i="20"/>
  <c r="AE199" i="20"/>
  <c r="AD199" i="20"/>
  <c r="AC199" i="20"/>
  <c r="AB199" i="20"/>
  <c r="AA199" i="20"/>
  <c r="Z199" i="20"/>
  <c r="Y199" i="20"/>
  <c r="X199" i="20"/>
  <c r="W199" i="20"/>
  <c r="V199" i="20"/>
  <c r="U199" i="20"/>
  <c r="T199" i="20"/>
  <c r="S199" i="20"/>
  <c r="R199" i="20"/>
  <c r="Q199" i="20"/>
  <c r="P199" i="20"/>
  <c r="O199" i="20"/>
  <c r="N199" i="20"/>
  <c r="M199" i="20"/>
  <c r="L199" i="20"/>
  <c r="K199" i="20"/>
  <c r="J199" i="20"/>
  <c r="I199" i="20"/>
  <c r="H199" i="20"/>
  <c r="G199" i="20"/>
  <c r="F199" i="20"/>
  <c r="E199" i="20"/>
  <c r="D199" i="20"/>
  <c r="C199" i="20"/>
  <c r="B199" i="20"/>
  <c r="BI196" i="20"/>
  <c r="BH196" i="20"/>
  <c r="BA196" i="20"/>
  <c r="AY196" i="20"/>
  <c r="AU196" i="20"/>
  <c r="Q196" i="20"/>
  <c r="F196" i="20"/>
  <c r="L196" i="20" s="1"/>
  <c r="BI195" i="20"/>
  <c r="BH195" i="20"/>
  <c r="BA195" i="20"/>
  <c r="AY195" i="20"/>
  <c r="AU195" i="20"/>
  <c r="Q195" i="20"/>
  <c r="F195" i="20"/>
  <c r="L195" i="20" s="1"/>
  <c r="BI194" i="20"/>
  <c r="BH194" i="20"/>
  <c r="BA194" i="20"/>
  <c r="AZ194" i="20"/>
  <c r="AY194" i="20"/>
  <c r="AU194" i="20"/>
  <c r="Q194" i="20"/>
  <c r="F194" i="20"/>
  <c r="L194" i="20" s="1"/>
  <c r="BI193" i="20"/>
  <c r="BH193" i="20"/>
  <c r="BA193" i="20"/>
  <c r="AY193" i="20"/>
  <c r="AU193" i="20"/>
  <c r="Q193" i="20"/>
  <c r="F193" i="20"/>
  <c r="AZ193" i="20" s="1"/>
  <c r="BI192" i="20"/>
  <c r="BH192" i="20"/>
  <c r="BA192" i="20"/>
  <c r="AY192" i="20"/>
  <c r="AU192" i="20"/>
  <c r="Q192" i="20"/>
  <c r="F192" i="20"/>
  <c r="L192" i="20" s="1"/>
  <c r="BI191" i="20"/>
  <c r="BH191" i="20"/>
  <c r="BA191" i="20"/>
  <c r="AY191" i="20"/>
  <c r="AU191" i="20"/>
  <c r="Q191" i="20"/>
  <c r="F191" i="20"/>
  <c r="L191" i="20" s="1"/>
  <c r="BI190" i="20"/>
  <c r="BH190" i="20"/>
  <c r="BA190" i="20"/>
  <c r="AY190" i="20"/>
  <c r="AU190" i="20"/>
  <c r="Q190" i="20"/>
  <c r="F190" i="20"/>
  <c r="BI189" i="20"/>
  <c r="BH189" i="20"/>
  <c r="BA189" i="20"/>
  <c r="AY189" i="20"/>
  <c r="AU189" i="20"/>
  <c r="Q189" i="20"/>
  <c r="F189" i="20"/>
  <c r="AZ189" i="20" s="1"/>
  <c r="BI188" i="20"/>
  <c r="BH188" i="20"/>
  <c r="BA188" i="20"/>
  <c r="AY188" i="20"/>
  <c r="AU188" i="20"/>
  <c r="Q188" i="20"/>
  <c r="F188" i="20"/>
  <c r="L188" i="20" s="1"/>
  <c r="BI187" i="20"/>
  <c r="BH187" i="20"/>
  <c r="BA187" i="20"/>
  <c r="AY187" i="20"/>
  <c r="AU187" i="20"/>
  <c r="Q187" i="20"/>
  <c r="F187" i="20"/>
  <c r="L187" i="20" s="1"/>
  <c r="BI186" i="20"/>
  <c r="BH186" i="20"/>
  <c r="BA186" i="20"/>
  <c r="AY186" i="20"/>
  <c r="AU186" i="20"/>
  <c r="Q186" i="20"/>
  <c r="F186" i="20"/>
  <c r="L186" i="20" s="1"/>
  <c r="BI185" i="20"/>
  <c r="BH185" i="20"/>
  <c r="BA185" i="20"/>
  <c r="AY185" i="20"/>
  <c r="AU185" i="20"/>
  <c r="Q185" i="20"/>
  <c r="F185" i="20"/>
  <c r="L185" i="20" s="1"/>
  <c r="BI184" i="20"/>
  <c r="BH184" i="20"/>
  <c r="BA184" i="20"/>
  <c r="AY184" i="20"/>
  <c r="AU184" i="20"/>
  <c r="Q184" i="20"/>
  <c r="F184" i="20"/>
  <c r="AZ184" i="20" s="1"/>
  <c r="BI183" i="20"/>
  <c r="BH183" i="20"/>
  <c r="BA183" i="20"/>
  <c r="AY183" i="20"/>
  <c r="AU183" i="20"/>
  <c r="Q183" i="20"/>
  <c r="F183" i="20"/>
  <c r="X183" i="20" s="1"/>
  <c r="BI182" i="20"/>
  <c r="BH182" i="20"/>
  <c r="BA182" i="20"/>
  <c r="AY182" i="20"/>
  <c r="AU182" i="20"/>
  <c r="Q182" i="20"/>
  <c r="F182" i="20"/>
  <c r="L182" i="20" s="1"/>
  <c r="BI181" i="20"/>
  <c r="BH181" i="20"/>
  <c r="BA181" i="20"/>
  <c r="AY181" i="20"/>
  <c r="AU181" i="20"/>
  <c r="Q181" i="20"/>
  <c r="F181" i="20"/>
  <c r="L181" i="20" s="1"/>
  <c r="BI180" i="20"/>
  <c r="BH180" i="20"/>
  <c r="BA180" i="20"/>
  <c r="AZ180" i="20"/>
  <c r="AY180" i="20"/>
  <c r="AU180" i="20"/>
  <c r="Q180" i="20"/>
  <c r="F180" i="20"/>
  <c r="BI179" i="20"/>
  <c r="BH179" i="20"/>
  <c r="BA179" i="20"/>
  <c r="AY179" i="20"/>
  <c r="AU179" i="20"/>
  <c r="Q179" i="20"/>
  <c r="F179" i="20"/>
  <c r="X179" i="20" s="1"/>
  <c r="BI178" i="20"/>
  <c r="BH178" i="20"/>
  <c r="BA178" i="20"/>
  <c r="AY178" i="20"/>
  <c r="AU178" i="20"/>
  <c r="Q178" i="20"/>
  <c r="F178" i="20"/>
  <c r="L178" i="20" s="1"/>
  <c r="BI177" i="20"/>
  <c r="BH177" i="20"/>
  <c r="BA177" i="20"/>
  <c r="AZ177" i="20"/>
  <c r="AY177" i="20"/>
  <c r="AU177" i="20"/>
  <c r="Q177" i="20"/>
  <c r="F177" i="20"/>
  <c r="L177" i="20" s="1"/>
  <c r="BI176" i="20"/>
  <c r="BH176" i="20"/>
  <c r="BA176" i="20"/>
  <c r="AY176" i="20"/>
  <c r="AU176" i="20"/>
  <c r="Q176" i="20"/>
  <c r="F176" i="20"/>
  <c r="AZ176" i="20" s="1"/>
  <c r="BI175" i="20"/>
  <c r="BH175" i="20"/>
  <c r="BA175" i="20"/>
  <c r="AY175" i="20"/>
  <c r="AU175" i="20"/>
  <c r="Q175" i="20"/>
  <c r="F175" i="20"/>
  <c r="X175" i="20" s="1"/>
  <c r="BI174" i="20"/>
  <c r="BH174" i="20"/>
  <c r="BA174" i="20"/>
  <c r="AY174" i="20"/>
  <c r="AU174" i="20"/>
  <c r="Q174" i="20"/>
  <c r="F174" i="20"/>
  <c r="BI173" i="20"/>
  <c r="BH173" i="20"/>
  <c r="BA173" i="20"/>
  <c r="AY173" i="20"/>
  <c r="AU173" i="20"/>
  <c r="Q173" i="20"/>
  <c r="F173" i="20"/>
  <c r="L173" i="20" s="1"/>
  <c r="BI172" i="20"/>
  <c r="BH172" i="20"/>
  <c r="BA172" i="20"/>
  <c r="AY172" i="20"/>
  <c r="AU172" i="20"/>
  <c r="Q172" i="20"/>
  <c r="F172" i="20"/>
  <c r="BI171" i="20"/>
  <c r="BH171" i="20"/>
  <c r="BA171" i="20"/>
  <c r="AY171" i="20"/>
  <c r="AU171" i="20"/>
  <c r="Q171" i="20"/>
  <c r="F171" i="20"/>
  <c r="L171" i="20" s="1"/>
  <c r="BI170" i="20"/>
  <c r="BH170" i="20"/>
  <c r="BA170" i="20"/>
  <c r="AY170" i="20"/>
  <c r="AU170" i="20"/>
  <c r="Q170" i="20"/>
  <c r="F170" i="20"/>
  <c r="AZ170" i="20" s="1"/>
  <c r="BI169" i="20"/>
  <c r="BH169" i="20"/>
  <c r="BA169" i="20"/>
  <c r="AY169" i="20"/>
  <c r="AU169" i="20"/>
  <c r="Q169" i="20"/>
  <c r="F169" i="20"/>
  <c r="L169" i="20" s="1"/>
  <c r="BI168" i="20"/>
  <c r="BH168" i="20"/>
  <c r="BA168" i="20"/>
  <c r="AY168" i="20"/>
  <c r="AU168" i="20"/>
  <c r="Q168" i="20"/>
  <c r="F168" i="20"/>
  <c r="L168" i="20" s="1"/>
  <c r="BI167" i="20"/>
  <c r="BH167" i="20"/>
  <c r="BA167" i="20"/>
  <c r="AY167" i="20"/>
  <c r="AU167" i="20"/>
  <c r="Q167" i="20"/>
  <c r="F167" i="20"/>
  <c r="L167" i="20" s="1"/>
  <c r="BI166" i="20"/>
  <c r="BH166" i="20"/>
  <c r="BA166" i="20"/>
  <c r="AY166" i="20"/>
  <c r="AU166" i="20"/>
  <c r="Q166" i="20"/>
  <c r="F166" i="20"/>
  <c r="BI165" i="20"/>
  <c r="BH165" i="20"/>
  <c r="BA165" i="20"/>
  <c r="AY165" i="20"/>
  <c r="AU165" i="20"/>
  <c r="Q165" i="20"/>
  <c r="F165" i="20"/>
  <c r="AZ165" i="20" s="1"/>
  <c r="BI164" i="20"/>
  <c r="BH164" i="20"/>
  <c r="BA164" i="20"/>
  <c r="AY164" i="20"/>
  <c r="AU164" i="20"/>
  <c r="Q164" i="20"/>
  <c r="F164" i="20"/>
  <c r="AZ164" i="20" s="1"/>
  <c r="BI163" i="20"/>
  <c r="BH163" i="20"/>
  <c r="BA163" i="20"/>
  <c r="AY163" i="20"/>
  <c r="AU163" i="20"/>
  <c r="Q163" i="20"/>
  <c r="F163" i="20"/>
  <c r="AZ163" i="20" s="1"/>
  <c r="BI162" i="20"/>
  <c r="BH162" i="20"/>
  <c r="BA162" i="20"/>
  <c r="AY162" i="20"/>
  <c r="AU162" i="20"/>
  <c r="Q162" i="20"/>
  <c r="F162" i="20"/>
  <c r="X162" i="20" s="1"/>
  <c r="BI161" i="20"/>
  <c r="BH161" i="20"/>
  <c r="BA161" i="20"/>
  <c r="AY161" i="20"/>
  <c r="AU161" i="20"/>
  <c r="Q161" i="20"/>
  <c r="F161" i="20"/>
  <c r="X161" i="20" s="1"/>
  <c r="BI160" i="20"/>
  <c r="BH160" i="20"/>
  <c r="BA160" i="20"/>
  <c r="AY160" i="20"/>
  <c r="AU160" i="20"/>
  <c r="Q160" i="20"/>
  <c r="F160" i="20"/>
  <c r="AZ160" i="20" s="1"/>
  <c r="BI159" i="20"/>
  <c r="BH159" i="20"/>
  <c r="BA159" i="20"/>
  <c r="AY159" i="20"/>
  <c r="AU159" i="20"/>
  <c r="Q159" i="20"/>
  <c r="F159" i="20"/>
  <c r="AZ159" i="20" s="1"/>
  <c r="BI158" i="20"/>
  <c r="BH158" i="20"/>
  <c r="BA158" i="20"/>
  <c r="AY158" i="20"/>
  <c r="AU158" i="20"/>
  <c r="Q158" i="20"/>
  <c r="F158" i="20"/>
  <c r="AZ158" i="20" s="1"/>
  <c r="BI157" i="20"/>
  <c r="BH157" i="20"/>
  <c r="BA157" i="20"/>
  <c r="AY157" i="20"/>
  <c r="AU157" i="20"/>
  <c r="Q157" i="20"/>
  <c r="F157" i="20"/>
  <c r="X157" i="20" s="1"/>
  <c r="BI156" i="20"/>
  <c r="BH156" i="20"/>
  <c r="BA156" i="20"/>
  <c r="AY156" i="20"/>
  <c r="AU156" i="20"/>
  <c r="Q156" i="20"/>
  <c r="F156" i="20"/>
  <c r="AZ156" i="20" s="1"/>
  <c r="BI155" i="20"/>
  <c r="BH155" i="20"/>
  <c r="BA155" i="20"/>
  <c r="AY155" i="20"/>
  <c r="AU155" i="20"/>
  <c r="Q155" i="20"/>
  <c r="F155" i="20"/>
  <c r="L155" i="20" s="1"/>
  <c r="BI154" i="20"/>
  <c r="BH154" i="20"/>
  <c r="BA154" i="20"/>
  <c r="AY154" i="20"/>
  <c r="AU154" i="20"/>
  <c r="Q154" i="20"/>
  <c r="F154" i="20"/>
  <c r="AZ154" i="20" s="1"/>
  <c r="BI153" i="20"/>
  <c r="BH153" i="20"/>
  <c r="BA153" i="20"/>
  <c r="AY153" i="20"/>
  <c r="AU153" i="20"/>
  <c r="Q153" i="20"/>
  <c r="F153" i="20"/>
  <c r="X153" i="20" s="1"/>
  <c r="BI152" i="20"/>
  <c r="BH152" i="20"/>
  <c r="BA152" i="20"/>
  <c r="AY152" i="20"/>
  <c r="AU152" i="20"/>
  <c r="Q152" i="20"/>
  <c r="F152" i="20"/>
  <c r="AZ152" i="20" s="1"/>
  <c r="BI151" i="20"/>
  <c r="BH151" i="20"/>
  <c r="BA151" i="20"/>
  <c r="AY151" i="20"/>
  <c r="AU151" i="20"/>
  <c r="Q151" i="20"/>
  <c r="F151" i="20"/>
  <c r="AZ151" i="20" s="1"/>
  <c r="BI150" i="20"/>
  <c r="BH150" i="20"/>
  <c r="BA150" i="20"/>
  <c r="AY150" i="20"/>
  <c r="AU150" i="20"/>
  <c r="L150" i="20"/>
  <c r="Q150" i="20"/>
  <c r="F150" i="20"/>
  <c r="AZ150" i="20" s="1"/>
  <c r="BI149" i="20"/>
  <c r="BH149" i="20"/>
  <c r="BA149" i="20"/>
  <c r="AY149" i="20"/>
  <c r="AU149" i="20"/>
  <c r="Q149" i="20"/>
  <c r="F149" i="20"/>
  <c r="BI148" i="20"/>
  <c r="BH148" i="20"/>
  <c r="BA148" i="20"/>
  <c r="AY148" i="20"/>
  <c r="AU148" i="20"/>
  <c r="Q148" i="20"/>
  <c r="F148" i="20"/>
  <c r="X148" i="20" s="1"/>
  <c r="BI147" i="20"/>
  <c r="BH147" i="20"/>
  <c r="BA147" i="20"/>
  <c r="AY147" i="20"/>
  <c r="AU147" i="20"/>
  <c r="Q147" i="20"/>
  <c r="F147" i="20"/>
  <c r="AZ147" i="20" s="1"/>
  <c r="BI146" i="20"/>
  <c r="BH146" i="20"/>
  <c r="BA146" i="20"/>
  <c r="AZ146" i="20"/>
  <c r="AY146" i="20"/>
  <c r="AU146" i="20"/>
  <c r="Q146" i="20"/>
  <c r="F146" i="20"/>
  <c r="BI145" i="20"/>
  <c r="BH145" i="20"/>
  <c r="BA145" i="20"/>
  <c r="AY145" i="20"/>
  <c r="AU145" i="20"/>
  <c r="Q145" i="20"/>
  <c r="F145" i="20"/>
  <c r="AZ145" i="20" s="1"/>
  <c r="BI144" i="20"/>
  <c r="BH144" i="20"/>
  <c r="BA144" i="20"/>
  <c r="AY144" i="20"/>
  <c r="AU144" i="20"/>
  <c r="L144" i="20"/>
  <c r="Q144" i="20"/>
  <c r="F144" i="20"/>
  <c r="X144" i="20" s="1"/>
  <c r="BI143" i="20"/>
  <c r="BH143" i="20"/>
  <c r="BA143" i="20"/>
  <c r="AY143" i="20"/>
  <c r="AU143" i="20"/>
  <c r="Q143" i="20"/>
  <c r="F143" i="20"/>
  <c r="AZ143" i="20" s="1"/>
  <c r="BI142" i="20"/>
  <c r="BH142" i="20"/>
  <c r="BA142" i="20"/>
  <c r="AY142" i="20"/>
  <c r="AU142" i="20"/>
  <c r="Q142" i="20"/>
  <c r="F142" i="20"/>
  <c r="L142" i="20" s="1"/>
  <c r="BI141" i="20"/>
  <c r="BH141" i="20"/>
  <c r="BA141" i="20"/>
  <c r="AY141" i="20"/>
  <c r="AU141" i="20"/>
  <c r="Q141" i="20"/>
  <c r="F141" i="20"/>
  <c r="AZ141" i="20" s="1"/>
  <c r="BI140" i="20"/>
  <c r="BH140" i="20"/>
  <c r="BA140" i="20"/>
  <c r="AY140" i="20"/>
  <c r="AU140" i="20"/>
  <c r="Q140" i="20"/>
  <c r="F140" i="20"/>
  <c r="X140" i="20" s="1"/>
  <c r="BI139" i="20"/>
  <c r="BH139" i="20"/>
  <c r="BA139" i="20"/>
  <c r="AY139" i="20"/>
  <c r="AU139" i="20"/>
  <c r="Q139" i="20"/>
  <c r="F139" i="20"/>
  <c r="AZ139" i="20" s="1"/>
  <c r="BI138" i="20"/>
  <c r="BH138" i="20"/>
  <c r="BA138" i="20"/>
  <c r="AY138" i="20"/>
  <c r="AU138" i="20"/>
  <c r="Q138" i="20"/>
  <c r="F138" i="20"/>
  <c r="AZ138" i="20" s="1"/>
  <c r="BI137" i="20"/>
  <c r="BH137" i="20"/>
  <c r="BA137" i="20"/>
  <c r="AY137" i="20"/>
  <c r="AU137" i="20"/>
  <c r="Q137" i="20"/>
  <c r="F137" i="20"/>
  <c r="AZ137" i="20" s="1"/>
  <c r="BI136" i="20"/>
  <c r="BH136" i="20"/>
  <c r="BA136" i="20"/>
  <c r="AY136" i="20"/>
  <c r="AU136" i="20"/>
  <c r="Q136" i="20"/>
  <c r="F136" i="20"/>
  <c r="BI135" i="20"/>
  <c r="BH135" i="20"/>
  <c r="BA135" i="20"/>
  <c r="AY135" i="20"/>
  <c r="AU135" i="20"/>
  <c r="Q135" i="20"/>
  <c r="F135" i="20"/>
  <c r="AZ135" i="20" s="1"/>
  <c r="BI134" i="20"/>
  <c r="BH134" i="20"/>
  <c r="BA134" i="20"/>
  <c r="AY134" i="20"/>
  <c r="AU134" i="20"/>
  <c r="Q134" i="20"/>
  <c r="F134" i="20"/>
  <c r="AZ134" i="20" s="1"/>
  <c r="BI133" i="20"/>
  <c r="BH133" i="20"/>
  <c r="BA133" i="20"/>
  <c r="AY133" i="20"/>
  <c r="AU133" i="20"/>
  <c r="Q133" i="20"/>
  <c r="F133" i="20"/>
  <c r="X133" i="20" s="1"/>
  <c r="BI132" i="20"/>
  <c r="BH132" i="20"/>
  <c r="BA132" i="20"/>
  <c r="AY132" i="20"/>
  <c r="AU132" i="20"/>
  <c r="Q132" i="20"/>
  <c r="F132" i="20"/>
  <c r="BI131" i="20"/>
  <c r="BH131" i="20"/>
  <c r="BA131" i="20"/>
  <c r="AY131" i="20"/>
  <c r="AU131" i="20"/>
  <c r="Q131" i="20"/>
  <c r="F131" i="20"/>
  <c r="AZ131" i="20" s="1"/>
  <c r="BI130" i="20"/>
  <c r="BH130" i="20"/>
  <c r="BA130" i="20"/>
  <c r="AY130" i="20"/>
  <c r="AU130" i="20"/>
  <c r="Q130" i="20"/>
  <c r="F130" i="20"/>
  <c r="AZ130" i="20" s="1"/>
  <c r="BI129" i="20"/>
  <c r="BH129" i="20"/>
  <c r="BA129" i="20"/>
  <c r="AY129" i="20"/>
  <c r="AU129" i="20"/>
  <c r="Q129" i="20"/>
  <c r="F129" i="20"/>
  <c r="X129" i="20" s="1"/>
  <c r="BI128" i="20"/>
  <c r="BH128" i="20"/>
  <c r="BA128" i="20"/>
  <c r="AY128" i="20"/>
  <c r="AU128" i="20"/>
  <c r="Q128" i="20"/>
  <c r="F128" i="20"/>
  <c r="X128" i="20" s="1"/>
  <c r="BI127" i="20"/>
  <c r="BH127" i="20"/>
  <c r="BA127" i="20"/>
  <c r="AY127" i="20"/>
  <c r="AU127" i="20"/>
  <c r="Q127" i="20"/>
  <c r="F127" i="20"/>
  <c r="AZ127" i="20" s="1"/>
  <c r="BI126" i="20"/>
  <c r="BH126" i="20"/>
  <c r="BA126" i="20"/>
  <c r="AY126" i="20"/>
  <c r="AU126" i="20"/>
  <c r="Q126" i="20"/>
  <c r="F126" i="20"/>
  <c r="L126" i="20" s="1"/>
  <c r="BI125" i="20"/>
  <c r="BH125" i="20"/>
  <c r="BA125" i="20"/>
  <c r="AY125" i="20"/>
  <c r="AU125" i="20"/>
  <c r="Q125" i="20"/>
  <c r="F125" i="20"/>
  <c r="AZ125" i="20" s="1"/>
  <c r="BI124" i="20"/>
  <c r="BH124" i="20"/>
  <c r="BA124" i="20"/>
  <c r="AY124" i="20"/>
  <c r="AU124" i="20"/>
  <c r="Q124" i="20"/>
  <c r="F124" i="20"/>
  <c r="X124" i="20" s="1"/>
  <c r="BI123" i="20"/>
  <c r="BH123" i="20"/>
  <c r="BA123" i="20"/>
  <c r="AY123" i="20"/>
  <c r="AU123" i="20"/>
  <c r="Q123" i="20"/>
  <c r="F123" i="20"/>
  <c r="AZ123" i="20" s="1"/>
  <c r="BI122" i="20"/>
  <c r="BH122" i="20"/>
  <c r="BA122" i="20"/>
  <c r="AY122" i="20"/>
  <c r="AU122" i="20"/>
  <c r="Q122" i="20"/>
  <c r="F122" i="20"/>
  <c r="AZ122" i="20" s="1"/>
  <c r="BI121" i="20"/>
  <c r="BH121" i="20"/>
  <c r="BA121" i="20"/>
  <c r="AY121" i="20"/>
  <c r="AU121" i="20"/>
  <c r="L121" i="20"/>
  <c r="Q121" i="20"/>
  <c r="F121" i="20"/>
  <c r="AZ121" i="20" s="1"/>
  <c r="BI120" i="20"/>
  <c r="BH120" i="20"/>
  <c r="BA120" i="20"/>
  <c r="AY120" i="20"/>
  <c r="AU120" i="20"/>
  <c r="Q120" i="20"/>
  <c r="F120" i="20"/>
  <c r="BI119" i="20"/>
  <c r="BH119" i="20"/>
  <c r="BA119" i="20"/>
  <c r="AY119" i="20"/>
  <c r="AU119" i="20"/>
  <c r="Q119" i="20"/>
  <c r="F119" i="20"/>
  <c r="AZ119" i="20" s="1"/>
  <c r="BI118" i="20"/>
  <c r="BH118" i="20"/>
  <c r="BA118" i="20"/>
  <c r="AY118" i="20"/>
  <c r="AU118" i="20"/>
  <c r="Q118" i="20"/>
  <c r="F118" i="20"/>
  <c r="AZ118" i="20" s="1"/>
  <c r="BI117" i="20"/>
  <c r="BH117" i="20"/>
  <c r="BA117" i="20"/>
  <c r="AY117" i="20"/>
  <c r="AU117" i="20"/>
  <c r="Q117" i="20"/>
  <c r="F117" i="20"/>
  <c r="BI116" i="20"/>
  <c r="BH116" i="20"/>
  <c r="BA116" i="20"/>
  <c r="AY116" i="20"/>
  <c r="AU116" i="20"/>
  <c r="Q116" i="20"/>
  <c r="F116" i="20"/>
  <c r="BI115" i="20"/>
  <c r="BH115" i="20"/>
  <c r="BA115" i="20"/>
  <c r="AY115" i="20"/>
  <c r="AU115" i="20"/>
  <c r="Q115" i="20"/>
  <c r="F115" i="20"/>
  <c r="AZ115" i="20" s="1"/>
  <c r="BI114" i="20"/>
  <c r="BH114" i="20"/>
  <c r="BA114" i="20"/>
  <c r="AY114" i="20"/>
  <c r="AU114" i="20"/>
  <c r="Q114" i="20"/>
  <c r="F114" i="20"/>
  <c r="AZ114" i="20" s="1"/>
  <c r="BI113" i="20"/>
  <c r="BH113" i="20"/>
  <c r="BA113" i="20"/>
  <c r="AY113" i="20"/>
  <c r="AU113" i="20"/>
  <c r="X113" i="20"/>
  <c r="Q113" i="20"/>
  <c r="F113" i="20"/>
  <c r="BI112" i="20"/>
  <c r="BH112" i="20"/>
  <c r="BA112" i="20"/>
  <c r="AY112" i="20"/>
  <c r="AU112" i="20"/>
  <c r="L112" i="20"/>
  <c r="Q112" i="20"/>
  <c r="F112" i="20"/>
  <c r="X112" i="20" s="1"/>
  <c r="BI111" i="20"/>
  <c r="BH111" i="20"/>
  <c r="BA111" i="20"/>
  <c r="AY111" i="20"/>
  <c r="AU111" i="20"/>
  <c r="Q111" i="20"/>
  <c r="F111" i="20"/>
  <c r="AZ111" i="20" s="1"/>
  <c r="BI110" i="20"/>
  <c r="BH110" i="20"/>
  <c r="BA110" i="20"/>
  <c r="AY110" i="20"/>
  <c r="AU110" i="20"/>
  <c r="Q110" i="20"/>
  <c r="F110" i="20"/>
  <c r="L110" i="20" s="1"/>
  <c r="BI109" i="20"/>
  <c r="BH109" i="20"/>
  <c r="BA109" i="20"/>
  <c r="AY109" i="20"/>
  <c r="AU109" i="20"/>
  <c r="Q109" i="20"/>
  <c r="F109" i="20"/>
  <c r="AZ109" i="20" s="1"/>
  <c r="BI108" i="20"/>
  <c r="BH108" i="20"/>
  <c r="BA108" i="20"/>
  <c r="AY108" i="20"/>
  <c r="AU108" i="20"/>
  <c r="Q108" i="20"/>
  <c r="F108" i="20"/>
  <c r="X108" i="20" s="1"/>
  <c r="BI107" i="20"/>
  <c r="BH107" i="20"/>
  <c r="BA107" i="20"/>
  <c r="AY107" i="20"/>
  <c r="AU107" i="20"/>
  <c r="Q107" i="20"/>
  <c r="F107" i="20"/>
  <c r="AZ107" i="20" s="1"/>
  <c r="BI106" i="20"/>
  <c r="BH106" i="20"/>
  <c r="BA106" i="20"/>
  <c r="AY106" i="20"/>
  <c r="AU106" i="20"/>
  <c r="Q106" i="20"/>
  <c r="F106" i="20"/>
  <c r="AZ106" i="20" s="1"/>
  <c r="BI105" i="20"/>
  <c r="BH105" i="20"/>
  <c r="BA105" i="20"/>
  <c r="AY105" i="20"/>
  <c r="AU105" i="20"/>
  <c r="Q105" i="20"/>
  <c r="F105" i="20"/>
  <c r="AZ105" i="20" s="1"/>
  <c r="BI104" i="20"/>
  <c r="BH104" i="20"/>
  <c r="BA104" i="20"/>
  <c r="AY104" i="20"/>
  <c r="AU104" i="20"/>
  <c r="Q104" i="20"/>
  <c r="F104" i="20"/>
  <c r="BI103" i="20"/>
  <c r="BH103" i="20"/>
  <c r="BA103" i="20"/>
  <c r="AY103" i="20"/>
  <c r="AU103" i="20"/>
  <c r="Q103" i="20"/>
  <c r="F103" i="20"/>
  <c r="AZ103" i="20" s="1"/>
  <c r="BI102" i="20"/>
  <c r="BH102" i="20"/>
  <c r="BA102" i="20"/>
  <c r="AY102" i="20"/>
  <c r="AU102" i="20"/>
  <c r="Q102" i="20"/>
  <c r="F102" i="20"/>
  <c r="AZ102" i="20" s="1"/>
  <c r="BI101" i="20"/>
  <c r="BH101" i="20"/>
  <c r="BA101" i="20"/>
  <c r="AY101" i="20"/>
  <c r="AU101" i="20"/>
  <c r="Q101" i="20"/>
  <c r="F101" i="20"/>
  <c r="AZ101" i="20" s="1"/>
  <c r="BI100" i="20"/>
  <c r="BH100" i="20"/>
  <c r="BA100" i="20"/>
  <c r="AY100" i="20"/>
  <c r="AU100" i="20"/>
  <c r="S100" i="20"/>
  <c r="Q100" i="20"/>
  <c r="F100" i="20"/>
  <c r="AZ100" i="20" s="1"/>
  <c r="BI99" i="20"/>
  <c r="BH99" i="20"/>
  <c r="BA99" i="20"/>
  <c r="AY99" i="20"/>
  <c r="AU99" i="20"/>
  <c r="S99" i="20"/>
  <c r="Q99" i="20"/>
  <c r="F99" i="20"/>
  <c r="AZ99" i="20" s="1"/>
  <c r="BI98" i="20"/>
  <c r="BH98" i="20"/>
  <c r="BA98" i="20"/>
  <c r="AY98" i="20"/>
  <c r="AU98" i="20"/>
  <c r="S98" i="20"/>
  <c r="Q98" i="20"/>
  <c r="F98" i="20"/>
  <c r="BI97" i="20"/>
  <c r="BH97" i="20"/>
  <c r="BA97" i="20"/>
  <c r="AY97" i="20"/>
  <c r="AU97" i="20"/>
  <c r="Q97" i="20"/>
  <c r="F97" i="20"/>
  <c r="AZ97" i="20" s="1"/>
  <c r="BI96" i="20"/>
  <c r="BH96" i="20"/>
  <c r="BA96" i="20"/>
  <c r="AY96" i="20"/>
  <c r="AU96" i="20"/>
  <c r="S96" i="20"/>
  <c r="Q96" i="20"/>
  <c r="F96" i="20"/>
  <c r="BI95" i="20"/>
  <c r="BH95" i="20"/>
  <c r="BA95" i="20"/>
  <c r="AY95" i="20"/>
  <c r="AU95" i="20"/>
  <c r="S95" i="20"/>
  <c r="Q95" i="20"/>
  <c r="F95" i="20"/>
  <c r="BI94" i="20"/>
  <c r="BH94" i="20"/>
  <c r="BA94" i="20"/>
  <c r="AY94" i="20"/>
  <c r="AU94" i="20"/>
  <c r="S94" i="20"/>
  <c r="Q94" i="20"/>
  <c r="F94" i="20"/>
  <c r="BI93" i="20"/>
  <c r="BH93" i="20"/>
  <c r="BA93" i="20"/>
  <c r="AY93" i="20"/>
  <c r="AU93" i="20"/>
  <c r="S93" i="20"/>
  <c r="Q93" i="20"/>
  <c r="F93" i="20"/>
  <c r="BI92" i="20"/>
  <c r="BH92" i="20"/>
  <c r="BA92" i="20"/>
  <c r="AY92" i="20"/>
  <c r="AU92" i="20"/>
  <c r="X92" i="20"/>
  <c r="S92" i="20"/>
  <c r="L92" i="20"/>
  <c r="Q92" i="20"/>
  <c r="F92" i="20"/>
  <c r="BI91" i="20"/>
  <c r="BH91" i="20"/>
  <c r="BA91" i="20"/>
  <c r="AY91" i="20"/>
  <c r="AU91" i="20"/>
  <c r="Q91" i="20"/>
  <c r="F91" i="20"/>
  <c r="BI90" i="20"/>
  <c r="BH90" i="20"/>
  <c r="BA90" i="20"/>
  <c r="AY90" i="20"/>
  <c r="AU90" i="20"/>
  <c r="S90" i="20"/>
  <c r="Q90" i="20"/>
  <c r="F90" i="20"/>
  <c r="L90" i="20" s="1"/>
  <c r="BI89" i="20"/>
  <c r="BH89" i="20"/>
  <c r="BA89" i="20"/>
  <c r="AY89" i="20"/>
  <c r="AU89" i="20"/>
  <c r="S89" i="20"/>
  <c r="Q89" i="20"/>
  <c r="F89" i="20"/>
  <c r="AZ89" i="20" s="1"/>
  <c r="BI88" i="20"/>
  <c r="BH88" i="20"/>
  <c r="BA88" i="20"/>
  <c r="AY88" i="20"/>
  <c r="AU88" i="20"/>
  <c r="S88" i="20"/>
  <c r="Q88" i="20"/>
  <c r="F88" i="20"/>
  <c r="BI87" i="20"/>
  <c r="BH87" i="20"/>
  <c r="BA87" i="20"/>
  <c r="AY87" i="20"/>
  <c r="AU87" i="20"/>
  <c r="S87" i="20"/>
  <c r="Q87" i="20"/>
  <c r="F87" i="20"/>
  <c r="BI86" i="20"/>
  <c r="BH86" i="20"/>
  <c r="BA86" i="20"/>
  <c r="AY86" i="20"/>
  <c r="AU86" i="20"/>
  <c r="Q86" i="20"/>
  <c r="F86" i="20"/>
  <c r="AZ86" i="20" s="1"/>
  <c r="BI85" i="20"/>
  <c r="BH85" i="20"/>
  <c r="BA85" i="20"/>
  <c r="AY85" i="20"/>
  <c r="AU85" i="20"/>
  <c r="S85" i="20"/>
  <c r="L85" i="20"/>
  <c r="Q85" i="20"/>
  <c r="F85" i="20"/>
  <c r="BI84" i="20"/>
  <c r="BH84" i="20"/>
  <c r="BA84" i="20"/>
  <c r="AY84" i="20"/>
  <c r="AU84" i="20"/>
  <c r="S84" i="20"/>
  <c r="Q84" i="20"/>
  <c r="F84" i="20"/>
  <c r="BI83" i="20"/>
  <c r="BH83" i="20"/>
  <c r="BA83" i="20"/>
  <c r="AY83" i="20"/>
  <c r="AU83" i="20"/>
  <c r="S83" i="20"/>
  <c r="Q83" i="20"/>
  <c r="F83" i="20"/>
  <c r="BI82" i="20"/>
  <c r="BH82" i="20"/>
  <c r="BA82" i="20"/>
  <c r="AY82" i="20"/>
  <c r="AU82" i="20"/>
  <c r="S82" i="20"/>
  <c r="Q82" i="20"/>
  <c r="F82" i="20"/>
  <c r="BI81" i="20"/>
  <c r="BH81" i="20"/>
  <c r="BA81" i="20"/>
  <c r="AY81" i="20"/>
  <c r="AU81" i="20"/>
  <c r="S81" i="20"/>
  <c r="Q81" i="20"/>
  <c r="F81" i="20"/>
  <c r="BI80" i="20"/>
  <c r="BH80" i="20"/>
  <c r="BA80" i="20"/>
  <c r="AY80" i="20"/>
  <c r="AU80" i="20"/>
  <c r="S80" i="20"/>
  <c r="Q80" i="20"/>
  <c r="F80" i="20"/>
  <c r="BI79" i="20"/>
  <c r="BH79" i="20"/>
  <c r="BA79" i="20"/>
  <c r="AY79" i="20"/>
  <c r="AU79" i="20"/>
  <c r="S79" i="20"/>
  <c r="Q79" i="20"/>
  <c r="F79" i="20"/>
  <c r="BI78" i="20"/>
  <c r="BH78" i="20"/>
  <c r="BA78" i="20"/>
  <c r="AY78" i="20"/>
  <c r="AU78" i="20"/>
  <c r="S78" i="20"/>
  <c r="Q78" i="20"/>
  <c r="F78" i="20"/>
  <c r="BI77" i="20"/>
  <c r="BH77" i="20"/>
  <c r="BA77" i="20"/>
  <c r="AY77" i="20"/>
  <c r="AU77" i="20"/>
  <c r="S77" i="20"/>
  <c r="Q77" i="20"/>
  <c r="F77" i="20"/>
  <c r="BI76" i="20"/>
  <c r="BH76" i="20"/>
  <c r="BA76" i="20"/>
  <c r="AY76" i="20"/>
  <c r="AU76" i="20"/>
  <c r="S76" i="20"/>
  <c r="Q76" i="20"/>
  <c r="F76" i="20"/>
  <c r="BI75" i="20"/>
  <c r="BH75" i="20"/>
  <c r="BA75" i="20"/>
  <c r="AY75" i="20"/>
  <c r="AU75" i="20"/>
  <c r="S75" i="20"/>
  <c r="Q75" i="20"/>
  <c r="F75" i="20"/>
  <c r="BI74" i="20"/>
  <c r="BH74" i="20"/>
  <c r="BA74" i="20"/>
  <c r="AY74" i="20"/>
  <c r="AU74" i="20"/>
  <c r="S74" i="20"/>
  <c r="Q74" i="20"/>
  <c r="F74" i="20"/>
  <c r="BI73" i="20"/>
  <c r="BH73" i="20"/>
  <c r="BA73" i="20"/>
  <c r="AY73" i="20"/>
  <c r="AU73" i="20"/>
  <c r="S73" i="20"/>
  <c r="Q73" i="20"/>
  <c r="F73" i="20"/>
  <c r="BI72" i="20"/>
  <c r="BH72" i="20"/>
  <c r="BA72" i="20"/>
  <c r="AY72" i="20"/>
  <c r="AU72" i="20"/>
  <c r="S72" i="20"/>
  <c r="Q72" i="20"/>
  <c r="F72" i="20"/>
  <c r="BI71" i="20"/>
  <c r="BH71" i="20"/>
  <c r="BA71" i="20"/>
  <c r="AY71" i="20"/>
  <c r="AU71" i="20"/>
  <c r="Q71" i="20"/>
  <c r="F71" i="20"/>
  <c r="AZ71" i="20" s="1"/>
  <c r="BI70" i="20"/>
  <c r="BH70" i="20"/>
  <c r="BA70" i="20"/>
  <c r="AY70" i="20"/>
  <c r="AU70" i="20"/>
  <c r="S70" i="20"/>
  <c r="Q70" i="20"/>
  <c r="F70" i="20"/>
  <c r="BI69" i="20"/>
  <c r="BH69" i="20"/>
  <c r="BA69" i="20"/>
  <c r="AY69" i="20"/>
  <c r="AU69" i="20"/>
  <c r="S69" i="20"/>
  <c r="Q69" i="20"/>
  <c r="F69" i="20"/>
  <c r="BI68" i="20"/>
  <c r="BH68" i="20"/>
  <c r="BA68" i="20"/>
  <c r="AY68" i="20"/>
  <c r="AU68" i="20"/>
  <c r="S68" i="20"/>
  <c r="L68" i="20"/>
  <c r="Q68" i="20"/>
  <c r="F68" i="20"/>
  <c r="BI67" i="20"/>
  <c r="BH67" i="20"/>
  <c r="BA67" i="20"/>
  <c r="AY67" i="20"/>
  <c r="AU67" i="20"/>
  <c r="L67" i="20"/>
  <c r="Q67" i="20"/>
  <c r="F67" i="20"/>
  <c r="X67" i="20" s="1"/>
  <c r="BI66" i="20"/>
  <c r="BH66" i="20"/>
  <c r="BA66" i="20"/>
  <c r="AY66" i="20"/>
  <c r="AU66" i="20"/>
  <c r="Q66" i="20"/>
  <c r="F66" i="20"/>
  <c r="AZ66" i="20" s="1"/>
  <c r="BI65" i="20"/>
  <c r="BH65" i="20"/>
  <c r="BA65" i="20"/>
  <c r="AY65" i="20"/>
  <c r="AU65" i="20"/>
  <c r="X65" i="20"/>
  <c r="Q65" i="20"/>
  <c r="F65" i="20"/>
  <c r="AZ65" i="20" s="1"/>
  <c r="BI64" i="20"/>
  <c r="BH64" i="20"/>
  <c r="BA64" i="20"/>
  <c r="AY64" i="20"/>
  <c r="AU64" i="20"/>
  <c r="S64" i="20"/>
  <c r="Q64" i="20"/>
  <c r="F64" i="20"/>
  <c r="AZ64" i="20" s="1"/>
  <c r="BI63" i="20"/>
  <c r="BH63" i="20"/>
  <c r="BA63" i="20"/>
  <c r="AY63" i="20"/>
  <c r="AU63" i="20"/>
  <c r="S63" i="20"/>
  <c r="Q63" i="20"/>
  <c r="F63" i="20"/>
  <c r="L63" i="20" s="1"/>
  <c r="BI62" i="20"/>
  <c r="BH62" i="20"/>
  <c r="BA62" i="20"/>
  <c r="AY62" i="20"/>
  <c r="AU62" i="20"/>
  <c r="S62" i="20"/>
  <c r="Q62" i="20"/>
  <c r="F62" i="20"/>
  <c r="BI61" i="20"/>
  <c r="BH61" i="20"/>
  <c r="BA61" i="20"/>
  <c r="AY61" i="20"/>
  <c r="AU61" i="20"/>
  <c r="Q61" i="20"/>
  <c r="F61" i="20"/>
  <c r="AZ61" i="20" s="1"/>
  <c r="BI60" i="20"/>
  <c r="BH60" i="20"/>
  <c r="BA60" i="20"/>
  <c r="AY60" i="20"/>
  <c r="AU60" i="20"/>
  <c r="Q60" i="20"/>
  <c r="F60" i="20"/>
  <c r="AZ60" i="20" s="1"/>
  <c r="BI59" i="20"/>
  <c r="BH59" i="20"/>
  <c r="BA59" i="20"/>
  <c r="AY59" i="20"/>
  <c r="AU59" i="20"/>
  <c r="S59" i="20"/>
  <c r="Q59" i="20"/>
  <c r="F59" i="20"/>
  <c r="AZ59" i="20" s="1"/>
  <c r="BI58" i="20"/>
  <c r="BH58" i="20"/>
  <c r="BA58" i="20"/>
  <c r="AZ58" i="20"/>
  <c r="AY58" i="20"/>
  <c r="AU58" i="20"/>
  <c r="X58" i="20"/>
  <c r="S58" i="20"/>
  <c r="L58" i="20"/>
  <c r="Q58" i="20"/>
  <c r="F58" i="20"/>
  <c r="BI57" i="20"/>
  <c r="BH57" i="20"/>
  <c r="BA57" i="20"/>
  <c r="AY57" i="20"/>
  <c r="AU57" i="20"/>
  <c r="Q57" i="20"/>
  <c r="F57" i="20"/>
  <c r="AZ57" i="20" s="1"/>
  <c r="BI56" i="20"/>
  <c r="BH56" i="20"/>
  <c r="BA56" i="20"/>
  <c r="AY56" i="20"/>
  <c r="AU56" i="20"/>
  <c r="Q56" i="20"/>
  <c r="F56" i="20"/>
  <c r="BI55" i="20"/>
  <c r="BH55" i="20"/>
  <c r="BA55" i="20"/>
  <c r="AY55" i="20"/>
  <c r="AU55" i="20"/>
  <c r="S55" i="20"/>
  <c r="Q55" i="20"/>
  <c r="F55" i="20"/>
  <c r="X55" i="20" s="1"/>
  <c r="BI54" i="20"/>
  <c r="BH54" i="20"/>
  <c r="BA54" i="20"/>
  <c r="AY54" i="20"/>
  <c r="AU54" i="20"/>
  <c r="Q54" i="20"/>
  <c r="F54" i="20"/>
  <c r="AZ54" i="20" s="1"/>
  <c r="BI53" i="20"/>
  <c r="BH53" i="20"/>
  <c r="BA53" i="20"/>
  <c r="AY53" i="20"/>
  <c r="AU53" i="20"/>
  <c r="S53" i="20"/>
  <c r="Q53" i="20"/>
  <c r="F53" i="20"/>
  <c r="BI52" i="20"/>
  <c r="BH52" i="20"/>
  <c r="BA52" i="20"/>
  <c r="AY52" i="20"/>
  <c r="AU52" i="20"/>
  <c r="S52" i="20"/>
  <c r="Q52" i="20"/>
  <c r="F52" i="20"/>
  <c r="BI51" i="20"/>
  <c r="BH51" i="20"/>
  <c r="BA51" i="20"/>
  <c r="AY51" i="20"/>
  <c r="AU51" i="20"/>
  <c r="S51" i="20"/>
  <c r="Q51" i="20"/>
  <c r="F51" i="20"/>
  <c r="BI50" i="20"/>
  <c r="BH50" i="20"/>
  <c r="BA50" i="20"/>
  <c r="AY50" i="20"/>
  <c r="AU50" i="20"/>
  <c r="S50" i="20"/>
  <c r="Q50" i="20"/>
  <c r="F50" i="20"/>
  <c r="BI49" i="20"/>
  <c r="BH49" i="20"/>
  <c r="BA49" i="20"/>
  <c r="AY49" i="20"/>
  <c r="AU49" i="20"/>
  <c r="S49" i="20"/>
  <c r="Q49" i="20"/>
  <c r="F49" i="20"/>
  <c r="BI48" i="20"/>
  <c r="BH48" i="20"/>
  <c r="BA48" i="20"/>
  <c r="AY48" i="20"/>
  <c r="AU48" i="20"/>
  <c r="S48" i="20"/>
  <c r="Q48" i="20"/>
  <c r="F48" i="20"/>
  <c r="BI47" i="20"/>
  <c r="BH47" i="20"/>
  <c r="BA47" i="20"/>
  <c r="AY47" i="20"/>
  <c r="AU47" i="20"/>
  <c r="Q47" i="20"/>
  <c r="F47" i="20"/>
  <c r="X47" i="20" s="1"/>
  <c r="BI46" i="20"/>
  <c r="BH46" i="20"/>
  <c r="BA46" i="20"/>
  <c r="AY46" i="20"/>
  <c r="AU46" i="20"/>
  <c r="X46" i="20"/>
  <c r="S46" i="20"/>
  <c r="Q46" i="20"/>
  <c r="F46" i="20"/>
  <c r="L46" i="20" s="1"/>
  <c r="BI45" i="20"/>
  <c r="BH45" i="20"/>
  <c r="BA45" i="20"/>
  <c r="AY45" i="20"/>
  <c r="AU45" i="20"/>
  <c r="Q45" i="20"/>
  <c r="F45" i="20"/>
  <c r="AZ45" i="20" s="1"/>
  <c r="BI44" i="20"/>
  <c r="BH44" i="20"/>
  <c r="BA44" i="20"/>
  <c r="AY44" i="20"/>
  <c r="AU44" i="20"/>
  <c r="S44" i="20"/>
  <c r="Q44" i="20"/>
  <c r="F44" i="20"/>
  <c r="BI43" i="20"/>
  <c r="BH43" i="20"/>
  <c r="BA43" i="20"/>
  <c r="AY43" i="20"/>
  <c r="AU43" i="20"/>
  <c r="S43" i="20"/>
  <c r="Q43" i="20"/>
  <c r="F43" i="20"/>
  <c r="AZ43" i="20" s="1"/>
  <c r="BI42" i="20"/>
  <c r="BH42" i="20"/>
  <c r="BA42" i="20"/>
  <c r="AY42" i="20"/>
  <c r="AU42" i="20"/>
  <c r="S42" i="20"/>
  <c r="Q42" i="20"/>
  <c r="F42" i="20"/>
  <c r="BI41" i="20"/>
  <c r="BH41" i="20"/>
  <c r="BA41" i="20"/>
  <c r="AY41" i="20"/>
  <c r="AU41" i="20"/>
  <c r="S41" i="20"/>
  <c r="Q41" i="20"/>
  <c r="F41" i="20"/>
  <c r="L41" i="20" s="1"/>
  <c r="BI40" i="20"/>
  <c r="BH40" i="20"/>
  <c r="BA40" i="20"/>
  <c r="AY40" i="20"/>
  <c r="AU40" i="20"/>
  <c r="S40" i="20"/>
  <c r="Q40" i="20"/>
  <c r="F40" i="20"/>
  <c r="BI39" i="20"/>
  <c r="BH39" i="20"/>
  <c r="BA39" i="20"/>
  <c r="AY39" i="20"/>
  <c r="AU39" i="20"/>
  <c r="Q39" i="20"/>
  <c r="F39" i="20"/>
  <c r="X39" i="20" s="1"/>
  <c r="BI38" i="20"/>
  <c r="BH38" i="20"/>
  <c r="BA38" i="20"/>
  <c r="AY38" i="20"/>
  <c r="AU38" i="20"/>
  <c r="S38" i="20"/>
  <c r="Q38" i="20"/>
  <c r="F38" i="20"/>
  <c r="AZ38" i="20" s="1"/>
  <c r="BI37" i="20"/>
  <c r="BH37" i="20"/>
  <c r="BA37" i="20"/>
  <c r="AY37" i="20"/>
  <c r="AU37" i="20"/>
  <c r="S37" i="20"/>
  <c r="Q37" i="20"/>
  <c r="F37" i="20"/>
  <c r="AZ37" i="20" s="1"/>
  <c r="BI36" i="20"/>
  <c r="BH36" i="20"/>
  <c r="BA36" i="20"/>
  <c r="AY36" i="20"/>
  <c r="AU36" i="20"/>
  <c r="Q36" i="20"/>
  <c r="F36" i="20"/>
  <c r="AZ36" i="20" s="1"/>
  <c r="BI35" i="20"/>
  <c r="BH35" i="20"/>
  <c r="BA35" i="20"/>
  <c r="AU35" i="20"/>
  <c r="Q35" i="20"/>
  <c r="F35" i="20"/>
  <c r="AZ35" i="20" s="1"/>
  <c r="BI34" i="20"/>
  <c r="BH34" i="20"/>
  <c r="BA34" i="20"/>
  <c r="AU34" i="20"/>
  <c r="Q34" i="20"/>
  <c r="F34" i="20"/>
  <c r="X34" i="20" s="1"/>
  <c r="BI33" i="20"/>
  <c r="BH33" i="20"/>
  <c r="BA33" i="20"/>
  <c r="AU33" i="20"/>
  <c r="Q33" i="20"/>
  <c r="F33" i="20"/>
  <c r="X33" i="20" s="1"/>
  <c r="BI32" i="20"/>
  <c r="BH32" i="20"/>
  <c r="BA32" i="20"/>
  <c r="AU32" i="20"/>
  <c r="Q32" i="20"/>
  <c r="F32" i="20"/>
  <c r="X32" i="20" s="1"/>
  <c r="BI31" i="20"/>
  <c r="BH31" i="20"/>
  <c r="BA31" i="20"/>
  <c r="AU31" i="20"/>
  <c r="Q31" i="20"/>
  <c r="F31" i="20"/>
  <c r="BI30" i="20"/>
  <c r="BH30" i="20"/>
  <c r="BA30" i="20"/>
  <c r="AU30" i="20"/>
  <c r="Q30" i="20"/>
  <c r="F30" i="20"/>
  <c r="X30" i="20" s="1"/>
  <c r="BI29" i="20"/>
  <c r="BH29" i="20"/>
  <c r="BA29" i="20"/>
  <c r="AU29" i="20"/>
  <c r="Q29" i="20"/>
  <c r="F29" i="20"/>
  <c r="X29" i="20" s="1"/>
  <c r="BI28" i="20"/>
  <c r="BH28" i="20"/>
  <c r="BA28" i="20"/>
  <c r="AU28" i="20"/>
  <c r="Q28" i="20"/>
  <c r="F28" i="20"/>
  <c r="X28" i="20" s="1"/>
  <c r="BI27" i="20"/>
  <c r="BH27" i="20"/>
  <c r="BA27" i="20"/>
  <c r="AU27" i="20"/>
  <c r="Q27" i="20"/>
  <c r="F27" i="20"/>
  <c r="X27" i="20" s="1"/>
  <c r="BI26" i="20"/>
  <c r="BH26" i="20"/>
  <c r="BA26" i="20"/>
  <c r="AU26" i="20"/>
  <c r="Q26" i="20"/>
  <c r="F26" i="20"/>
  <c r="X26" i="20" s="1"/>
  <c r="BI25" i="20"/>
  <c r="BH25" i="20"/>
  <c r="BA25" i="20"/>
  <c r="AU25" i="20"/>
  <c r="Q25" i="20"/>
  <c r="F25" i="20"/>
  <c r="X25" i="20" s="1"/>
  <c r="BI24" i="20"/>
  <c r="BH24" i="20"/>
  <c r="BA24" i="20"/>
  <c r="AU24" i="20"/>
  <c r="Q24" i="20"/>
  <c r="F24" i="20"/>
  <c r="X24" i="20" s="1"/>
  <c r="BI23" i="20"/>
  <c r="BH23" i="20"/>
  <c r="BA23" i="20"/>
  <c r="AU23" i="20"/>
  <c r="Q23" i="20"/>
  <c r="F23" i="20"/>
  <c r="BI22" i="20"/>
  <c r="BH22" i="20"/>
  <c r="BA22" i="20"/>
  <c r="AU22" i="20"/>
  <c r="Q22" i="20"/>
  <c r="F22" i="20"/>
  <c r="X22" i="20" s="1"/>
  <c r="BI21" i="20"/>
  <c r="BH21" i="20"/>
  <c r="BA21" i="20"/>
  <c r="AU21" i="20"/>
  <c r="Q21" i="20"/>
  <c r="F21" i="20"/>
  <c r="X21" i="20" s="1"/>
  <c r="BI20" i="20"/>
  <c r="BH20" i="20"/>
  <c r="BA20" i="20"/>
  <c r="AU20" i="20"/>
  <c r="Q20" i="20"/>
  <c r="F20" i="20"/>
  <c r="X20" i="20" s="1"/>
  <c r="BI19" i="20"/>
  <c r="BH19" i="20"/>
  <c r="BA19" i="20"/>
  <c r="AU19" i="20"/>
  <c r="Q19" i="20"/>
  <c r="F19" i="20"/>
  <c r="X19" i="20" s="1"/>
  <c r="BI18" i="20"/>
  <c r="BH18" i="20"/>
  <c r="BA18" i="20"/>
  <c r="AU18" i="20"/>
  <c r="Q18" i="20"/>
  <c r="F18" i="20"/>
  <c r="X18" i="20" s="1"/>
  <c r="BI17" i="20"/>
  <c r="BH17" i="20"/>
  <c r="BA17" i="20"/>
  <c r="AU17" i="20"/>
  <c r="Q17" i="20"/>
  <c r="F17" i="20"/>
  <c r="X17" i="20" s="1"/>
  <c r="BI16" i="20"/>
  <c r="BH16" i="20"/>
  <c r="BA16" i="20"/>
  <c r="AU16" i="20"/>
  <c r="Q16" i="20"/>
  <c r="F16" i="20"/>
  <c r="X16" i="20" s="1"/>
  <c r="BI15" i="20"/>
  <c r="BH15" i="20"/>
  <c r="BA15" i="20"/>
  <c r="AU15" i="20"/>
  <c r="Q15" i="20"/>
  <c r="F15" i="20"/>
  <c r="BI14" i="20"/>
  <c r="BH14" i="20"/>
  <c r="BA14" i="20"/>
  <c r="AU14" i="20"/>
  <c r="Q14" i="20"/>
  <c r="F14" i="20"/>
  <c r="X14" i="20" s="1"/>
  <c r="BI13" i="20"/>
  <c r="BH13" i="20"/>
  <c r="BA13" i="20"/>
  <c r="AU13" i="20"/>
  <c r="Q13" i="20"/>
  <c r="F13" i="20"/>
  <c r="X13" i="20" s="1"/>
  <c r="BI12" i="20"/>
  <c r="BH12" i="20"/>
  <c r="BA12" i="20"/>
  <c r="AU12" i="20"/>
  <c r="Q12" i="20"/>
  <c r="F12" i="20"/>
  <c r="X12" i="20" s="1"/>
  <c r="BI11" i="20"/>
  <c r="BH11" i="20"/>
  <c r="BA11" i="20"/>
  <c r="AU11" i="20"/>
  <c r="Q11" i="20"/>
  <c r="F11" i="20"/>
  <c r="AZ11" i="20" s="1"/>
  <c r="BI10" i="20"/>
  <c r="BH10" i="20"/>
  <c r="BA10" i="20"/>
  <c r="AU10" i="20"/>
  <c r="Q10" i="20"/>
  <c r="F10" i="20"/>
  <c r="X10" i="20" s="1"/>
  <c r="BI9" i="20"/>
  <c r="BH9" i="20"/>
  <c r="BA9" i="20"/>
  <c r="AU9" i="20"/>
  <c r="Q9" i="20"/>
  <c r="F9" i="20"/>
  <c r="X9" i="20" s="1"/>
  <c r="BI8" i="20"/>
  <c r="BH8" i="20"/>
  <c r="BA8" i="20"/>
  <c r="AU8" i="20"/>
  <c r="Q8" i="20"/>
  <c r="F8" i="20"/>
  <c r="X8" i="20" s="1"/>
  <c r="BI7" i="20"/>
  <c r="BH7" i="20"/>
  <c r="BA7" i="20"/>
  <c r="AU7" i="20"/>
  <c r="Q7" i="20"/>
  <c r="F7" i="20"/>
  <c r="BI6" i="20"/>
  <c r="BH6" i="20"/>
  <c r="BA6" i="20"/>
  <c r="AU6" i="20"/>
  <c r="Q6" i="20"/>
  <c r="F6" i="20"/>
  <c r="X6" i="20" s="1"/>
  <c r="BI5" i="20"/>
  <c r="BH5" i="20"/>
  <c r="BA5" i="20"/>
  <c r="AU5" i="20"/>
  <c r="Q5" i="20"/>
  <c r="F5" i="20"/>
  <c r="X5" i="20" s="1"/>
  <c r="BI4" i="20"/>
  <c r="BH4" i="20"/>
  <c r="BA4" i="20"/>
  <c r="AU4" i="20"/>
  <c r="Q4" i="20"/>
  <c r="F4" i="20"/>
  <c r="X4" i="20" s="1"/>
  <c r="BI3" i="20"/>
  <c r="BH3" i="20"/>
  <c r="BA3" i="20"/>
  <c r="AU3" i="20"/>
  <c r="Q3" i="20"/>
  <c r="F3" i="20"/>
  <c r="AZ3" i="20" s="1"/>
  <c r="BI2" i="20"/>
  <c r="BH2" i="20"/>
  <c r="BA2" i="20"/>
  <c r="AU2" i="20"/>
  <c r="Q2" i="20"/>
  <c r="F2" i="20"/>
  <c r="X2" i="20" s="1"/>
  <c r="X50" i="20" l="1"/>
  <c r="L137" i="20"/>
  <c r="L157" i="20"/>
  <c r="L36" i="20"/>
  <c r="AZ41" i="20"/>
  <c r="L57" i="20"/>
  <c r="X70" i="20"/>
  <c r="X79" i="20"/>
  <c r="X118" i="20"/>
  <c r="L39" i="20"/>
  <c r="AZ39" i="20"/>
  <c r="AZ46" i="20"/>
  <c r="L47" i="20"/>
  <c r="L48" i="20"/>
  <c r="L50" i="20"/>
  <c r="L60" i="20"/>
  <c r="L64" i="20"/>
  <c r="X68" i="20"/>
  <c r="X73" i="20"/>
  <c r="L77" i="20"/>
  <c r="L79" i="20"/>
  <c r="L89" i="20"/>
  <c r="X89" i="20"/>
  <c r="L108" i="20"/>
  <c r="L109" i="20"/>
  <c r="X134" i="20"/>
  <c r="L175" i="20"/>
  <c r="X52" i="20"/>
  <c r="X81" i="20"/>
  <c r="X94" i="20"/>
  <c r="L101" i="20"/>
  <c r="AZ7" i="20"/>
  <c r="X38" i="20"/>
  <c r="L52" i="20"/>
  <c r="X59" i="20"/>
  <c r="L65" i="20"/>
  <c r="L70" i="20"/>
  <c r="L73" i="20"/>
  <c r="X75" i="20"/>
  <c r="L81" i="20"/>
  <c r="X83" i="20"/>
  <c r="L94" i="20"/>
  <c r="X96" i="20"/>
  <c r="X100" i="20"/>
  <c r="L105" i="20"/>
  <c r="L118" i="20"/>
  <c r="L124" i="20"/>
  <c r="L125" i="20"/>
  <c r="L128" i="20"/>
  <c r="X138" i="20"/>
  <c r="L153" i="20"/>
  <c r="L154" i="20"/>
  <c r="X163" i="20"/>
  <c r="X168" i="20"/>
  <c r="L183" i="20"/>
  <c r="AZ185" i="20"/>
  <c r="X189" i="20"/>
  <c r="X193" i="20"/>
  <c r="AZ15" i="20"/>
  <c r="X122" i="20"/>
  <c r="X151" i="20"/>
  <c r="AZ31" i="20"/>
  <c r="L38" i="20"/>
  <c r="L43" i="20"/>
  <c r="X48" i="20"/>
  <c r="L54" i="20"/>
  <c r="L59" i="20"/>
  <c r="X64" i="20"/>
  <c r="L75" i="20"/>
  <c r="X77" i="20"/>
  <c r="L83" i="20"/>
  <c r="X85" i="20"/>
  <c r="L96" i="20"/>
  <c r="L100" i="20"/>
  <c r="X101" i="20"/>
  <c r="X106" i="20"/>
  <c r="L114" i="20"/>
  <c r="L130" i="20"/>
  <c r="L134" i="20"/>
  <c r="L140" i="20"/>
  <c r="L141" i="20"/>
  <c r="X155" i="20"/>
  <c r="X176" i="20"/>
  <c r="X37" i="20"/>
  <c r="AZ23" i="20"/>
  <c r="X142" i="20"/>
  <c r="L163" i="20"/>
  <c r="X184" i="20"/>
  <c r="L189" i="20"/>
  <c r="X3" i="20"/>
  <c r="X11" i="20"/>
  <c r="X35" i="20"/>
  <c r="AZ87" i="20"/>
  <c r="X87" i="20"/>
  <c r="L87" i="20"/>
  <c r="AZ117" i="20"/>
  <c r="L117" i="20"/>
  <c r="L190" i="20"/>
  <c r="AZ190" i="20"/>
  <c r="AZ4" i="20"/>
  <c r="AZ5" i="20"/>
  <c r="AZ12" i="20"/>
  <c r="AZ13" i="20"/>
  <c r="AZ20" i="20"/>
  <c r="AZ21" i="20"/>
  <c r="AZ28" i="20"/>
  <c r="AZ29" i="20"/>
  <c r="X36" i="20"/>
  <c r="L37" i="20"/>
  <c r="X43" i="20"/>
  <c r="L45" i="20"/>
  <c r="AZ48" i="20"/>
  <c r="AZ50" i="20"/>
  <c r="AZ52" i="20"/>
  <c r="X54" i="20"/>
  <c r="L55" i="20"/>
  <c r="X56" i="20"/>
  <c r="L56" i="20"/>
  <c r="X57" i="20"/>
  <c r="X60" i="20"/>
  <c r="AZ62" i="20"/>
  <c r="X62" i="20"/>
  <c r="L62" i="20"/>
  <c r="X88" i="20"/>
  <c r="AZ88" i="20"/>
  <c r="X90" i="20"/>
  <c r="AZ90" i="20"/>
  <c r="X104" i="20"/>
  <c r="L104" i="20"/>
  <c r="AZ113" i="20"/>
  <c r="L113" i="20"/>
  <c r="X114" i="20"/>
  <c r="X116" i="20"/>
  <c r="L116" i="20"/>
  <c r="AZ133" i="20"/>
  <c r="L133" i="20"/>
  <c r="X146" i="20"/>
  <c r="L146" i="20"/>
  <c r="X159" i="20"/>
  <c r="L159" i="20"/>
  <c r="X166" i="20"/>
  <c r="L166" i="20"/>
  <c r="X15" i="20"/>
  <c r="AZ19" i="20"/>
  <c r="X23" i="20"/>
  <c r="AZ27" i="20"/>
  <c r="X31" i="20"/>
  <c r="AZ55" i="20"/>
  <c r="AZ63" i="20"/>
  <c r="X91" i="20"/>
  <c r="L91" i="20"/>
  <c r="AZ98" i="20"/>
  <c r="X98" i="20"/>
  <c r="L98" i="20"/>
  <c r="AZ110" i="20"/>
  <c r="X120" i="20"/>
  <c r="L120" i="20"/>
  <c r="AZ129" i="20"/>
  <c r="L129" i="20"/>
  <c r="X130" i="20"/>
  <c r="X132" i="20"/>
  <c r="L132" i="20"/>
  <c r="X172" i="20"/>
  <c r="L172" i="20"/>
  <c r="X126" i="20"/>
  <c r="X7" i="20"/>
  <c r="AZ8" i="20"/>
  <c r="AZ9" i="20"/>
  <c r="AZ16" i="20"/>
  <c r="AZ17" i="20"/>
  <c r="AZ24" i="20"/>
  <c r="AZ25" i="20"/>
  <c r="AZ32" i="20"/>
  <c r="AZ33" i="20"/>
  <c r="X41" i="20"/>
  <c r="X45" i="20"/>
  <c r="X63" i="20"/>
  <c r="X99" i="20"/>
  <c r="L99" i="20"/>
  <c r="X110" i="20"/>
  <c r="X117" i="20"/>
  <c r="AZ126" i="20"/>
  <c r="X136" i="20"/>
  <c r="L136" i="20"/>
  <c r="X149" i="20"/>
  <c r="L149" i="20"/>
  <c r="AZ162" i="20"/>
  <c r="L162" i="20"/>
  <c r="AZ172" i="20"/>
  <c r="X180" i="20"/>
  <c r="L180" i="20"/>
  <c r="X190" i="20"/>
  <c r="AZ142" i="20"/>
  <c r="X145" i="20"/>
  <c r="AZ155" i="20"/>
  <c r="X158" i="20"/>
  <c r="AZ168" i="20"/>
  <c r="X173" i="20"/>
  <c r="X181" i="20"/>
  <c r="X186" i="20"/>
  <c r="AZ68" i="20"/>
  <c r="AZ70" i="20"/>
  <c r="AZ73" i="20"/>
  <c r="AZ75" i="20"/>
  <c r="AZ77" i="20"/>
  <c r="AZ79" i="20"/>
  <c r="AZ81" i="20"/>
  <c r="AZ83" i="20"/>
  <c r="AZ85" i="20"/>
  <c r="AZ92" i="20"/>
  <c r="AZ94" i="20"/>
  <c r="AZ96" i="20"/>
  <c r="X105" i="20"/>
  <c r="L106" i="20"/>
  <c r="X121" i="20"/>
  <c r="L122" i="20"/>
  <c r="X137" i="20"/>
  <c r="L138" i="20"/>
  <c r="L145" i="20"/>
  <c r="L148" i="20"/>
  <c r="X150" i="20"/>
  <c r="L151" i="20"/>
  <c r="L158" i="20"/>
  <c r="L161" i="20"/>
  <c r="L176" i="20"/>
  <c r="X177" i="20"/>
  <c r="L179" i="20"/>
  <c r="L184" i="20"/>
  <c r="X185" i="20"/>
  <c r="L193" i="20"/>
  <c r="X194" i="20"/>
  <c r="X109" i="20"/>
  <c r="X125" i="20"/>
  <c r="X141" i="20"/>
  <c r="X154" i="20"/>
  <c r="X167" i="20"/>
  <c r="AZ173" i="20"/>
  <c r="AZ181" i="20"/>
  <c r="AZ186" i="20"/>
  <c r="AZ40" i="20"/>
  <c r="AZ42" i="20"/>
  <c r="AZ44" i="20"/>
  <c r="AZ47" i="20"/>
  <c r="AZ49" i="20"/>
  <c r="AZ51" i="20"/>
  <c r="AZ53" i="20"/>
  <c r="AZ56" i="20"/>
  <c r="X61" i="20"/>
  <c r="X66" i="20"/>
  <c r="AZ67" i="20"/>
  <c r="AZ69" i="20"/>
  <c r="X71" i="20"/>
  <c r="AZ72" i="20"/>
  <c r="AZ74" i="20"/>
  <c r="AZ76" i="20"/>
  <c r="AZ78" i="20"/>
  <c r="AZ80" i="20"/>
  <c r="AZ82" i="20"/>
  <c r="AZ84" i="20"/>
  <c r="X86" i="20"/>
  <c r="L88" i="20"/>
  <c r="AZ91" i="20"/>
  <c r="AZ93" i="20"/>
  <c r="AZ95" i="20"/>
  <c r="X97" i="20"/>
  <c r="X102" i="20"/>
  <c r="X103" i="20"/>
  <c r="AZ104" i="20"/>
  <c r="X107" i="20"/>
  <c r="AZ108" i="20"/>
  <c r="X111" i="20"/>
  <c r="AZ112" i="20"/>
  <c r="X115" i="20"/>
  <c r="AZ116" i="20"/>
  <c r="X119" i="20"/>
  <c r="AZ120" i="20"/>
  <c r="X123" i="20"/>
  <c r="AZ124" i="20"/>
  <c r="X127" i="20"/>
  <c r="AZ128" i="20"/>
  <c r="X131" i="20"/>
  <c r="AZ132" i="20"/>
  <c r="X135" i="20"/>
  <c r="AZ136" i="20"/>
  <c r="X139" i="20"/>
  <c r="AZ140" i="20"/>
  <c r="X143" i="20"/>
  <c r="AZ144" i="20"/>
  <c r="X147" i="20"/>
  <c r="AZ148" i="20"/>
  <c r="AZ149" i="20"/>
  <c r="X152" i="20"/>
  <c r="AZ153" i="20"/>
  <c r="X156" i="20"/>
  <c r="AZ157" i="20"/>
  <c r="X160" i="20"/>
  <c r="AZ161" i="20"/>
  <c r="X164" i="20"/>
  <c r="X165" i="20"/>
  <c r="X171" i="20"/>
  <c r="AZ171" i="20"/>
  <c r="AZ2" i="20"/>
  <c r="AZ6" i="20"/>
  <c r="AZ10" i="20"/>
  <c r="AZ14" i="20"/>
  <c r="AZ18" i="20"/>
  <c r="AZ22" i="20"/>
  <c r="AZ26" i="20"/>
  <c r="AZ30" i="20"/>
  <c r="AZ34" i="20"/>
  <c r="L40" i="20"/>
  <c r="X40" i="20"/>
  <c r="L42" i="20"/>
  <c r="X42" i="20"/>
  <c r="L44" i="20"/>
  <c r="X44" i="20"/>
  <c r="L49" i="20"/>
  <c r="X49" i="20"/>
  <c r="L51" i="20"/>
  <c r="X51" i="20"/>
  <c r="L53" i="20"/>
  <c r="X53" i="20"/>
  <c r="L61" i="20"/>
  <c r="L66" i="20"/>
  <c r="L69" i="20"/>
  <c r="X69" i="20"/>
  <c r="L71" i="20"/>
  <c r="L72" i="20"/>
  <c r="X72" i="20"/>
  <c r="L74" i="20"/>
  <c r="X74" i="20"/>
  <c r="L76" i="20"/>
  <c r="X76" i="20"/>
  <c r="L78" i="20"/>
  <c r="X78" i="20"/>
  <c r="L80" i="20"/>
  <c r="X80" i="20"/>
  <c r="L82" i="20"/>
  <c r="X82" i="20"/>
  <c r="L84" i="20"/>
  <c r="X84" i="20"/>
  <c r="L86" i="20"/>
  <c r="L93" i="20"/>
  <c r="X93" i="20"/>
  <c r="L95" i="20"/>
  <c r="X95" i="20"/>
  <c r="L97" i="20"/>
  <c r="L102" i="20"/>
  <c r="L103" i="20"/>
  <c r="L107" i="20"/>
  <c r="L111" i="20"/>
  <c r="L115" i="20"/>
  <c r="L119" i="20"/>
  <c r="L123" i="20"/>
  <c r="L127" i="20"/>
  <c r="L131" i="20"/>
  <c r="L135" i="20"/>
  <c r="L139" i="20"/>
  <c r="L143" i="20"/>
  <c r="L147" i="20"/>
  <c r="L152" i="20"/>
  <c r="L156" i="20"/>
  <c r="L160" i="20"/>
  <c r="L164" i="20"/>
  <c r="L165" i="20"/>
  <c r="AZ169" i="20"/>
  <c r="L170" i="20"/>
  <c r="X170" i="20"/>
  <c r="L174" i="20"/>
  <c r="X174" i="20"/>
  <c r="AZ174" i="20"/>
  <c r="X169" i="20"/>
  <c r="AZ166" i="20"/>
  <c r="AZ167" i="20"/>
  <c r="AZ178" i="20"/>
  <c r="AZ182" i="20"/>
  <c r="AZ187" i="20"/>
  <c r="AZ191" i="20"/>
  <c r="AZ195" i="20"/>
  <c r="AZ175" i="20"/>
  <c r="X178" i="20"/>
  <c r="AZ179" i="20"/>
  <c r="X182" i="20"/>
  <c r="AZ183" i="20"/>
  <c r="X187" i="20"/>
  <c r="AZ188" i="20"/>
  <c r="X191" i="20"/>
  <c r="AZ192" i="20"/>
  <c r="X195" i="20"/>
  <c r="AZ196" i="20"/>
  <c r="X188" i="20"/>
  <c r="X192" i="20"/>
  <c r="X196" i="20"/>
  <c r="B53" i="16" l="1"/>
  <c r="B54" i="16"/>
  <c r="B55" i="16"/>
  <c r="B49" i="16"/>
  <c r="B48" i="16"/>
  <c r="B50" i="16"/>
  <c r="B51" i="16"/>
  <c r="B52" i="16"/>
  <c r="B47" i="16"/>
  <c r="B45" i="16"/>
  <c r="B46" i="16"/>
  <c r="B44" i="16"/>
  <c r="B36" i="16"/>
  <c r="B34" i="16"/>
  <c r="B31" i="16"/>
  <c r="B41" i="16"/>
  <c r="B26" i="16"/>
  <c r="B25" i="16"/>
  <c r="B24" i="16"/>
  <c r="B20" i="16"/>
  <c r="B19" i="16"/>
  <c r="B18" i="16"/>
  <c r="B17" i="16"/>
  <c r="B16" i="16"/>
  <c r="B15" i="16"/>
  <c r="B14" i="16"/>
  <c r="B13" i="16"/>
  <c r="B12" i="16"/>
  <c r="B39" i="16"/>
  <c r="B11" i="16"/>
  <c r="B10" i="16"/>
  <c r="B43" i="16"/>
  <c r="B33" i="16"/>
  <c r="B32" i="16"/>
  <c r="B9" i="16"/>
  <c r="B38" i="16"/>
  <c r="B8" i="16"/>
  <c r="B40" i="16"/>
  <c r="B37" i="16"/>
  <c r="B30" i="16"/>
  <c r="B35" i="16"/>
  <c r="B23" i="16"/>
  <c r="B29" i="16"/>
  <c r="B42" i="16"/>
  <c r="B7" i="16"/>
  <c r="B28" i="16"/>
  <c r="B6" i="16"/>
  <c r="B5" i="16"/>
  <c r="B27" i="16"/>
  <c r="B4" i="16"/>
  <c r="B22" i="16"/>
  <c r="B21" i="16"/>
  <c r="B3" i="16"/>
  <c r="B2" i="16"/>
  <c r="C3" i="10" l="1"/>
  <c r="C194" i="10" l="1"/>
  <c r="C190" i="10"/>
  <c r="C186" i="10"/>
  <c r="C182" i="10"/>
  <c r="C178" i="10"/>
  <c r="C174" i="10"/>
  <c r="C170" i="10"/>
  <c r="C166" i="10"/>
  <c r="C162" i="10"/>
  <c r="C158" i="10"/>
  <c r="C154" i="10"/>
  <c r="C150" i="10"/>
  <c r="C146" i="10"/>
  <c r="C142" i="10"/>
  <c r="C138" i="10"/>
  <c r="C134" i="10"/>
  <c r="C130" i="10"/>
  <c r="C126" i="10"/>
  <c r="C122" i="10"/>
  <c r="C118" i="10"/>
  <c r="C114" i="10"/>
  <c r="C110" i="10"/>
  <c r="C106" i="10"/>
  <c r="C102" i="10"/>
  <c r="C98" i="10"/>
  <c r="C94" i="10"/>
  <c r="C90" i="10"/>
  <c r="C86" i="10"/>
  <c r="C82" i="10"/>
  <c r="C78" i="10"/>
  <c r="C74" i="10"/>
  <c r="C70" i="10"/>
  <c r="C66" i="10"/>
  <c r="C62" i="10"/>
  <c r="C58" i="10"/>
  <c r="C54" i="10"/>
  <c r="C50" i="10"/>
  <c r="C46" i="10"/>
  <c r="C42" i="10"/>
  <c r="C38" i="10"/>
  <c r="C34" i="10"/>
  <c r="C30" i="10"/>
  <c r="C26" i="10"/>
  <c r="C22" i="10"/>
  <c r="C18" i="10"/>
  <c r="C14" i="10"/>
  <c r="C10" i="10"/>
  <c r="C6" i="10"/>
  <c r="C195" i="10"/>
  <c r="C2" i="10"/>
  <c r="C193" i="10"/>
  <c r="C189" i="10"/>
  <c r="C185" i="10"/>
  <c r="C181" i="10"/>
  <c r="C177" i="10"/>
  <c r="C173" i="10"/>
  <c r="C169" i="10"/>
  <c r="C165" i="10"/>
  <c r="C161" i="10"/>
  <c r="C157" i="10"/>
  <c r="C153" i="10"/>
  <c r="C149" i="10"/>
  <c r="C145" i="10"/>
  <c r="C141" i="10"/>
  <c r="C137" i="10"/>
  <c r="C133" i="10"/>
  <c r="C129" i="10"/>
  <c r="C125" i="10"/>
  <c r="C121" i="10"/>
  <c r="C117" i="10"/>
  <c r="C113" i="10"/>
  <c r="C109" i="10"/>
  <c r="C105" i="10"/>
  <c r="C101" i="10"/>
  <c r="C97" i="10"/>
  <c r="C93" i="10"/>
  <c r="C89" i="10"/>
  <c r="C85" i="10"/>
  <c r="C81" i="10"/>
  <c r="C77" i="10"/>
  <c r="C73" i="10"/>
  <c r="C69" i="10"/>
  <c r="C65" i="10"/>
  <c r="C61" i="10"/>
  <c r="C57" i="10"/>
  <c r="C53" i="10"/>
  <c r="C49" i="10"/>
  <c r="C45" i="10"/>
  <c r="C41" i="10"/>
  <c r="C37" i="10"/>
  <c r="C33" i="10"/>
  <c r="C29" i="10"/>
  <c r="C25" i="10"/>
  <c r="C21" i="10"/>
  <c r="C17" i="10"/>
  <c r="C13" i="10"/>
  <c r="C9" i="10"/>
  <c r="C5" i="10"/>
  <c r="C196" i="10"/>
  <c r="C192" i="10"/>
  <c r="C188" i="10"/>
  <c r="C184" i="10"/>
  <c r="C180" i="10"/>
  <c r="C176" i="10"/>
  <c r="C172" i="10"/>
  <c r="C168" i="10"/>
  <c r="C164" i="10"/>
  <c r="C160" i="10"/>
  <c r="C156" i="10"/>
  <c r="C152" i="10"/>
  <c r="C148" i="10"/>
  <c r="C144" i="10"/>
  <c r="C140" i="10"/>
  <c r="C136" i="10"/>
  <c r="C132" i="10"/>
  <c r="C128" i="10"/>
  <c r="C124" i="10"/>
  <c r="C120" i="10"/>
  <c r="C116" i="10"/>
  <c r="C112" i="10"/>
  <c r="C108" i="10"/>
  <c r="C104" i="10"/>
  <c r="C100" i="10"/>
  <c r="C96" i="10"/>
  <c r="C92" i="10"/>
  <c r="C88" i="10"/>
  <c r="C84" i="10"/>
  <c r="C80" i="10"/>
  <c r="C76" i="10"/>
  <c r="C72" i="10"/>
  <c r="C68" i="10"/>
  <c r="C64" i="10"/>
  <c r="C60" i="10"/>
  <c r="C56" i="10"/>
  <c r="C52" i="10"/>
  <c r="C48" i="10"/>
  <c r="C44" i="10"/>
  <c r="C40" i="10"/>
  <c r="C36" i="10"/>
  <c r="C32" i="10"/>
  <c r="C28" i="10"/>
  <c r="C24" i="10"/>
  <c r="C20" i="10"/>
  <c r="C16" i="10"/>
  <c r="C12" i="10"/>
  <c r="C8" i="10"/>
  <c r="C4" i="10"/>
  <c r="C191" i="10"/>
  <c r="C187" i="10"/>
  <c r="C183" i="10"/>
  <c r="C179" i="10"/>
  <c r="C175" i="10"/>
  <c r="C171" i="10"/>
  <c r="C167" i="10"/>
  <c r="C163" i="10"/>
  <c r="C159" i="10"/>
  <c r="C155" i="10"/>
  <c r="C151" i="10"/>
  <c r="C147" i="10"/>
  <c r="C143" i="10"/>
  <c r="C139" i="10"/>
  <c r="C135" i="10"/>
  <c r="C131" i="10"/>
  <c r="C127" i="10"/>
  <c r="C123" i="10"/>
  <c r="C119" i="10"/>
  <c r="C115" i="10"/>
  <c r="C111" i="10"/>
  <c r="C107" i="10"/>
  <c r="C103" i="10"/>
  <c r="C99" i="10"/>
  <c r="C95" i="10"/>
  <c r="C91" i="10"/>
  <c r="C87" i="10"/>
  <c r="C83" i="10"/>
  <c r="C79" i="10"/>
  <c r="C75" i="10"/>
  <c r="C71" i="10"/>
  <c r="C67" i="10"/>
  <c r="C63" i="10"/>
  <c r="C59" i="10"/>
  <c r="C55" i="10"/>
  <c r="C51" i="10"/>
  <c r="C47" i="10"/>
  <c r="C43" i="10"/>
  <c r="C39" i="10"/>
  <c r="C35" i="10"/>
  <c r="C31" i="10"/>
  <c r="C27" i="10"/>
  <c r="C23" i="10"/>
  <c r="C19" i="10"/>
  <c r="C15" i="10"/>
  <c r="C11" i="10"/>
  <c r="C7" i="10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7" i="10"/>
  <c r="D120" i="10"/>
  <c r="D122" i="10"/>
  <c r="D126" i="10"/>
  <c r="D129" i="10"/>
  <c r="D130" i="10"/>
  <c r="D102" i="10"/>
  <c r="D103" i="10"/>
  <c r="D104" i="10"/>
  <c r="D105" i="10"/>
  <c r="D106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1" i="10"/>
  <c r="D123" i="10"/>
  <c r="D124" i="10"/>
  <c r="D125" i="10"/>
  <c r="D127" i="10"/>
  <c r="D128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2" i="10"/>
  <c r="X252" i="20"/>
  <c r="AW290" i="20"/>
  <c r="AB231" i="20"/>
  <c r="AP287" i="20"/>
  <c r="AK210" i="20"/>
  <c r="BI216" i="20"/>
  <c r="AX259" i="20"/>
  <c r="AP293" i="20"/>
  <c r="AC230" i="20"/>
  <c r="AY286" i="20"/>
  <c r="F279" i="20"/>
  <c r="AK275" i="20"/>
  <c r="AC223" i="20"/>
  <c r="F292" i="20"/>
  <c r="AM219" i="20"/>
  <c r="BA232" i="20"/>
  <c r="AU261" i="20"/>
  <c r="Z252" i="20"/>
  <c r="AG275" i="20"/>
  <c r="AS206" i="20"/>
  <c r="AX233" i="20"/>
  <c r="F245" i="20"/>
  <c r="U237" i="20"/>
  <c r="BC233" i="20"/>
  <c r="AD261" i="20"/>
  <c r="BG246" i="20"/>
  <c r="AV266" i="20"/>
  <c r="AF258" i="20"/>
  <c r="BA262" i="20"/>
  <c r="AD272" i="20"/>
  <c r="T222" i="20"/>
  <c r="AR218" i="20"/>
  <c r="AP224" i="20"/>
  <c r="AB252" i="20"/>
  <c r="BG231" i="20"/>
  <c r="Y210" i="20"/>
  <c r="AS251" i="20"/>
  <c r="BC210" i="20"/>
  <c r="AF220" i="20"/>
  <c r="Y289" i="20"/>
  <c r="F295" i="20"/>
  <c r="BF220" i="20"/>
  <c r="AU222" i="20"/>
  <c r="H237" i="20"/>
  <c r="X217" i="20"/>
  <c r="AF248" i="20"/>
  <c r="AG223" i="20"/>
  <c r="Z280" i="20"/>
  <c r="BG248" i="20"/>
  <c r="AT252" i="20"/>
  <c r="AL205" i="20"/>
  <c r="AO205" i="20"/>
  <c r="AJ259" i="20"/>
  <c r="V232" i="20"/>
  <c r="AO230" i="20"/>
  <c r="AU219" i="20"/>
  <c r="H216" i="20"/>
  <c r="AX289" i="20"/>
  <c r="F220" i="20"/>
  <c r="J220" i="20"/>
  <c r="BC289" i="20"/>
  <c r="AQ251" i="20"/>
  <c r="BB238" i="20"/>
  <c r="AP209" i="20"/>
  <c r="V289" i="20"/>
  <c r="AL238" i="20"/>
  <c r="BA250" i="20"/>
  <c r="AI232" i="20"/>
  <c r="H244" i="20"/>
  <c r="Z246" i="20"/>
  <c r="H236" i="20"/>
  <c r="AO203" i="20"/>
  <c r="BA216" i="20"/>
  <c r="AK260" i="20"/>
  <c r="BH293" i="20"/>
  <c r="AN258" i="20"/>
  <c r="BH247" i="20"/>
  <c r="AC264" i="20"/>
  <c r="BB223" i="20"/>
  <c r="BF218" i="20"/>
  <c r="W276" i="20"/>
  <c r="AM278" i="20"/>
  <c r="AH206" i="20"/>
  <c r="AW209" i="20"/>
  <c r="BI219" i="20"/>
  <c r="AW264" i="20"/>
  <c r="AX210" i="20"/>
  <c r="Z287" i="20"/>
  <c r="AB237" i="20"/>
  <c r="AL286" i="20"/>
  <c r="J218" i="20"/>
  <c r="AV244" i="20"/>
  <c r="BH280" i="20"/>
  <c r="T244" i="20"/>
  <c r="BG262" i="20"/>
  <c r="AF262" i="20"/>
  <c r="AU265" i="20"/>
  <c r="AK250" i="20"/>
  <c r="BI275" i="20"/>
  <c r="BH223" i="20"/>
  <c r="BH248" i="20"/>
  <c r="AJ237" i="20"/>
  <c r="AW203" i="20"/>
  <c r="BA218" i="20"/>
  <c r="V264" i="20"/>
  <c r="AH278" i="20"/>
  <c r="AE224" i="20"/>
  <c r="AL233" i="20"/>
  <c r="W203" i="20"/>
  <c r="AF217" i="20"/>
  <c r="AR248" i="20"/>
  <c r="BF246" i="20"/>
  <c r="BH224" i="20"/>
  <c r="AX216" i="20"/>
  <c r="BC245" i="20"/>
  <c r="AV208" i="20"/>
  <c r="AM232" i="20"/>
  <c r="AI236" i="20"/>
  <c r="Z205" i="20"/>
  <c r="Z230" i="20"/>
  <c r="W223" i="20"/>
  <c r="AL236" i="20"/>
  <c r="BG261" i="20"/>
  <c r="BH222" i="20"/>
  <c r="U244" i="20"/>
  <c r="AS231" i="20"/>
  <c r="AB205" i="20"/>
  <c r="BH261" i="20"/>
  <c r="H248" i="20"/>
  <c r="U232" i="20"/>
  <c r="BC252" i="20"/>
  <c r="BG206" i="20"/>
  <c r="AE261" i="20"/>
  <c r="BG244" i="20"/>
  <c r="AR262" i="20"/>
  <c r="BH274" i="20"/>
  <c r="U218" i="20"/>
  <c r="AB294" i="20"/>
  <c r="W264" i="20"/>
  <c r="AP258" i="20"/>
  <c r="AI246" i="20"/>
  <c r="V259" i="20"/>
  <c r="AA286" i="20"/>
  <c r="AK278" i="20"/>
  <c r="AG274" i="20"/>
  <c r="AQ209" i="20"/>
  <c r="AY287" i="20"/>
  <c r="AP220" i="20"/>
  <c r="BG210" i="20"/>
  <c r="V223" i="20"/>
  <c r="AM210" i="20"/>
  <c r="T233" i="20"/>
  <c r="BB244" i="20"/>
  <c r="BB287" i="20"/>
  <c r="AD202" i="20"/>
  <c r="X209" i="20"/>
  <c r="AD258" i="20"/>
  <c r="F290" i="20"/>
  <c r="AH218" i="20"/>
  <c r="AR245" i="20"/>
  <c r="BF244" i="20"/>
  <c r="BG252" i="20"/>
  <c r="AW276" i="20"/>
  <c r="AB251" i="20"/>
  <c r="AV216" i="20"/>
  <c r="AL289" i="20"/>
  <c r="BC273" i="20"/>
  <c r="H217" i="20"/>
  <c r="AT273" i="20"/>
  <c r="AS292" i="20"/>
  <c r="AL265" i="20"/>
  <c r="BC224" i="20"/>
  <c r="AO250" i="20"/>
  <c r="X218" i="20"/>
  <c r="AA219" i="20"/>
  <c r="AG204" i="20"/>
  <c r="AR252" i="20"/>
  <c r="AG289" i="20"/>
  <c r="AM276" i="20"/>
  <c r="AO233" i="20"/>
  <c r="BB275" i="20"/>
  <c r="AN286" i="20"/>
  <c r="F273" i="20"/>
  <c r="AI233" i="20"/>
  <c r="AN246" i="20"/>
  <c r="AG293" i="20"/>
  <c r="AL288" i="20"/>
  <c r="BI220" i="20"/>
  <c r="AT248" i="20"/>
  <c r="AR238" i="20"/>
  <c r="BF292" i="20"/>
  <c r="V231" i="20"/>
  <c r="AR205" i="20"/>
  <c r="AW220" i="20"/>
  <c r="AK220" i="20"/>
  <c r="AN232" i="20"/>
  <c r="AD287" i="20"/>
  <c r="T216" i="20"/>
  <c r="AL218" i="20"/>
  <c r="BB232" i="20"/>
  <c r="BC264" i="20"/>
  <c r="AD247" i="20"/>
  <c r="BG222" i="20"/>
  <c r="V274" i="20"/>
  <c r="AC208" i="20"/>
  <c r="U262" i="20"/>
  <c r="AX203" i="20"/>
  <c r="AV286" i="20"/>
  <c r="AD244" i="20"/>
  <c r="Y202" i="20"/>
  <c r="V294" i="20"/>
  <c r="AN223" i="20"/>
  <c r="BA260" i="20"/>
  <c r="AA289" i="20"/>
  <c r="BC208" i="20"/>
  <c r="T273" i="20"/>
  <c r="W290" i="20"/>
  <c r="AU204" i="20"/>
  <c r="AZ265" i="20"/>
  <c r="AK204" i="20"/>
  <c r="AC287" i="20"/>
  <c r="AX248" i="20"/>
  <c r="BB250" i="20"/>
  <c r="AA273" i="20"/>
  <c r="BF265" i="20"/>
  <c r="Z222" i="20"/>
  <c r="AQ237" i="20"/>
  <c r="AK288" i="20"/>
  <c r="AZ203" i="20"/>
  <c r="AL244" i="20"/>
  <c r="AL202" i="20"/>
  <c r="J287" i="20"/>
  <c r="J231" i="20"/>
  <c r="X223" i="20"/>
  <c r="BG220" i="20"/>
  <c r="Y219" i="20"/>
  <c r="AU237" i="20"/>
  <c r="AB293" i="20"/>
  <c r="BF290" i="20"/>
  <c r="AZ280" i="20"/>
  <c r="BG217" i="20"/>
  <c r="AF233" i="20"/>
  <c r="AM220" i="20"/>
  <c r="AS218" i="20"/>
  <c r="W274" i="20"/>
  <c r="AK244" i="20"/>
  <c r="X264" i="20"/>
  <c r="AL208" i="20"/>
  <c r="AU231" i="20"/>
  <c r="BB293" i="20"/>
  <c r="BA261" i="20"/>
  <c r="AR206" i="20"/>
  <c r="AO219" i="20"/>
  <c r="BA286" i="20"/>
  <c r="AA223" i="20"/>
  <c r="AB275" i="20"/>
  <c r="AW246" i="20"/>
  <c r="BF250" i="20"/>
  <c r="BA258" i="20"/>
  <c r="BI233" i="20"/>
  <c r="AW202" i="20"/>
  <c r="AV206" i="20"/>
  <c r="AC210" i="20"/>
  <c r="AA233" i="20"/>
  <c r="AZ266" i="20"/>
  <c r="AO275" i="20"/>
  <c r="V276" i="20"/>
  <c r="AW247" i="20"/>
  <c r="AH261" i="20"/>
  <c r="F232" i="20"/>
  <c r="AR237" i="20"/>
  <c r="X294" i="20"/>
  <c r="AB236" i="20"/>
  <c r="T206" i="20"/>
  <c r="AZ205" i="20"/>
  <c r="AD237" i="20"/>
  <c r="BH216" i="20"/>
  <c r="H280" i="20"/>
  <c r="AX223" i="20"/>
  <c r="AH236" i="20"/>
  <c r="AQ224" i="20"/>
  <c r="AU244" i="20"/>
  <c r="AZ204" i="20"/>
  <c r="BH234" i="20"/>
  <c r="AW236" i="20"/>
  <c r="AE259" i="20"/>
  <c r="AT290" i="20"/>
  <c r="AH280" i="20"/>
  <c r="AO262" i="20"/>
  <c r="AS236" i="20"/>
  <c r="AI288" i="20"/>
  <c r="AQ272" i="20"/>
  <c r="AR287" i="20"/>
  <c r="AF238" i="20"/>
  <c r="BF272" i="20"/>
  <c r="AO210" i="20"/>
  <c r="V237" i="20"/>
  <c r="AL223" i="20"/>
  <c r="W275" i="20"/>
  <c r="J203" i="20"/>
  <c r="U202" i="20"/>
  <c r="AC217" i="20"/>
  <c r="AR236" i="20"/>
  <c r="AU266" i="20"/>
  <c r="BF264" i="20"/>
  <c r="AQ203" i="20"/>
  <c r="AS244" i="20"/>
  <c r="BF262" i="20"/>
  <c r="V222" i="20"/>
  <c r="BC279" i="20"/>
  <c r="BB218" i="20"/>
  <c r="J250" i="20"/>
  <c r="AC261" i="20"/>
  <c r="AT206" i="20"/>
  <c r="AV231" i="20"/>
  <c r="BA205" i="20"/>
  <c r="AT266" i="20"/>
  <c r="AG264" i="20"/>
  <c r="AQ232" i="20"/>
  <c r="AS233" i="20"/>
  <c r="AB287" i="20"/>
  <c r="AX202" i="20"/>
  <c r="Y288" i="20"/>
  <c r="BF275" i="20"/>
  <c r="Y274" i="20"/>
  <c r="AB209" i="20"/>
  <c r="AN274" i="20"/>
  <c r="AJ279" i="20"/>
  <c r="BG223" i="20"/>
  <c r="AH233" i="20"/>
  <c r="AK223" i="20"/>
  <c r="AZ272" i="20"/>
  <c r="Z224" i="20"/>
  <c r="AD204" i="20"/>
  <c r="AG286" i="20"/>
  <c r="X258" i="20"/>
  <c r="AF272" i="20"/>
  <c r="AN294" i="20"/>
  <c r="BB216" i="20"/>
  <c r="AO280" i="20"/>
  <c r="BF248" i="20"/>
  <c r="AO292" i="20"/>
  <c r="AA208" i="20"/>
  <c r="BI266" i="20"/>
  <c r="Y209" i="20"/>
  <c r="V251" i="20"/>
  <c r="F219" i="20"/>
  <c r="AB210" i="20"/>
  <c r="BA236" i="20"/>
  <c r="BB222" i="20"/>
  <c r="F218" i="20"/>
  <c r="AP246" i="20"/>
  <c r="AX217" i="20"/>
  <c r="AY208" i="20"/>
  <c r="J205" i="20"/>
  <c r="AP274" i="20"/>
  <c r="AA266" i="20"/>
  <c r="AF218" i="20"/>
  <c r="AU208" i="20"/>
  <c r="AL219" i="20"/>
  <c r="AV260" i="20"/>
  <c r="AR251" i="20"/>
  <c r="AC276" i="20"/>
  <c r="BC265" i="20"/>
  <c r="BF202" i="20"/>
  <c r="AI262" i="20"/>
  <c r="AL216" i="20"/>
  <c r="Z292" i="20"/>
  <c r="AY266" i="20"/>
  <c r="J204" i="20"/>
  <c r="AQ245" i="20"/>
  <c r="AX219" i="20"/>
  <c r="BI264" i="20"/>
  <c r="AL294" i="20"/>
  <c r="U251" i="20"/>
  <c r="AY231" i="20"/>
  <c r="Y287" i="20"/>
  <c r="AG266" i="20"/>
  <c r="AE202" i="20"/>
  <c r="BH279" i="20"/>
  <c r="AO223" i="20"/>
  <c r="AK289" i="20"/>
  <c r="J295" i="20"/>
  <c r="AR222" i="20"/>
  <c r="X238" i="20"/>
  <c r="AT204" i="20"/>
  <c r="AN275" i="20"/>
  <c r="AC286" i="20"/>
  <c r="AK272" i="20"/>
  <c r="AJ218" i="20"/>
  <c r="AX206" i="20"/>
  <c r="AA236" i="20"/>
  <c r="BI222" i="20"/>
  <c r="AM248" i="20"/>
  <c r="AU251" i="20"/>
  <c r="BH286" i="20"/>
  <c r="AO273" i="20"/>
  <c r="AG252" i="20"/>
  <c r="AI278" i="20"/>
  <c r="AZ275" i="20"/>
  <c r="AN219" i="20"/>
  <c r="BA206" i="20"/>
  <c r="AG210" i="20"/>
  <c r="AZ289" i="20"/>
  <c r="AF294" i="20"/>
  <c r="BI234" i="20"/>
  <c r="BH237" i="20"/>
  <c r="BH206" i="20"/>
  <c r="T261" i="20"/>
  <c r="V261" i="20"/>
  <c r="Z231" i="20"/>
  <c r="AZ209" i="20"/>
  <c r="AH262" i="20"/>
  <c r="AQ208" i="20"/>
  <c r="AI280" i="20"/>
  <c r="W266" i="20"/>
  <c r="AI260" i="20"/>
  <c r="F260" i="20"/>
  <c r="AF273" i="20"/>
  <c r="U246" i="20"/>
  <c r="X276" i="20"/>
  <c r="AC219" i="20"/>
  <c r="AR261" i="20"/>
  <c r="AV274" i="20"/>
  <c r="BC219" i="20"/>
  <c r="Y259" i="20"/>
  <c r="Y206" i="20"/>
  <c r="AF252" i="20"/>
  <c r="U294" i="20"/>
  <c r="AF278" i="20"/>
  <c r="AX244" i="20"/>
  <c r="AH222" i="20"/>
  <c r="AY205" i="20"/>
  <c r="AB290" i="20"/>
  <c r="AK251" i="20"/>
  <c r="V220" i="20"/>
  <c r="BI208" i="20"/>
  <c r="AA231" i="20"/>
  <c r="AD259" i="20"/>
  <c r="AT261" i="20"/>
  <c r="AG224" i="20"/>
  <c r="T287" i="20"/>
  <c r="AH290" i="20"/>
  <c r="AD294" i="20"/>
  <c r="AW258" i="20"/>
  <c r="AO248" i="20"/>
  <c r="AW275" i="20"/>
  <c r="AL247" i="20"/>
  <c r="AL293" i="20"/>
  <c r="BB220" i="20"/>
  <c r="AT232" i="20"/>
  <c r="BI259" i="20"/>
  <c r="AS216" i="20"/>
  <c r="AI218" i="20"/>
  <c r="AN202" i="20"/>
  <c r="AT205" i="20"/>
  <c r="AH264" i="20"/>
  <c r="AD236" i="20"/>
  <c r="J294" i="20"/>
  <c r="AS203" i="20"/>
  <c r="AX247" i="20"/>
  <c r="X260" i="20"/>
  <c r="AP279" i="20"/>
  <c r="AR280" i="20"/>
  <c r="BF234" i="20"/>
  <c r="AS230" i="20"/>
  <c r="F223" i="20"/>
  <c r="BC250" i="20"/>
  <c r="AN251" i="20"/>
  <c r="AE237" i="20"/>
  <c r="AR276" i="20"/>
  <c r="AH204" i="20"/>
  <c r="Y204" i="20"/>
  <c r="AY218" i="20"/>
  <c r="H272" i="20"/>
  <c r="AQ246" i="20"/>
  <c r="AP250" i="20"/>
  <c r="AN278" i="20"/>
  <c r="BC272" i="20"/>
  <c r="BH272" i="20"/>
  <c r="AO234" i="20"/>
  <c r="AW238" i="20"/>
  <c r="BF260" i="20"/>
  <c r="AS250" i="20"/>
  <c r="AA288" i="20"/>
  <c r="F209" i="20"/>
  <c r="AJ286" i="20"/>
  <c r="AC252" i="20"/>
  <c r="AV205" i="20"/>
  <c r="AU260" i="20"/>
  <c r="AB218" i="20"/>
  <c r="AP219" i="20"/>
  <c r="V219" i="20"/>
  <c r="AE220" i="20"/>
  <c r="Z272" i="20"/>
  <c r="AW289" i="20"/>
  <c r="AA275" i="20"/>
  <c r="AK232" i="20"/>
  <c r="W280" i="20"/>
  <c r="AG219" i="20"/>
  <c r="AY260" i="20"/>
  <c r="AL232" i="20"/>
  <c r="AR275" i="20"/>
  <c r="AB265" i="20"/>
  <c r="AC218" i="20"/>
  <c r="AU230" i="20"/>
  <c r="AI247" i="20"/>
  <c r="F236" i="20"/>
  <c r="AA205" i="20"/>
  <c r="BG238" i="20"/>
  <c r="AP264" i="20"/>
  <c r="AG262" i="20"/>
  <c r="AP222" i="20"/>
  <c r="BI289" i="20"/>
  <c r="AP259" i="20"/>
  <c r="AG265" i="20"/>
  <c r="BH238" i="20"/>
  <c r="BH220" i="20"/>
  <c r="BG294" i="20"/>
  <c r="BC206" i="20"/>
  <c r="AC279" i="20"/>
  <c r="AM209" i="20"/>
  <c r="AH202" i="20"/>
  <c r="AT292" i="20"/>
  <c r="BF230" i="20"/>
  <c r="AG218" i="20"/>
  <c r="H202" i="20"/>
  <c r="BG209" i="20"/>
  <c r="BH292" i="20"/>
  <c r="Y260" i="20"/>
  <c r="V203" i="20"/>
  <c r="AV217" i="20"/>
  <c r="BF289" i="20"/>
  <c r="AO204" i="20"/>
  <c r="AH216" i="20"/>
  <c r="AF245" i="20"/>
  <c r="J245" i="20"/>
  <c r="BI238" i="20"/>
  <c r="AD275" i="20"/>
  <c r="AJ234" i="20"/>
  <c r="AM202" i="20"/>
  <c r="AZ219" i="20"/>
  <c r="AT288" i="20"/>
  <c r="X248" i="20"/>
  <c r="AQ252" i="20"/>
  <c r="AL280" i="20"/>
  <c r="X259" i="20"/>
  <c r="AD223" i="20"/>
  <c r="BA223" i="20"/>
  <c r="AQ219" i="20"/>
  <c r="BI236" i="20"/>
  <c r="AL261" i="20"/>
  <c r="AZ273" i="20"/>
  <c r="AG236" i="20"/>
  <c r="Y232" i="20"/>
  <c r="AL231" i="20"/>
  <c r="W234" i="20"/>
  <c r="AF244" i="20"/>
  <c r="Y244" i="20"/>
  <c r="BA275" i="20"/>
  <c r="BH266" i="20"/>
  <c r="AE234" i="20"/>
  <c r="T219" i="20"/>
  <c r="T204" i="20"/>
  <c r="AY261" i="20"/>
  <c r="AH286" i="20"/>
  <c r="AB224" i="20"/>
  <c r="AH230" i="20"/>
  <c r="AH244" i="20"/>
  <c r="F217" i="20"/>
  <c r="BA238" i="20"/>
  <c r="Y208" i="20"/>
  <c r="AX278" i="20"/>
  <c r="AM288" i="20"/>
  <c r="AC258" i="20"/>
  <c r="AQ233" i="20"/>
  <c r="AL264" i="20"/>
  <c r="BH202" i="20"/>
  <c r="W204" i="20"/>
  <c r="AI245" i="20"/>
  <c r="AJ272" i="20"/>
  <c r="AI258" i="20"/>
  <c r="AE218" i="20"/>
  <c r="AQ260" i="20"/>
  <c r="BG234" i="20"/>
  <c r="BG202" i="20"/>
  <c r="X219" i="20"/>
  <c r="AZ234" i="20"/>
  <c r="BB292" i="20"/>
  <c r="H251" i="20"/>
  <c r="AZ245" i="20"/>
  <c r="BG276" i="20"/>
  <c r="AM224" i="20"/>
  <c r="BB217" i="20"/>
  <c r="V230" i="20"/>
  <c r="Y261" i="20"/>
  <c r="AH217" i="20"/>
  <c r="AT220" i="20"/>
  <c r="AC251" i="20"/>
  <c r="BG232" i="20"/>
  <c r="AP290" i="20"/>
  <c r="AP248" i="20"/>
  <c r="AP223" i="20"/>
  <c r="AH252" i="20"/>
  <c r="AE258" i="20"/>
  <c r="BB231" i="20"/>
  <c r="J260" i="20"/>
  <c r="T231" i="20"/>
  <c r="H259" i="20"/>
  <c r="AE266" i="20"/>
  <c r="AF250" i="20"/>
  <c r="AT247" i="20"/>
  <c r="AS259" i="20"/>
  <c r="AZ208" i="20"/>
  <c r="AI219" i="20"/>
  <c r="AH246" i="20"/>
  <c r="AC233" i="20"/>
  <c r="BB259" i="20"/>
  <c r="AX290" i="20"/>
  <c r="AM244" i="20"/>
  <c r="BC230" i="20"/>
  <c r="V292" i="20"/>
  <c r="H298" i="20"/>
  <c r="AJ246" i="20"/>
  <c r="AM266" i="20"/>
  <c r="AA258" i="20"/>
  <c r="W261" i="20"/>
  <c r="BA237" i="20"/>
  <c r="T292" i="20"/>
  <c r="AF237" i="20"/>
  <c r="AH220" i="20"/>
  <c r="BG260" i="20"/>
  <c r="AH293" i="20"/>
  <c r="X261" i="20"/>
  <c r="T209" i="20"/>
  <c r="H286" i="20"/>
  <c r="AI250" i="20"/>
  <c r="F276" i="20"/>
  <c r="AT259" i="20"/>
  <c r="AM250" i="20"/>
  <c r="AF246" i="20"/>
  <c r="AE288" i="20"/>
  <c r="BF224" i="20"/>
  <c r="BC275" i="20"/>
  <c r="AW218" i="20"/>
  <c r="AB276" i="20"/>
  <c r="AV259" i="20"/>
  <c r="AY262" i="20"/>
  <c r="AM261" i="20"/>
  <c r="AD293" i="20"/>
  <c r="BC203" i="20"/>
  <c r="AJ216" i="20"/>
  <c r="AB233" i="20"/>
  <c r="AF279" i="20"/>
  <c r="AH232" i="20"/>
  <c r="AF203" i="20"/>
  <c r="X204" i="20"/>
  <c r="AZ202" i="20"/>
  <c r="AI220" i="20"/>
  <c r="F296" i="20"/>
  <c r="BI248" i="20"/>
  <c r="Z233" i="20"/>
  <c r="BC262" i="20"/>
  <c r="BI237" i="20"/>
  <c r="AC205" i="20"/>
  <c r="BI218" i="20"/>
  <c r="AT216" i="20"/>
  <c r="AX276" i="20"/>
  <c r="AF236" i="20"/>
  <c r="AI206" i="20"/>
  <c r="AR279" i="20"/>
  <c r="BH294" i="20"/>
  <c r="AO294" i="20"/>
  <c r="AL292" i="20"/>
  <c r="H279" i="20"/>
  <c r="T264" i="20"/>
  <c r="AD217" i="20"/>
  <c r="AK262" i="20"/>
  <c r="AZ233" i="20"/>
  <c r="AL209" i="20"/>
  <c r="AG258" i="20"/>
  <c r="AG276" i="20"/>
  <c r="AT231" i="20"/>
  <c r="AC265" i="20"/>
  <c r="V247" i="20"/>
  <c r="AX287" i="20"/>
  <c r="L205" i="20"/>
  <c r="AM286" i="20"/>
  <c r="F288" i="20"/>
  <c r="AI209" i="20"/>
  <c r="Y230" i="20"/>
  <c r="AN224" i="20"/>
  <c r="AR234" i="20"/>
  <c r="AK222" i="20"/>
  <c r="AS288" i="20"/>
  <c r="T266" i="20"/>
  <c r="F237" i="20"/>
  <c r="BA210" i="20"/>
  <c r="AZ248" i="20"/>
  <c r="H297" i="20"/>
  <c r="Z288" i="20"/>
  <c r="AN222" i="20"/>
  <c r="AM238" i="20"/>
  <c r="AY276" i="20"/>
  <c r="BC232" i="20"/>
  <c r="BI278" i="20"/>
  <c r="AJ278" i="20"/>
  <c r="BB206" i="20"/>
  <c r="AA261" i="20"/>
  <c r="AY265" i="20"/>
  <c r="BG293" i="20"/>
  <c r="J289" i="20"/>
  <c r="X245" i="20"/>
  <c r="AC274" i="20"/>
  <c r="AD238" i="20"/>
  <c r="AG208" i="20"/>
  <c r="AJ203" i="20"/>
  <c r="AQ223" i="20"/>
  <c r="AN208" i="20"/>
  <c r="AO244" i="20"/>
  <c r="AA280" i="20"/>
  <c r="BI258" i="20"/>
  <c r="AP203" i="20"/>
  <c r="BB286" i="20"/>
  <c r="T232" i="20"/>
  <c r="AC246" i="20"/>
  <c r="AP216" i="20"/>
  <c r="AG280" i="20"/>
  <c r="U222" i="20"/>
  <c r="BF279" i="20"/>
  <c r="AV223" i="20"/>
  <c r="H295" i="20"/>
  <c r="J236" i="20"/>
  <c r="AG244" i="20"/>
  <c r="AZ290" i="20"/>
  <c r="T246" i="20"/>
  <c r="AF204" i="20"/>
  <c r="AS273" i="20"/>
  <c r="AS219" i="20"/>
  <c r="BC237" i="20"/>
  <c r="AA216" i="20"/>
  <c r="AK274" i="20"/>
  <c r="AY252" i="20"/>
  <c r="AC222" i="20"/>
  <c r="Y218" i="20"/>
  <c r="Y217" i="20"/>
  <c r="AG246" i="20"/>
  <c r="BB272" i="20"/>
  <c r="AT209" i="20"/>
  <c r="AW274" i="20"/>
  <c r="AU206" i="20"/>
  <c r="H275" i="20"/>
  <c r="AY202" i="20"/>
  <c r="AW287" i="20"/>
  <c r="AU245" i="20"/>
  <c r="AV246" i="20"/>
  <c r="X202" i="20"/>
  <c r="T250" i="20"/>
  <c r="AU275" i="20"/>
  <c r="X208" i="20"/>
  <c r="AV218" i="20"/>
  <c r="V266" i="20"/>
  <c r="H287" i="20"/>
  <c r="AO287" i="20"/>
  <c r="AR293" i="20"/>
  <c r="BC218" i="20"/>
  <c r="BA203" i="20"/>
  <c r="AT265" i="20"/>
  <c r="AD216" i="20"/>
  <c r="AE222" i="20"/>
  <c r="AM206" i="20"/>
  <c r="W288" i="20"/>
  <c r="BB252" i="20"/>
  <c r="AZ251" i="20"/>
  <c r="AJ202" i="20"/>
  <c r="BC204" i="20"/>
  <c r="AA247" i="20"/>
  <c r="AQ216" i="20"/>
  <c r="AT224" i="20"/>
  <c r="AX261" i="20"/>
  <c r="AE246" i="20"/>
  <c r="AU209" i="20"/>
  <c r="U219" i="20"/>
  <c r="AV276" i="20"/>
  <c r="AZ278" i="20"/>
  <c r="W205" i="20"/>
  <c r="AN203" i="20"/>
  <c r="AE231" i="20"/>
  <c r="AF232" i="20"/>
  <c r="BF222" i="20"/>
  <c r="AK231" i="20"/>
  <c r="AF231" i="20"/>
  <c r="AE216" i="20"/>
  <c r="AB234" i="20"/>
  <c r="X216" i="20"/>
  <c r="BH231" i="20"/>
  <c r="AM251" i="20"/>
  <c r="AV275" i="20"/>
  <c r="AL245" i="20"/>
  <c r="W250" i="20"/>
  <c r="AU250" i="20"/>
  <c r="AL204" i="20"/>
  <c r="H210" i="20"/>
  <c r="AU274" i="20"/>
  <c r="BC259" i="20"/>
  <c r="Z238" i="20"/>
  <c r="AO237" i="20"/>
  <c r="AF209" i="20"/>
  <c r="AR274" i="20"/>
  <c r="AO231" i="20"/>
  <c r="Z248" i="20"/>
  <c r="AM205" i="20"/>
  <c r="AZ286" i="20"/>
  <c r="AC203" i="20"/>
  <c r="AZ218" i="20"/>
  <c r="F246" i="20"/>
  <c r="AP206" i="20"/>
  <c r="AH203" i="20"/>
  <c r="AU232" i="20"/>
  <c r="AB232" i="20"/>
  <c r="W230" i="20"/>
  <c r="F244" i="20"/>
  <c r="BB251" i="20"/>
  <c r="AE272" i="20"/>
  <c r="AK209" i="20"/>
  <c r="AR223" i="20"/>
  <c r="J244" i="20"/>
  <c r="AW288" i="20"/>
  <c r="AQ274" i="20"/>
  <c r="AF205" i="20"/>
  <c r="AA204" i="20"/>
  <c r="T248" i="20"/>
  <c r="Y276" i="20"/>
  <c r="AG260" i="20"/>
  <c r="AY204" i="20"/>
  <c r="H247" i="20"/>
  <c r="AY210" i="20"/>
  <c r="AS261" i="20"/>
  <c r="U245" i="20"/>
  <c r="AP202" i="20"/>
  <c r="BC287" i="20"/>
  <c r="V209" i="20"/>
  <c r="BH230" i="20"/>
  <c r="AD232" i="20"/>
  <c r="F275" i="20"/>
  <c r="X278" i="20"/>
  <c r="X236" i="20"/>
  <c r="AK238" i="20"/>
  <c r="AI210" i="20"/>
  <c r="Z265" i="20"/>
  <c r="AX252" i="20"/>
  <c r="AD251" i="20"/>
  <c r="Z210" i="20"/>
  <c r="T210" i="20"/>
  <c r="AS237" i="20"/>
  <c r="H274" i="20"/>
  <c r="T245" i="20"/>
  <c r="AK219" i="20"/>
  <c r="AY230" i="20"/>
  <c r="V262" i="20"/>
  <c r="AL217" i="20"/>
  <c r="H208" i="20"/>
  <c r="AO290" i="20"/>
  <c r="AM275" i="20"/>
  <c r="AQ266" i="20"/>
  <c r="J293" i="20"/>
  <c r="AQ276" i="20"/>
  <c r="BB209" i="20"/>
  <c r="AS264" i="20"/>
  <c r="AB216" i="20"/>
  <c r="AL237" i="20"/>
  <c r="AT264" i="20"/>
  <c r="AF293" i="20"/>
  <c r="Z276" i="20"/>
  <c r="AF206" i="20"/>
  <c r="AM204" i="20"/>
  <c r="AU286" i="20"/>
  <c r="BG247" i="20"/>
  <c r="AR216" i="20"/>
  <c r="AY290" i="20"/>
  <c r="V280" i="20"/>
  <c r="V233" i="20"/>
  <c r="AE210" i="20"/>
  <c r="AR259" i="20"/>
  <c r="BG218" i="20"/>
  <c r="AU216" i="20"/>
  <c r="V217" i="20"/>
  <c r="AT219" i="20"/>
  <c r="AR233" i="20"/>
  <c r="AB266" i="20"/>
  <c r="J216" i="20"/>
  <c r="Y251" i="20"/>
  <c r="V273" i="20"/>
  <c r="W237" i="20"/>
  <c r="AD218" i="20"/>
  <c r="T251" i="20"/>
  <c r="AD224" i="20"/>
  <c r="BB294" i="20"/>
  <c r="BF278" i="20"/>
  <c r="AA251" i="20"/>
  <c r="AQ265" i="20"/>
  <c r="AU272" i="20"/>
  <c r="BA245" i="20"/>
  <c r="AN245" i="20"/>
  <c r="V279" i="20"/>
  <c r="AE260" i="20"/>
  <c r="AE248" i="20"/>
  <c r="AL224" i="20"/>
  <c r="BF223" i="20"/>
  <c r="AU223" i="20"/>
  <c r="AR266" i="20"/>
  <c r="BC202" i="20"/>
  <c r="X237" i="20"/>
  <c r="AN262" i="20"/>
  <c r="AU233" i="20"/>
  <c r="W216" i="20"/>
  <c r="AT238" i="20"/>
  <c r="Y264" i="20"/>
  <c r="H232" i="20"/>
  <c r="AU238" i="20"/>
  <c r="AI276" i="20"/>
  <c r="AN259" i="20"/>
  <c r="BA233" i="20"/>
  <c r="AO245" i="20"/>
  <c r="J259" i="20"/>
  <c r="AI202" i="20"/>
  <c r="AK236" i="20"/>
  <c r="AO289" i="20"/>
  <c r="AX266" i="20"/>
  <c r="AZ276" i="20"/>
  <c r="AF292" i="20"/>
  <c r="AB247" i="20"/>
  <c r="AP237" i="20"/>
  <c r="AX264" i="20"/>
  <c r="AW206" i="20"/>
  <c r="AI266" i="20"/>
  <c r="AJ209" i="20"/>
  <c r="AF286" i="20"/>
  <c r="AZ252" i="20"/>
  <c r="Z223" i="20"/>
  <c r="J224" i="20"/>
  <c r="AW252" i="20"/>
  <c r="Y236" i="20"/>
  <c r="AI275" i="20"/>
  <c r="BB279" i="20"/>
  <c r="AE274" i="20"/>
  <c r="H245" i="20"/>
  <c r="AU247" i="20"/>
  <c r="H262" i="20"/>
  <c r="AN204" i="20"/>
  <c r="AC209" i="20"/>
  <c r="F264" i="20"/>
  <c r="BA278" i="20"/>
  <c r="AC236" i="20"/>
  <c r="BB205" i="20"/>
  <c r="AT233" i="20"/>
  <c r="BH245" i="20"/>
  <c r="AA293" i="20"/>
  <c r="AR231" i="20"/>
  <c r="AI222" i="20"/>
  <c r="BG205" i="20"/>
  <c r="AG238" i="20"/>
  <c r="AQ250" i="20"/>
  <c r="AZ258" i="20"/>
  <c r="W208" i="20"/>
  <c r="H290" i="20"/>
  <c r="AB278" i="20"/>
  <c r="AC260" i="20"/>
  <c r="AF208" i="20"/>
  <c r="AJ275" i="20"/>
  <c r="Y248" i="20"/>
  <c r="AZ222" i="20"/>
  <c r="BI262" i="20"/>
  <c r="AY250" i="20"/>
  <c r="AA210" i="20"/>
  <c r="AI248" i="20"/>
  <c r="W244" i="20"/>
  <c r="AJ238" i="20"/>
  <c r="AW217" i="20"/>
  <c r="J272" i="20"/>
  <c r="AU246" i="20"/>
  <c r="AR203" i="20"/>
  <c r="AH248" i="20"/>
  <c r="AI216" i="20"/>
  <c r="AX236" i="20"/>
  <c r="AY258" i="20"/>
  <c r="AW233" i="20"/>
  <c r="BH232" i="20"/>
  <c r="AG287" i="20"/>
  <c r="AD262" i="20"/>
  <c r="AQ247" i="20"/>
  <c r="AI208" i="20"/>
  <c r="BF238" i="20"/>
  <c r="AK287" i="20"/>
  <c r="AM294" i="20"/>
  <c r="Z237" i="20"/>
  <c r="F265" i="20"/>
  <c r="AZ206" i="20"/>
  <c r="AO246" i="20"/>
  <c r="BB202" i="20"/>
  <c r="BG288" i="20"/>
  <c r="AU264" i="20"/>
  <c r="AP275" i="20"/>
  <c r="AH292" i="20"/>
  <c r="AT251" i="20"/>
  <c r="H234" i="20"/>
  <c r="AY217" i="20"/>
  <c r="AN231" i="20"/>
  <c r="AX230" i="20"/>
  <c r="AK265" i="20"/>
  <c r="AW234" i="20"/>
  <c r="BH273" i="20"/>
  <c r="AA245" i="20"/>
  <c r="AO274" i="20"/>
  <c r="AX238" i="20"/>
  <c r="AF216" i="20"/>
  <c r="BI273" i="20"/>
  <c r="AA224" i="20"/>
  <c r="Z244" i="20"/>
  <c r="J280" i="20"/>
  <c r="AJ280" i="20"/>
  <c r="AS262" i="20"/>
  <c r="BA279" i="20"/>
  <c r="T258" i="20"/>
  <c r="BG264" i="20"/>
  <c r="BH205" i="20"/>
  <c r="BB288" i="20"/>
  <c r="AB274" i="20"/>
  <c r="AE230" i="20"/>
  <c r="AF222" i="20"/>
  <c r="AE290" i="20"/>
  <c r="AK202" i="20"/>
  <c r="AD286" i="20"/>
  <c r="AQ220" i="20"/>
  <c r="AU279" i="20"/>
  <c r="AE279" i="20"/>
  <c r="AF289" i="20"/>
  <c r="J238" i="20"/>
  <c r="AL273" i="20"/>
  <c r="AZ217" i="20"/>
  <c r="AR294" i="20"/>
  <c r="T202" i="20"/>
  <c r="AK280" i="20"/>
  <c r="J258" i="20"/>
  <c r="BG286" i="20"/>
  <c r="H252" i="20"/>
  <c r="X251" i="20"/>
  <c r="Y234" i="20"/>
  <c r="Z204" i="20"/>
  <c r="AP265" i="20"/>
  <c r="U250" i="20"/>
  <c r="J278" i="20"/>
  <c r="AK234" i="20"/>
  <c r="AE292" i="20"/>
  <c r="AX294" i="20"/>
  <c r="AD260" i="20"/>
  <c r="AN276" i="20"/>
  <c r="V260" i="20"/>
  <c r="BH264" i="20"/>
  <c r="AS220" i="20"/>
  <c r="AG230" i="20"/>
  <c r="U287" i="20"/>
  <c r="AD231" i="20"/>
  <c r="AY238" i="20"/>
  <c r="AW205" i="20"/>
  <c r="Y278" i="20"/>
  <c r="AT246" i="20"/>
  <c r="AE203" i="20"/>
  <c r="AL272" i="20"/>
  <c r="BG278" i="20"/>
  <c r="F205" i="20"/>
  <c r="AA248" i="20"/>
  <c r="BA231" i="20"/>
  <c r="F248" i="20"/>
  <c r="J209" i="20"/>
  <c r="F259" i="20"/>
  <c r="BA220" i="20"/>
  <c r="AQ278" i="20"/>
  <c r="AG288" i="20"/>
  <c r="AC262" i="20"/>
  <c r="AS232" i="20"/>
  <c r="J276" i="20"/>
  <c r="AJ293" i="20"/>
  <c r="AM259" i="20"/>
  <c r="AY216" i="20"/>
  <c r="J288" i="20"/>
  <c r="AD233" i="20"/>
  <c r="AE294" i="20"/>
  <c r="BA287" i="20"/>
  <c r="BG219" i="20"/>
  <c r="AA276" i="20"/>
  <c r="AL275" i="20"/>
  <c r="AA287" i="20"/>
  <c r="AJ262" i="20"/>
  <c r="AK233" i="20"/>
  <c r="AW280" i="20"/>
  <c r="AR244" i="20"/>
  <c r="AZ244" i="20"/>
  <c r="X290" i="20"/>
  <c r="BC292" i="20"/>
  <c r="AR278" i="20"/>
  <c r="AH273" i="20"/>
  <c r="BA251" i="20"/>
  <c r="AM272" i="20"/>
  <c r="AQ248" i="20"/>
  <c r="AN248" i="20"/>
  <c r="AL290" i="20"/>
  <c r="BG259" i="20"/>
  <c r="AI203" i="20"/>
  <c r="L204" i="20"/>
  <c r="AD203" i="20"/>
  <c r="BA273" i="20"/>
  <c r="BB248" i="20"/>
  <c r="AE265" i="20"/>
  <c r="BH246" i="20"/>
  <c r="L202" i="20"/>
  <c r="F233" i="20"/>
  <c r="AL262" i="20"/>
  <c r="BH233" i="20"/>
  <c r="AB280" i="20"/>
  <c r="AE244" i="20"/>
  <c r="X247" i="20"/>
  <c r="AR265" i="20"/>
  <c r="AJ250" i="20"/>
  <c r="BA290" i="20"/>
  <c r="AK252" i="20"/>
  <c r="AH274" i="20"/>
  <c r="BC294" i="20"/>
  <c r="AW250" i="20"/>
  <c r="BI210" i="20"/>
  <c r="AS287" i="20"/>
  <c r="AN260" i="20"/>
  <c r="AV261" i="20"/>
  <c r="AI279" i="20"/>
  <c r="AL258" i="20"/>
  <c r="AH219" i="20"/>
  <c r="U264" i="20"/>
  <c r="BH265" i="20"/>
  <c r="AO293" i="20"/>
  <c r="T218" i="20"/>
  <c r="AR258" i="20"/>
  <c r="X265" i="20"/>
  <c r="W262" i="20"/>
  <c r="X289" i="20"/>
  <c r="AK203" i="20"/>
  <c r="AL246" i="20"/>
  <c r="AQ222" i="20"/>
  <c r="AA218" i="20"/>
  <c r="U234" i="20"/>
  <c r="AG217" i="20"/>
  <c r="AP234" i="20"/>
  <c r="BB260" i="20"/>
  <c r="AG279" i="20"/>
  <c r="AF261" i="20"/>
  <c r="AB206" i="20"/>
  <c r="AV280" i="20"/>
  <c r="BB261" i="20"/>
  <c r="AU292" i="20"/>
  <c r="BF233" i="20"/>
  <c r="X246" i="20"/>
  <c r="AD250" i="20"/>
  <c r="AX274" i="20"/>
  <c r="W278" i="20"/>
  <c r="AQ275" i="20"/>
  <c r="AX205" i="20"/>
  <c r="AX260" i="20"/>
  <c r="AJ265" i="20"/>
  <c r="F289" i="20"/>
  <c r="AC292" i="20"/>
  <c r="Z262" i="20"/>
  <c r="AV265" i="20"/>
  <c r="AJ224" i="20"/>
  <c r="AS223" i="20"/>
  <c r="BF259" i="20"/>
  <c r="AH209" i="20"/>
  <c r="F247" i="20"/>
  <c r="AA202" i="20"/>
  <c r="X232" i="20"/>
  <c r="AX237" i="20"/>
  <c r="AY264" i="20"/>
  <c r="AY245" i="20"/>
  <c r="AN292" i="20"/>
  <c r="AK273" i="20"/>
  <c r="AG233" i="20"/>
  <c r="X206" i="20"/>
  <c r="F294" i="20"/>
  <c r="AY275" i="20"/>
  <c r="AE273" i="20"/>
  <c r="Y231" i="20"/>
  <c r="AR246" i="20"/>
  <c r="X250" i="20"/>
  <c r="X292" i="20"/>
  <c r="AX250" i="20"/>
  <c r="BA288" i="20"/>
  <c r="F208" i="20"/>
  <c r="AS202" i="20"/>
  <c r="BC231" i="20"/>
  <c r="Z202" i="20"/>
  <c r="AP288" i="20"/>
  <c r="AI272" i="20"/>
  <c r="BI260" i="20"/>
  <c r="AW216" i="20"/>
  <c r="H206" i="20"/>
  <c r="AY234" i="20"/>
  <c r="AZ294" i="20"/>
  <c r="AM252" i="20"/>
  <c r="AL278" i="20"/>
  <c r="BF247" i="20"/>
  <c r="BB234" i="20"/>
  <c r="W217" i="20"/>
  <c r="AD246" i="20"/>
  <c r="F297" i="20"/>
  <c r="AV219" i="20"/>
  <c r="AO272" i="20"/>
  <c r="AL210" i="20"/>
  <c r="AC202" i="20"/>
  <c r="AY293" i="20"/>
  <c r="AN250" i="20"/>
  <c r="T272" i="20"/>
  <c r="AM203" i="20"/>
  <c r="AZ293" i="20"/>
  <c r="AQ234" i="20"/>
  <c r="V202" i="20"/>
  <c r="AC238" i="20"/>
  <c r="H292" i="20"/>
  <c r="BG208" i="20"/>
  <c r="AD209" i="20"/>
  <c r="BI287" i="20"/>
  <c r="AJ273" i="20"/>
  <c r="AM230" i="20"/>
  <c r="BC293" i="20"/>
  <c r="AK286" i="20"/>
  <c r="AB202" i="20"/>
  <c r="AC289" i="20"/>
  <c r="AN265" i="20"/>
  <c r="AD230" i="20"/>
  <c r="AI230" i="20"/>
  <c r="AN210" i="20"/>
  <c r="AS280" i="20"/>
  <c r="AH231" i="20"/>
  <c r="AP286" i="20"/>
  <c r="U205" i="20"/>
  <c r="AC250" i="20"/>
  <c r="H204" i="20"/>
  <c r="AV264" i="20"/>
  <c r="AI259" i="20"/>
  <c r="AU217" i="20"/>
  <c r="H219" i="20"/>
  <c r="AW248" i="20"/>
  <c r="AI217" i="20"/>
  <c r="AP231" i="20"/>
  <c r="U220" i="20"/>
  <c r="AR289" i="20"/>
  <c r="BH252" i="20"/>
  <c r="BG250" i="20"/>
  <c r="AS209" i="20"/>
  <c r="AE262" i="20"/>
  <c r="BF251" i="20"/>
  <c r="AK266" i="20"/>
  <c r="V236" i="20"/>
  <c r="F250" i="20"/>
  <c r="AI205" i="20"/>
  <c r="AF234" i="20"/>
  <c r="AV294" i="20"/>
  <c r="AG251" i="20"/>
  <c r="V210" i="20"/>
  <c r="AT203" i="20"/>
  <c r="Z251" i="20"/>
  <c r="AC290" i="20"/>
  <c r="F210" i="20"/>
  <c r="AJ248" i="20"/>
  <c r="BF294" i="20"/>
  <c r="BB246" i="20"/>
  <c r="AI231" i="20"/>
  <c r="T252" i="20"/>
  <c r="W247" i="20"/>
  <c r="AY224" i="20"/>
  <c r="T294" i="20"/>
  <c r="AQ258" i="20"/>
  <c r="BF276" i="20"/>
  <c r="Y224" i="20"/>
  <c r="AU278" i="20"/>
  <c r="AT260" i="20"/>
  <c r="BG237" i="20"/>
  <c r="AV262" i="20"/>
  <c r="AI244" i="20"/>
  <c r="AJ292" i="20"/>
  <c r="AT276" i="20"/>
  <c r="BA204" i="20"/>
  <c r="Y273" i="20"/>
  <c r="BI244" i="20"/>
  <c r="V290" i="20"/>
  <c r="BH276" i="20"/>
  <c r="U238" i="20"/>
  <c r="BA248" i="20"/>
  <c r="AC206" i="20"/>
  <c r="AA220" i="20"/>
  <c r="Y262" i="20"/>
  <c r="W220" i="20"/>
  <c r="AK247" i="20"/>
  <c r="BH259" i="20"/>
  <c r="AH260" i="20"/>
  <c r="AI293" i="20"/>
  <c r="AD288" i="20"/>
  <c r="BC261" i="20"/>
  <c r="AG250" i="20"/>
  <c r="Z245" i="20"/>
  <c r="AY220" i="20"/>
  <c r="AD234" i="20"/>
  <c r="AW232" i="20"/>
  <c r="AN280" i="20"/>
  <c r="AR264" i="20"/>
  <c r="AX286" i="20"/>
  <c r="AD266" i="20"/>
  <c r="AM274" i="20"/>
  <c r="AZ261" i="20"/>
  <c r="T234" i="20"/>
  <c r="AI204" i="20"/>
  <c r="AH234" i="20"/>
  <c r="BH287" i="20"/>
  <c r="AU202" i="20"/>
  <c r="AT250" i="20"/>
  <c r="AC288" i="20"/>
  <c r="BF252" i="20"/>
  <c r="AD208" i="20"/>
  <c r="AY272" i="20"/>
  <c r="AP245" i="20"/>
  <c r="AE251" i="20"/>
  <c r="J279" i="20"/>
  <c r="AT223" i="20"/>
  <c r="BI294" i="20"/>
  <c r="AK208" i="20"/>
  <c r="AH289" i="20"/>
  <c r="AY223" i="20"/>
  <c r="AP210" i="20"/>
  <c r="AC266" i="20"/>
  <c r="AE286" i="20"/>
  <c r="BH275" i="20"/>
  <c r="Z261" i="20"/>
  <c r="AA294" i="20"/>
  <c r="AK261" i="20"/>
  <c r="AO261" i="20"/>
  <c r="V272" i="20"/>
  <c r="AY236" i="20"/>
  <c r="BF288" i="20"/>
  <c r="W248" i="20"/>
  <c r="AK224" i="20"/>
  <c r="U258" i="20"/>
  <c r="AV210" i="20"/>
  <c r="AP233" i="20"/>
  <c r="AS224" i="20"/>
  <c r="U279" i="20"/>
  <c r="BG279" i="20"/>
  <c r="BB280" i="20"/>
  <c r="AI294" i="20"/>
  <c r="AF275" i="20"/>
  <c r="BI274" i="20"/>
  <c r="AN288" i="20"/>
  <c r="BF293" i="20"/>
  <c r="BI232" i="20"/>
  <c r="Z260" i="20"/>
  <c r="W209" i="20"/>
  <c r="AE264" i="20"/>
  <c r="AJ294" i="20"/>
  <c r="AG272" i="20"/>
  <c r="AN220" i="20"/>
  <c r="J234" i="20"/>
  <c r="AA290" i="20"/>
  <c r="AJ276" i="20"/>
  <c r="AU252" i="20"/>
  <c r="AN236" i="20"/>
  <c r="BB236" i="20"/>
  <c r="AR204" i="20"/>
  <c r="AX245" i="20"/>
  <c r="AL206" i="20"/>
  <c r="AG278" i="20"/>
  <c r="X262" i="20"/>
  <c r="AA260" i="20"/>
  <c r="AX232" i="20"/>
  <c r="BG230" i="20"/>
  <c r="Y237" i="20"/>
  <c r="AI223" i="20"/>
  <c r="J274" i="20"/>
  <c r="AW260" i="20"/>
  <c r="BI280" i="20"/>
  <c r="Z258" i="20"/>
  <c r="W219" i="20"/>
  <c r="AS275" i="20"/>
  <c r="X244" i="20"/>
  <c r="Z232" i="20"/>
  <c r="U210" i="20"/>
  <c r="BC216" i="20"/>
  <c r="BI206" i="20"/>
  <c r="U208" i="20"/>
  <c r="Z279" i="20"/>
  <c r="AN247" i="20"/>
  <c r="AA250" i="20"/>
  <c r="AE280" i="20"/>
  <c r="AV290" i="20"/>
  <c r="AS294" i="20"/>
  <c r="AB222" i="20"/>
  <c r="BC209" i="20"/>
  <c r="J297" i="20"/>
  <c r="BF280" i="20"/>
  <c r="AZ246" i="20"/>
  <c r="AF276" i="20"/>
  <c r="T288" i="20"/>
  <c r="AW273" i="20"/>
  <c r="AJ206" i="20"/>
  <c r="BH244" i="20"/>
  <c r="AW231" i="20"/>
  <c r="AY244" i="20"/>
  <c r="AB264" i="20"/>
  <c r="BF273" i="20"/>
  <c r="AO288" i="20"/>
  <c r="BH288" i="20"/>
  <c r="AU220" i="20"/>
  <c r="AN244" i="20"/>
  <c r="Z259" i="20"/>
  <c r="BH217" i="20"/>
  <c r="AQ286" i="20"/>
  <c r="AS276" i="20"/>
  <c r="AS266" i="20"/>
  <c r="BA208" i="20"/>
  <c r="AM231" i="20"/>
  <c r="W252" i="20"/>
  <c r="X280" i="20"/>
  <c r="W251" i="20"/>
  <c r="BF232" i="20"/>
  <c r="AM234" i="20"/>
  <c r="AF290" i="20"/>
  <c r="BF205" i="20"/>
  <c r="AG273" i="20"/>
  <c r="Y258" i="20"/>
  <c r="AM245" i="20"/>
  <c r="BC244" i="20"/>
  <c r="BH203" i="20"/>
  <c r="F280" i="20"/>
  <c r="AY232" i="20"/>
  <c r="AD274" i="20"/>
  <c r="AO236" i="20"/>
  <c r="AO232" i="20"/>
  <c r="AP262" i="20"/>
  <c r="U260" i="20"/>
  <c r="AJ251" i="20"/>
  <c r="U259" i="20"/>
  <c r="BB208" i="20"/>
  <c r="AL248" i="20"/>
  <c r="BA289" i="20"/>
  <c r="AI286" i="20"/>
  <c r="BF203" i="20"/>
  <c r="AF287" i="20"/>
  <c r="AQ280" i="20"/>
  <c r="T230" i="20"/>
  <c r="AM260" i="20"/>
  <c r="H222" i="20"/>
  <c r="AO217" i="20"/>
  <c r="AC231" i="20"/>
  <c r="Z293" i="20"/>
  <c r="U289" i="20"/>
  <c r="Y222" i="20"/>
  <c r="BI272" i="20"/>
  <c r="BC266" i="20"/>
  <c r="X287" i="20"/>
  <c r="AU289" i="20"/>
  <c r="F231" i="20"/>
  <c r="AO260" i="20"/>
  <c r="AI252" i="20"/>
  <c r="BC247" i="20"/>
  <c r="BG289" i="20"/>
  <c r="AT280" i="20"/>
  <c r="AG203" i="20"/>
  <c r="Y238" i="20"/>
  <c r="AP205" i="20"/>
  <c r="AF202" i="20"/>
  <c r="W210" i="20"/>
  <c r="AT279" i="20"/>
  <c r="U233" i="20"/>
  <c r="X266" i="20"/>
  <c r="H260" i="20"/>
  <c r="W273" i="20"/>
  <c r="AN287" i="20"/>
  <c r="AI273" i="20"/>
  <c r="AV202" i="20"/>
  <c r="AI224" i="20"/>
  <c r="Z206" i="20"/>
  <c r="BI292" i="20"/>
  <c r="AL259" i="20"/>
  <c r="AM258" i="20"/>
  <c r="AL220" i="20"/>
  <c r="AT258" i="20"/>
  <c r="BG224" i="20"/>
  <c r="AY288" i="20"/>
  <c r="AW224" i="20"/>
  <c r="AW245" i="20"/>
  <c r="U273" i="20"/>
  <c r="U216" i="20"/>
  <c r="AL276" i="20"/>
  <c r="Y247" i="20"/>
  <c r="H209" i="20"/>
  <c r="Y250" i="20"/>
  <c r="Z208" i="20"/>
  <c r="Y223" i="20"/>
  <c r="AV232" i="20"/>
  <c r="AA279" i="20"/>
  <c r="U209" i="20"/>
  <c r="AO265" i="20"/>
  <c r="AQ293" i="20"/>
  <c r="U278" i="20"/>
  <c r="AP266" i="20"/>
  <c r="AX246" i="20"/>
  <c r="T224" i="20"/>
  <c r="AZ224" i="20"/>
  <c r="BH208" i="20"/>
  <c r="AM223" i="20"/>
  <c r="AQ238" i="20"/>
  <c r="AV248" i="20"/>
  <c r="W236" i="20"/>
  <c r="AB246" i="20"/>
  <c r="AL222" i="20"/>
  <c r="AB203" i="20"/>
  <c r="AK293" i="20"/>
  <c r="BF236" i="20"/>
  <c r="BB203" i="20"/>
  <c r="AG206" i="20"/>
  <c r="BH209" i="20"/>
  <c r="BB278" i="20"/>
  <c r="BC234" i="20"/>
  <c r="AV251" i="20"/>
  <c r="AT202" i="20"/>
  <c r="AB244" i="20"/>
  <c r="BA244" i="20"/>
  <c r="AB220" i="20"/>
  <c r="AO206" i="20"/>
  <c r="AR208" i="20"/>
  <c r="BB247" i="20"/>
  <c r="T217" i="20"/>
  <c r="AK205" i="20"/>
  <c r="AM280" i="20"/>
  <c r="AY259" i="20"/>
  <c r="AS279" i="20"/>
  <c r="V258" i="20"/>
  <c r="AE217" i="20"/>
  <c r="AD276" i="20"/>
  <c r="AJ244" i="20"/>
  <c r="BC286" i="20"/>
  <c r="AG247" i="20"/>
  <c r="F238" i="20"/>
  <c r="J206" i="20"/>
  <c r="BC222" i="20"/>
  <c r="BF266" i="20"/>
  <c r="BG290" i="20"/>
  <c r="AU248" i="20"/>
  <c r="F258" i="20"/>
  <c r="H230" i="20"/>
  <c r="AF264" i="20"/>
  <c r="J246" i="20"/>
  <c r="AU288" i="20"/>
  <c r="BC220" i="20"/>
  <c r="W292" i="20"/>
  <c r="BB273" i="20"/>
  <c r="V286" i="20"/>
  <c r="J296" i="20"/>
  <c r="AR209" i="20"/>
  <c r="AK292" i="20"/>
  <c r="BA266" i="20"/>
  <c r="AW237" i="20"/>
  <c r="AQ202" i="20"/>
  <c r="V238" i="20"/>
  <c r="W260" i="20"/>
  <c r="AB261" i="20"/>
  <c r="AP272" i="20"/>
  <c r="AJ210" i="20"/>
  <c r="AG216" i="20"/>
  <c r="AU224" i="20"/>
  <c r="AM208" i="20"/>
  <c r="AC248" i="20"/>
  <c r="BC260" i="20"/>
  <c r="AC294" i="20"/>
  <c r="BG265" i="20"/>
  <c r="W232" i="20"/>
  <c r="AE287" i="20"/>
  <c r="BB290" i="20"/>
  <c r="T274" i="20"/>
  <c r="AF224" i="20"/>
  <c r="AS289" i="20"/>
  <c r="AE245" i="20"/>
  <c r="AO266" i="20"/>
  <c r="BI223" i="20"/>
  <c r="AM218" i="20"/>
  <c r="H261" i="20"/>
  <c r="BA217" i="20"/>
  <c r="AJ230" i="20"/>
  <c r="AN252" i="20"/>
  <c r="AO252" i="20"/>
  <c r="AO222" i="20"/>
  <c r="X288" i="20"/>
  <c r="H276" i="20"/>
  <c r="AD279" i="20"/>
  <c r="V205" i="20"/>
  <c r="AZ230" i="20"/>
  <c r="AP238" i="20"/>
  <c r="W279" i="20"/>
  <c r="AH272" i="20"/>
  <c r="F202" i="20"/>
  <c r="AJ204" i="20"/>
  <c r="J286" i="20"/>
  <c r="BF209" i="20"/>
  <c r="AO238" i="20"/>
  <c r="BH262" i="20"/>
  <c r="Y265" i="20"/>
  <c r="AS204" i="20"/>
  <c r="BC248" i="20"/>
  <c r="BG258" i="20"/>
  <c r="H203" i="20"/>
  <c r="BF261" i="20"/>
  <c r="BI279" i="20"/>
  <c r="AG248" i="20"/>
  <c r="AB238" i="20"/>
  <c r="AP294" i="20"/>
  <c r="AP218" i="20"/>
  <c r="AU259" i="20"/>
  <c r="AX288" i="20"/>
  <c r="AR247" i="20"/>
  <c r="X272" i="20"/>
  <c r="AF265" i="20"/>
  <c r="X275" i="20"/>
  <c r="AS265" i="20"/>
  <c r="AG259" i="20"/>
  <c r="AY294" i="20"/>
  <c r="AT245" i="20"/>
  <c r="AR230" i="20"/>
  <c r="AU287" i="20"/>
  <c r="AB248" i="20"/>
  <c r="J251" i="20"/>
  <c r="AP289" i="20"/>
  <c r="AQ288" i="20"/>
  <c r="V208" i="20"/>
  <c r="AK258" i="20"/>
  <c r="AI289" i="20"/>
  <c r="X220" i="20"/>
  <c r="BA280" i="20"/>
  <c r="AX209" i="20"/>
  <c r="AE204" i="20"/>
  <c r="AG222" i="20"/>
  <c r="J217" i="20"/>
  <c r="AW266" i="20"/>
  <c r="AO251" i="20"/>
  <c r="X279" i="20"/>
  <c r="Z250" i="20"/>
  <c r="BC290" i="20"/>
  <c r="AV238" i="20"/>
  <c r="AQ264" i="20"/>
  <c r="J230" i="20"/>
  <c r="H266" i="20"/>
  <c r="AA264" i="20"/>
  <c r="AT218" i="20"/>
  <c r="Y246" i="20"/>
  <c r="AA274" i="20"/>
  <c r="AZ279" i="20"/>
  <c r="X234" i="20"/>
  <c r="U265" i="20"/>
  <c r="J273" i="20"/>
  <c r="AH287" i="20"/>
  <c r="AK206" i="20"/>
  <c r="AM290" i="20"/>
  <c r="AC273" i="20"/>
  <c r="AF219" i="20"/>
  <c r="BB210" i="20"/>
  <c r="AD264" i="20"/>
  <c r="BB219" i="20"/>
  <c r="V265" i="20"/>
  <c r="AE208" i="20"/>
  <c r="BG204" i="20"/>
  <c r="AV279" i="20"/>
  <c r="BH210" i="20"/>
  <c r="AT217" i="20"/>
  <c r="AY279" i="20"/>
  <c r="AQ210" i="20"/>
  <c r="AN289" i="20"/>
  <c r="W233" i="20"/>
  <c r="AA265" i="20"/>
  <c r="AJ231" i="20"/>
  <c r="AQ230" i="20"/>
  <c r="BA230" i="20"/>
  <c r="BG275" i="20"/>
  <c r="J222" i="20"/>
  <c r="J275" i="20"/>
  <c r="AN209" i="20"/>
  <c r="AE238" i="20"/>
  <c r="AT275" i="20"/>
  <c r="Z203" i="20"/>
  <c r="Z217" i="20"/>
  <c r="H289" i="20"/>
  <c r="AV289" i="20"/>
  <c r="BC278" i="20"/>
  <c r="AM222" i="20"/>
  <c r="AJ252" i="20"/>
  <c r="AX222" i="20"/>
  <c r="Z219" i="20"/>
  <c r="AZ210" i="20"/>
  <c r="AK290" i="20"/>
  <c r="AK264" i="20"/>
  <c r="AJ288" i="20"/>
  <c r="BH278" i="20"/>
  <c r="T289" i="20"/>
  <c r="AZ232" i="20"/>
  <c r="AN272" i="20"/>
  <c r="AV234" i="20"/>
  <c r="AJ232" i="20"/>
  <c r="BA272" i="20"/>
  <c r="J232" i="20"/>
  <c r="AI238" i="20"/>
  <c r="AA232" i="20"/>
  <c r="AJ274" i="20"/>
  <c r="BA234" i="20"/>
  <c r="X230" i="20"/>
  <c r="AS252" i="20"/>
  <c r="AQ262" i="20"/>
  <c r="AG202" i="20"/>
  <c r="AM262" i="20"/>
  <c r="BG274" i="20"/>
  <c r="AN234" i="20"/>
  <c r="AP217" i="20"/>
  <c r="BF286" i="20"/>
  <c r="F261" i="20"/>
  <c r="AC272" i="20"/>
  <c r="H296" i="20"/>
  <c r="Y216" i="20"/>
  <c r="AJ233" i="20"/>
  <c r="BH219" i="20"/>
  <c r="H223" i="20"/>
  <c r="T286" i="20"/>
  <c r="X273" i="20"/>
  <c r="AY206" i="20"/>
  <c r="W272" i="20"/>
  <c r="F251" i="20"/>
  <c r="W218" i="20"/>
  <c r="AR260" i="20"/>
  <c r="T236" i="20"/>
  <c r="AD205" i="20"/>
  <c r="AM265" i="20"/>
  <c r="BB264" i="20"/>
  <c r="AW222" i="20"/>
  <c r="AR250" i="20"/>
  <c r="AB273" i="20"/>
  <c r="AP280" i="20"/>
  <c r="AX275" i="20"/>
  <c r="AN216" i="20"/>
  <c r="AO264" i="20"/>
  <c r="V293" i="20"/>
  <c r="AP252" i="20"/>
  <c r="L209" i="20"/>
  <c r="AE276" i="20"/>
  <c r="AB245" i="20"/>
  <c r="AG220" i="20"/>
  <c r="AW230" i="20"/>
  <c r="AP232" i="20"/>
  <c r="AV224" i="20"/>
  <c r="AW261" i="20"/>
  <c r="AA203" i="20"/>
  <c r="BI224" i="20"/>
  <c r="U236" i="20"/>
  <c r="AH288" i="20"/>
  <c r="AM287" i="20"/>
  <c r="BH204" i="20"/>
  <c r="BF219" i="20"/>
  <c r="AR286" i="20"/>
  <c r="AS260" i="20"/>
  <c r="Z218" i="20"/>
  <c r="W293" i="20"/>
  <c r="Y275" i="20"/>
  <c r="AS258" i="20"/>
  <c r="AY219" i="20"/>
  <c r="AJ290" i="20"/>
  <c r="Y292" i="20"/>
  <c r="AD222" i="20"/>
  <c r="BG292" i="20"/>
  <c r="J248" i="20"/>
  <c r="AC275" i="20"/>
  <c r="AQ231" i="20"/>
  <c r="AF259" i="20"/>
  <c r="AU276" i="20"/>
  <c r="AZ236" i="20"/>
  <c r="AT230" i="20"/>
  <c r="AY274" i="20"/>
  <c r="AF210" i="20"/>
  <c r="AJ247" i="20"/>
  <c r="Y220" i="20"/>
  <c r="AU258" i="20"/>
  <c r="BB289" i="20"/>
  <c r="AV203" i="20"/>
  <c r="BA252" i="20"/>
  <c r="AH251" i="20"/>
  <c r="AK230" i="20"/>
  <c r="AC234" i="20"/>
  <c r="AG294" i="20"/>
  <c r="F286" i="20"/>
  <c r="AD245" i="20"/>
  <c r="AZ288" i="20"/>
  <c r="BA294" i="20"/>
  <c r="AM264" i="20"/>
  <c r="U274" i="20"/>
  <c r="U290" i="20"/>
  <c r="BF258" i="20"/>
  <c r="AB250" i="20"/>
  <c r="AR292" i="20"/>
  <c r="AV204" i="20"/>
  <c r="AT244" i="20"/>
  <c r="AC259" i="20"/>
  <c r="T280" i="20"/>
  <c r="Z273" i="20"/>
  <c r="AE236" i="20"/>
  <c r="BI203" i="20"/>
  <c r="AH275" i="20"/>
  <c r="AX251" i="20"/>
  <c r="AG209" i="20"/>
  <c r="AG237" i="20"/>
  <c r="AA230" i="20"/>
  <c r="T220" i="20"/>
  <c r="AJ236" i="20"/>
  <c r="AY292" i="20"/>
  <c r="AN273" i="20"/>
  <c r="AU294" i="20"/>
  <c r="AJ223" i="20"/>
  <c r="AB288" i="20"/>
  <c r="AE232" i="20"/>
  <c r="AU280" i="20"/>
  <c r="AU203" i="20"/>
  <c r="AW265" i="20"/>
  <c r="BH289" i="20"/>
  <c r="BA292" i="20"/>
  <c r="AS245" i="20"/>
  <c r="AC237" i="20"/>
  <c r="AW292" i="20"/>
  <c r="U252" i="20"/>
  <c r="AW278" i="20"/>
  <c r="AX279" i="20"/>
  <c r="AN238" i="20"/>
  <c r="Z247" i="20"/>
  <c r="AB279" i="20"/>
  <c r="H231" i="20"/>
  <c r="AC245" i="20"/>
  <c r="AJ264" i="20"/>
  <c r="T293" i="20"/>
  <c r="AB289" i="20"/>
  <c r="AF247" i="20"/>
  <c r="AM273" i="20"/>
  <c r="AI251" i="20"/>
  <c r="AL252" i="20"/>
  <c r="BB262" i="20"/>
  <c r="AI264" i="20"/>
  <c r="AV236" i="20"/>
  <c r="Y294" i="20"/>
  <c r="AW208" i="20"/>
  <c r="F262" i="20"/>
  <c r="T278" i="20"/>
  <c r="AW210" i="20"/>
  <c r="L203" i="20"/>
  <c r="AA292" i="20"/>
  <c r="J247" i="20"/>
  <c r="H218" i="20"/>
  <c r="AH224" i="20"/>
  <c r="AC247" i="20"/>
  <c r="AA259" i="20"/>
  <c r="BI290" i="20"/>
  <c r="AD273" i="20"/>
  <c r="AT210" i="20"/>
  <c r="J210" i="20"/>
  <c r="BB266" i="20"/>
  <c r="V288" i="20"/>
  <c r="AS217" i="20"/>
  <c r="V278" i="20"/>
  <c r="BC276" i="20"/>
  <c r="T203" i="20"/>
  <c r="AR210" i="20"/>
  <c r="U204" i="20"/>
  <c r="AJ222" i="20"/>
  <c r="AF288" i="20"/>
  <c r="T276" i="20"/>
  <c r="BA247" i="20"/>
  <c r="BB276" i="20"/>
  <c r="BC238" i="20"/>
  <c r="AA238" i="20"/>
  <c r="H224" i="20"/>
  <c r="L210" i="20"/>
  <c r="BI250" i="20"/>
  <c r="X274" i="20"/>
  <c r="BH258" i="20"/>
  <c r="AK294" i="20"/>
  <c r="AF230" i="20"/>
  <c r="U247" i="20"/>
  <c r="BA259" i="20"/>
  <c r="AP204" i="20"/>
  <c r="Y293" i="20"/>
  <c r="AM279" i="20"/>
  <c r="AS278" i="20"/>
  <c r="AM247" i="20"/>
  <c r="AA252" i="20"/>
  <c r="Y233" i="20"/>
  <c r="AH247" i="20"/>
  <c r="H264" i="20"/>
  <c r="AJ245" i="20"/>
  <c r="AX272" i="20"/>
  <c r="BG216" i="20"/>
  <c r="BI204" i="20"/>
  <c r="AD210" i="20"/>
  <c r="H233" i="20"/>
  <c r="H265" i="20"/>
  <c r="V252" i="20"/>
  <c r="F222" i="20"/>
  <c r="AR219" i="20"/>
  <c r="BF237" i="20"/>
  <c r="W265" i="20"/>
  <c r="BI217" i="20"/>
  <c r="AO286" i="20"/>
  <c r="BB224" i="20"/>
  <c r="Z274" i="20"/>
  <c r="BG251" i="20"/>
  <c r="Y203" i="20"/>
  <c r="J219" i="20"/>
  <c r="AD289" i="20"/>
  <c r="AJ261" i="20"/>
  <c r="AP292" i="20"/>
  <c r="AX265" i="20"/>
  <c r="L208" i="20"/>
  <c r="BA224" i="20"/>
  <c r="AO278" i="20"/>
  <c r="AY280" i="20"/>
  <c r="AW251" i="20"/>
  <c r="AN206" i="20"/>
  <c r="BH250" i="20"/>
  <c r="AH265" i="20"/>
  <c r="F206" i="20"/>
  <c r="U248" i="20"/>
  <c r="AC216" i="20"/>
  <c r="BB233" i="20"/>
  <c r="AV220" i="20"/>
  <c r="T237" i="20"/>
  <c r="AQ236" i="20"/>
  <c r="AG290" i="20"/>
  <c r="BB230" i="20"/>
  <c r="AH245" i="20"/>
  <c r="U230" i="20"/>
  <c r="AF266" i="20"/>
  <c r="AH250" i="20"/>
  <c r="Z290" i="20"/>
  <c r="AP247" i="20"/>
  <c r="AP278" i="20"/>
  <c r="W245" i="20"/>
  <c r="AT293" i="20"/>
  <c r="AQ218" i="20"/>
  <c r="AE219" i="20"/>
  <c r="X205" i="20"/>
  <c r="AH237" i="20"/>
  <c r="J252" i="20"/>
  <c r="AK218" i="20"/>
  <c r="BC258" i="20"/>
  <c r="AV237" i="20"/>
  <c r="AH223" i="20"/>
  <c r="AF274" i="20"/>
  <c r="AU234" i="20"/>
  <c r="Y290" i="20"/>
  <c r="BF231" i="20"/>
  <c r="AZ216" i="20"/>
  <c r="AM233" i="20"/>
  <c r="AQ279" i="20"/>
  <c r="AG205" i="20"/>
  <c r="V216" i="20"/>
  <c r="Z278" i="20"/>
  <c r="AI265" i="20"/>
  <c r="V206" i="20"/>
  <c r="H293" i="20"/>
  <c r="AM246" i="20"/>
  <c r="BA209" i="20"/>
  <c r="BC205" i="20"/>
  <c r="AZ287" i="20"/>
  <c r="AV288" i="20"/>
  <c r="AM217" i="20"/>
  <c r="AK217" i="20"/>
  <c r="AT278" i="20"/>
  <c r="AZ264" i="20"/>
  <c r="AT236" i="20"/>
  <c r="AO258" i="20"/>
  <c r="BG273" i="20"/>
  <c r="AQ244" i="20"/>
  <c r="BI286" i="20"/>
  <c r="U288" i="20"/>
  <c r="BC251" i="20"/>
  <c r="W222" i="20"/>
  <c r="BC223" i="20"/>
  <c r="AS208" i="20"/>
  <c r="AD278" i="20"/>
  <c r="AJ258" i="20"/>
  <c r="AC280" i="20"/>
  <c r="BG280" i="20"/>
  <c r="AS222" i="20"/>
  <c r="U272" i="20"/>
  <c r="J223" i="20"/>
  <c r="AZ274" i="20"/>
  <c r="Y205" i="20"/>
  <c r="AJ287" i="20"/>
  <c r="U224" i="20"/>
  <c r="AV250" i="20"/>
  <c r="BG245" i="20"/>
  <c r="V287" i="20"/>
  <c r="AN237" i="20"/>
  <c r="V218" i="20"/>
  <c r="AO216" i="20"/>
  <c r="BG272" i="20"/>
  <c r="AB217" i="20"/>
  <c r="AL234" i="20"/>
  <c r="AV287" i="20"/>
  <c r="AN264" i="20"/>
  <c r="F216" i="20"/>
  <c r="AX293" i="20"/>
  <c r="V224" i="20"/>
  <c r="V246" i="20"/>
  <c r="AW259" i="20"/>
  <c r="U266" i="20"/>
  <c r="AO259" i="20"/>
  <c r="T238" i="20"/>
  <c r="AA234" i="20"/>
  <c r="AE205" i="20"/>
  <c r="AZ231" i="20"/>
  <c r="AP261" i="20"/>
  <c r="AV278" i="20"/>
  <c r="AD248" i="20"/>
  <c r="AQ287" i="20"/>
  <c r="AA278" i="20"/>
  <c r="AR273" i="20"/>
  <c r="AR224" i="20"/>
  <c r="AS293" i="20"/>
  <c r="AQ204" i="20"/>
  <c r="AO279" i="20"/>
  <c r="AH294" i="20"/>
  <c r="U206" i="20"/>
  <c r="AM293" i="20"/>
  <c r="BI246" i="20"/>
  <c r="W286" i="20"/>
  <c r="AU210" i="20"/>
  <c r="H288" i="20"/>
  <c r="BF206" i="20"/>
  <c r="J290" i="20"/>
  <c r="H273" i="20"/>
  <c r="Y279" i="20"/>
  <c r="BF217" i="20"/>
  <c r="BI230" i="20"/>
  <c r="AY248" i="20"/>
  <c r="AO224" i="20"/>
  <c r="AP230" i="20"/>
  <c r="W246" i="20"/>
  <c r="AS290" i="20"/>
  <c r="AX220" i="20"/>
  <c r="BH218" i="20"/>
  <c r="AV245" i="20"/>
  <c r="AV272" i="20"/>
  <c r="AX280" i="20"/>
  <c r="AL274" i="20"/>
  <c r="AW279" i="20"/>
  <c r="AT208" i="20"/>
  <c r="AY278" i="20"/>
  <c r="AK248" i="20"/>
  <c r="AW204" i="20"/>
  <c r="AW219" i="20"/>
  <c r="AI237" i="20"/>
  <c r="Z289" i="20"/>
  <c r="AE206" i="20"/>
  <c r="AE250" i="20"/>
  <c r="AL250" i="20"/>
  <c r="AD219" i="20"/>
  <c r="AI292" i="20"/>
  <c r="BC274" i="20"/>
  <c r="AP244" i="20"/>
  <c r="AZ220" i="20"/>
  <c r="BA222" i="20"/>
  <c r="BB245" i="20"/>
  <c r="AZ292" i="20"/>
  <c r="BI261" i="20"/>
  <c r="AE289" i="20"/>
  <c r="AX218" i="20"/>
  <c r="AD292" i="20"/>
  <c r="Y252" i="20"/>
  <c r="BA219" i="20"/>
  <c r="AS247" i="20"/>
  <c r="AC244" i="20"/>
  <c r="AZ259" i="20"/>
  <c r="AY289" i="20"/>
  <c r="AY247" i="20"/>
  <c r="AY251" i="20"/>
  <c r="BG233" i="20"/>
  <c r="BF204" i="20"/>
  <c r="AD265" i="20"/>
  <c r="BI276" i="20"/>
  <c r="AX208" i="20"/>
  <c r="BC280" i="20"/>
  <c r="BF245" i="20"/>
  <c r="J233" i="20"/>
  <c r="AZ247" i="20"/>
  <c r="U261" i="20"/>
  <c r="AW262" i="20"/>
  <c r="BC246" i="20"/>
  <c r="AC220" i="20"/>
  <c r="AX258" i="20"/>
  <c r="J202" i="20"/>
  <c r="W289" i="20"/>
  <c r="AL230" i="20"/>
  <c r="BF210" i="20"/>
  <c r="AO276" i="20"/>
  <c r="F230" i="20"/>
  <c r="AJ220" i="20"/>
  <c r="AL251" i="20"/>
  <c r="AS274" i="20"/>
  <c r="BI209" i="20"/>
  <c r="L206" i="20"/>
  <c r="AH205" i="20"/>
  <c r="AR290" i="20"/>
  <c r="AJ260" i="20"/>
  <c r="F203" i="20"/>
  <c r="F234" i="20"/>
  <c r="T205" i="20"/>
  <c r="AS246" i="20"/>
  <c r="AX292" i="20"/>
  <c r="BA264" i="20"/>
  <c r="AA217" i="20"/>
  <c r="Z275" i="20"/>
  <c r="BB265" i="20"/>
  <c r="U276" i="20"/>
  <c r="AG234" i="20"/>
  <c r="AT294" i="20"/>
  <c r="Z294" i="20"/>
  <c r="U223" i="20"/>
  <c r="AD280" i="20"/>
  <c r="AN266" i="20"/>
  <c r="W202" i="20"/>
  <c r="BI265" i="20"/>
  <c r="AE252" i="20"/>
  <c r="AJ205" i="20"/>
  <c r="T223" i="20"/>
  <c r="AH238" i="20"/>
  <c r="X231" i="20"/>
  <c r="AE275" i="20"/>
  <c r="AD206" i="20"/>
  <c r="AE247" i="20"/>
  <c r="AV293" i="20"/>
  <c r="F252" i="20"/>
  <c r="AO208" i="20"/>
  <c r="AE293" i="20"/>
  <c r="AU293" i="20"/>
  <c r="U231" i="20"/>
  <c r="AS272" i="20"/>
  <c r="AK276" i="20"/>
  <c r="AX204" i="20"/>
  <c r="U293" i="20"/>
  <c r="AX231" i="20"/>
  <c r="AE223" i="20"/>
  <c r="X222" i="20"/>
  <c r="AU218" i="20"/>
  <c r="AN217" i="20"/>
  <c r="Y272" i="20"/>
  <c r="AV258" i="20"/>
  <c r="AY237" i="20"/>
  <c r="AY203" i="20"/>
  <c r="AN290" i="20"/>
  <c r="V204" i="20"/>
  <c r="AT289" i="20"/>
  <c r="AN261" i="20"/>
  <c r="AC224" i="20"/>
  <c r="AB258" i="20"/>
  <c r="AR202" i="20"/>
  <c r="AQ294" i="20"/>
  <c r="T208" i="20"/>
  <c r="BG266" i="20"/>
  <c r="X293" i="20"/>
  <c r="AN279" i="20"/>
  <c r="AF280" i="20"/>
  <c r="AD220" i="20"/>
  <c r="AS238" i="20"/>
  <c r="BG203" i="20"/>
  <c r="AP236" i="20"/>
  <c r="F293" i="20"/>
  <c r="AU273" i="20"/>
  <c r="F298" i="20"/>
  <c r="AV233" i="20"/>
  <c r="W294" i="20"/>
  <c r="AA262" i="20"/>
  <c r="Z236" i="20"/>
  <c r="AB208" i="20"/>
  <c r="AF223" i="20"/>
  <c r="BH290" i="20"/>
  <c r="AX224" i="20"/>
  <c r="AA244" i="20"/>
  <c r="AV252" i="20"/>
  <c r="AK279" i="20"/>
  <c r="AI234" i="20"/>
  <c r="AL287" i="20"/>
  <c r="AY246" i="20"/>
  <c r="F272" i="20"/>
  <c r="J265" i="20"/>
  <c r="AQ217" i="20"/>
  <c r="Z234" i="20"/>
  <c r="AS248" i="20"/>
  <c r="AJ266" i="20"/>
  <c r="BI245" i="20"/>
  <c r="BI252" i="20"/>
  <c r="T275" i="20"/>
  <c r="AN233" i="20"/>
  <c r="AH266" i="20"/>
  <c r="V234" i="20"/>
  <c r="AN218" i="20"/>
  <c r="BF274" i="20"/>
  <c r="AL203" i="20"/>
  <c r="AU236" i="20"/>
  <c r="BH236" i="20"/>
  <c r="Z216" i="20"/>
  <c r="AS234" i="20"/>
  <c r="AW272" i="20"/>
  <c r="BI231" i="20"/>
  <c r="AG292" i="20"/>
  <c r="AY273" i="20"/>
  <c r="AT222" i="20"/>
  <c r="AI287" i="20"/>
  <c r="AP260" i="20"/>
  <c r="AV209" i="20"/>
  <c r="AK237" i="20"/>
  <c r="AR288" i="20"/>
  <c r="V275" i="20"/>
  <c r="Z209" i="20"/>
  <c r="BC236" i="20"/>
  <c r="AN205" i="20"/>
  <c r="J262" i="20"/>
  <c r="AB219" i="20"/>
  <c r="U286" i="20"/>
  <c r="V248" i="20"/>
  <c r="U280" i="20"/>
  <c r="AS205" i="20"/>
  <c r="AX234" i="20"/>
  <c r="AQ261" i="20"/>
  <c r="BA265" i="20"/>
  <c r="AQ205" i="20"/>
  <c r="BF208" i="20"/>
  <c r="AC204" i="20"/>
  <c r="BA274" i="20"/>
  <c r="AO220" i="20"/>
  <c r="AY233" i="20"/>
  <c r="F274" i="20"/>
  <c r="V245" i="20"/>
  <c r="BB274" i="20"/>
  <c r="AG245" i="20"/>
  <c r="AB260" i="20"/>
  <c r="AH208" i="20"/>
  <c r="AB292" i="20"/>
  <c r="U292" i="20"/>
  <c r="AZ250" i="20"/>
  <c r="AB286" i="20"/>
  <c r="AK245" i="20"/>
  <c r="J261" i="20"/>
  <c r="AY222" i="20"/>
  <c r="AO202" i="20"/>
  <c r="AP251" i="20"/>
  <c r="J208" i="20"/>
  <c r="BF216" i="20"/>
  <c r="BB237" i="20"/>
  <c r="AB262" i="20"/>
  <c r="AL260" i="20"/>
  <c r="AN230" i="20"/>
  <c r="AA246" i="20"/>
  <c r="AB230" i="20"/>
  <c r="AD252" i="20"/>
  <c r="X224" i="20"/>
  <c r="AQ289" i="20"/>
  <c r="BB204" i="20"/>
  <c r="AH259" i="20"/>
  <c r="AB223" i="20"/>
  <c r="Z286" i="20"/>
  <c r="F266" i="20"/>
  <c r="Z266" i="20"/>
  <c r="AM216" i="20"/>
  <c r="AO209" i="20"/>
  <c r="AT262" i="20"/>
  <c r="BB258" i="20"/>
  <c r="J237" i="20"/>
  <c r="T259" i="20"/>
  <c r="AC293" i="20"/>
  <c r="U203" i="20"/>
  <c r="AU262" i="20"/>
  <c r="AH276" i="20"/>
  <c r="AJ219" i="20"/>
  <c r="AE209" i="20"/>
  <c r="AG231" i="20"/>
  <c r="AT286" i="20"/>
  <c r="J292" i="20"/>
  <c r="T290" i="20"/>
  <c r="T262" i="20"/>
  <c r="BH260" i="20"/>
  <c r="AS210" i="20"/>
  <c r="AB259" i="20"/>
  <c r="Y266" i="20"/>
  <c r="AK216" i="20"/>
  <c r="AH279" i="20"/>
  <c r="J264" i="20"/>
  <c r="AY209" i="20"/>
  <c r="AM292" i="20"/>
  <c r="AC278" i="20"/>
  <c r="AQ259" i="20"/>
  <c r="AV292" i="20"/>
  <c r="BA276" i="20"/>
  <c r="BI205" i="20"/>
  <c r="BC288" i="20"/>
  <c r="AG261" i="20"/>
  <c r="BG287" i="20"/>
  <c r="W259" i="20"/>
  <c r="W258" i="20"/>
  <c r="AT234" i="20"/>
  <c r="J298" i="20"/>
  <c r="H220" i="20"/>
  <c r="AN293" i="20"/>
  <c r="AX273" i="20"/>
  <c r="AW223" i="20"/>
  <c r="AR220" i="20"/>
  <c r="AQ273" i="20"/>
  <c r="AL266" i="20"/>
  <c r="H278" i="20"/>
  <c r="U217" i="20"/>
  <c r="AK259" i="20"/>
  <c r="AE278" i="20"/>
  <c r="AI290" i="20"/>
  <c r="AJ289" i="20"/>
  <c r="BG236" i="20"/>
  <c r="H238" i="20"/>
  <c r="F287" i="20"/>
  <c r="F204" i="20"/>
  <c r="X286" i="20"/>
  <c r="AM236" i="20"/>
  <c r="AP276" i="20"/>
  <c r="AR232" i="20"/>
  <c r="AS286" i="20"/>
  <c r="H246" i="20"/>
  <c r="AT237" i="20"/>
  <c r="AV230" i="20"/>
  <c r="AZ238" i="20"/>
  <c r="AT274" i="20"/>
  <c r="AA206" i="20"/>
  <c r="BI202" i="20"/>
  <c r="W231" i="20"/>
  <c r="AP273" i="20"/>
  <c r="BH251" i="20"/>
  <c r="BI247" i="20"/>
  <c r="AI261" i="20"/>
  <c r="AT287" i="20"/>
  <c r="T265" i="20"/>
  <c r="V250" i="20"/>
  <c r="AW244" i="20"/>
  <c r="H250" i="20"/>
  <c r="T247" i="20"/>
  <c r="AD290" i="20"/>
  <c r="BC217" i="20"/>
  <c r="F224" i="20"/>
  <c r="AM237" i="20"/>
  <c r="AH258" i="20"/>
  <c r="AZ262" i="20"/>
  <c r="V244" i="20"/>
  <c r="H294" i="20"/>
  <c r="AW294" i="20"/>
  <c r="Y280" i="20"/>
  <c r="BA246" i="20"/>
  <c r="AW286" i="20"/>
  <c r="X210" i="20"/>
  <c r="AJ208" i="20"/>
  <c r="J266" i="20"/>
  <c r="BI288" i="20"/>
  <c r="H205" i="20"/>
  <c r="AC232" i="20"/>
  <c r="F278" i="20"/>
  <c r="BF287" i="20"/>
  <c r="AV222" i="20"/>
  <c r="AU205" i="20"/>
  <c r="AZ260" i="20"/>
  <c r="BA293" i="20"/>
  <c r="AQ206" i="20"/>
  <c r="AV273" i="20"/>
  <c r="W206" i="20"/>
  <c r="Z264" i="20"/>
  <c r="T260" i="20"/>
  <c r="AH210" i="20"/>
  <c r="T279" i="20"/>
  <c r="AZ237" i="20"/>
  <c r="U275" i="20"/>
  <c r="Y245" i="20"/>
  <c r="AO247" i="20"/>
  <c r="AA272" i="20"/>
  <c r="AR217" i="20"/>
  <c r="H258" i="20"/>
  <c r="AA222" i="20"/>
  <c r="AT272" i="20"/>
  <c r="AB204" i="20"/>
  <c r="W287" i="20"/>
  <c r="AW293" i="20"/>
  <c r="AO218" i="20"/>
  <c r="Y286" i="20"/>
  <c r="X233" i="20"/>
  <c r="AF260" i="20"/>
  <c r="AA237" i="20"/>
  <c r="AL279" i="20"/>
  <c r="AA209" i="20"/>
  <c r="AJ217" i="20"/>
  <c r="AX262" i="20"/>
  <c r="BI293" i="20"/>
  <c r="BI251" i="20"/>
  <c r="AQ290" i="20"/>
  <c r="AF251" i="20"/>
  <c r="W224" i="20"/>
  <c r="AV247" i="20"/>
  <c r="X203" i="20"/>
  <c r="W238" i="20"/>
  <c r="AR272" i="20"/>
  <c r="AU290" i="20"/>
  <c r="BA202" i="20"/>
  <c r="AZ223" i="20"/>
  <c r="AE233" i="20"/>
  <c r="AQ292" i="20"/>
  <c r="AM289" i="20"/>
  <c r="AI274" i="20"/>
  <c r="AB272" i="20"/>
  <c r="AP208" i="20"/>
  <c r="Z220" i="20"/>
  <c r="AK246" i="20"/>
  <c r="AG232" i="20"/>
</calcChain>
</file>

<file path=xl/sharedStrings.xml><?xml version="1.0" encoding="utf-8"?>
<sst xmlns="http://schemas.openxmlformats.org/spreadsheetml/2006/main" count="6998" uniqueCount="919">
  <si>
    <t>Project</t>
  </si>
  <si>
    <t>DurationInDays</t>
  </si>
  <si>
    <t>DurationInMonths</t>
  </si>
  <si>
    <t>DurationInYears</t>
  </si>
  <si>
    <t>#Commits</t>
  </si>
  <si>
    <t>#Tables@Start</t>
  </si>
  <si>
    <t>#Tables@End</t>
  </si>
  <si>
    <t>#Attrs@Start</t>
  </si>
  <si>
    <t>#Attrs@End</t>
  </si>
  <si>
    <t>TotalTableInsertions</t>
  </si>
  <si>
    <t>TotalTableDeletions</t>
  </si>
  <si>
    <t>TotalAttrInsWithTableIns</t>
  </si>
  <si>
    <t>TotalAttrbDelWithTableDel</t>
  </si>
  <si>
    <t>TotalAttrInjected</t>
  </si>
  <si>
    <t>TotalAttrEjected</t>
  </si>
  <si>
    <t>TatalAttrWithTypeUpd</t>
  </si>
  <si>
    <t>TotalAttrInPKUpd</t>
  </si>
  <si>
    <t>TotalExpansion</t>
  </si>
  <si>
    <t>TotalMaintenance</t>
  </si>
  <si>
    <t>TotalTotalAttrActivity</t>
  </si>
  <si>
    <t>ExpansionRatePerCommit</t>
  </si>
  <si>
    <t>ExpansionRatePerMonth</t>
  </si>
  <si>
    <t>ExpansionRatePeryear</t>
  </si>
  <si>
    <t>MaintenanceRatePerCommit</t>
  </si>
  <si>
    <t>MaintenanceRatePerMonth</t>
  </si>
  <si>
    <t>MaintenanceRatePeryear</t>
  </si>
  <si>
    <t>TotalAttrActivityRatePerCommit</t>
  </si>
  <si>
    <t>TotalAttrActivityRatePerMonth</t>
  </si>
  <si>
    <t>TotalAttrActivityRatePeryear</t>
  </si>
  <si>
    <t>ResizingRatio</t>
  </si>
  <si>
    <t>3ev__tev_label</t>
  </si>
  <si>
    <t>AA-ALERT__frbcatdb</t>
  </si>
  <si>
    <t>APTrust__exchange</t>
  </si>
  <si>
    <t>Attendly__maillist</t>
  </si>
  <si>
    <t>BotBotMe__botbot-bot</t>
  </si>
  <si>
    <t>CityGrid__twonicorn</t>
  </si>
  <si>
    <t>DevMine__repotool</t>
  </si>
  <si>
    <t>EPICPaaS__appmsgsrv</t>
  </si>
  <si>
    <t>EricDepagne__Astrodb</t>
  </si>
  <si>
    <t>GoBelieveIO__im_service</t>
  </si>
  <si>
    <t>HXLStandard__hxl-proxy</t>
  </si>
  <si>
    <t>HaliteChallenge__Halite-II</t>
  </si>
  <si>
    <t>IamBc__abc</t>
  </si>
  <si>
    <t>JRonak__OnlineJudge</t>
  </si>
  <si>
    <t>MDSLab__s4t-iotronic-standalone</t>
  </si>
  <si>
    <t>MorpheusXAUT__eveauth</t>
  </si>
  <si>
    <t>NPRA__EmissionCalculatorLib</t>
  </si>
  <si>
    <t>RichMercer__ContentMetadata</t>
  </si>
  <si>
    <t>RiotingNerds__sails-hook-audittrail</t>
  </si>
  <si>
    <t>RubyMoney__money-rails</t>
  </si>
  <si>
    <t>SalesforceEng__cucumber-metrics</t>
  </si>
  <si>
    <t>SeldonIO__seldon-server</t>
  </si>
  <si>
    <t>TalkingData__OWL-v3</t>
  </si>
  <si>
    <t>Terry-Mao__gopush-cluster</t>
  </si>
  <si>
    <t>TwitchScience__rs_ingester</t>
  </si>
  <si>
    <t>UlricQin__beego-blog</t>
  </si>
  <si>
    <t>ZachBergh__spark-mysql-protocol</t>
  </si>
  <si>
    <t>accgit__acl</t>
  </si>
  <si>
    <t>aimeos__aimeos-typo3</t>
  </si>
  <si>
    <t>aiyi__go-user</t>
  </si>
  <si>
    <t>alextselegidis__easyappointments</t>
  </si>
  <si>
    <t>anchorcms__anchor-cms</t>
  </si>
  <si>
    <t>ankitjain28may__registration-module</t>
  </si>
  <si>
    <t>archan937__cached_record</t>
  </si>
  <si>
    <t>atomjump__loop-server</t>
  </si>
  <si>
    <t>benoitletondor__TwitterBot</t>
  </si>
  <si>
    <t>bgentry__que-go</t>
  </si>
  <si>
    <t>blabla1337__skf-flask</t>
  </si>
  <si>
    <t>blueriver__MuraCMS</t>
  </si>
  <si>
    <t>brettkromkamp__topic_db</t>
  </si>
  <si>
    <t>builderscon__octav</t>
  </si>
  <si>
    <t>byteball__byteballcore</t>
  </si>
  <si>
    <t>cartalyst__sentry</t>
  </si>
  <si>
    <t>cgrates__cgrates</t>
  </si>
  <si>
    <t>chill117__express-mysql-session</t>
  </si>
  <si>
    <t>colbygk__ARS</t>
  </si>
  <si>
    <t>comforme__comforme</t>
  </si>
  <si>
    <t>conceptsandtraining__libtree</t>
  </si>
  <si>
    <t>curt-labs__GoSurvey</t>
  </si>
  <si>
    <t>damnpoet__yiicart</t>
  </si>
  <si>
    <t>dburry__indexed_search</t>
  </si>
  <si>
    <t>devture__silex-user-bundle</t>
  </si>
  <si>
    <t>dlds__yii2-mlm</t>
  </si>
  <si>
    <t>dneustadt__majima</t>
  </si>
  <si>
    <t>dotkernel__frontend</t>
  </si>
  <si>
    <t>duythien__blog</t>
  </si>
  <si>
    <t>eldersantos__winston-postgre</t>
  </si>
  <si>
    <t>energine-cmf__energine</t>
  </si>
  <si>
    <t>enova__landable</t>
  </si>
  <si>
    <t>enova__prodder</t>
  </si>
  <si>
    <t>etsy__mixer</t>
  </si>
  <si>
    <t>fastpress__fastpress</t>
  </si>
  <si>
    <t>flynn__flynn-subdomainer</t>
  </si>
  <si>
    <t>foodcoopshop__foodcoopshop</t>
  </si>
  <si>
    <t>gem__oq-engine</t>
  </si>
  <si>
    <t>georgringer__logging</t>
  </si>
  <si>
    <t>goproj__note</t>
  </si>
  <si>
    <t>gousiosg__github-mirror</t>
  </si>
  <si>
    <t>guardian__alerta</t>
  </si>
  <si>
    <t>gugoan__economizzer</t>
  </si>
  <si>
    <t>h2oai__steam</t>
  </si>
  <si>
    <t>hugodias__cakegallery</t>
  </si>
  <si>
    <t>hurad__hurad</t>
  </si>
  <si>
    <t>ichthus-soft__bible-api</t>
  </si>
  <si>
    <t>imbo__imbo</t>
  </si>
  <si>
    <t>imsamurai__cakephp-task-plugin</t>
  </si>
  <si>
    <t>intelliants__subrion</t>
  </si>
  <si>
    <t>ironsmile__httpms</t>
  </si>
  <si>
    <t>jadekler__git-go-d3-concertsap</t>
  </si>
  <si>
    <t>jalkoby__squasher</t>
  </si>
  <si>
    <t>jaredbeck__paper_trail-sinatra</t>
  </si>
  <si>
    <t>jasdel__harvester</t>
  </si>
  <si>
    <t>jasongrimes__silex-simpleuser</t>
  </si>
  <si>
    <t>jaybennett89__thorium-go</t>
  </si>
  <si>
    <t>jcoppieters__cody</t>
  </si>
  <si>
    <t>jessemillar__stalks</t>
  </si>
  <si>
    <t>jingweno__jqplay</t>
  </si>
  <si>
    <t>jmcneese__bitmasked</t>
  </si>
  <si>
    <t>joomlatools__joomla-platform</t>
  </si>
  <si>
    <t>joomlatools__joomla-platform-categories</t>
  </si>
  <si>
    <t>joomlatools__joomla-platform-content</t>
  </si>
  <si>
    <t>joomlatools__joomla-platform-finder</t>
  </si>
  <si>
    <t>josephspurrier__gowebapp</t>
  </si>
  <si>
    <t>joyplus__o2oadmin</t>
  </si>
  <si>
    <t>keybase__node-client</t>
  </si>
  <si>
    <t>knightliao__disconf</t>
  </si>
  <si>
    <t>kronusme__dota2-api</t>
  </si>
  <si>
    <t>lamassu__lamassu-admin</t>
  </si>
  <si>
    <t>lamassu__lamassu-scripts</t>
  </si>
  <si>
    <t>leapp-to__prototype</t>
  </si>
  <si>
    <t>leighmacdonald__php_rbac</t>
  </si>
  <si>
    <t>lisong__code-push-server</t>
  </si>
  <si>
    <t>liujianping__scaffold</t>
  </si>
  <si>
    <t>magikcypress__slim-boot-boilerplate</t>
  </si>
  <si>
    <t>magnus-lycka__gocddash</t>
  </si>
  <si>
    <t>mapbox__node-mbtiles</t>
  </si>
  <si>
    <t>mapbox__osm-comments-parser</t>
  </si>
  <si>
    <t>marmelab__comfygure</t>
  </si>
  <si>
    <t>marssa__footprint</t>
  </si>
  <si>
    <t>matthewfranglen__postgres-elasticsearch-fdw</t>
  </si>
  <si>
    <t>mattinsler__work-it</t>
  </si>
  <si>
    <t>mbilbille__jpnforphp</t>
  </si>
  <si>
    <t>mem__padron</t>
  </si>
  <si>
    <t>mgilangjanuar__slimedoo</t>
  </si>
  <si>
    <t>milogert__ocdns</t>
  </si>
  <si>
    <t>mozilla-services__autograph</t>
  </si>
  <si>
    <t>mozilla-services__go-bouncer</t>
  </si>
  <si>
    <t>mozilla__ichnaea</t>
  </si>
  <si>
    <t>mozilla__mig</t>
  </si>
  <si>
    <t>mozilla__tls-observatory</t>
  </si>
  <si>
    <t>mukatee__pypro</t>
  </si>
  <si>
    <t>n2n__page</t>
  </si>
  <si>
    <t>n2n__rocket</t>
  </si>
  <si>
    <t>nats-io__nats-streaming-server</t>
  </si>
  <si>
    <t>nawork__nawork-uri</t>
  </si>
  <si>
    <t>neocogent__sqlchain</t>
  </si>
  <si>
    <t>neos__flow-development-collection</t>
  </si>
  <si>
    <t>nooku__joomla-todo</t>
  </si>
  <si>
    <t>opencart__opencart</t>
  </si>
  <si>
    <t>openzipkin__zipkin</t>
  </si>
  <si>
    <t>outbrain__orchestrator</t>
  </si>
  <si>
    <t>pinterest__teletraan</t>
  </si>
  <si>
    <t>pods-framework__pods</t>
  </si>
  <si>
    <t>portrino__px_hybrid_auth</t>
  </si>
  <si>
    <t>processone__ejabberd</t>
  </si>
  <si>
    <t>prooph__pdo-snapshot-store</t>
  </si>
  <si>
    <t>protosam__hostcontrol</t>
  </si>
  <si>
    <t>purefn__hipbot</t>
  </si>
  <si>
    <t>pw-press__web-project</t>
  </si>
  <si>
    <t>quickapps__cms</t>
  </si>
  <si>
    <t>ranaroussi__qtpylib</t>
  </si>
  <si>
    <t>remind101__empire</t>
  </si>
  <si>
    <t>rill-event-sourcing__rill</t>
  </si>
  <si>
    <t>rogeriopvl__nodo</t>
  </si>
  <si>
    <t>rolfvreijdenberger__izzum-statemachine</t>
  </si>
  <si>
    <t>royzhao__prot-coderun</t>
  </si>
  <si>
    <t>rvadym__languages</t>
  </si>
  <si>
    <t>saltzm__yadi</t>
  </si>
  <si>
    <t>scherersoftware__cake-wiki</t>
  </si>
  <si>
    <t>schimmy__shorty</t>
  </si>
  <si>
    <t>scorelab__Bassa</t>
  </si>
  <si>
    <t>seatgeek__djjob</t>
  </si>
  <si>
    <t>senecajs__seneca-postgres-store</t>
  </si>
  <si>
    <t>shiftcurrency__shift</t>
  </si>
  <si>
    <t>shopware__shopware</t>
  </si>
  <si>
    <t>shouldbee__reserved-usernames</t>
  </si>
  <si>
    <t>simplepie__simplepie</t>
  </si>
  <si>
    <t>skarllot__netpaper</t>
  </si>
  <si>
    <t>snakerflow__snakerflow</t>
  </si>
  <si>
    <t>soapboxsys__ombudslib</t>
  </si>
  <si>
    <t>spaceboats__busbus</t>
  </si>
  <si>
    <t>spring-projects__spring-social</t>
  </si>
  <si>
    <t>sqlectron__sqlectron-core</t>
  </si>
  <si>
    <t>starbs__yeh</t>
  </si>
  <si>
    <t>studygolang__studygolang</t>
  </si>
  <si>
    <t>symfony__security-acl</t>
  </si>
  <si>
    <t>symphonycms__symphony-2</t>
  </si>
  <si>
    <t>taskrabbit__empujar</t>
  </si>
  <si>
    <t>teaminmedias-pluswerk__ke_search</t>
  </si>
  <si>
    <t>teresko__palladium</t>
  </si>
  <si>
    <t>the42__ogdat</t>
  </si>
  <si>
    <t>theskyinflames__bpulse-go-client</t>
  </si>
  <si>
    <t>thesues__catkeeper</t>
  </si>
  <si>
    <t>thewhitetulip__Tasks</t>
  </si>
  <si>
    <t>torrentpier__torrentpier</t>
  </si>
  <si>
    <t>tpolecat__doobie</t>
  </si>
  <si>
    <t>tracer__tracer</t>
  </si>
  <si>
    <t>travis-ci__jupiter-brain</t>
  </si>
  <si>
    <t>tronsha__cerberus</t>
  </si>
  <si>
    <t>tstack__lnav</t>
  </si>
  <si>
    <t>twitter__zipkin</t>
  </si>
  <si>
    <t>umpirsky__tld-list</t>
  </si>
  <si>
    <t>voxpelli__node-connect-pg-simple</t>
  </si>
  <si>
    <t>vzex__dog-tunnel</t>
  </si>
  <si>
    <t>wanlitao__HangfireExtension</t>
  </si>
  <si>
    <t>webadmin87__rzwebsys7</t>
  </si>
  <si>
    <t>webinverters__win-with-logs</t>
  </si>
  <si>
    <t>webnuts__post_json</t>
  </si>
  <si>
    <t>williamespindola__field</t>
  </si>
  <si>
    <t>wskm__deruv</t>
  </si>
  <si>
    <t>yiier__forum</t>
  </si>
  <si>
    <t>zphalcon__phalcon-tip</t>
  </si>
  <si>
    <t>arnoldasgudas__Hangfire.MySqlStorage</t>
  </si>
  <si>
    <t>azzlack__Sentinel.OAuth</t>
  </si>
  <si>
    <t>jgauffin__griffin.mvccontrib</t>
  </si>
  <si>
    <t>@mainEngine, class SchemaStatsMainEngine, method extractSchemaLevelInfo()</t>
  </si>
  <si>
    <t>Terminology</t>
  </si>
  <si>
    <t>FKUV (First Known Update Version)</t>
  </si>
  <si>
    <t>the first commit in the history of the project that involves the creation of .sql file of the schema</t>
  </si>
  <si>
    <t>LKUV (Last Known Update Version)</t>
  </si>
  <si>
    <t>the last commit in the history of the project that involves a modification at the .sql file of the schema</t>
  </si>
  <si>
    <t>/* The above involve __the schema file__ and not the project */</t>
  </si>
  <si>
    <t>the project's name, i.e., under the pattern owner__prjName</t>
  </si>
  <si>
    <t>duration of the update time window of the schema in days = the distance between the FKUV that creates the .sql file and the LKUV</t>
  </si>
  <si>
    <t>duration of the update time window of the schema in months</t>
  </si>
  <si>
    <t>duration of the update time window of the schema in years</t>
  </si>
  <si>
    <t>the number of commits to the .sql schema file</t>
  </si>
  <si>
    <t>the number of tables at the FKUV</t>
  </si>
  <si>
    <t>the number of tables at the LKUV</t>
  </si>
  <si>
    <t>the number of attributes at the FKUV</t>
  </si>
  <si>
    <t>the number of tables inserted to the schema without counting the ones in FKUV</t>
  </si>
  <si>
    <t xml:space="preserve">the number of tables removed from the schema </t>
  </si>
  <si>
    <t>the number of attributes born with table births without counting the ones in FKUV</t>
  </si>
  <si>
    <t xml:space="preserve">the number of attributes removed with table deletions </t>
  </si>
  <si>
    <t>the number of attributes inserted into existing tables (obviously without counting the ones in FKUV)</t>
  </si>
  <si>
    <t xml:space="preserve">the number of attributes removed from tables that continued to exist </t>
  </si>
  <si>
    <t>the number of attributes involved in a primary key update (obviously without counting the ones in FKUV)</t>
  </si>
  <si>
    <t>Attrs@Start + TotalAttrInsWithTableIns + TotalAttrInjected</t>
  </si>
  <si>
    <t>TotalAttrbDelWithTableDel + TotalAttrEjected + TatalAttrWithTypeUpd + TotalAttrInPKUpd</t>
  </si>
  <si>
    <t>TotalExpansion + TotalMaintenance</t>
  </si>
  <si>
    <t>TotalExpansion / #Commits</t>
  </si>
  <si>
    <t>TotalExpansion / DurationInMonths</t>
  </si>
  <si>
    <t>TotalExpansion / DurationInYears</t>
  </si>
  <si>
    <t>TotalMaintenance / #Commits</t>
  </si>
  <si>
    <t>TotalMaintenance / DurationInMonths</t>
  </si>
  <si>
    <t>TotalMaintenance / DurationInYears</t>
  </si>
  <si>
    <t>TotalTotalAttrActivity / #Commits</t>
  </si>
  <si>
    <t>TotalTotalAttrActivity / DurationInMonths</t>
  </si>
  <si>
    <t>TotalTotalAttrActivity / DurationInYears</t>
  </si>
  <si>
    <t>#Tables@End / #Tables@Start</t>
  </si>
  <si>
    <t>the number of occurrences where attributes underwent a type update (obviously without counting the ones in FKUV)</t>
  </si>
  <si>
    <t>Results produced by</t>
  </si>
  <si>
    <t>Data</t>
  </si>
  <si>
    <t>Schema Evo 2019</t>
  </si>
  <si>
    <t>MAX</t>
  </si>
  <si>
    <t>MIN</t>
  </si>
  <si>
    <t>SUM</t>
  </si>
  <si>
    <t>AVG</t>
  </si>
  <si>
    <t>COUNT</t>
  </si>
  <si>
    <t>Median</t>
  </si>
  <si>
    <t>StdDevP</t>
  </si>
  <si>
    <t>Mode</t>
  </si>
  <si>
    <t>OVERALL
CLASS</t>
  </si>
  <si>
    <t>Line Vol. of 
Change Class</t>
  </si>
  <si>
    <t>Sc. Upd. Period
SUP Class</t>
  </si>
  <si>
    <t>HB Bias Class
(Exp or Mntnc?)</t>
  </si>
  <si>
    <t>0_FROZEN</t>
  </si>
  <si>
    <t>1_ALMOST_FROZEN</t>
  </si>
  <si>
    <t>30_BOTH</t>
  </si>
  <si>
    <t>0_NONE</t>
  </si>
  <si>
    <t>0_NaN</t>
  </si>
  <si>
    <t>DON’T TOUCH</t>
  </si>
  <si>
    <t>Classification and Labels</t>
  </si>
  <si>
    <t>OVERALL CLASS</t>
  </si>
  <si>
    <t>0_FLAT</t>
  </si>
  <si>
    <t>: is the activity mostly expansion or maintenance?</t>
  </si>
  <si>
    <t>Cannot see bias due to 0_NONE HB Volume</t>
  </si>
  <si>
    <t>1_FocusedShot_n_FROZEN</t>
  </si>
  <si>
    <t>10_EXP_ONLY</t>
  </si>
  <si>
    <t>only expansion</t>
  </si>
  <si>
    <t>15_MOSTLY_EXP</t>
  </si>
  <si>
    <t>Mostly expansion</t>
  </si>
  <si>
    <t>???</t>
  </si>
  <si>
    <t>20_MNTNC</t>
  </si>
  <si>
    <t>Only maintenance</t>
  </si>
  <si>
    <t>25_MNTNC_MOSTLY</t>
  </si>
  <si>
    <t>mostly maintenance</t>
  </si>
  <si>
    <t>??</t>
  </si>
  <si>
    <t>Both expansion and maintenance have a singificant % of the activity</t>
  </si>
  <si>
    <t>Sth like &gt;= 4:1 &amp;&amp; large numbers</t>
  </si>
  <si>
    <t>Bias</t>
  </si>
  <si>
    <t>NaN</t>
  </si>
  <si>
    <t>15_EXP_MOSTLY</t>
  </si>
  <si>
    <t>1_SINGLE</t>
  </si>
  <si>
    <t>MODERATE</t>
  </si>
  <si>
    <t>Act + 1</t>
  </si>
  <si>
    <t>LOW</t>
  </si>
  <si>
    <t>HIGH</t>
  </si>
  <si>
    <t>5_ACTIVE</t>
  </si>
  <si>
    <t>2_DOUBLE</t>
  </si>
  <si>
    <t>3_SEVERAL</t>
  </si>
  <si>
    <t>#HB Reed 
0,1,2,SEVERAL</t>
  </si>
  <si>
    <t>1_TOO_FEW</t>
  </si>
  <si>
    <t>31_Rise-N-Stable</t>
  </si>
  <si>
    <t>91_DO-UNDO</t>
  </si>
  <si>
    <t>32_Stable-N-Rise</t>
  </si>
  <si>
    <t>33_StableRiseStable</t>
  </si>
  <si>
    <t>52_Stable_n_Drop</t>
  </si>
  <si>
    <t>39_Rise-Line</t>
  </si>
  <si>
    <t>59_Drop_Line</t>
  </si>
  <si>
    <t>51_Drop-n-Stable</t>
  </si>
  <si>
    <t>90_TURBULENT</t>
  </si>
  <si>
    <t>41_2-Step_INC</t>
  </si>
  <si>
    <t>53_StableDropStable</t>
  </si>
  <si>
    <t>42_MULTISTEP_INC</t>
  </si>
  <si>
    <t>Turf active
postV0</t>
  </si>
  <si>
    <t>0_VERY_SHORT</t>
  </si>
  <si>
    <t>1_SHORT</t>
  </si>
  <si>
    <t>2_MODERATE</t>
  </si>
  <si>
    <t>3_LONG</t>
  </si>
  <si>
    <t>MANUALLY</t>
  </si>
  <si>
    <t>2_SMALL</t>
  </si>
  <si>
    <t>3_MODERATE</t>
  </si>
  <si>
    <t>4_HIGH</t>
  </si>
  <si>
    <t>Line Vol. of Change Class: BD = tblIns + tblDel</t>
  </si>
  <si>
    <t>BD == 0</t>
  </si>
  <si>
    <t>BD &lt; 3, i.e. [1,2]</t>
  </si>
  <si>
    <t>BD &gt;= 11</t>
  </si>
  <si>
    <t>no reeds</t>
  </si>
  <si>
    <t>just 1 reed</t>
  </si>
  <si>
    <t>exactly 2 reeds</t>
  </si>
  <si>
    <t>strictly more than 2 reeds</t>
  </si>
  <si>
    <t>Reed</t>
  </si>
  <si>
    <t>A commit with sum(activity) &gt;= 15 attributes</t>
  </si>
  <si>
    <t>Turf</t>
  </si>
  <si>
    <t>Active commit</t>
  </si>
  <si>
    <t>A commit with sum(activity) &gt; 0 attributes, i.e., with any form of activity</t>
  </si>
  <si>
    <t xml:space="preserve">Turf is any active commit Sum(activity) &lt; 15 attributes (&amp;&amp; by definition with &gt; 0). </t>
  </si>
  <si>
    <t>We count reeds in this class</t>
  </si>
  <si>
    <t>We count turf active commits here</t>
  </si>
  <si>
    <t>2_FEW</t>
  </si>
  <si>
    <t>4_SEVERAL</t>
  </si>
  <si>
    <t>0 turf active commits</t>
  </si>
  <si>
    <t>between [11,15] active commits</t>
  </si>
  <si>
    <t>16 or more active commits</t>
  </si>
  <si>
    <t>total activity = 0</t>
  </si>
  <si>
    <t>total activity in [1,10]</t>
  </si>
  <si>
    <t>total activity in [11,30]</t>
  </si>
  <si>
    <t>Commits
/Month</t>
  </si>
  <si>
    <t>Line Shape</t>
  </si>
  <si>
    <t>RisingLine; stable</t>
  </si>
  <si>
    <t>StableLine;Rising</t>
  </si>
  <si>
    <t>StableLine;Rising;Stable</t>
  </si>
  <si>
    <t>2-point RisingLine</t>
  </si>
  <si>
    <t>Stable;Rise;Stable;Rise;[Stable]</t>
  </si>
  <si>
    <t>Several Stable;Rise ladder steps</t>
  </si>
  <si>
    <t>DroppingLine;Stable</t>
  </si>
  <si>
    <t>Stable;DroppingLine</t>
  </si>
  <si>
    <t>Stable;DroppingLine;Stable</t>
  </si>
  <si>
    <t>2-point DroppingLine</t>
  </si>
  <si>
    <t>Mix of Up's and Down's</t>
  </si>
  <si>
    <t>Stable except for a rise-n-fall period</t>
  </si>
  <si>
    <t>totalActivity = 0</t>
  </si>
  <si>
    <t>4_ACTIVE</t>
  </si>
  <si>
    <t>3_FocusedShot_n_LOW</t>
  </si>
  <si>
    <t>MEAN</t>
  </si>
  <si>
    <t>STDEV</t>
  </si>
  <si>
    <t>z-score</t>
  </si>
  <si>
    <t>#Active 
commits</t>
  </si>
  <si>
    <t>#Reeds</t>
  </si>
  <si>
    <t>2013-09-20 10:08:08 +0000</t>
  </si>
  <si>
    <t>2015-09-16 13:18:29 +0000</t>
  </si>
  <si>
    <t>2016-08-17 10:08:46 +0000</t>
  </si>
  <si>
    <t>2019-01-29 20:38:14 +0000</t>
  </si>
  <si>
    <t>2017-05-23 11:08:53 +0000</t>
  </si>
  <si>
    <t>2019-02-15 07:33:57 +0000</t>
  </si>
  <si>
    <t>2014-09-27 20:47:59 +0000</t>
  </si>
  <si>
    <t>2019-04-24 12:03:49 +0000</t>
  </si>
  <si>
    <t>2015-09-02 11:09:17 +0000</t>
  </si>
  <si>
    <t>2015-10-14 13:00:34 +0000</t>
  </si>
  <si>
    <t>2012-11-11 17:47:25 +0000</t>
  </si>
  <si>
    <t>2018-11-06 08:43:47 +0000</t>
  </si>
  <si>
    <t>2011-05-03 16:58:24 +0000</t>
  </si>
  <si>
    <t>2019-04-01 12:31:42 +0000</t>
  </si>
  <si>
    <t>2016-04-19 19:19:30 +0000</t>
  </si>
  <si>
    <t>2017-01-24 20:05:01 +0000</t>
  </si>
  <si>
    <t>2015-08-25 18:12:52 +0000</t>
  </si>
  <si>
    <t>2019-05-22 13:28:44 +0000</t>
  </si>
  <si>
    <t>2013-10-18 20:16:52 +0000</t>
  </si>
  <si>
    <t>2015-12-17 06:58:48 +0000</t>
  </si>
  <si>
    <t>2015-12-01 20:25:36 +0000</t>
  </si>
  <si>
    <t>2018-11-22 21:42:56 +0000</t>
  </si>
  <si>
    <t>2016-04-14 21:44:10 +0000</t>
  </si>
  <si>
    <t>2019-04-30 00:20:45 +0000</t>
  </si>
  <si>
    <t>2015-12-02 22:55:27 +0000</t>
  </si>
  <si>
    <t>2017-08-14 03:59:57 +0000</t>
  </si>
  <si>
    <t>2015-04-17 21:49:56 +0000</t>
  </si>
  <si>
    <t>2017-10-31 11:17:42 +0000</t>
  </si>
  <si>
    <t>2015-02-11 23:13:53 +0000</t>
  </si>
  <si>
    <t>2019-02-28 12:59:27 +0000</t>
  </si>
  <si>
    <t>2014-10-25 06:18:15 +0000</t>
  </si>
  <si>
    <t>2018-12-08 20:21:47 +0000</t>
  </si>
  <si>
    <t>2015-01-23 22:01:05 +0000</t>
  </si>
  <si>
    <t>2019-05-10 08:26:56 +0000</t>
  </si>
  <si>
    <t>2009-03-26 04:35:20 +0000</t>
  </si>
  <si>
    <t>2019-05-24 23:53:46 +0000</t>
  </si>
  <si>
    <t>2013-08-16 22:38:28 +0000</t>
  </si>
  <si>
    <t>2018-04-28 04:51:08 +0000</t>
  </si>
  <si>
    <t>2016-12-21 16:24:00 +0000</t>
  </si>
  <si>
    <t>2019-05-26 05:29:21 +0000</t>
  </si>
  <si>
    <t>2016-02-21 13:16:19 +0000</t>
  </si>
  <si>
    <t>2017-07-10 01:30:17 +0000</t>
  </si>
  <si>
    <t>2016-08-14 13:49:24 +0000</t>
  </si>
  <si>
    <t>2019-05-21 08:51:36 +0000</t>
  </si>
  <si>
    <t>2012-04-24 17:08:17 +0000</t>
  </si>
  <si>
    <t>2016-09-05 00:18:34 +0000</t>
  </si>
  <si>
    <t>2012-01-24 10:06:01 +0000</t>
  </si>
  <si>
    <t>2019-05-24 09:19:01 +0000</t>
  </si>
  <si>
    <t>2013-11-17 05:36:45 +0000</t>
  </si>
  <si>
    <t>2019-05-15 15:09:25 +0000</t>
  </si>
  <si>
    <t>2014-08-28 14:28:41 +0000</t>
  </si>
  <si>
    <t>2017-04-12 23:28:21 +0000</t>
  </si>
  <si>
    <t>2015-02-26 23:33:57 +0000</t>
  </si>
  <si>
    <t>2015-04-15 22:21:31 +0000</t>
  </si>
  <si>
    <t>2015-01-10 00:16:51 +0000</t>
  </si>
  <si>
    <t>2016-05-17 02:17:22 +0000</t>
  </si>
  <si>
    <t>2015-07-21 09:56:30 +0000</t>
  </si>
  <si>
    <t>2017-03-07 10:11:53 +0000</t>
  </si>
  <si>
    <t>2014-04-30 18:44:02 +0000</t>
  </si>
  <si>
    <t>2018-02-16 21:47:20 +0000</t>
  </si>
  <si>
    <t>2013-07-16 12:26:44 +0000</t>
  </si>
  <si>
    <t>2014-04-06 05:50:35 +0000</t>
  </si>
  <si>
    <t>2012-05-09 16:34:00 +0000</t>
  </si>
  <si>
    <t>2013-05-09 23:53:19 +0000</t>
  </si>
  <si>
    <t>2015-01-08 14:34:31 +0000</t>
  </si>
  <si>
    <t>2015-08-30 07:18:51 +0000</t>
  </si>
  <si>
    <t>2012-04-13 19:59:14 +0000</t>
  </si>
  <si>
    <t>2016-12-14 08:08:45 +0000</t>
  </si>
  <si>
    <t>2015-04-11 21:04:57 +0000</t>
  </si>
  <si>
    <t>2018-07-04 08:32:01 +0000</t>
  </si>
  <si>
    <t>2017-09-02 13:35:57 +0000</t>
  </si>
  <si>
    <t>2017-09-06 22:13:34 +0000</t>
  </si>
  <si>
    <t>2016-10-12 16:18:26 +0000</t>
  </si>
  <si>
    <t>2018-11-20 13:56:34 +0000</t>
  </si>
  <si>
    <t>2013-05-02 16:00:45 +0000</t>
  </si>
  <si>
    <t>2017-10-11 12:47:16 +0000</t>
  </si>
  <si>
    <t>2014-07-31 23:45:11 +0000</t>
  </si>
  <si>
    <t>2014-09-21 02:35:28 +0000</t>
  </si>
  <si>
    <t>2008-06-28 14:50:20 +0000</t>
  </si>
  <si>
    <t>2018-05-30 09:51:21 +0000</t>
  </si>
  <si>
    <t>2014-05-07 18:18:36 +0000</t>
  </si>
  <si>
    <t>2017-06-29 16:20:59 +0000</t>
  </si>
  <si>
    <t>2016-02-17 20:15:58 +0000</t>
  </si>
  <si>
    <t>2018-06-06 23:11:59 +0000</t>
  </si>
  <si>
    <t>2014-10-08 09:38:34 +0000</t>
  </si>
  <si>
    <t>2015-05-07 09:54:03 +0000</t>
  </si>
  <si>
    <t>2015-01-06 15:56:09 +0000</t>
  </si>
  <si>
    <t>2017-05-18 05:44:30 +0000</t>
  </si>
  <si>
    <t>2015-09-16 20:49:56 +0000</t>
  </si>
  <si>
    <t>2016-12-20 23:11:06 +0000</t>
  </si>
  <si>
    <t>2015-10-09 18:31:55 +0000</t>
  </si>
  <si>
    <t>2018-06-25 20:37:46 +0000</t>
  </si>
  <si>
    <t>2015-05-07 18:22:13 +0000</t>
  </si>
  <si>
    <t>2015-06-02 22:23:36 +0000</t>
  </si>
  <si>
    <t>2016-10-18 14:04:18 +0000</t>
  </si>
  <si>
    <t>2019-05-23 05:11:08 +0000</t>
  </si>
  <si>
    <t>2010-07-21 21:41:45 +0000</t>
  </si>
  <si>
    <t>2019-05-25 06:23:19 +0000</t>
  </si>
  <si>
    <t>2014-10-31 18:49:21 +0000</t>
  </si>
  <si>
    <t>2017-05-17 09:57:05 +0000</t>
  </si>
  <si>
    <t>2014-06-09 12:48:37 +0000</t>
  </si>
  <si>
    <t>2019-05-05 10:49:24 +0000</t>
  </si>
  <si>
    <t>2014-08-14 02:38:25 +0000</t>
  </si>
  <si>
    <t>2014-09-17 01:27:27 +0000</t>
  </si>
  <si>
    <t>2011-11-26 13:04:22 +0000</t>
  </si>
  <si>
    <t>2018-11-19 14:00:46 +0000</t>
  </si>
  <si>
    <t>2012-03-27 14:27:40 +0000</t>
  </si>
  <si>
    <t>2019-05-23 22:01:12 +0000</t>
  </si>
  <si>
    <t>2015-01-11 21:38:19 +0000</t>
  </si>
  <si>
    <t>2018-09-24 00:27:54 +0000</t>
  </si>
  <si>
    <t>2016-04-07 04:05:34 +0000</t>
  </si>
  <si>
    <t>2019-04-06 19:20:24 +0000</t>
  </si>
  <si>
    <t>2015-10-11 15:11:18 +0000</t>
  </si>
  <si>
    <t>2019-02-09 19:41:44 +0000</t>
  </si>
  <si>
    <t>2014-04-11 16:01:02 +0000</t>
  </si>
  <si>
    <t>2015-07-03 22:42:36 +0000</t>
  </si>
  <si>
    <t>2012-09-29 16:45:20 +0000</t>
  </si>
  <si>
    <t>2014-04-14 15:31:12 +0000</t>
  </si>
  <si>
    <t>2015-02-07 22:05:19 +0000</t>
  </si>
  <si>
    <t>2019-04-04 15:58:56 +0000</t>
  </si>
  <si>
    <t>2015-12-20 20:00:13 +0000</t>
  </si>
  <si>
    <t>2016-05-13 20:34:02 +0000</t>
  </si>
  <si>
    <t>2014-07-30 08:00:21 +0000</t>
  </si>
  <si>
    <t>2015-03-17 12:08:49 +0000</t>
  </si>
  <si>
    <t>2011-02-22 07:45:11 +0000</t>
  </si>
  <si>
    <t>2018-12-17 16:42:26 +0000</t>
  </si>
  <si>
    <t>2013-06-10 14:13:00 +0000</t>
  </si>
  <si>
    <t>2016-02-17 12:46:29 +0000</t>
  </si>
  <si>
    <t>2013-01-29 06:57:00 +0000</t>
  </si>
  <si>
    <t>2019-05-02 04:40:38 +0000</t>
  </si>
  <si>
    <t>2014-01-01 12:51:54 +0000</t>
  </si>
  <si>
    <t>2019-05-19 09:15:28 +0000</t>
  </si>
  <si>
    <t>2014-03-13 00:07:32 +0000</t>
  </si>
  <si>
    <t>2014-04-23 23:04:43 +0000</t>
  </si>
  <si>
    <t>2014-01-19 19:09:47 +0000</t>
  </si>
  <si>
    <t>2019-03-29 14:02:40 +0000</t>
  </si>
  <si>
    <t>2017-03-20 04:43:34 +0000</t>
  </si>
  <si>
    <t>2019-03-18 17:19:19 +0000</t>
  </si>
  <si>
    <t>2015-01-06 08:45:52 +0000</t>
  </si>
  <si>
    <t>2013-04-14 14:23:35 +0000</t>
  </si>
  <si>
    <t>2015-03-11 00:33:42 +0000</t>
  </si>
  <si>
    <t>2015-05-31 20:02:13 +0000</t>
  </si>
  <si>
    <t>2019-05-05 03:36:13 +0000</t>
  </si>
  <si>
    <t>2013-03-08 15:44:34 +0000</t>
  </si>
  <si>
    <t>2017-12-01 15:31:28 +0000</t>
  </si>
  <si>
    <t>2015-11-06 23:49:00 +0000</t>
  </si>
  <si>
    <t>2016-06-08 22:40:41 +0000</t>
  </si>
  <si>
    <t>2011-09-13 07:57:47 +0000</t>
  </si>
  <si>
    <t>2016-11-03 11:40:21 +0000</t>
  </si>
  <si>
    <t>2014-03-20 19:21:45 +0000</t>
  </si>
  <si>
    <t>2018-11-25 04:31:58 +0000</t>
  </si>
  <si>
    <t>2011-04-04 21:33:25 +0000</t>
  </si>
  <si>
    <t>2015-04-23 21:15:13 +0000</t>
  </si>
  <si>
    <t>2015-06-17 12:24:24 +0000</t>
  </si>
  <si>
    <t>2018-10-03 14:51:29 +0000</t>
  </si>
  <si>
    <t>2015-07-07 19:27:31 +0000</t>
  </si>
  <si>
    <t>2018-05-08 08:00:39 +0000</t>
  </si>
  <si>
    <t>2015-07-03 17:21:46 +0000</t>
  </si>
  <si>
    <t>2018-04-03 03:59:20 +0000</t>
  </si>
  <si>
    <t>2015-06-29 23:42:04 +0000</t>
  </si>
  <si>
    <t>2018-04-03 06:04:01 +0000</t>
  </si>
  <si>
    <t>2015-06-28 21:39:48 +0000</t>
  </si>
  <si>
    <t>2017-05-16 05:21:09 +0000</t>
  </si>
  <si>
    <t>2015-04-20 13:48:41 +0000</t>
  </si>
  <si>
    <t>2016-03-07 15:51:43 +0000</t>
  </si>
  <si>
    <t>2015-07-15 02:42:10 +0000</t>
  </si>
  <si>
    <t>2016-09-14 15:52:50 +0000</t>
  </si>
  <si>
    <t>2013-10-25 17:42:31 +0000</t>
  </si>
  <si>
    <t>2016-09-15 14:54:54 +0000</t>
  </si>
  <si>
    <t>2014-05-30 09:39:27 +0000</t>
  </si>
  <si>
    <t>2018-07-26 06:31:05 +0000</t>
  </si>
  <si>
    <t>2013-02-02 15:52:55 +0000</t>
  </si>
  <si>
    <t>2016-12-05 19:25:56 +0000</t>
  </si>
  <si>
    <t>2014-01-08 17:53:10 +0000</t>
  </si>
  <si>
    <t>2017-03-01 18:30:53 +0000</t>
  </si>
  <si>
    <t>2014-03-26 18:30:48 +0000</t>
  </si>
  <si>
    <t>2017-07-31 16:31:27 +0000</t>
  </si>
  <si>
    <t>2017-03-05 22:57:31 +0000</t>
  </si>
  <si>
    <t>2019-05-22 16:22:10 +0000</t>
  </si>
  <si>
    <t>2013-03-11 22:40:18 +0000</t>
  </si>
  <si>
    <t>2013-11-30 08:01:03 +0000</t>
  </si>
  <si>
    <t>2016-08-02 07:19:19 +0000</t>
  </si>
  <si>
    <t>2019-04-05 12:33:58 +0000</t>
  </si>
  <si>
    <t>2016-01-06 12:26:58 +0000</t>
  </si>
  <si>
    <t>2016-08-16 05:02:12 +0000</t>
  </si>
  <si>
    <t>2013-09-29 17:30:46 +0000</t>
  </si>
  <si>
    <t>2014-02-02 22:43:30 +0000</t>
  </si>
  <si>
    <t>2015-11-26 12:37:07 +0000</t>
  </si>
  <si>
    <t>2016-12-16 12:00:11 +0000</t>
  </si>
  <si>
    <t>2011-05-07 01:11:30 +0000</t>
  </si>
  <si>
    <t>2019-05-10 02:41:27 +0000</t>
  </si>
  <si>
    <t>2015-11-10 06:21:44 +0000</t>
  </si>
  <si>
    <t>2017-09-07 05:26:10 +0000</t>
  </si>
  <si>
    <t>2017-02-24 13:03:52 +0000</t>
  </si>
  <si>
    <t>2019-05-24 16:21:01 +0000</t>
  </si>
  <si>
    <t>2011-07-25 13:58:30 +0000</t>
  </si>
  <si>
    <t>2012-11-16 12:28:35 +0000</t>
  </si>
  <si>
    <t>2015-06-09 11:04:51 +0000</t>
  </si>
  <si>
    <t>2017-07-28 21:14:50 +0000</t>
  </si>
  <si>
    <t>2015-03-07 21:26:06 +0000</t>
  </si>
  <si>
    <t>2016-01-15 20:08:05 +0000</t>
  </si>
  <si>
    <t>2012-05-05 00:33:11 +0000</t>
  </si>
  <si>
    <t>2017-07-26 14:35:05 +0000</t>
  </si>
  <si>
    <t>2015-03-06 11:52:57 +0000</t>
  </si>
  <si>
    <t>2019-03-27 09:50:18 +0000</t>
  </si>
  <si>
    <t>2014-01-26 21:37:20 +0000</t>
  </si>
  <si>
    <t>2016-02-07 04:13:13 +0000</t>
  </si>
  <si>
    <t>2015-08-14 01:49:42 +0000</t>
  </si>
  <si>
    <t>2015-11-24 02:15:19 +0000</t>
  </si>
  <si>
    <t>2014-09-25 22:57:34 +0000</t>
  </si>
  <si>
    <t>2014-12-17 18:43:59 +0000</t>
  </si>
  <si>
    <t>2015-01-09 18:06:25 +0000</t>
  </si>
  <si>
    <t>2015-05-23 13:02:58 +0000</t>
  </si>
  <si>
    <t>2013-04-17 13:40:08 +0000</t>
  </si>
  <si>
    <t>2018-08-30 16:44:25 +0000</t>
  </si>
  <si>
    <t>2013-08-08 01:45:27 +0000</t>
  </si>
  <si>
    <t>2019-03-28 04:19:17 +0000</t>
  </si>
  <si>
    <t>2014-09-11 15:23:25 +0000</t>
  </si>
  <si>
    <t>2019-04-04 16:46:30 +0000</t>
  </si>
  <si>
    <t>2016-01-05 17:55:26 +0000</t>
  </si>
  <si>
    <t>2019-05-21 14:19:51 +0000</t>
  </si>
  <si>
    <t>2015-07-21 19:33:27 +0000</t>
  </si>
  <si>
    <t>2019-04-10 16:06:55 +0000</t>
  </si>
  <si>
    <t>2014-12-19 14:13:54 +0000</t>
  </si>
  <si>
    <t>2015-12-03 13:01:30 +0000</t>
  </si>
  <si>
    <t>2016-08-18 23:56:41 +0000</t>
  </si>
  <si>
    <t>2019-04-08 07:39:07 +0000</t>
  </si>
  <si>
    <t>2015-04-27 12:50:53 +0000</t>
  </si>
  <si>
    <t>2019-05-06 13:58:08 +0000</t>
  </si>
  <si>
    <t>2016-01-20 15:49:03 +0000</t>
  </si>
  <si>
    <t>2019-05-21 17:28:39 +0000</t>
  </si>
  <si>
    <t>2008-12-16 09:57:52 +0000</t>
  </si>
  <si>
    <t>2019-03-24 10:29:23 +0000</t>
  </si>
  <si>
    <t>2015-03-04 18:47:09 +0000</t>
  </si>
  <si>
    <t>2018-12-17 02:37:46 +0000</t>
  </si>
  <si>
    <t>2008-02-07 16:25:25 +0000</t>
  </si>
  <si>
    <t>2019-05-21 09:37:13 +0000</t>
  </si>
  <si>
    <t>2013-08-07 06:57:35 +0000</t>
  </si>
  <si>
    <t>2018-02-27 10:00:01 +0000</t>
  </si>
  <si>
    <t>2017-08-09 10:27:13 +0000</t>
  </si>
  <si>
    <t>2017-12-07 13:49:12 +0000</t>
  </si>
  <si>
    <t>2009-02-11 17:25:48 +0000</t>
  </si>
  <si>
    <t>2019-05-05 04:35:34 +0000</t>
  </si>
  <si>
    <t>2012-06-06 18:28:34 +0000</t>
  </si>
  <si>
    <t>2019-05-22 02:50:30 +0000</t>
  </si>
  <si>
    <t>2014-04-24 12:06:37 +0000</t>
  </si>
  <si>
    <t>2016-12-08 14:29:25 +0000</t>
  </si>
  <si>
    <t>2016-01-13 19:45:42 +0000</t>
  </si>
  <si>
    <t>2019-05-15 18:04:51 +0000</t>
  </si>
  <si>
    <t>2008-10-08 17:09:05 +0000</t>
  </si>
  <si>
    <t>2019-04-23 17:23:42 +0000</t>
  </si>
  <si>
    <t>2015-04-09 05:33:37 +0000</t>
  </si>
  <si>
    <t>2017-04-26 11:30:09 +0000</t>
  </si>
  <si>
    <t>2002-11-18 20:39:47 +0000</t>
  </si>
  <si>
    <t>2019-05-25 09:30:04 +0000</t>
  </si>
  <si>
    <t>2016-12-02 09:04:23 +0000</t>
  </si>
  <si>
    <t>2019-04-26 23:36:01 +0000</t>
  </si>
  <si>
    <t>2016-01-14 23:46:31 +0000</t>
  </si>
  <si>
    <t>2018-12-23 07:10:58 +0000</t>
  </si>
  <si>
    <t>2015-04-20 18:10:41 +0000</t>
  </si>
  <si>
    <t>2016-03-10 09:59:14 +0000</t>
  </si>
  <si>
    <t>2015-05-03 15:01:38 +0000</t>
  </si>
  <si>
    <t>2016-05-30 14:19:09 +0000</t>
  </si>
  <si>
    <t>2014-04-05 02:26:44 +0000</t>
  </si>
  <si>
    <t>2018-05-15 17:56:49 +0000</t>
  </si>
  <si>
    <t>2016-08-19 14:56:46 +0000</t>
  </si>
  <si>
    <t>2019-05-17 06:42:42 +0000</t>
  </si>
  <si>
    <t>2015-01-30 03:54:35 +0000</t>
  </si>
  <si>
    <t>2019-03-30 02:16:23 +0000</t>
  </si>
  <si>
    <t>2016-07-03 17:51:06 +0000</t>
  </si>
  <si>
    <t>2019-03-22 11:13:10 +0000</t>
  </si>
  <si>
    <t>2014-07-08 14:20:42 +0000</t>
  </si>
  <si>
    <t>2016-12-29 11:07:41 +0000</t>
  </si>
  <si>
    <t>2015-07-06 15:43:20 +0000</t>
  </si>
  <si>
    <t>2016-05-28 17:40:04 +0000</t>
  </si>
  <si>
    <t>2012-04-19 09:44:24 +0000</t>
  </si>
  <si>
    <t>2017-06-12 12:17:27 +0000</t>
  </si>
  <si>
    <t>2014-09-19 14:25:55 +0000</t>
  </si>
  <si>
    <t>2017-08-22 19:14:55 +0000</t>
  </si>
  <si>
    <t>2015-02-02 00:47:44 +0000</t>
  </si>
  <si>
    <t>2015-07-25 05:50:53 +0000</t>
  </si>
  <si>
    <t>2012-03-27 17:24:47 +0000</t>
  </si>
  <si>
    <t>2019-05-15 07:23:04 +0000</t>
  </si>
  <si>
    <t>2013-01-11 13:15:04 +0000</t>
  </si>
  <si>
    <t>2014-07-18 08:53:55 +0000</t>
  </si>
  <si>
    <t>2014-12-30 00:24:59 +0000</t>
  </si>
  <si>
    <t>2015-06-26 18:48:34 +0000</t>
  </si>
  <si>
    <t>2013-09-30 14:04:58 +0000</t>
  </si>
  <si>
    <t>2014-02-04 18:19:33 +0000</t>
  </si>
  <si>
    <t>2016-03-02 12:22:06 +0000</t>
  </si>
  <si>
    <t>2017-01-30 21:16:48 +0000</t>
  </si>
  <si>
    <t>2015-07-31 02:42:55 +0000</t>
  </si>
  <si>
    <t>2015-12-01 18:56:28 +0000</t>
  </si>
  <si>
    <t>2015-05-04 07:01:33 +0000</t>
  </si>
  <si>
    <t>2019-05-09 06:42:09 +0000</t>
  </si>
  <si>
    <t>2010-10-20 22:16:18 +0000</t>
  </si>
  <si>
    <t>2017-09-12 14:40:21 +0000</t>
  </si>
  <si>
    <t>2015-02-11 13:49:35 +0000</t>
  </si>
  <si>
    <t>2018-07-28 07:43:49 +0000</t>
  </si>
  <si>
    <t>2012-11-28 09:01:42 +0000</t>
  </si>
  <si>
    <t>2016-09-01 09:55:36 +0000</t>
  </si>
  <si>
    <t>2016-03-20 20:31:34 +0000</t>
  </si>
  <si>
    <t>2017-01-05 22:18:28 +0000</t>
  </si>
  <si>
    <t>2012-08-28 09:53:45 +0000</t>
  </si>
  <si>
    <t>2019-05-22 08:24:53 +0000</t>
  </si>
  <si>
    <t>2014-07-30 08:23:45 +0000</t>
  </si>
  <si>
    <t>2019-02-17 21:08:23 +0000</t>
  </si>
  <si>
    <t>2006-03-07 05:05:15 +0000</t>
  </si>
  <si>
    <t>2019-02-19 11:52:57 +0000</t>
  </si>
  <si>
    <t>2014-04-29 20:50:11 +0000</t>
  </si>
  <si>
    <t>2015-05-09 20:50:06 +0000</t>
  </si>
  <si>
    <t>2014-06-02 08:51:22 +0000</t>
  </si>
  <si>
    <t>2015-03-05 14:46:26 +0000</t>
  </si>
  <si>
    <t>2015-01-26 02:16:09 +0000</t>
  </si>
  <si>
    <t>2016-03-23 15:46:13 +0000</t>
  </si>
  <si>
    <t>2014-11-09 01:03:41 +0000</t>
  </si>
  <si>
    <t>2015-05-09 20:05:32 +0000</t>
  </si>
  <si>
    <t>2010-08-16 22:04:49 +0000</t>
  </si>
  <si>
    <t>2019-04-04 19:46:28 +0000</t>
  </si>
  <si>
    <t>2015-10-26 21:15:35 +0000</t>
  </si>
  <si>
    <t>2019-04-25 22:36:04 +0000</t>
  </si>
  <si>
    <t>2014-12-12 22:19:33 +0000</t>
  </si>
  <si>
    <t>2016-11-26 17:59:33 +0000</t>
  </si>
  <si>
    <t>2013-03-05 04:38:52 +0000</t>
  </si>
  <si>
    <t>2019-05-07 03:26:12 +0000</t>
  </si>
  <si>
    <t>2013-06-18 21:56:09 +0000</t>
  </si>
  <si>
    <t>2018-12-13 12:37:37 +0000</t>
  </si>
  <si>
    <t>2008-09-18 11:19:56 +0000</t>
  </si>
  <si>
    <t>2019-04-08 19:40:50 +0000</t>
  </si>
  <si>
    <t>2015-10-29 04:05:58 +0000</t>
  </si>
  <si>
    <t>2019-03-07 07:15:12 +0000</t>
  </si>
  <si>
    <t>2015-08-27 13:53:33 +0000</t>
  </si>
  <si>
    <t>2019-03-08 03:12:16 +0000</t>
  </si>
  <si>
    <t>2015-09-16 17:12:26 +0000</t>
  </si>
  <si>
    <t>2019-05-06 15:16:28 +0000</t>
  </si>
  <si>
    <t>2017-04-03 12:53:07 +0000</t>
  </si>
  <si>
    <t>2019-01-16 23:26:55 +0000</t>
  </si>
  <si>
    <t>2013-12-27 08:56:10 +0000</t>
  </si>
  <si>
    <t>2017-04-10 08:53:51 +0000</t>
  </si>
  <si>
    <t>2011-07-25 17:56:05 +0000</t>
  </si>
  <si>
    <t>2015-07-27 13:37:57 +0000</t>
  </si>
  <si>
    <t>2015-09-08 14:56:03 +0000</t>
  </si>
  <si>
    <t>2018-01-12 10:24:09 +0000</t>
  </si>
  <si>
    <t>2014-06-09 09:46:31 +0000</t>
  </si>
  <si>
    <t>2017-12-15 08:04:36 +0000</t>
  </si>
  <si>
    <t>2015-11-13 09:04:42 +0000</t>
  </si>
  <si>
    <t>2019-04-10 12:51:29 +0000</t>
  </si>
  <si>
    <t>2011-06-27 21:23:51 +0000</t>
  </si>
  <si>
    <t>2018-06-26 21:06:05 +0000</t>
  </si>
  <si>
    <t>2013-11-21 22:30:31 +0000</t>
  </si>
  <si>
    <t>2019-05-26 05:37:44 +0000</t>
  </si>
  <si>
    <t>2016-06-21 13:19:53 +0000</t>
  </si>
  <si>
    <t>2016-09-17 09:21:07 +0000</t>
  </si>
  <si>
    <t>2015-03-21 01:17:13 +0000</t>
  </si>
  <si>
    <t>2019-03-29 21:03:18 +0000</t>
  </si>
  <si>
    <t>2012-08-29 11:24:12 +0000</t>
  </si>
  <si>
    <t>2019-02-20 08:48:39 +0000</t>
  </si>
  <si>
    <t>2009-09-14 01:07:32 +0000</t>
  </si>
  <si>
    <t>2019-05-24 04:21:39 +0000</t>
  </si>
  <si>
    <t>2014-07-22 19:52:50 +0000</t>
  </si>
  <si>
    <t>2018-01-30 18:38:11 +0000</t>
  </si>
  <si>
    <t>2014-04-04 03:59:52 +0000</t>
  </si>
  <si>
    <t>2019-02-10 02:53:35 +0000</t>
  </si>
  <si>
    <t>2016-01-16 14:05:46 +0000</t>
  </si>
  <si>
    <t>2018-04-15 15:03:30 +0000</t>
  </si>
  <si>
    <t>2014-03-05 09:03:09 +0000</t>
  </si>
  <si>
    <t>2019-04-30 22:26:20 +0000</t>
  </si>
  <si>
    <t>2014-02-01 02:13:52 +0000</t>
  </si>
  <si>
    <t>2018-04-11 23:12:03 +0000</t>
  </si>
  <si>
    <t>2015-10-12 12:09:36 +0000</t>
  </si>
  <si>
    <t>2017-09-12 09:46:31 +0000</t>
  </si>
  <si>
    <t>2014-04-13 18:48:59 +0000</t>
  </si>
  <si>
    <t>2017-05-12 11:39:55 +0000</t>
  </si>
  <si>
    <t>2015-03-16 02:54:42 +0000</t>
  </si>
  <si>
    <t>2016-12-12 04:21:30 +0000</t>
  </si>
  <si>
    <t>2013-10-11 05:23:58 +0000</t>
  </si>
  <si>
    <t>2014-10-25 14:06:07 +0000</t>
  </si>
  <si>
    <t>2015-07-03 17:24:28 +0000</t>
  </si>
  <si>
    <t>2015-09-23 21:45:03 +0000</t>
  </si>
  <si>
    <t>2017-06-24 06:20:26 +0000</t>
  </si>
  <si>
    <t>2018-05-23 05:28:34 +0000</t>
  </si>
  <si>
    <t>2014-02-24 13:24:59 +0000</t>
  </si>
  <si>
    <t>2014-06-12 09:39:35 +0000</t>
  </si>
  <si>
    <t>2014-06-10 15:15:56 +0000</t>
  </si>
  <si>
    <t>2016-12-12 12:17:58 +0000</t>
  </si>
  <si>
    <t>2014-11-09 03:09:17 +0000</t>
  </si>
  <si>
    <t>2016-10-12 06:17:05 +0000</t>
  </si>
  <si>
    <t>SchemaToPrjCommits</t>
  </si>
  <si>
    <t>#ATurf
postV0</t>
  </si>
  <si>
    <t>#Areeds
postV0</t>
  </si>
  <si>
    <t>REGULAR</t>
  </si>
  <si>
    <t>ABSENCE</t>
  </si>
  <si>
    <t>turf absence /
presence</t>
  </si>
  <si>
    <t>Exceptions?</t>
  </si>
  <si>
    <t>presence of 
idle periods?</t>
  </si>
  <si>
    <t>FEW</t>
  </si>
  <si>
    <t>TOTAL</t>
  </si>
  <si>
    <t>SIGNIFICANT</t>
  </si>
  <si>
    <t>PRESENCE</t>
  </si>
  <si>
    <t>NO</t>
  </si>
  <si>
    <t>IRREGULAR</t>
  </si>
  <si>
    <t>Dense-n-Sparse</t>
  </si>
  <si>
    <t>Over SUP as
human time</t>
  </si>
  <si>
    <t>4_EXCESSIVE</t>
  </si>
  <si>
    <t>42_MultiStep_Inc</t>
  </si>
  <si>
    <t>54_Multistep_Dec</t>
  </si>
  <si>
    <t>Several Stable;Drop ladder steps</t>
  </si>
  <si>
    <t>Acommit
Class</t>
  </si>
  <si>
    <t>TotalActivity</t>
  </si>
  <si>
    <t>TotalActivityRatePerCommit</t>
  </si>
  <si>
    <t>TotalActivityRatePerMonth</t>
  </si>
  <si>
    <t>TotalActivityPerDay</t>
  </si>
  <si>
    <t>Overall Description</t>
  </si>
  <si>
    <t>FROZEN</t>
  </si>
  <si>
    <t>ALMOST FROZEN</t>
  </si>
  <si>
    <t>FSHOT - FROZEN</t>
  </si>
  <si>
    <t>F-SHOT FROZEN</t>
  </si>
  <si>
    <t>FOCUSED SHOT - LOW</t>
  </si>
  <si>
    <t>ACTIVE</t>
  </si>
  <si>
    <t>Active Commit Class</t>
  </si>
  <si>
    <t>Active commits = 0</t>
  </si>
  <si>
    <t>Active commits in [1..3]</t>
  </si>
  <si>
    <t>Active commits in [4..10]</t>
  </si>
  <si>
    <t>Active commits in [11..15]</t>
  </si>
  <si>
    <t>Active commits &gt; 15</t>
  </si>
  <si>
    <t>Reed Class</t>
  </si>
  <si>
    <t>Reed: commit with activity &gt;= 15</t>
  </si>
  <si>
    <t>strictly less than 4, i.e., [1,3]</t>
  </si>
  <si>
    <t>between [4,10] active commits</t>
  </si>
  <si>
    <t>Between 4 and 10 active commits, 1 or 2 reeds</t>
  </si>
  <si>
    <t>At most 3 active commits, totalActivity &lt;= 10 updated attributes</t>
  </si>
  <si>
    <t xml:space="preserve">At most 3 active commits, totalActivity 10 updated attributes </t>
  </si>
  <si>
    <t>None of the rest, totalActivity &lt;= 90 updated attributes</t>
  </si>
  <si>
    <t>None of the rest, totalActivity &gt; 90 updated attributes</t>
  </si>
  <si>
    <t>In terms of Class-Based Def.</t>
  </si>
  <si>
    <t>HB VolOfChange = 0_NONE</t>
  </si>
  <si>
    <t>2015-01-01 07:55:47 +0000</t>
  </si>
  <si>
    <t>IQR</t>
  </si>
  <si>
    <t>q3</t>
  </si>
  <si>
    <t>q2 = MEDIAN</t>
  </si>
  <si>
    <t>Q1</t>
  </si>
  <si>
    <t>Sc. Upd. Period
(SUP) Class</t>
  </si>
  <si>
    <t xml:space="preserve">AReed
CLASS </t>
  </si>
  <si>
    <t>ATurf 
CLASS</t>
  </si>
  <si>
    <t>Turf
Ratio</t>
  </si>
  <si>
    <t>Turf absence /
presence</t>
  </si>
  <si>
    <t>Presence of 
idle periods?</t>
  </si>
  <si>
    <t>Activity Class</t>
  </si>
  <si>
    <t>ActiveCommitRatio</t>
  </si>
  <si>
    <t>Project #Commits</t>
  </si>
  <si>
    <t>Project FileUpds</t>
  </si>
  <si>
    <t>Project Start Date UTC</t>
  </si>
  <si>
    <t>Project End Date UTC</t>
  </si>
  <si>
    <t>(PUP) Project Upd Period Days</t>
  </si>
  <si>
    <t>Project Upd Period Months</t>
  </si>
  <si>
    <t>Acommits/Month</t>
  </si>
  <si>
    <t>SUP_PUP_Ratio</t>
  </si>
  <si>
    <t>TURF: REGULAR ABSENCE (0_NONE) with NO EXCEPTIONS  ;REEDS: 0_NONE ; IDLE Periods:TOTAL</t>
  </si>
  <si>
    <t>TURF: REGULAR ABSENCE (1_TOO_FEW) with FEW EXCEPTIONS  ;REEDS: 0_NONE ; IDLE Periods:SIGNIFICANT</t>
  </si>
  <si>
    <t>20_MNTNC_ONLY</t>
  </si>
  <si>
    <t>TURF: REGULAR ABSENCE (0_NONE) with FEW EXCEPTIONS  ;REEDS: 1_SINGLE ; IDLE Periods:SIGNIFICANT</t>
  </si>
  <si>
    <t>TURF: REGULAR ABSENCE (1_TOO_FEW) with FEW EXCEPTIONS  ;REEDS: 1_SINGLE ; IDLE Periods:SIGNIFICANT</t>
  </si>
  <si>
    <t>TURF: REGULAR ABSENCE (0_NONE) with NO EXCEPTIONS  ;REEDS: 2_DOUBLE ; IDLE Periods:SIGNIFICANT</t>
  </si>
  <si>
    <t>TURF: REGULAR ABSENCE (0_NONE) with NO EXCEPTIONS  ;REEDS: 3_SEVERAL ; IDLE Periods:SIGNIFICANT</t>
  </si>
  <si>
    <t>TURF: REGULAR PRESENCE (3_MODERATE) with NO EXCEPTIONS  ;REEDS: 0_NONE ; IDLE Periods:NO</t>
  </si>
  <si>
    <t>TURF: REGULAR ABSENCE (2_FEW) with FEW EXCEPTIONS  ;REEDS: 0_NONE ; IDLE Periods:SIGNIFICANT</t>
  </si>
  <si>
    <t>TURF: REGULAR ABSENCE (3_MODERATE) with FEW EXCEPTIONS  ;REEDS: 1_SINGLE ; IDLE Periods:SIGNIFICANT</t>
  </si>
  <si>
    <t>TURF: REGULAR ABSENCE (4_SEVERAL) with FEW EXCEPTIONS  ;REEDS: 0_NONE ; IDLE Periods:SIGNIFICANT</t>
  </si>
  <si>
    <t>TURF: REGULAR ABSENCE (4_SEVERAL) with FEW EXCEPTIONS  ;REEDS: 2_DOUBLE ; IDLE Periods:SIGNIFICANT</t>
  </si>
  <si>
    <t>TURF: REGULAR ABSENCE (3_MODERATE) with FEW EXCEPTIONS  ;REEDS: 0_NONE ; IDLE Periods:SIGNIFICANT</t>
  </si>
  <si>
    <t>TURF: REGULAR ABSENCE (4_SEVERAL) with Dense-n-Sparse EXCEPTIONS  ;REEDS: 2_DOUBLE ; IDLE Periods:SIGNIFICANT</t>
  </si>
  <si>
    <t>TURF: REGULAR PRESENCE (2_FEW) with NO EXCEPTIONS  ;REEDS: 2_DOUBLE ; IDLE Periods:NO</t>
  </si>
  <si>
    <t>TURF: REGULAR ABSENCE (2_FEW) with FEW EXCEPTIONS  ;REEDS: 1_SINGLE ; IDLE Periods:SIGNIFICANT</t>
  </si>
  <si>
    <t>TURF: REGULAR PRESENCE (4_SEVERAL) with NO EXCEPTIONS  ;REEDS: 3_SEVERAL ; IDLE Periods:NO</t>
  </si>
  <si>
    <t>TURF: REGULAR PRESENCE (4_SEVERAL) with NO EXCEPTIONS  ;REEDS: 4_EXCESSIVE ; IDLE Periods:NO</t>
  </si>
  <si>
    <t>TURF: REGULAR ABSENCE (0_NONE) with NO EXCEPTIONS  ;REEDS: 3_SEVERAL ; IDLE Periods:LOW</t>
  </si>
  <si>
    <t>TURF: REGULAR PRESENCE (4_SEVERAL) with FEW EXCEPTIONS  ;REEDS: 3_SEVERAL ; IDLE Periods:LOW</t>
  </si>
  <si>
    <t>TURF: REGULAR PRESENCE (4_SEVERAL) with FEW EXCEPTIONS  ;REEDS: 1_SINGLE ; IDLE Periods:LOW</t>
  </si>
  <si>
    <t>TURF: REGULAR ABSENCE (3_MODERATE) with FEW EXCEPTIONS  ;REEDS: 3_SEVERAL ; IDLE Periods:SIGNIFICANT</t>
  </si>
  <si>
    <t>TURF: REGULAR ABSENCE (4_SEVERAL) with Dense-n-Sparse EXCEPTIONS  ;REEDS: 3_SEVERAL ; IDLE Periods:SIGNIFICANT</t>
  </si>
  <si>
    <t>TURF: IRREGULAR PRESENCE (4_SEVERAL) with Dense-n-Sparse EXCEPTIONS  ;REEDS: 3_SEVERAL ; IDLE Periods:SIGNIFICANT</t>
  </si>
  <si>
    <t>TURF: REGULAR ABSENCE (4_SEVERAL) with FEW EXCEPTIONS  ;REEDS: 3_SEVERAL ; IDLE Periods:SIGNIFICANT</t>
  </si>
  <si>
    <t>TURF: REGULAR ABSENCE (4_SEVERAL) with FEW EXCEPTIONS  ;REEDS: 1_SINGLE ; IDLE Periods:SIGNIFICANT</t>
  </si>
  <si>
    <t>TURF: IRREGULAR PRESENCE (4_SEVERAL) with Dense-n-Sparse EXCEPTIONS  ;REEDS: 3_SEVERAL ; IDLE Periods:MODERATE</t>
  </si>
  <si>
    <t>TURF: IRREGULAR PRESENCE (4_SEVERAL) with Dense-n-Sparse EXCEPTIONS  ;REEDS: 3_SEVERAL ; IDLE Periods:LOW</t>
  </si>
  <si>
    <t>TURF: REGULAR PRESENCE (4_SEVERAL) with FEW EXCEPTIONS  ;REEDS: 4_EXCESSIVE ; IDLE Periods:LOW</t>
  </si>
  <si>
    <t>Row Labels</t>
  </si>
  <si>
    <t>Grand Total</t>
  </si>
  <si>
    <t>LIMITS</t>
  </si>
  <si>
    <t>CUMULATIVE PCT</t>
  </si>
  <si>
    <t>Count of Sc. Upd. Period
(SUP) Class</t>
  </si>
  <si>
    <t>Count of Sc. Upd. Period</t>
  </si>
  <si>
    <t>0_UpTo10Days</t>
  </si>
  <si>
    <t>4_LONG</t>
  </si>
  <si>
    <t>ORIGINAL BREAKDOWN</t>
  </si>
  <si>
    <t>1_11To180D</t>
  </si>
  <si>
    <t>2_06To12M</t>
  </si>
  <si>
    <t>[181 .. 365] days</t>
  </si>
  <si>
    <t>[011 .. 180] days</t>
  </si>
  <si>
    <t>[000 .. 010] days</t>
  </si>
  <si>
    <t>Running Pct</t>
  </si>
  <si>
    <t>3_13To36M</t>
  </si>
  <si>
    <t>&gt; 1095 Days (equiv. 3 yrs)</t>
  </si>
  <si>
    <t>[366..1095] days</t>
  </si>
  <si>
    <t>1_SMALL</t>
  </si>
  <si>
    <t>3_HIGH</t>
  </si>
  <si>
    <t>Pct overTotal</t>
  </si>
  <si>
    <t>Count</t>
  </si>
  <si>
    <t>BD&lt;11, i.e., [3,10]</t>
  </si>
  <si>
    <t>Acommit &amp;&amp; Turf Class</t>
  </si>
  <si>
    <t>* both of them share the same rules</t>
  </si>
  <si>
    <t>Pct</t>
  </si>
  <si>
    <t>4..10</t>
  </si>
  <si>
    <t>&gt;=11</t>
  </si>
  <si>
    <t>Def</t>
  </si>
  <si>
    <t>ACommitClass&lt;=2_Few &amp; HB VolOfChange = ALMOST FROZEN</t>
  </si>
  <si>
    <t>ACommitClass&lt;=2_Few &amp; HB VolOfChange &gt; 1_ALMOST_FROZE</t>
  </si>
  <si>
    <t>ACommitClass&gt;=3_MODERATE &amp; ActivityClass &lt; HIGH &amp; NOT 3_Focused_n_Low</t>
  </si>
  <si>
    <t>ACommitClass&gt;=3_MODERATE &amp; ActivityClass = HIGH &amp; NOT 3_Focused_n_Low</t>
  </si>
  <si>
    <t>ACommitClass = 3_MODERATE &amp; ReedClass in {SINGLE,DOUBLE}</t>
  </si>
  <si>
    <t>HB Bias</t>
  </si>
  <si>
    <t>ACTIVITY</t>
  </si>
  <si>
    <t>TURF: REGULAR PRESENCE (3_MODERATE) with FEW EXCEPTIONS  ;REEDS: 0_NONE ; IDLE Periods:LOW</t>
  </si>
  <si>
    <t>TURF: IRREGULAR PRESENCE (3_MODERATE) with FEW EXCEPTIONS  ;REEDS: 0_NONE ; IDLE Periods:MODERATE</t>
  </si>
  <si>
    <t>TURF: REGULAR PRESENCE (4_SEVERAL) with NO EXCEPTIONS  ;REEDS: 0_NONE ; IDLE Periods:NO</t>
  </si>
  <si>
    <t>TURF: IRREGULAR PRESENCE (3_MODERATE) with Dense-n-Sparse EXCEPTIONS  ;REEDS: 0_NONE ; IDLE Periods:MODERATE</t>
  </si>
  <si>
    <t>TURF: IRREGULAR PRESENCE (3_MODERATE) with Dense-n-Sparse EXCEPTIONS  ;REEDS: 0_NONE ; IDLE Periods:SIGNIFICANT</t>
  </si>
  <si>
    <t>TURF: IRREGULAR PRESENCE (3_MODERATE) with FEW EXCEPTIONS  ;REEDS: 0_NONE ; IDLE Periods:SIGNIFICANT</t>
  </si>
  <si>
    <t>TURF: REGULAR PRESENCE (3_MODERATE) with NO EXCEPTIONS  ;REEDS: 2_DOUBLE ; IDLE Periods:NO</t>
  </si>
  <si>
    <t>TURF: REGULAR PRESENCE (3_MODERATE) with Dense-n-Sparse EXCEPTIONS  ;REEDS: 1_SINGLE ; IDLE Periods:NO</t>
  </si>
  <si>
    <t>TURF: REGULAR ABSENCE (2_FEW) with FEW EXCEPTIONS  ;REEDS: 2_DOUBLE ; IDLE Periods:NO</t>
  </si>
  <si>
    <t>TURF: IRREGULAR PRESENCE (2_FEW) with FEW EXCEPTIONS  ;REEDS: 1_SINGLE ; IDLE Periods:LOW</t>
  </si>
  <si>
    <t>TURF: REGULAR PRESENCE (3_MODERATE) with FEW EXCEPTIONS  ;REEDS: 2_DOUBLE ; IDLE Periods:LOW</t>
  </si>
  <si>
    <t>TURF: REGULAR PRESENCE (3_MODERATE) with Dense-n-Sparse EXCEPTIONS  ;REEDS: 1_SINGLE ; IDLE Periods:LOW</t>
  </si>
  <si>
    <t>TURF: IRREGULAR PRESENCE (2_FEW) with Dense-n-Sparse EXCEPTIONS  ;REEDS: 2_DOUBLE ; IDLE Periods:SIGNIFICANT</t>
  </si>
  <si>
    <t>TURF: REGULAR ABSENCE (3_MODERATE) with FEW EXCEPTIONS  ;REEDS: 2_DOUBLE ; IDLE Periods:SIGNIFICANT</t>
  </si>
  <si>
    <t xml:space="preserve">total activity in [31,90] </t>
  </si>
  <si>
    <r>
      <t xml:space="preserve">total activity &gt; </t>
    </r>
    <r>
      <rPr>
        <b/>
        <sz val="10"/>
        <rFont val="Calibri"/>
        <family val="2"/>
      </rPr>
      <t>90</t>
    </r>
  </si>
  <si>
    <t>DailyFileUpdRatio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</si>
</sst>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 x14ac:knownFonts="1">
    <font>
      <sz val="10"/>
      <color theme="1"/>
      <name val="Calibri"/>
      <family val="2"/>
      <charset val="161"/>
    </font>
    <font>
      <sz val="10"/>
      <color theme="1"/>
      <name val="Calibri"/>
      <family val="2"/>
      <charset val="161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</font>
    <font>
      <b/>
      <sz val="13"/>
      <color theme="3"/>
      <name val="Calibri"/>
      <family val="2"/>
      <charset val="161"/>
    </font>
    <font>
      <b/>
      <sz val="11"/>
      <color theme="3"/>
      <name val="Calibri"/>
      <family val="2"/>
      <charset val="161"/>
    </font>
    <font>
      <sz val="10"/>
      <color rgb="FF006100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9C5700"/>
      <name val="Calibri"/>
      <family val="2"/>
      <charset val="161"/>
    </font>
    <font>
      <sz val="10"/>
      <color rgb="FF3F3F76"/>
      <name val="Calibri"/>
      <family val="2"/>
      <charset val="161"/>
    </font>
    <font>
      <b/>
      <sz val="10"/>
      <color rgb="FF3F3F3F"/>
      <name val="Calibri"/>
      <family val="2"/>
      <charset val="161"/>
    </font>
    <font>
      <b/>
      <sz val="10"/>
      <color rgb="FFFA7D00"/>
      <name val="Calibri"/>
      <family val="2"/>
      <charset val="161"/>
    </font>
    <font>
      <sz val="10"/>
      <color rgb="FFFA7D00"/>
      <name val="Calibri"/>
      <family val="2"/>
      <charset val="161"/>
    </font>
    <font>
      <b/>
      <sz val="10"/>
      <color theme="0"/>
      <name val="Calibri"/>
      <family val="2"/>
      <charset val="161"/>
    </font>
    <font>
      <sz val="10"/>
      <color rgb="FFFF0000"/>
      <name val="Calibri"/>
      <family val="2"/>
      <charset val="161"/>
    </font>
    <font>
      <i/>
      <sz val="10"/>
      <color rgb="FF7F7F7F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10"/>
      <color theme="0"/>
      <name val="Calibri"/>
      <family val="2"/>
      <charset val="161"/>
    </font>
    <font>
      <b/>
      <sz val="10"/>
      <color theme="1"/>
      <name val="Calibri"/>
      <family val="2"/>
    </font>
    <font>
      <sz val="8"/>
      <color theme="0" tint="-0.34998626667073579"/>
      <name val="Calibri"/>
      <family val="2"/>
      <charset val="161"/>
      <scheme val="minor"/>
    </font>
    <font>
      <sz val="11"/>
      <color theme="0" tint="-0.34998626667073579"/>
      <name val="Calibri"/>
      <family val="2"/>
      <charset val="161"/>
      <scheme val="minor"/>
    </font>
    <font>
      <b/>
      <sz val="8"/>
      <color theme="1"/>
      <name val="Calibri"/>
      <family val="2"/>
    </font>
    <font>
      <b/>
      <sz val="10"/>
      <color theme="5" tint="-0.249977111117893"/>
      <name val="Calibri"/>
      <family val="2"/>
    </font>
    <font>
      <b/>
      <u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sz val="10"/>
      <color rgb="FF7030A0"/>
      <name val="Calibri"/>
      <family val="2"/>
    </font>
    <font>
      <sz val="9"/>
      <color theme="1"/>
      <name val="Calibri"/>
      <family val="2"/>
      <charset val="161"/>
    </font>
    <font>
      <u/>
      <sz val="10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name val="Calibri"/>
      <family val="2"/>
    </font>
    <font>
      <sz val="10"/>
      <color theme="0" tint="-0.499984740745262"/>
      <name val="Calibri"/>
      <family val="2"/>
      <charset val="161"/>
    </font>
    <font>
      <sz val="10"/>
      <color rgb="FFFF0000"/>
      <name val="Calibri"/>
      <family val="2"/>
    </font>
    <font>
      <b/>
      <sz val="10"/>
      <color rgb="FF0000FF"/>
      <name val="Calibri"/>
      <family val="2"/>
    </font>
    <font>
      <sz val="10"/>
      <color rgb="FF0000FF"/>
      <name val="Calibri"/>
      <family val="2"/>
    </font>
    <font>
      <sz val="10"/>
      <color rgb="FF008000"/>
      <name val="Calibri"/>
      <family val="2"/>
    </font>
    <font>
      <sz val="9"/>
      <color rgb="FF0000FF"/>
      <name val="Calibri"/>
      <family val="2"/>
    </font>
    <font>
      <b/>
      <sz val="10"/>
      <color rgb="FFFF0000"/>
      <name val="Calibri"/>
      <family val="2"/>
    </font>
    <font>
      <b/>
      <sz val="9"/>
      <color theme="1"/>
      <name val="Calibri"/>
      <family val="2"/>
    </font>
    <font>
      <b/>
      <sz val="12"/>
      <color rgb="FF0000FF"/>
      <name val="Calibri"/>
      <family val="2"/>
    </font>
    <font>
      <sz val="10"/>
      <color rgb="FF9C0006"/>
      <name val="Calibri"/>
      <family val="2"/>
    </font>
    <font>
      <sz val="12"/>
      <color rgb="FF9C0006"/>
      <name val="Calibri"/>
      <family val="2"/>
      <charset val="161"/>
    </font>
    <font>
      <i/>
      <sz val="10"/>
      <color rgb="FF7030A0"/>
      <name val="Calibri"/>
      <family val="2"/>
    </font>
    <font>
      <sz val="9"/>
      <color rgb="FFFF0000"/>
      <name val="Calibri"/>
      <family val="2"/>
    </font>
    <font>
      <b/>
      <sz val="12"/>
      <color theme="5" tint="-0.249977111117893"/>
      <name val="Calibri"/>
      <family val="2"/>
    </font>
    <font>
      <b/>
      <sz val="12"/>
      <color rgb="FF7030A0"/>
      <name val="Calibri"/>
      <family val="2"/>
    </font>
    <font>
      <b/>
      <sz val="11"/>
      <color rgb="FF000000"/>
      <name val="Calibri"/>
      <family val="2"/>
      <charset val="161"/>
    </font>
    <font>
      <b/>
      <sz val="10"/>
      <color theme="0" tint="-0.499984740745262"/>
      <name val="Calibri"/>
      <family val="2"/>
    </font>
    <font>
      <b/>
      <sz val="10"/>
      <color rgb="FF7030A0"/>
      <name val="Calibri"/>
      <family val="2"/>
    </font>
    <font>
      <b/>
      <sz val="10"/>
      <name val="Calibri"/>
      <family val="2"/>
    </font>
    <font>
      <b/>
      <sz val="10"/>
      <color rgb="FF008000"/>
      <name val="Calibri"/>
      <family val="2"/>
    </font>
    <font>
      <b/>
      <sz val="9"/>
      <color rgb="FF7030A0"/>
      <name val="Calibri"/>
      <family val="2"/>
    </font>
    <font>
      <b/>
      <sz val="9"/>
      <color rgb="FF0000FF"/>
      <name val="Calibri"/>
      <family val="2"/>
    </font>
    <font>
      <sz val="8"/>
      <color theme="0" tint="-0.499984740745262"/>
      <name val="Calibri"/>
      <family val="2"/>
    </font>
    <font>
      <sz val="7"/>
      <color rgb="FF7030A0"/>
      <name val="Calibri"/>
      <family val="2"/>
    </font>
    <font>
      <sz val="7"/>
      <color rgb="FF0000FF"/>
      <name val="Calibri"/>
      <family val="2"/>
    </font>
    <font>
      <sz val="7"/>
      <color rgb="FFFF0000"/>
      <name val="Calibri"/>
      <family val="2"/>
    </font>
    <font>
      <sz val="7"/>
      <color rgb="FF008000"/>
      <name val="Calibri"/>
      <family val="2"/>
    </font>
    <font>
      <b/>
      <sz val="9"/>
      <color rgb="FFFF0000"/>
      <name val="Calibri"/>
      <family val="2"/>
    </font>
    <font>
      <b/>
      <sz val="9"/>
      <color rgb="FF008000"/>
      <name val="Calibri"/>
      <family val="2"/>
    </font>
    <font>
      <b/>
      <sz val="12"/>
      <color rgb="FF008000"/>
      <name val="Calibri"/>
      <family val="2"/>
    </font>
    <font>
      <sz val="11"/>
      <color rgb="FF008000"/>
      <name val="Calibri"/>
      <family val="2"/>
    </font>
    <font>
      <sz val="11"/>
      <color rgb="FF0000FF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  <charset val="161"/>
    </font>
    <font>
      <b/>
      <sz val="12"/>
      <name val="Calibri"/>
      <family val="2"/>
    </font>
    <font>
      <b/>
      <u/>
      <sz val="10"/>
      <color theme="1"/>
      <name val="Calibri"/>
      <family val="2"/>
      <charset val="161"/>
    </font>
    <font>
      <sz val="9"/>
      <name val="Calibri"/>
      <family val="2"/>
      <charset val="161"/>
    </font>
    <font>
      <b/>
      <sz val="12"/>
      <color theme="0" tint="-0.499984740745262"/>
      <name val="Calibri"/>
      <family val="2"/>
    </font>
    <font>
      <sz val="11"/>
      <color theme="0" tint="-0.499984740745262"/>
      <name val="Calibri"/>
      <family val="2"/>
    </font>
    <font>
      <sz val="11"/>
      <color rgb="FF7030A0"/>
      <name val="Calibri"/>
      <family val="2"/>
    </font>
    <font>
      <b/>
      <sz val="11"/>
      <name val="Calibri"/>
      <family val="2"/>
    </font>
    <font>
      <b/>
      <sz val="11"/>
      <color rgb="FF008000"/>
      <name val="Calibri"/>
      <family val="2"/>
    </font>
    <font>
      <sz val="11"/>
      <color rgb="FF000000"/>
      <name val="Calibri"/>
      <family val="2"/>
    </font>
    <font>
      <i/>
      <sz val="10"/>
      <color theme="1"/>
      <name val="Calibri"/>
      <family val="2"/>
    </font>
    <font>
      <b/>
      <sz val="10"/>
      <color rgb="FFC00000"/>
      <name val="Calibri"/>
      <family val="2"/>
    </font>
    <font>
      <b/>
      <sz val="12"/>
      <color rgb="FFC00000"/>
      <name val="Calibri"/>
      <family val="2"/>
    </font>
    <font>
      <sz val="10"/>
      <color rgb="FFC00000"/>
      <name val="Calibri"/>
      <family val="2"/>
    </font>
    <font>
      <sz val="16"/>
      <color theme="1"/>
      <name val="Calibri"/>
      <family val="2"/>
      <charset val="161"/>
    </font>
    <font>
      <sz val="7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61"/>
    </font>
    <font>
      <sz val="12"/>
      <color theme="1"/>
      <name val="Calibri"/>
      <family val="2"/>
      <charset val="161"/>
    </font>
    <font>
      <sz val="10"/>
      <color rgb="FF7030A0"/>
      <name val="Calibri"/>
      <family val="2"/>
      <charset val="161"/>
    </font>
    <font>
      <sz val="10"/>
      <color rgb="FF0000FF"/>
      <name val="Calibri"/>
      <family val="2"/>
      <charset val="161"/>
    </font>
    <font>
      <sz val="10"/>
      <color rgb="FF008000"/>
      <name val="Calibri"/>
      <family val="2"/>
      <charset val="16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wrapText="1"/>
    </xf>
    <xf numFmtId="0" fontId="11" fillId="6" borderId="10" xfId="11" applyBorder="1" applyAlignment="1">
      <alignment wrapText="1"/>
    </xf>
    <xf numFmtId="0" fontId="18" fillId="8" borderId="10" xfId="15" applyFont="1" applyBorder="1" applyAlignment="1">
      <alignment wrapText="1"/>
    </xf>
    <xf numFmtId="2" fontId="18" fillId="0" borderId="10" xfId="0" applyNumberFormat="1" applyFont="1" applyBorder="1" applyAlignment="1">
      <alignment wrapText="1"/>
    </xf>
    <xf numFmtId="0" fontId="25" fillId="0" borderId="10" xfId="0" applyFont="1" applyBorder="1"/>
    <xf numFmtId="2" fontId="25" fillId="0" borderId="10" xfId="0" applyNumberFormat="1" applyFont="1" applyBorder="1"/>
    <xf numFmtId="0" fontId="26" fillId="0" borderId="10" xfId="0" applyFont="1" applyBorder="1"/>
    <xf numFmtId="2" fontId="26" fillId="0" borderId="10" xfId="0" applyNumberFormat="1" applyFont="1" applyBorder="1"/>
    <xf numFmtId="0" fontId="27" fillId="0" borderId="0" xfId="0" applyFont="1"/>
    <xf numFmtId="0" fontId="22" fillId="0" borderId="10" xfId="0" applyFont="1" applyBorder="1" applyAlignment="1">
      <alignment horizontal="center" wrapText="1"/>
    </xf>
    <xf numFmtId="0" fontId="25" fillId="0" borderId="10" xfId="0" applyFont="1" applyBorder="1" applyAlignment="1">
      <alignment horizontal="right"/>
    </xf>
    <xf numFmtId="0" fontId="26" fillId="0" borderId="10" xfId="0" applyFont="1" applyBorder="1" applyAlignment="1">
      <alignment horizontal="right"/>
    </xf>
    <xf numFmtId="0" fontId="24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10" xfId="0" applyFont="1" applyBorder="1"/>
    <xf numFmtId="0" fontId="34" fillId="0" borderId="10" xfId="0" applyFont="1" applyBorder="1"/>
    <xf numFmtId="0" fontId="18" fillId="0" borderId="10" xfId="0" applyFont="1" applyBorder="1" applyAlignment="1">
      <alignment horizontal="right"/>
    </xf>
    <xf numFmtId="2" fontId="36" fillId="0" borderId="10" xfId="0" applyNumberFormat="1" applyFont="1" applyBorder="1"/>
    <xf numFmtId="0" fontId="37" fillId="0" borderId="10" xfId="0" applyFont="1" applyBorder="1"/>
    <xf numFmtId="0" fontId="36" fillId="0" borderId="10" xfId="0" applyFont="1" applyBorder="1"/>
    <xf numFmtId="0" fontId="38" fillId="0" borderId="10" xfId="0" applyFont="1" applyBorder="1"/>
    <xf numFmtId="0" fontId="36" fillId="0" borderId="10" xfId="0" applyFont="1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18" fillId="0" borderId="0" xfId="0" applyFont="1" applyBorder="1"/>
    <xf numFmtId="0" fontId="0" fillId="0" borderId="0" xfId="0" applyBorder="1" applyAlignment="1">
      <alignment horizontal="right"/>
    </xf>
    <xf numFmtId="0" fontId="13" fillId="7" borderId="0" xfId="13" applyBorder="1"/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 wrapText="1"/>
    </xf>
    <xf numFmtId="0" fontId="21" fillId="0" borderId="0" xfId="0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36" fillId="0" borderId="10" xfId="0" applyFont="1" applyFill="1" applyBorder="1"/>
    <xf numFmtId="0" fontId="34" fillId="33" borderId="10" xfId="0" applyFont="1" applyFill="1" applyBorder="1"/>
    <xf numFmtId="0" fontId="40" fillId="8" borderId="10" xfId="15" applyFont="1" applyBorder="1" applyAlignment="1">
      <alignment wrapText="1"/>
    </xf>
    <xf numFmtId="0" fontId="0" fillId="0" borderId="0" xfId="0" applyAlignment="1">
      <alignment horizontal="left"/>
    </xf>
    <xf numFmtId="0" fontId="41" fillId="0" borderId="0" xfId="0" applyFont="1"/>
    <xf numFmtId="9" fontId="0" fillId="0" borderId="0" xfId="42" applyFont="1"/>
    <xf numFmtId="2" fontId="36" fillId="0" borderId="10" xfId="0" applyNumberFormat="1" applyFont="1" applyBorder="1" applyAlignment="1">
      <alignment horizontal="right"/>
    </xf>
    <xf numFmtId="0" fontId="44" fillId="0" borderId="10" xfId="16" applyFont="1" applyBorder="1"/>
    <xf numFmtId="2" fontId="26" fillId="0" borderId="10" xfId="0" applyNumberFormat="1" applyFont="1" applyBorder="1" applyAlignment="1">
      <alignment horizontal="right"/>
    </xf>
    <xf numFmtId="0" fontId="46" fillId="0" borderId="10" xfId="0" applyFont="1" applyBorder="1" applyAlignment="1">
      <alignment horizontal="center"/>
    </xf>
    <xf numFmtId="0" fontId="0" fillId="34" borderId="0" xfId="0" applyFill="1"/>
    <xf numFmtId="0" fontId="22" fillId="0" borderId="0" xfId="0" applyFont="1" applyBorder="1" applyAlignment="1">
      <alignment horizontal="center" wrapText="1"/>
    </xf>
    <xf numFmtId="9" fontId="0" fillId="34" borderId="0" xfId="0" applyNumberFormat="1" applyFill="1"/>
    <xf numFmtId="2" fontId="22" fillId="0" borderId="0" xfId="0" applyNumberFormat="1" applyFont="1" applyBorder="1" applyAlignment="1">
      <alignment horizontal="center"/>
    </xf>
    <xf numFmtId="0" fontId="18" fillId="8" borderId="10" xfId="15" applyFont="1" applyBorder="1" applyAlignment="1">
      <alignment horizontal="center" wrapText="1"/>
    </xf>
    <xf numFmtId="0" fontId="25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36" fillId="0" borderId="10" xfId="0" applyFont="1" applyFill="1" applyBorder="1" applyAlignment="1">
      <alignment horizontal="center"/>
    </xf>
    <xf numFmtId="0" fontId="49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52" fillId="0" borderId="10" xfId="0" applyFont="1" applyBorder="1" applyAlignment="1">
      <alignment horizontal="center"/>
    </xf>
    <xf numFmtId="0" fontId="40" fillId="8" borderId="10" xfId="15" applyFont="1" applyBorder="1" applyAlignment="1">
      <alignment horizontal="center" wrapText="1"/>
    </xf>
    <xf numFmtId="0" fontId="39" fillId="0" borderId="10" xfId="0" applyFont="1" applyBorder="1" applyAlignment="1">
      <alignment horizontal="center"/>
    </xf>
    <xf numFmtId="0" fontId="53" fillId="0" borderId="10" xfId="0" applyFont="1" applyBorder="1" applyAlignment="1">
      <alignment horizontal="center"/>
    </xf>
    <xf numFmtId="0" fontId="54" fillId="0" borderId="10" xfId="0" applyFont="1" applyBorder="1" applyAlignment="1">
      <alignment horizontal="center"/>
    </xf>
    <xf numFmtId="0" fontId="55" fillId="0" borderId="10" xfId="0" applyFont="1" applyBorder="1" applyAlignment="1">
      <alignment wrapText="1"/>
    </xf>
    <xf numFmtId="0" fontId="56" fillId="0" borderId="10" xfId="0" applyFont="1" applyBorder="1" applyAlignment="1">
      <alignment wrapText="1"/>
    </xf>
    <xf numFmtId="0" fontId="57" fillId="0" borderId="10" xfId="0" applyFont="1" applyBorder="1" applyAlignment="1">
      <alignment wrapText="1"/>
    </xf>
    <xf numFmtId="0" fontId="58" fillId="0" borderId="10" xfId="0" applyFont="1" applyBorder="1" applyAlignment="1">
      <alignment wrapText="1"/>
    </xf>
    <xf numFmtId="0" fontId="59" fillId="0" borderId="10" xfId="0" applyFont="1" applyBorder="1" applyAlignment="1">
      <alignment wrapText="1"/>
    </xf>
    <xf numFmtId="2" fontId="36" fillId="35" borderId="10" xfId="0" applyNumberFormat="1" applyFont="1" applyFill="1" applyBorder="1"/>
    <xf numFmtId="2" fontId="26" fillId="35" borderId="10" xfId="0" applyNumberFormat="1" applyFont="1" applyFill="1" applyBorder="1"/>
    <xf numFmtId="2" fontId="47" fillId="35" borderId="10" xfId="0" applyNumberFormat="1" applyFont="1" applyFill="1" applyBorder="1" applyAlignment="1">
      <alignment horizontal="center"/>
    </xf>
    <xf numFmtId="2" fontId="18" fillId="35" borderId="10" xfId="0" applyNumberFormat="1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49" fillId="35" borderId="10" xfId="0" applyFont="1" applyFill="1" applyBorder="1"/>
    <xf numFmtId="9" fontId="49" fillId="35" borderId="10" xfId="42" applyFont="1" applyFill="1" applyBorder="1"/>
    <xf numFmtId="0" fontId="50" fillId="35" borderId="10" xfId="0" applyFont="1" applyFill="1" applyBorder="1"/>
    <xf numFmtId="0" fontId="52" fillId="35" borderId="10" xfId="0" applyFont="1" applyFill="1" applyBorder="1"/>
    <xf numFmtId="9" fontId="50" fillId="35" borderId="10" xfId="42" applyFont="1" applyFill="1" applyBorder="1"/>
    <xf numFmtId="0" fontId="35" fillId="35" borderId="10" xfId="0" applyFont="1" applyFill="1" applyBorder="1"/>
    <xf numFmtId="9" fontId="35" fillId="35" borderId="10" xfId="42" applyFont="1" applyFill="1" applyBorder="1"/>
    <xf numFmtId="9" fontId="52" fillId="35" borderId="10" xfId="42" applyFont="1" applyFill="1" applyBorder="1"/>
    <xf numFmtId="0" fontId="39" fillId="35" borderId="10" xfId="0" applyFont="1" applyFill="1" applyBorder="1"/>
    <xf numFmtId="9" fontId="39" fillId="35" borderId="10" xfId="42" applyFont="1" applyFill="1" applyBorder="1"/>
    <xf numFmtId="2" fontId="37" fillId="0" borderId="10" xfId="0" applyNumberFormat="1" applyFont="1" applyBorder="1"/>
    <xf numFmtId="2" fontId="34" fillId="0" borderId="10" xfId="0" applyNumberFormat="1" applyFont="1" applyBorder="1"/>
    <xf numFmtId="2" fontId="34" fillId="35" borderId="10" xfId="0" applyNumberFormat="1" applyFont="1" applyFill="1" applyBorder="1"/>
    <xf numFmtId="2" fontId="37" fillId="35" borderId="10" xfId="0" applyNumberFormat="1" applyFont="1" applyFill="1" applyBorder="1"/>
    <xf numFmtId="0" fontId="37" fillId="0" borderId="10" xfId="0" applyFont="1" applyFill="1" applyBorder="1" applyAlignment="1">
      <alignment horizontal="center"/>
    </xf>
    <xf numFmtId="0" fontId="61" fillId="0" borderId="10" xfId="0" applyFont="1" applyBorder="1" applyAlignment="1">
      <alignment horizontal="center"/>
    </xf>
    <xf numFmtId="2" fontId="62" fillId="35" borderId="10" xfId="0" applyNumberFormat="1" applyFont="1" applyFill="1" applyBorder="1" applyAlignment="1">
      <alignment horizontal="center"/>
    </xf>
    <xf numFmtId="2" fontId="37" fillId="0" borderId="10" xfId="0" applyNumberFormat="1" applyFont="1" applyBorder="1" applyAlignment="1">
      <alignment horizontal="right"/>
    </xf>
    <xf numFmtId="0" fontId="63" fillId="0" borderId="10" xfId="0" applyFont="1" applyBorder="1"/>
    <xf numFmtId="9" fontId="37" fillId="0" borderId="10" xfId="42" applyFont="1" applyBorder="1"/>
    <xf numFmtId="0" fontId="35" fillId="6" borderId="10" xfId="11" applyFont="1" applyBorder="1" applyAlignment="1">
      <alignment horizontal="center"/>
    </xf>
    <xf numFmtId="2" fontId="41" fillId="35" borderId="10" xfId="0" applyNumberFormat="1" applyFont="1" applyFill="1" applyBorder="1" applyAlignment="1">
      <alignment horizontal="center"/>
    </xf>
    <xf numFmtId="0" fontId="64" fillId="0" borderId="10" xfId="0" applyFont="1" applyBorder="1"/>
    <xf numFmtId="9" fontId="36" fillId="0" borderId="10" xfId="42" applyFont="1" applyBorder="1"/>
    <xf numFmtId="2" fontId="65" fillId="35" borderId="10" xfId="0" applyNumberFormat="1" applyFont="1" applyFill="1" applyBorder="1" applyAlignment="1">
      <alignment horizontal="center"/>
    </xf>
    <xf numFmtId="2" fontId="34" fillId="0" borderId="10" xfId="0" applyNumberFormat="1" applyFont="1" applyBorder="1" applyAlignment="1">
      <alignment horizontal="right"/>
    </xf>
    <xf numFmtId="0" fontId="66" fillId="0" borderId="10" xfId="0" applyFont="1" applyBorder="1"/>
    <xf numFmtId="9" fontId="34" fillId="0" borderId="10" xfId="42" applyFont="1" applyBorder="1"/>
    <xf numFmtId="0" fontId="35" fillId="0" borderId="10" xfId="0" applyFont="1" applyFill="1" applyBorder="1"/>
    <xf numFmtId="0" fontId="36" fillId="0" borderId="10" xfId="7" applyFont="1" applyFill="1" applyBorder="1"/>
    <xf numFmtId="0" fontId="16" fillId="0" borderId="0" xfId="0" applyFont="1" applyAlignment="1">
      <alignment horizontal="left"/>
    </xf>
    <xf numFmtId="0" fontId="67" fillId="0" borderId="0" xfId="0" applyFont="1"/>
    <xf numFmtId="0" fontId="68" fillId="0" borderId="0" xfId="0" applyFont="1"/>
    <xf numFmtId="0" fontId="24" fillId="0" borderId="12" xfId="0" applyFont="1" applyBorder="1"/>
    <xf numFmtId="0" fontId="30" fillId="0" borderId="12" xfId="0" applyFont="1" applyBorder="1"/>
    <xf numFmtId="0" fontId="0" fillId="0" borderId="12" xfId="0" applyBorder="1"/>
    <xf numFmtId="0" fontId="0" fillId="0" borderId="13" xfId="0" applyBorder="1"/>
    <xf numFmtId="0" fontId="30" fillId="0" borderId="0" xfId="0" applyFont="1" applyBorder="1"/>
    <xf numFmtId="0" fontId="0" fillId="0" borderId="15" xfId="0" applyBorder="1"/>
    <xf numFmtId="0" fontId="43" fillId="3" borderId="0" xfId="7" applyFont="1" applyBorder="1"/>
    <xf numFmtId="0" fontId="0" fillId="0" borderId="17" xfId="0" applyBorder="1"/>
    <xf numFmtId="0" fontId="0" fillId="0" borderId="18" xfId="0" applyBorder="1"/>
    <xf numFmtId="0" fontId="69" fillId="0" borderId="0" xfId="0" applyFont="1"/>
    <xf numFmtId="0" fontId="70" fillId="0" borderId="0" xfId="0" applyFont="1"/>
    <xf numFmtId="0" fontId="14" fillId="0" borderId="0" xfId="0" applyFont="1" applyFill="1" applyBorder="1"/>
    <xf numFmtId="0" fontId="14" fillId="0" borderId="0" xfId="0" applyFont="1" applyBorder="1" applyAlignment="1">
      <alignment horizontal="center"/>
    </xf>
    <xf numFmtId="0" fontId="18" fillId="18" borderId="10" xfId="27" applyFont="1" applyBorder="1" applyAlignment="1">
      <alignment wrapText="1"/>
    </xf>
    <xf numFmtId="2" fontId="1" fillId="16" borderId="10" xfId="25" applyNumberFormat="1" applyBorder="1" applyAlignment="1">
      <alignment wrapText="1"/>
    </xf>
    <xf numFmtId="0" fontId="1" fillId="16" borderId="10" xfId="25" applyBorder="1" applyAlignment="1">
      <alignment wrapText="1"/>
    </xf>
    <xf numFmtId="0" fontId="48" fillId="0" borderId="10" xfId="0" applyFont="1" applyBorder="1" applyAlignment="1">
      <alignment wrapText="1"/>
    </xf>
    <xf numFmtId="0" fontId="23" fillId="35" borderId="10" xfId="0" applyFont="1" applyFill="1" applyBorder="1" applyAlignment="1">
      <alignment wrapText="1"/>
    </xf>
    <xf numFmtId="0" fontId="0" fillId="16" borderId="10" xfId="25" applyFont="1" applyBorder="1" applyAlignment="1">
      <alignment horizontal="right" wrapText="1"/>
    </xf>
    <xf numFmtId="2" fontId="25" fillId="35" borderId="10" xfId="0" applyNumberFormat="1" applyFont="1" applyFill="1" applyBorder="1"/>
    <xf numFmtId="2" fontId="71" fillId="35" borderId="10" xfId="0" applyNumberFormat="1" applyFont="1" applyFill="1" applyBorder="1" applyAlignment="1">
      <alignment horizontal="center"/>
    </xf>
    <xf numFmtId="2" fontId="25" fillId="0" borderId="10" xfId="0" applyNumberFormat="1" applyFont="1" applyBorder="1" applyAlignment="1">
      <alignment horizontal="right"/>
    </xf>
    <xf numFmtId="0" fontId="72" fillId="0" borderId="10" xfId="0" applyFont="1" applyBorder="1"/>
    <xf numFmtId="9" fontId="25" fillId="0" borderId="10" xfId="42" applyFont="1" applyBorder="1"/>
    <xf numFmtId="0" fontId="73" fillId="0" borderId="10" xfId="0" applyFont="1" applyBorder="1"/>
    <xf numFmtId="9" fontId="26" fillId="0" borderId="10" xfId="42" applyFont="1" applyBorder="1"/>
    <xf numFmtId="0" fontId="41" fillId="35" borderId="10" xfId="0" applyFont="1" applyFill="1" applyBorder="1" applyAlignment="1">
      <alignment horizontal="center"/>
    </xf>
    <xf numFmtId="0" fontId="36" fillId="0" borderId="10" xfId="8" applyFont="1" applyFill="1" applyBorder="1"/>
    <xf numFmtId="0" fontId="36" fillId="0" borderId="10" xfId="7" applyFont="1" applyFill="1" applyBorder="1" applyAlignment="1">
      <alignment horizontal="center"/>
    </xf>
    <xf numFmtId="0" fontId="37" fillId="2" borderId="10" xfId="6" applyFont="1" applyBorder="1" applyAlignment="1">
      <alignment horizontal="left"/>
    </xf>
    <xf numFmtId="0" fontId="37" fillId="2" borderId="10" xfId="6" applyFont="1" applyBorder="1"/>
    <xf numFmtId="0" fontId="37" fillId="0" borderId="10" xfId="8" applyFont="1" applyFill="1" applyBorder="1"/>
    <xf numFmtId="0" fontId="37" fillId="0" borderId="10" xfId="7" applyFont="1" applyFill="1" applyBorder="1" applyAlignment="1">
      <alignment horizontal="center"/>
    </xf>
    <xf numFmtId="0" fontId="34" fillId="0" borderId="10" xfId="0" applyFont="1" applyFill="1" applyBorder="1"/>
    <xf numFmtId="0" fontId="34" fillId="0" borderId="10" xfId="0" applyFont="1" applyFill="1" applyBorder="1" applyAlignment="1">
      <alignment horizontal="center"/>
    </xf>
    <xf numFmtId="0" fontId="39" fillId="0" borderId="10" xfId="0" applyFont="1" applyFill="1" applyBorder="1" applyAlignment="1">
      <alignment horizontal="center"/>
    </xf>
    <xf numFmtId="4" fontId="34" fillId="0" borderId="10" xfId="0" applyNumberFormat="1" applyFont="1" applyBorder="1"/>
    <xf numFmtId="0" fontId="34" fillId="0" borderId="10" xfId="8" applyFont="1" applyFill="1" applyBorder="1" applyAlignment="1">
      <alignment horizontal="center"/>
    </xf>
    <xf numFmtId="0" fontId="34" fillId="0" borderId="10" xfId="8" applyFont="1" applyFill="1" applyBorder="1"/>
    <xf numFmtId="2" fontId="34" fillId="0" borderId="0" xfId="0" applyNumberFormat="1" applyFont="1" applyBorder="1"/>
    <xf numFmtId="0" fontId="34" fillId="0" borderId="10" xfId="7" applyFont="1" applyFill="1" applyBorder="1" applyAlignment="1">
      <alignment horizontal="left"/>
    </xf>
    <xf numFmtId="0" fontId="18" fillId="36" borderId="10" xfId="0" applyFont="1" applyFill="1" applyBorder="1" applyAlignment="1">
      <alignment horizontal="center" wrapText="1"/>
    </xf>
    <xf numFmtId="0" fontId="25" fillId="36" borderId="10" xfId="0" applyFont="1" applyFill="1" applyBorder="1" applyAlignment="1">
      <alignment horizontal="center"/>
    </xf>
    <xf numFmtId="0" fontId="26" fillId="36" borderId="10" xfId="0" applyFont="1" applyFill="1" applyBorder="1" applyAlignment="1">
      <alignment horizontal="center"/>
    </xf>
    <xf numFmtId="0" fontId="36" fillId="36" borderId="10" xfId="0" applyFont="1" applyFill="1" applyBorder="1" applyAlignment="1">
      <alignment horizontal="center"/>
    </xf>
    <xf numFmtId="0" fontId="37" fillId="36" borderId="10" xfId="0" applyFont="1" applyFill="1" applyBorder="1" applyAlignment="1">
      <alignment horizontal="center"/>
    </xf>
    <xf numFmtId="0" fontId="34" fillId="36" borderId="10" xfId="0" applyFont="1" applyFill="1" applyBorder="1" applyAlignment="1">
      <alignment horizontal="center"/>
    </xf>
    <xf numFmtId="0" fontId="39" fillId="33" borderId="10" xfId="0" applyFont="1" applyFill="1" applyBorder="1" applyAlignment="1">
      <alignment horizontal="center" wrapText="1"/>
    </xf>
    <xf numFmtId="0" fontId="71" fillId="33" borderId="10" xfId="0" applyFont="1" applyFill="1" applyBorder="1" applyAlignment="1">
      <alignment horizontal="center"/>
    </xf>
    <xf numFmtId="0" fontId="47" fillId="33" borderId="10" xfId="0" applyFont="1" applyFill="1" applyBorder="1" applyAlignment="1">
      <alignment horizontal="center"/>
    </xf>
    <xf numFmtId="0" fontId="41" fillId="33" borderId="10" xfId="0" applyFont="1" applyFill="1" applyBorder="1" applyAlignment="1">
      <alignment horizontal="center"/>
    </xf>
    <xf numFmtId="0" fontId="68" fillId="33" borderId="10" xfId="0" applyFont="1" applyFill="1" applyBorder="1" applyAlignment="1">
      <alignment horizontal="center"/>
    </xf>
    <xf numFmtId="0" fontId="62" fillId="33" borderId="10" xfId="0" applyFont="1" applyFill="1" applyBorder="1" applyAlignment="1">
      <alignment horizontal="center"/>
    </xf>
    <xf numFmtId="0" fontId="75" fillId="33" borderId="10" xfId="11" applyFont="1" applyFill="1" applyBorder="1" applyAlignment="1">
      <alignment horizontal="center"/>
    </xf>
    <xf numFmtId="0" fontId="62" fillId="33" borderId="4" xfId="0" applyFont="1" applyFill="1" applyBorder="1" applyAlignment="1">
      <alignment horizontal="center"/>
    </xf>
    <xf numFmtId="0" fontId="65" fillId="33" borderId="10" xfId="0" applyFont="1" applyFill="1" applyBorder="1" applyAlignment="1">
      <alignment horizontal="center"/>
    </xf>
    <xf numFmtId="0" fontId="35" fillId="0" borderId="10" xfId="0" applyFont="1" applyFill="1" applyBorder="1" applyAlignment="1">
      <alignment horizontal="center"/>
    </xf>
    <xf numFmtId="0" fontId="74" fillId="33" borderId="10" xfId="11" applyFont="1" applyFill="1" applyBorder="1" applyAlignment="1">
      <alignment horizontal="center"/>
    </xf>
    <xf numFmtId="0" fontId="37" fillId="0" borderId="0" xfId="0" applyFont="1" applyFill="1" applyBorder="1"/>
    <xf numFmtId="0" fontId="37" fillId="0" borderId="10" xfId="0" applyFont="1" applyFill="1" applyBorder="1"/>
    <xf numFmtId="0" fontId="0" fillId="0" borderId="0" xfId="0" pivotButton="1"/>
    <xf numFmtId="0" fontId="0" fillId="0" borderId="0" xfId="0" applyNumberFormat="1"/>
    <xf numFmtId="0" fontId="41" fillId="33" borderId="4" xfId="0" applyFont="1" applyFill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0" fontId="76" fillId="0" borderId="0" xfId="0" applyFont="1"/>
    <xf numFmtId="0" fontId="0" fillId="0" borderId="0" xfId="0" applyFont="1"/>
    <xf numFmtId="0" fontId="77" fillId="0" borderId="0" xfId="0" applyFont="1" applyAlignment="1">
      <alignment horizontal="left"/>
    </xf>
    <xf numFmtId="2" fontId="26" fillId="0" borderId="10" xfId="0" applyNumberFormat="1" applyFont="1" applyBorder="1" applyAlignment="1">
      <alignment horizontal="center"/>
    </xf>
    <xf numFmtId="2" fontId="36" fillId="0" borderId="10" xfId="0" applyNumberFormat="1" applyFont="1" applyBorder="1" applyAlignment="1">
      <alignment horizontal="center"/>
    </xf>
    <xf numFmtId="2" fontId="37" fillId="0" borderId="10" xfId="0" applyNumberFormat="1" applyFont="1" applyBorder="1" applyAlignment="1">
      <alignment horizontal="center"/>
    </xf>
    <xf numFmtId="0" fontId="45" fillId="0" borderId="10" xfId="0" applyFont="1" applyFill="1" applyBorder="1" applyAlignment="1">
      <alignment horizontal="center"/>
    </xf>
    <xf numFmtId="2" fontId="34" fillId="0" borderId="10" xfId="0" applyNumberFormat="1" applyFont="1" applyBorder="1" applyAlignment="1">
      <alignment horizontal="center"/>
    </xf>
    <xf numFmtId="0" fontId="34" fillId="0" borderId="10" xfId="7" applyFont="1" applyFill="1" applyBorder="1" applyAlignment="1">
      <alignment horizontal="center"/>
    </xf>
    <xf numFmtId="0" fontId="45" fillId="0" borderId="10" xfId="0" applyFont="1" applyBorder="1" applyAlignment="1">
      <alignment horizontal="center"/>
    </xf>
    <xf numFmtId="0" fontId="60" fillId="0" borderId="10" xfId="0" applyFont="1" applyBorder="1" applyAlignment="1">
      <alignment horizontal="center"/>
    </xf>
    <xf numFmtId="0" fontId="39" fillId="0" borderId="0" xfId="0" applyFont="1" applyBorder="1"/>
    <xf numFmtId="0" fontId="42" fillId="3" borderId="0" xfId="7" applyFont="1" applyBorder="1"/>
    <xf numFmtId="0" fontId="78" fillId="0" borderId="0" xfId="0" applyFont="1" applyBorder="1"/>
    <xf numFmtId="0" fontId="79" fillId="0" borderId="11" xfId="0" applyFont="1" applyBorder="1"/>
    <xf numFmtId="0" fontId="80" fillId="0" borderId="14" xfId="0" applyFont="1" applyBorder="1"/>
    <xf numFmtId="0" fontId="80" fillId="0" borderId="0" xfId="0" applyFont="1" applyBorder="1"/>
    <xf numFmtId="0" fontId="80" fillId="0" borderId="16" xfId="0" applyFont="1" applyBorder="1"/>
    <xf numFmtId="0" fontId="80" fillId="0" borderId="17" xfId="0" applyFont="1" applyBorder="1"/>
    <xf numFmtId="0" fontId="0" fillId="37" borderId="0" xfId="0" applyFill="1"/>
    <xf numFmtId="0" fontId="0" fillId="34" borderId="0" xfId="0" applyFill="1" applyAlignment="1">
      <alignment horizontal="center" wrapText="1"/>
    </xf>
    <xf numFmtId="0" fontId="81" fillId="0" borderId="0" xfId="0" applyFont="1"/>
    <xf numFmtId="0" fontId="25" fillId="33" borderId="10" xfId="0" applyFont="1" applyFill="1" applyBorder="1" applyAlignment="1">
      <alignment horizontal="center"/>
    </xf>
    <xf numFmtId="0" fontId="34" fillId="33" borderId="10" xfId="0" applyFont="1" applyFill="1" applyBorder="1" applyAlignment="1">
      <alignment horizontal="center"/>
    </xf>
    <xf numFmtId="0" fontId="37" fillId="33" borderId="10" xfId="0" applyFont="1" applyFill="1" applyBorder="1" applyAlignment="1">
      <alignment horizontal="center"/>
    </xf>
    <xf numFmtId="0" fontId="24" fillId="0" borderId="10" xfId="0" applyFont="1" applyBorder="1"/>
    <xf numFmtId="0" fontId="24" fillId="36" borderId="10" xfId="0" applyFont="1" applyFill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0" fontId="82" fillId="0" borderId="10" xfId="0" applyFont="1" applyBorder="1" applyAlignment="1">
      <alignment wrapText="1"/>
    </xf>
    <xf numFmtId="0" fontId="24" fillId="33" borderId="10" xfId="0" applyFont="1" applyFill="1" applyBorder="1" applyAlignment="1">
      <alignment horizontal="center"/>
    </xf>
    <xf numFmtId="0" fontId="18" fillId="35" borderId="10" xfId="0" applyFont="1" applyFill="1" applyBorder="1"/>
    <xf numFmtId="9" fontId="18" fillId="35" borderId="10" xfId="42" applyFont="1" applyFill="1" applyBorder="1"/>
    <xf numFmtId="0" fontId="31" fillId="33" borderId="10" xfId="0" applyFont="1" applyFill="1" applyBorder="1" applyAlignment="1">
      <alignment horizontal="center"/>
    </xf>
    <xf numFmtId="2" fontId="24" fillId="0" borderId="10" xfId="0" applyNumberFormat="1" applyFont="1" applyBorder="1"/>
    <xf numFmtId="2" fontId="24" fillId="35" borderId="10" xfId="0" applyNumberFormat="1" applyFont="1" applyFill="1" applyBorder="1"/>
    <xf numFmtId="2" fontId="31" fillId="35" borderId="10" xfId="0" applyNumberFormat="1" applyFont="1" applyFill="1" applyBorder="1" applyAlignment="1">
      <alignment horizontal="center"/>
    </xf>
    <xf numFmtId="2" fontId="24" fillId="0" borderId="10" xfId="0" applyNumberFormat="1" applyFont="1" applyBorder="1" applyAlignment="1">
      <alignment horizontal="right"/>
    </xf>
    <xf numFmtId="0" fontId="83" fillId="0" borderId="10" xfId="0" applyFont="1" applyBorder="1"/>
    <xf numFmtId="9" fontId="24" fillId="0" borderId="10" xfId="42" applyFont="1" applyBorder="1"/>
    <xf numFmtId="0" fontId="24" fillId="0" borderId="10" xfId="11" applyFont="1" applyFill="1" applyBorder="1"/>
    <xf numFmtId="0" fontId="18" fillId="6" borderId="10" xfId="11" applyFont="1" applyBorder="1" applyAlignment="1">
      <alignment horizontal="center"/>
    </xf>
    <xf numFmtId="0" fontId="84" fillId="33" borderId="10" xfId="11" applyFont="1" applyFill="1" applyBorder="1" applyAlignment="1">
      <alignment horizontal="center"/>
    </xf>
    <xf numFmtId="0" fontId="24" fillId="0" borderId="4" xfId="0" applyFont="1" applyBorder="1"/>
    <xf numFmtId="0" fontId="18" fillId="0" borderId="4" xfId="0" applyFont="1" applyBorder="1" applyAlignment="1">
      <alignment horizontal="center"/>
    </xf>
    <xf numFmtId="0" fontId="31" fillId="33" borderId="4" xfId="0" applyFont="1" applyFill="1" applyBorder="1" applyAlignment="1">
      <alignment horizontal="center"/>
    </xf>
    <xf numFmtId="0" fontId="24" fillId="0" borderId="10" xfId="0" applyFont="1" applyFill="1" applyBorder="1"/>
    <xf numFmtId="0" fontId="24" fillId="0" borderId="10" xfId="9" applyFont="1" applyFill="1" applyBorder="1"/>
    <xf numFmtId="0" fontId="36" fillId="33" borderId="10" xfId="0" applyFont="1" applyFill="1" applyBorder="1" applyAlignment="1">
      <alignment horizontal="center"/>
    </xf>
    <xf numFmtId="0" fontId="26" fillId="33" borderId="10" xfId="0" applyFont="1" applyFill="1" applyBorder="1" applyAlignment="1">
      <alignment horizontal="center"/>
    </xf>
    <xf numFmtId="0" fontId="32" fillId="0" borderId="0" xfId="0" applyFont="1"/>
    <xf numFmtId="0" fontId="85" fillId="0" borderId="0" xfId="0" applyFont="1" applyAlignment="1">
      <alignment horizontal="left"/>
    </xf>
    <xf numFmtId="0" fontId="85" fillId="0" borderId="0" xfId="0" applyNumberFormat="1" applyFont="1"/>
    <xf numFmtId="10" fontId="85" fillId="0" borderId="0" xfId="0" applyNumberFormat="1" applyFont="1"/>
    <xf numFmtId="0" fontId="86" fillId="0" borderId="0" xfId="0" applyFont="1" applyAlignment="1">
      <alignment horizontal="left"/>
    </xf>
    <xf numFmtId="0" fontId="86" fillId="0" borderId="0" xfId="0" applyNumberFormat="1" applyFont="1"/>
    <xf numFmtId="10" fontId="86" fillId="0" borderId="0" xfId="0" applyNumberFormat="1" applyFont="1"/>
    <xf numFmtId="0" fontId="18" fillId="18" borderId="19" xfId="27" applyFont="1" applyBorder="1" applyAlignment="1">
      <alignment wrapText="1"/>
    </xf>
    <xf numFmtId="2" fontId="33" fillId="0" borderId="0" xfId="0" applyNumberFormat="1" applyFont="1" applyBorder="1"/>
    <xf numFmtId="2" fontId="87" fillId="0" borderId="0" xfId="0" applyNumberFormat="1" applyFont="1" applyBorder="1"/>
    <xf numFmtId="2" fontId="88" fillId="0" borderId="0" xfId="0" applyNumberFormat="1" applyFont="1" applyBorder="1"/>
    <xf numFmtId="2" fontId="89" fillId="0" borderId="0" xfId="0" applyNumberFormat="1" applyFont="1" applyBorder="1"/>
    <xf numFmtId="2" fontId="14" fillId="0" borderId="0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z val="12"/>
      </font>
    </dxf>
    <dxf>
      <font>
        <sz val="11"/>
      </font>
    </dxf>
  </dxfs>
  <tableStyles count="0" defaultTableStyle="TableStyleMedium2" defaultPivotStyle="PivotStyleLight16"/>
  <colors>
    <mruColors>
      <color rgb="FF008000"/>
      <color rgb="FF0000FF"/>
      <color rgb="FFCCECFF"/>
      <color rgb="FFFFFFCC"/>
      <color rgb="FF663300"/>
      <color rgb="FFF87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of Change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howToDecideActiveClassThreshold!$D$2:$D$196</c:f>
              <c:numCache>
                <c:formatCode>General</c:formatCode>
                <c:ptCount val="1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23</c:v>
                </c:pt>
                <c:pt idx="125">
                  <c:v>24</c:v>
                </c:pt>
                <c:pt idx="126">
                  <c:v>24</c:v>
                </c:pt>
                <c:pt idx="127">
                  <c:v>25</c:v>
                </c:pt>
                <c:pt idx="128">
                  <c:v>25</c:v>
                </c:pt>
                <c:pt idx="129">
                  <c:v>28</c:v>
                </c:pt>
                <c:pt idx="130">
                  <c:v>28</c:v>
                </c:pt>
                <c:pt idx="131">
                  <c:v>29</c:v>
                </c:pt>
                <c:pt idx="132">
                  <c:v>29</c:v>
                </c:pt>
                <c:pt idx="133">
                  <c:v>30</c:v>
                </c:pt>
                <c:pt idx="134">
                  <c:v>32</c:v>
                </c:pt>
                <c:pt idx="135">
                  <c:v>32</c:v>
                </c:pt>
                <c:pt idx="136">
                  <c:v>33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35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38</c:v>
                </c:pt>
                <c:pt idx="145">
                  <c:v>38</c:v>
                </c:pt>
                <c:pt idx="146">
                  <c:v>39</c:v>
                </c:pt>
                <c:pt idx="147">
                  <c:v>40</c:v>
                </c:pt>
                <c:pt idx="148">
                  <c:v>43</c:v>
                </c:pt>
                <c:pt idx="149">
                  <c:v>44</c:v>
                </c:pt>
                <c:pt idx="150">
                  <c:v>55</c:v>
                </c:pt>
                <c:pt idx="151">
                  <c:v>56</c:v>
                </c:pt>
                <c:pt idx="152">
                  <c:v>56</c:v>
                </c:pt>
                <c:pt idx="153">
                  <c:v>58</c:v>
                </c:pt>
                <c:pt idx="154">
                  <c:v>58</c:v>
                </c:pt>
                <c:pt idx="155">
                  <c:v>64</c:v>
                </c:pt>
                <c:pt idx="156">
                  <c:v>66</c:v>
                </c:pt>
                <c:pt idx="157">
                  <c:v>70</c:v>
                </c:pt>
                <c:pt idx="158">
                  <c:v>71</c:v>
                </c:pt>
                <c:pt idx="159">
                  <c:v>73</c:v>
                </c:pt>
                <c:pt idx="160">
                  <c:v>74</c:v>
                </c:pt>
                <c:pt idx="161">
                  <c:v>87</c:v>
                </c:pt>
                <c:pt idx="162">
                  <c:v>89</c:v>
                </c:pt>
                <c:pt idx="163">
                  <c:v>113</c:v>
                </c:pt>
                <c:pt idx="164">
                  <c:v>114</c:v>
                </c:pt>
                <c:pt idx="165">
                  <c:v>117</c:v>
                </c:pt>
                <c:pt idx="166">
                  <c:v>118</c:v>
                </c:pt>
                <c:pt idx="167">
                  <c:v>122</c:v>
                </c:pt>
                <c:pt idx="168">
                  <c:v>126</c:v>
                </c:pt>
                <c:pt idx="169">
                  <c:v>138</c:v>
                </c:pt>
                <c:pt idx="170">
                  <c:v>149</c:v>
                </c:pt>
                <c:pt idx="171">
                  <c:v>150</c:v>
                </c:pt>
                <c:pt idx="172">
                  <c:v>175</c:v>
                </c:pt>
                <c:pt idx="173">
                  <c:v>179</c:v>
                </c:pt>
                <c:pt idx="174">
                  <c:v>190</c:v>
                </c:pt>
                <c:pt idx="175">
                  <c:v>191</c:v>
                </c:pt>
                <c:pt idx="176">
                  <c:v>200</c:v>
                </c:pt>
                <c:pt idx="177">
                  <c:v>215</c:v>
                </c:pt>
                <c:pt idx="178">
                  <c:v>218</c:v>
                </c:pt>
                <c:pt idx="179">
                  <c:v>246</c:v>
                </c:pt>
                <c:pt idx="180">
                  <c:v>254</c:v>
                </c:pt>
                <c:pt idx="181">
                  <c:v>256</c:v>
                </c:pt>
                <c:pt idx="182">
                  <c:v>284</c:v>
                </c:pt>
                <c:pt idx="183">
                  <c:v>305</c:v>
                </c:pt>
                <c:pt idx="184">
                  <c:v>316</c:v>
                </c:pt>
                <c:pt idx="185">
                  <c:v>353</c:v>
                </c:pt>
                <c:pt idx="186">
                  <c:v>359</c:v>
                </c:pt>
                <c:pt idx="187">
                  <c:v>373</c:v>
                </c:pt>
                <c:pt idx="188">
                  <c:v>384</c:v>
                </c:pt>
                <c:pt idx="189">
                  <c:v>538</c:v>
                </c:pt>
                <c:pt idx="190">
                  <c:v>624</c:v>
                </c:pt>
                <c:pt idx="191">
                  <c:v>711</c:v>
                </c:pt>
                <c:pt idx="192">
                  <c:v>1268</c:v>
                </c:pt>
                <c:pt idx="193">
                  <c:v>1453</c:v>
                </c:pt>
                <c:pt idx="194">
                  <c:v>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9-48CD-8669-39126390A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4623"/>
        <c:axId val="225137743"/>
      </c:scatterChart>
      <c:valAx>
        <c:axId val="1036546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37743"/>
        <c:crosses val="autoZero"/>
        <c:crossBetween val="midCat"/>
      </c:valAx>
      <c:valAx>
        <c:axId val="225137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#Active</a:t>
            </a:r>
            <a:r>
              <a:rPr lang="en-US" baseline="0"/>
              <a:t> </a:t>
            </a:r>
            <a:r>
              <a:rPr lang="en-US"/>
              <a:t>commits (w/o the two last valuses)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howToDecideActiveCommitsThres!$A$1</c:f>
              <c:strCache>
                <c:ptCount val="1"/>
                <c:pt idx="0">
                  <c:v>#Active 
commits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howToDecideActiveCommitsThres!$A$2:$A$194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10</c:v>
                </c:pt>
                <c:pt idx="169">
                  <c:v>11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16</c:v>
                </c:pt>
                <c:pt idx="175">
                  <c:v>16</c:v>
                </c:pt>
                <c:pt idx="176">
                  <c:v>17</c:v>
                </c:pt>
                <c:pt idx="177">
                  <c:v>18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29</c:v>
                </c:pt>
                <c:pt idx="186">
                  <c:v>39</c:v>
                </c:pt>
                <c:pt idx="187">
                  <c:v>40</c:v>
                </c:pt>
                <c:pt idx="188">
                  <c:v>46</c:v>
                </c:pt>
                <c:pt idx="189">
                  <c:v>48</c:v>
                </c:pt>
                <c:pt idx="190">
                  <c:v>58</c:v>
                </c:pt>
                <c:pt idx="191">
                  <c:v>58</c:v>
                </c:pt>
                <c:pt idx="192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B-4E3B-A61D-E0499DFD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61071"/>
        <c:axId val="1387577567"/>
      </c:scatterChart>
      <c:valAx>
        <c:axId val="138656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77567"/>
        <c:crosses val="autoZero"/>
        <c:crossBetween val="midCat"/>
      </c:valAx>
      <c:valAx>
        <c:axId val="13875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6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howToDecideSUPThreshold!$B$1</c:f>
              <c:strCache>
                <c:ptCount val="1"/>
                <c:pt idx="0">
                  <c:v>DurationInDays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howToDecideSUPThreshold!$B$2:$B$196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28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33</c:v>
                </c:pt>
                <c:pt idx="57">
                  <c:v>35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42</c:v>
                </c:pt>
                <c:pt idx="62">
                  <c:v>42</c:v>
                </c:pt>
                <c:pt idx="63">
                  <c:v>43</c:v>
                </c:pt>
                <c:pt idx="64">
                  <c:v>46</c:v>
                </c:pt>
                <c:pt idx="65">
                  <c:v>46</c:v>
                </c:pt>
                <c:pt idx="66">
                  <c:v>52</c:v>
                </c:pt>
                <c:pt idx="67">
                  <c:v>53</c:v>
                </c:pt>
                <c:pt idx="68">
                  <c:v>54</c:v>
                </c:pt>
                <c:pt idx="69">
                  <c:v>60</c:v>
                </c:pt>
                <c:pt idx="70">
                  <c:v>60</c:v>
                </c:pt>
                <c:pt idx="71">
                  <c:v>62</c:v>
                </c:pt>
                <c:pt idx="72">
                  <c:v>63</c:v>
                </c:pt>
                <c:pt idx="73">
                  <c:v>77</c:v>
                </c:pt>
                <c:pt idx="74">
                  <c:v>78</c:v>
                </c:pt>
                <c:pt idx="75">
                  <c:v>81</c:v>
                </c:pt>
                <c:pt idx="76">
                  <c:v>85</c:v>
                </c:pt>
                <c:pt idx="77">
                  <c:v>96</c:v>
                </c:pt>
                <c:pt idx="78">
                  <c:v>106</c:v>
                </c:pt>
                <c:pt idx="79">
                  <c:v>107</c:v>
                </c:pt>
                <c:pt idx="80">
                  <c:v>112</c:v>
                </c:pt>
                <c:pt idx="81">
                  <c:v>116</c:v>
                </c:pt>
                <c:pt idx="82">
                  <c:v>119</c:v>
                </c:pt>
                <c:pt idx="83">
                  <c:v>125</c:v>
                </c:pt>
                <c:pt idx="84">
                  <c:v>134</c:v>
                </c:pt>
                <c:pt idx="85">
                  <c:v>146</c:v>
                </c:pt>
                <c:pt idx="86">
                  <c:v>148</c:v>
                </c:pt>
                <c:pt idx="87">
                  <c:v>162</c:v>
                </c:pt>
                <c:pt idx="88">
                  <c:v>172</c:v>
                </c:pt>
                <c:pt idx="89">
                  <c:v>174</c:v>
                </c:pt>
                <c:pt idx="90">
                  <c:v>177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197</c:v>
                </c:pt>
                <c:pt idx="95">
                  <c:v>226</c:v>
                </c:pt>
                <c:pt idx="96">
                  <c:v>229</c:v>
                </c:pt>
                <c:pt idx="97">
                  <c:v>249</c:v>
                </c:pt>
                <c:pt idx="98">
                  <c:v>250</c:v>
                </c:pt>
                <c:pt idx="99">
                  <c:v>254</c:v>
                </c:pt>
                <c:pt idx="100">
                  <c:v>263</c:v>
                </c:pt>
                <c:pt idx="101">
                  <c:v>280</c:v>
                </c:pt>
                <c:pt idx="102">
                  <c:v>285</c:v>
                </c:pt>
                <c:pt idx="103">
                  <c:v>287</c:v>
                </c:pt>
                <c:pt idx="104">
                  <c:v>291</c:v>
                </c:pt>
                <c:pt idx="105">
                  <c:v>292</c:v>
                </c:pt>
                <c:pt idx="106">
                  <c:v>292</c:v>
                </c:pt>
                <c:pt idx="107">
                  <c:v>293</c:v>
                </c:pt>
                <c:pt idx="108">
                  <c:v>310</c:v>
                </c:pt>
                <c:pt idx="109">
                  <c:v>321</c:v>
                </c:pt>
                <c:pt idx="110">
                  <c:v>322</c:v>
                </c:pt>
                <c:pt idx="111">
                  <c:v>324</c:v>
                </c:pt>
                <c:pt idx="112">
                  <c:v>324</c:v>
                </c:pt>
                <c:pt idx="113">
                  <c:v>331</c:v>
                </c:pt>
                <c:pt idx="114">
                  <c:v>332</c:v>
                </c:pt>
                <c:pt idx="115">
                  <c:v>339</c:v>
                </c:pt>
                <c:pt idx="116">
                  <c:v>383</c:v>
                </c:pt>
                <c:pt idx="117">
                  <c:v>392</c:v>
                </c:pt>
                <c:pt idx="118">
                  <c:v>393</c:v>
                </c:pt>
                <c:pt idx="119">
                  <c:v>427</c:v>
                </c:pt>
                <c:pt idx="120">
                  <c:v>430</c:v>
                </c:pt>
                <c:pt idx="121">
                  <c:v>439</c:v>
                </c:pt>
                <c:pt idx="122">
                  <c:v>461</c:v>
                </c:pt>
                <c:pt idx="123">
                  <c:v>461</c:v>
                </c:pt>
                <c:pt idx="124">
                  <c:v>469</c:v>
                </c:pt>
                <c:pt idx="125">
                  <c:v>488</c:v>
                </c:pt>
                <c:pt idx="126">
                  <c:v>498</c:v>
                </c:pt>
                <c:pt idx="127">
                  <c:v>502</c:v>
                </c:pt>
                <c:pt idx="128">
                  <c:v>503</c:v>
                </c:pt>
                <c:pt idx="129">
                  <c:v>516</c:v>
                </c:pt>
                <c:pt idx="130">
                  <c:v>517</c:v>
                </c:pt>
                <c:pt idx="131">
                  <c:v>554</c:v>
                </c:pt>
                <c:pt idx="132">
                  <c:v>578</c:v>
                </c:pt>
                <c:pt idx="133">
                  <c:v>585</c:v>
                </c:pt>
                <c:pt idx="134">
                  <c:v>594</c:v>
                </c:pt>
                <c:pt idx="135">
                  <c:v>599</c:v>
                </c:pt>
                <c:pt idx="136">
                  <c:v>602</c:v>
                </c:pt>
                <c:pt idx="137">
                  <c:v>606</c:v>
                </c:pt>
                <c:pt idx="138">
                  <c:v>610</c:v>
                </c:pt>
                <c:pt idx="139">
                  <c:v>614</c:v>
                </c:pt>
                <c:pt idx="140">
                  <c:v>659</c:v>
                </c:pt>
                <c:pt idx="141">
                  <c:v>662</c:v>
                </c:pt>
                <c:pt idx="142">
                  <c:v>668</c:v>
                </c:pt>
                <c:pt idx="143">
                  <c:v>683</c:v>
                </c:pt>
                <c:pt idx="144">
                  <c:v>689</c:v>
                </c:pt>
                <c:pt idx="145">
                  <c:v>722</c:v>
                </c:pt>
                <c:pt idx="146">
                  <c:v>741</c:v>
                </c:pt>
                <c:pt idx="147">
                  <c:v>754</c:v>
                </c:pt>
                <c:pt idx="148">
                  <c:v>792</c:v>
                </c:pt>
                <c:pt idx="149">
                  <c:v>801</c:v>
                </c:pt>
                <c:pt idx="150">
                  <c:v>820</c:v>
                </c:pt>
                <c:pt idx="151">
                  <c:v>820</c:v>
                </c:pt>
                <c:pt idx="152">
                  <c:v>821</c:v>
                </c:pt>
                <c:pt idx="153">
                  <c:v>829</c:v>
                </c:pt>
                <c:pt idx="154">
                  <c:v>847</c:v>
                </c:pt>
                <c:pt idx="155">
                  <c:v>847</c:v>
                </c:pt>
                <c:pt idx="156">
                  <c:v>870</c:v>
                </c:pt>
                <c:pt idx="157">
                  <c:v>873</c:v>
                </c:pt>
                <c:pt idx="158">
                  <c:v>921</c:v>
                </c:pt>
                <c:pt idx="159">
                  <c:v>927</c:v>
                </c:pt>
                <c:pt idx="160">
                  <c:v>934</c:v>
                </c:pt>
                <c:pt idx="161">
                  <c:v>943</c:v>
                </c:pt>
                <c:pt idx="162">
                  <c:v>981</c:v>
                </c:pt>
                <c:pt idx="163">
                  <c:v>1008</c:v>
                </c:pt>
                <c:pt idx="164">
                  <c:v>1033</c:v>
                </c:pt>
                <c:pt idx="165">
                  <c:v>1054</c:v>
                </c:pt>
                <c:pt idx="166">
                  <c:v>1074</c:v>
                </c:pt>
                <c:pt idx="167">
                  <c:v>1110</c:v>
                </c:pt>
                <c:pt idx="168">
                  <c:v>1125</c:v>
                </c:pt>
                <c:pt idx="169">
                  <c:v>1126</c:v>
                </c:pt>
                <c:pt idx="170">
                  <c:v>1208</c:v>
                </c:pt>
                <c:pt idx="171">
                  <c:v>1215</c:v>
                </c:pt>
                <c:pt idx="172">
                  <c:v>1227</c:v>
                </c:pt>
                <c:pt idx="173">
                  <c:v>1257</c:v>
                </c:pt>
                <c:pt idx="174">
                  <c:v>1285</c:v>
                </c:pt>
                <c:pt idx="175">
                  <c:v>1387</c:v>
                </c:pt>
                <c:pt idx="176">
                  <c:v>1397</c:v>
                </c:pt>
                <c:pt idx="177">
                  <c:v>1420</c:v>
                </c:pt>
                <c:pt idx="178">
                  <c:v>1447</c:v>
                </c:pt>
                <c:pt idx="179">
                  <c:v>1473</c:v>
                </c:pt>
                <c:pt idx="180">
                  <c:v>1524</c:v>
                </c:pt>
                <c:pt idx="181">
                  <c:v>1586</c:v>
                </c:pt>
                <c:pt idx="182">
                  <c:v>1624</c:v>
                </c:pt>
                <c:pt idx="183">
                  <c:v>1637</c:v>
                </c:pt>
                <c:pt idx="184">
                  <c:v>1663</c:v>
                </c:pt>
                <c:pt idx="185">
                  <c:v>1716</c:v>
                </c:pt>
                <c:pt idx="186">
                  <c:v>1865</c:v>
                </c:pt>
                <c:pt idx="187">
                  <c:v>1960</c:v>
                </c:pt>
                <c:pt idx="188">
                  <c:v>2054</c:v>
                </c:pt>
                <c:pt idx="189">
                  <c:v>2072</c:v>
                </c:pt>
                <c:pt idx="190">
                  <c:v>2142</c:v>
                </c:pt>
                <c:pt idx="191">
                  <c:v>2555</c:v>
                </c:pt>
                <c:pt idx="192">
                  <c:v>2987</c:v>
                </c:pt>
                <c:pt idx="193">
                  <c:v>3023</c:v>
                </c:pt>
                <c:pt idx="194">
                  <c:v>3170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D-4EFB-B482-DAD5EAA7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789487"/>
        <c:axId val="1262927151"/>
      </c:scatterChart>
      <c:valAx>
        <c:axId val="138378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27151"/>
        <c:crosses val="autoZero"/>
        <c:crossBetween val="midCat"/>
      </c:valAx>
      <c:valAx>
        <c:axId val="12629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8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(w/o the last 2 points)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tblinsDelThreshold!$F$1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>
                  <a:alpha val="30196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tblinsDelThreshold!$F$2:$F$194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10</c:v>
                </c:pt>
                <c:pt idx="166">
                  <c:v>11</c:v>
                </c:pt>
                <c:pt idx="167">
                  <c:v>11</c:v>
                </c:pt>
                <c:pt idx="168">
                  <c:v>14</c:v>
                </c:pt>
                <c:pt idx="169">
                  <c:v>14</c:v>
                </c:pt>
                <c:pt idx="170">
                  <c:v>15</c:v>
                </c:pt>
                <c:pt idx="171">
                  <c:v>16</c:v>
                </c:pt>
                <c:pt idx="172">
                  <c:v>16</c:v>
                </c:pt>
                <c:pt idx="173">
                  <c:v>20</c:v>
                </c:pt>
                <c:pt idx="174">
                  <c:v>21</c:v>
                </c:pt>
                <c:pt idx="175">
                  <c:v>23</c:v>
                </c:pt>
                <c:pt idx="176">
                  <c:v>27</c:v>
                </c:pt>
                <c:pt idx="177">
                  <c:v>28</c:v>
                </c:pt>
                <c:pt idx="178">
                  <c:v>28</c:v>
                </c:pt>
                <c:pt idx="179">
                  <c:v>30</c:v>
                </c:pt>
                <c:pt idx="180">
                  <c:v>31</c:v>
                </c:pt>
                <c:pt idx="181">
                  <c:v>33</c:v>
                </c:pt>
                <c:pt idx="182">
                  <c:v>35</c:v>
                </c:pt>
                <c:pt idx="183">
                  <c:v>38</c:v>
                </c:pt>
                <c:pt idx="184">
                  <c:v>39</c:v>
                </c:pt>
                <c:pt idx="185">
                  <c:v>41</c:v>
                </c:pt>
                <c:pt idx="186">
                  <c:v>43</c:v>
                </c:pt>
                <c:pt idx="187">
                  <c:v>47</c:v>
                </c:pt>
                <c:pt idx="188">
                  <c:v>53</c:v>
                </c:pt>
                <c:pt idx="189">
                  <c:v>63</c:v>
                </c:pt>
                <c:pt idx="190">
                  <c:v>64</c:v>
                </c:pt>
                <c:pt idx="191">
                  <c:v>65</c:v>
                </c:pt>
                <c:pt idx="192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E-47F1-B276-5A2E45BE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0191"/>
        <c:axId val="93868191"/>
      </c:scatterChart>
      <c:valAx>
        <c:axId val="9037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8191"/>
        <c:crosses val="autoZero"/>
        <c:crossBetween val="midCat"/>
      </c:valAx>
      <c:valAx>
        <c:axId val="938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2233085</xdr:colOff>
      <xdr:row>9</xdr:row>
      <xdr:rowOff>75045</xdr:rowOff>
    </xdr:from>
    <xdr:to>
      <xdr:col>8</xdr:col>
      <xdr:colOff>264909</xdr:colOff>
      <xdr:row>17</xdr:row>
      <xdr:rowOff>15629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6F757-6517-416F-A723-18FC7A5AA39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3540" y="1763568"/>
          <a:ext cx="4301005" cy="1438606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404812</xdr:rowOff>
    </xdr:from>
    <xdr:to>
      <xdr:col>12</xdr:col>
      <xdr:colOff>321468</xdr:colOff>
      <xdr:row>11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EC5155-046A-4E51-9136-10CCB0986B7A}"/>
            </a:ext>
          </a:extLst>
        </xdr:cNvPr>
        <xdr:cNvSpPr txBox="1"/>
      </xdr:nvSpPr>
      <xdr:spPr>
        <a:xfrm>
          <a:off x="6191250" y="404812"/>
          <a:ext cx="3309937" cy="323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picked all the data sets with just a single commit.</a:t>
          </a:r>
        </a:p>
        <a:p>
          <a:r>
            <a:rPr lang="en-US" sz="1100"/>
            <a:t>We sorted them in terms</a:t>
          </a:r>
          <a:r>
            <a:rPr lang="en-US" sz="1100" baseline="0"/>
            <a:t> of the size of thsi commit.</a:t>
          </a:r>
        </a:p>
        <a:p>
          <a:endParaRPr lang="en-US" sz="1100" baseline="0"/>
        </a:p>
        <a:p>
          <a:r>
            <a:rPr lang="en-US" sz="1100" baseline="0"/>
            <a:t>Basically, there are two groups, 1 - 13 and 17 - 383</a:t>
          </a:r>
        </a:p>
        <a:p>
          <a:r>
            <a:rPr lang="en-US" sz="1100" baseline="0"/>
            <a:t>Thus we got the middle of this interval, which is 15.</a:t>
          </a:r>
        </a:p>
        <a:p>
          <a:r>
            <a:rPr lang="en-US" sz="1100" baseline="0"/>
            <a:t>Also it splits this specific group in 85% datasets without a reed and very little activity</a:t>
          </a:r>
        </a:p>
        <a:p>
          <a:r>
            <a:rPr lang="en-US" sz="1100" baseline="0"/>
            <a:t>and the rest as single-reed, single-commit activity.</a:t>
          </a:r>
        </a:p>
        <a:p>
          <a:endParaRPr lang="en-US" sz="1100" baseline="0"/>
        </a:p>
        <a:p>
          <a:r>
            <a:rPr lang="en-US" sz="1100" baseline="0"/>
            <a:t>So, a reed has activity &gt;= 15 attributes.</a:t>
          </a:r>
        </a:p>
        <a:p>
          <a:endParaRPr lang="en-US" sz="1100" baseline="0"/>
        </a:p>
        <a:p>
          <a:r>
            <a:rPr lang="en-US" sz="1100" baseline="0"/>
            <a:t>10, 20, and 25 would have also made choices with similar effect.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266699</xdr:colOff>
      <xdr:row>1</xdr:row>
      <xdr:rowOff>9525</xdr:rowOff>
    </xdr:from>
    <xdr:to>
      <xdr:col>28</xdr:col>
      <xdr:colOff>485774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822CB-99D2-483F-A000-7DC1B0896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590550</xdr:colOff>
      <xdr:row>22</xdr:row>
      <xdr:rowOff>104775</xdr:rowOff>
    </xdr:from>
    <xdr:to>
      <xdr:col>27</xdr:col>
      <xdr:colOff>247650</xdr:colOff>
      <xdr:row>25</xdr:row>
      <xdr:rowOff>142875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5510EBC-FF7D-4E12-BF9B-65E533C78B8E}"/>
            </a:ext>
          </a:extLst>
        </xdr:cNvPr>
        <xdr:cNvSpPr txBox="1"/>
      </xdr:nvSpPr>
      <xdr:spPr>
        <a:xfrm>
          <a:off x="12172950" y="3990975"/>
          <a:ext cx="876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rgbClr val="0000FF"/>
              </a:solidFill>
            </a:rPr>
            <a:t>Gap:</a:t>
          </a:r>
        </a:p>
        <a:p>
          <a:pPr algn="r"/>
          <a:r>
            <a:rPr lang="en-US" sz="1100">
              <a:solidFill>
                <a:srgbClr val="0000FF"/>
              </a:solidFill>
            </a:rPr>
            <a:t>74] ... [86</a:t>
          </a:r>
        </a:p>
      </xdr:txBody>
    </xdr:sp>
    <xdr:clientData/>
  </xdr:twoCellAnchor>
  <xdr:twoCellAnchor>
    <xdr:from>
      <xdr:col>24</xdr:col>
      <xdr:colOff>581025</xdr:colOff>
      <xdr:row>25</xdr:row>
      <xdr:rowOff>57150</xdr:rowOff>
    </xdr:from>
    <xdr:to>
      <xdr:col>26</xdr:col>
      <xdr:colOff>161925</xdr:colOff>
      <xdr:row>28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D70F6E3-F3F8-4AA0-ACDF-66E5340C29FD}"/>
            </a:ext>
          </a:extLst>
        </xdr:cNvPr>
        <xdr:cNvSpPr txBox="1"/>
      </xdr:nvSpPr>
      <xdr:spPr>
        <a:xfrm>
          <a:off x="11553825" y="4429125"/>
          <a:ext cx="8001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>
              <a:solidFill>
                <a:srgbClr val="FF0000"/>
              </a:solidFill>
            </a:rPr>
            <a:t>Gap:</a:t>
          </a:r>
        </a:p>
        <a:p>
          <a:pPr algn="r"/>
          <a:r>
            <a:rPr lang="en-US" sz="1100" b="1">
              <a:solidFill>
                <a:srgbClr val="FF0000"/>
              </a:solidFill>
            </a:rPr>
            <a:t>44] ... [55</a:t>
          </a:r>
        </a:p>
      </xdr:txBody>
    </xdr:sp>
    <xdr:clientData/>
  </xdr:twoCellAnchor>
  <xdr:twoCellAnchor>
    <xdr:from>
      <xdr:col>24</xdr:col>
      <xdr:colOff>123825</xdr:colOff>
      <xdr:row>17</xdr:row>
      <xdr:rowOff>1</xdr:rowOff>
    </xdr:from>
    <xdr:to>
      <xdr:col>25</xdr:col>
      <xdr:colOff>447675</xdr:colOff>
      <xdr:row>20</xdr:row>
      <xdr:rowOff>9526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9AB53E8-7282-4B39-8574-E3BF42075783}"/>
            </a:ext>
          </a:extLst>
        </xdr:cNvPr>
        <xdr:cNvSpPr txBox="1"/>
      </xdr:nvSpPr>
      <xdr:spPr>
        <a:xfrm>
          <a:off x="11096625" y="3076576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>
              <a:solidFill>
                <a:srgbClr val="FF0000"/>
              </a:solidFill>
            </a:rPr>
            <a:t>89] ... [113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Gap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24</xdr:col>
      <xdr:colOff>380998</xdr:colOff>
      <xdr:row>23</xdr:row>
      <xdr:rowOff>92651</xdr:rowOff>
    </xdr:from>
    <xdr:to>
      <xdr:col>25</xdr:col>
      <xdr:colOff>285748</xdr:colOff>
      <xdr:row>26</xdr:row>
      <xdr:rowOff>25976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AA496F8-9604-4388-BAC2-1B33F649274F}"/>
            </a:ext>
          </a:extLst>
        </xdr:cNvPr>
        <xdr:cNvSpPr/>
      </xdr:nvSpPr>
      <xdr:spPr>
        <a:xfrm rot="2203060">
          <a:off x="12356521" y="4829174"/>
          <a:ext cx="510886" cy="530802"/>
        </a:xfrm>
        <a:prstGeom prst="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466725</xdr:colOff>
      <xdr:row>19</xdr:row>
      <xdr:rowOff>47624</xdr:rowOff>
    </xdr:from>
    <xdr:to>
      <xdr:col>25</xdr:col>
      <xdr:colOff>371475</xdr:colOff>
      <xdr:row>21</xdr:row>
      <xdr:rowOff>142874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BFE222E8-9C54-4E69-9BE9-3D00067E4114}"/>
            </a:ext>
          </a:extLst>
        </xdr:cNvPr>
        <xdr:cNvSpPr/>
      </xdr:nvSpPr>
      <xdr:spPr>
        <a:xfrm rot="12492995">
          <a:off x="11439525" y="3448049"/>
          <a:ext cx="514350" cy="419100"/>
        </a:xfrm>
        <a:prstGeom prst="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590550</xdr:colOff>
      <xdr:row>19</xdr:row>
      <xdr:rowOff>95250</xdr:rowOff>
    </xdr:from>
    <xdr:to>
      <xdr:col>28</xdr:col>
      <xdr:colOff>247650</xdr:colOff>
      <xdr:row>22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40BC59F-5E35-4B06-A142-5824D476B3E2}"/>
            </a:ext>
          </a:extLst>
        </xdr:cNvPr>
        <xdr:cNvSpPr txBox="1"/>
      </xdr:nvSpPr>
      <xdr:spPr>
        <a:xfrm>
          <a:off x="12782550" y="3495675"/>
          <a:ext cx="876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rgbClr val="0000FF"/>
              </a:solidFill>
            </a:rPr>
            <a:t>Gap:</a:t>
          </a:r>
        </a:p>
        <a:p>
          <a:pPr algn="r"/>
          <a:r>
            <a:rPr lang="en-US" sz="1100">
              <a:solidFill>
                <a:srgbClr val="0000FF"/>
              </a:solidFill>
            </a:rPr>
            <a:t>150] ... [179</a:t>
          </a:r>
        </a:p>
      </xdr:txBody>
    </xdr:sp>
    <xdr:clientData/>
  </xdr:twoCellAnchor>
  <xdr:twoCellAnchor>
    <xdr:from>
      <xdr:col>26</xdr:col>
      <xdr:colOff>256309</xdr:colOff>
      <xdr:row>18</xdr:row>
      <xdr:rowOff>81396</xdr:rowOff>
    </xdr:from>
    <xdr:to>
      <xdr:col>27</xdr:col>
      <xdr:colOff>161059</xdr:colOff>
      <xdr:row>21</xdr:row>
      <xdr:rowOff>14721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18C009FF-BE31-4099-B34B-F9F3D1E44B76}"/>
            </a:ext>
          </a:extLst>
        </xdr:cNvPr>
        <xdr:cNvSpPr/>
      </xdr:nvSpPr>
      <xdr:spPr>
        <a:xfrm rot="1041241">
          <a:off x="12786014" y="3787487"/>
          <a:ext cx="510886" cy="530802"/>
        </a:xfrm>
        <a:prstGeom prst="left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47625</xdr:colOff>
      <xdr:row>28</xdr:row>
      <xdr:rowOff>19050</xdr:rowOff>
    </xdr:from>
    <xdr:to>
      <xdr:col>24</xdr:col>
      <xdr:colOff>314325</xdr:colOff>
      <xdr:row>31</xdr:row>
      <xdr:rowOff>57150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16A398C-C1FD-46E1-8F0F-4D089728F4A7}"/>
            </a:ext>
          </a:extLst>
        </xdr:cNvPr>
        <xdr:cNvSpPr txBox="1"/>
      </xdr:nvSpPr>
      <xdr:spPr>
        <a:xfrm>
          <a:off x="10410825" y="4876800"/>
          <a:ext cx="876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rgbClr val="0000FF"/>
              </a:solidFill>
            </a:rPr>
            <a:t>Gap:</a:t>
          </a:r>
        </a:p>
        <a:p>
          <a:pPr algn="r"/>
          <a:r>
            <a:rPr lang="en-US" sz="1100">
              <a:solidFill>
                <a:srgbClr val="0000FF"/>
              </a:solidFill>
            </a:rPr>
            <a:t>25] ... [28</a:t>
          </a:r>
        </a:p>
      </xdr:txBody>
    </xdr:sp>
    <xdr:clientData/>
  </xdr:twoCellAnchor>
  <xdr:twoCellAnchor>
    <xdr:from>
      <xdr:col>23</xdr:col>
      <xdr:colOff>101311</xdr:colOff>
      <xdr:row>26</xdr:row>
      <xdr:rowOff>6926</xdr:rowOff>
    </xdr:from>
    <xdr:to>
      <xdr:col>23</xdr:col>
      <xdr:colOff>520411</xdr:colOff>
      <xdr:row>29</xdr:row>
      <xdr:rowOff>35501</xdr:rowOff>
    </xdr:to>
    <xdr:sp macro="" textlink="">
      <xdr:nvSpPr>
        <xdr:cNvPr id="13" name="Arrow: Left 12">
          <a:extLst>
            <a:ext uri="{FF2B5EF4-FFF2-40B4-BE49-F238E27FC236}">
              <a16:creationId xmlns:a16="http://schemas.microsoft.com/office/drawing/2014/main" id="{769D7550-041D-4414-BF41-132846ECB373}"/>
            </a:ext>
          </a:extLst>
        </xdr:cNvPr>
        <xdr:cNvSpPr/>
      </xdr:nvSpPr>
      <xdr:spPr>
        <a:xfrm rot="2810584">
          <a:off x="11367221" y="5444402"/>
          <a:ext cx="626052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381000</xdr:colOff>
      <xdr:row>21</xdr:row>
      <xdr:rowOff>85725</xdr:rowOff>
    </xdr:from>
    <xdr:to>
      <xdr:col>26</xdr:col>
      <xdr:colOff>285750</xdr:colOff>
      <xdr:row>24</xdr:row>
      <xdr:rowOff>19050</xdr:rowOff>
    </xdr:to>
    <xdr:sp macro="" textlink="">
      <xdr:nvSpPr>
        <xdr:cNvPr id="19" name="Arrow: Left 18">
          <a:extLst>
            <a:ext uri="{FF2B5EF4-FFF2-40B4-BE49-F238E27FC236}">
              <a16:creationId xmlns:a16="http://schemas.microsoft.com/office/drawing/2014/main" id="{5B453C99-53AA-4966-AB92-3BA2EFE98FC6}"/>
            </a:ext>
          </a:extLst>
        </xdr:cNvPr>
        <xdr:cNvSpPr/>
      </xdr:nvSpPr>
      <xdr:spPr>
        <a:xfrm rot="1041241">
          <a:off x="11963400" y="3810000"/>
          <a:ext cx="51435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600075</xdr:colOff>
      <xdr:row>20</xdr:row>
      <xdr:rowOff>114300</xdr:rowOff>
    </xdr:from>
    <xdr:to>
      <xdr:col>24</xdr:col>
      <xdr:colOff>257175</xdr:colOff>
      <xdr:row>23</xdr:row>
      <xdr:rowOff>152400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C852720-5A89-4890-ACEE-54EE8FE266D8}"/>
            </a:ext>
          </a:extLst>
        </xdr:cNvPr>
        <xdr:cNvSpPr txBox="1"/>
      </xdr:nvSpPr>
      <xdr:spPr>
        <a:xfrm>
          <a:off x="10353675" y="3676650"/>
          <a:ext cx="876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rgbClr val="0000FF"/>
              </a:solidFill>
            </a:rPr>
            <a:t>Gap:</a:t>
          </a:r>
        </a:p>
        <a:p>
          <a:pPr algn="l"/>
          <a:r>
            <a:rPr lang="en-US" sz="1100">
              <a:solidFill>
                <a:srgbClr val="0000FF"/>
              </a:solidFill>
            </a:rPr>
            <a:t>58] ... [64</a:t>
          </a:r>
        </a:p>
      </xdr:txBody>
    </xdr:sp>
    <xdr:clientData/>
  </xdr:twoCellAnchor>
  <xdr:twoCellAnchor>
    <xdr:from>
      <xdr:col>24</xdr:col>
      <xdr:colOff>56283</xdr:colOff>
      <xdr:row>20</xdr:row>
      <xdr:rowOff>176643</xdr:rowOff>
    </xdr:from>
    <xdr:to>
      <xdr:col>24</xdr:col>
      <xdr:colOff>570633</xdr:colOff>
      <xdr:row>23</xdr:row>
      <xdr:rowOff>109968</xdr:rowOff>
    </xdr:to>
    <xdr:sp macro="" textlink="">
      <xdr:nvSpPr>
        <xdr:cNvPr id="21" name="Arrow: Left 20">
          <a:extLst>
            <a:ext uri="{FF2B5EF4-FFF2-40B4-BE49-F238E27FC236}">
              <a16:creationId xmlns:a16="http://schemas.microsoft.com/office/drawing/2014/main" id="{E36AEBC7-35E4-4CBF-B565-A959EB0D9196}"/>
            </a:ext>
          </a:extLst>
        </xdr:cNvPr>
        <xdr:cNvSpPr/>
      </xdr:nvSpPr>
      <xdr:spPr>
        <a:xfrm rot="12225227">
          <a:off x="12031806" y="4315688"/>
          <a:ext cx="514350" cy="53080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258535</xdr:colOff>
      <xdr:row>10</xdr:row>
      <xdr:rowOff>13608</xdr:rowOff>
    </xdr:from>
    <xdr:to>
      <xdr:col>11</xdr:col>
      <xdr:colOff>318406</xdr:colOff>
      <xdr:row>26</xdr:row>
      <xdr:rowOff>53069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E42E7E-4458-4398-B2F9-BE79F20C2BF7}"/>
            </a:ext>
          </a:extLst>
        </xdr:cNvPr>
        <xdr:cNvSpPr txBox="1"/>
      </xdr:nvSpPr>
      <xdr:spPr>
        <a:xfrm>
          <a:off x="4068535" y="2204358"/>
          <a:ext cx="2876550" cy="330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intuition</a:t>
          </a:r>
          <a:r>
            <a:rPr lang="en-US" sz="1100" baseline="0"/>
            <a:t> is simple &amp; consistent with the rest of the classes</a:t>
          </a:r>
        </a:p>
        <a:p>
          <a:endParaRPr lang="en-US" sz="1100" baseline="0"/>
        </a:p>
        <a:p>
          <a:r>
            <a:rPr lang="en-US" sz="1100" baseline="0"/>
            <a:t>* 0 activity is a separate class (17.5%)</a:t>
          </a:r>
        </a:p>
        <a:p>
          <a:r>
            <a:rPr lang="en-US" sz="1100" baseline="0"/>
            <a:t>* 1..10 Acommits: is a very big class, 33%, combined with the above, reach ~50%</a:t>
          </a:r>
        </a:p>
        <a:p>
          <a:r>
            <a:rPr lang="en-US" sz="1100" baseline="0"/>
            <a:t>--------------------------------------</a:t>
          </a:r>
        </a:p>
        <a:p>
          <a:r>
            <a:rPr lang="en-US" sz="1100" baseline="0"/>
            <a:t>* Small includes 11 - 30 attributes ~2/3</a:t>
          </a:r>
        </a:p>
        <a:p>
          <a:r>
            <a:rPr lang="en-US" sz="1100" baseline="0"/>
            <a:t>* Moderate includes 31 - 90 attributes </a:t>
          </a:r>
        </a:p>
        <a:p>
          <a:r>
            <a:rPr lang="en-US" sz="1100" baseline="0"/>
            <a:t>combined reaching 85% </a:t>
          </a:r>
        </a:p>
        <a:p>
          <a:r>
            <a:rPr lang="en-US" sz="1100" baseline="0"/>
            <a:t>-----</a:t>
          </a:r>
        </a:p>
        <a:p>
          <a:r>
            <a:rPr lang="en-US" sz="1100" baseline="0"/>
            <a:t>* ~15% are the projects with "high" activity, it turns out splitting at 90 achieves this consistent threshold, plus there is a strange gap between 89 and 112 (!!!)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95250</xdr:rowOff>
    </xdr:from>
    <xdr:to>
      <xdr:col>9</xdr:col>
      <xdr:colOff>419100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77D0F-C915-430F-B114-377662E8F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</xdr:row>
      <xdr:rowOff>57150</xdr:rowOff>
    </xdr:from>
    <xdr:to>
      <xdr:col>14</xdr:col>
      <xdr:colOff>571500</xdr:colOff>
      <xdr:row>28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68E5EB-D321-474A-B358-D74566D8838C}"/>
            </a:ext>
          </a:extLst>
        </xdr:cNvPr>
        <xdr:cNvSpPr txBox="1"/>
      </xdr:nvSpPr>
      <xdr:spPr>
        <a:xfrm>
          <a:off x="6096000" y="1514475"/>
          <a:ext cx="2876550" cy="330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intuition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simple &amp; consistent with the rest of the classes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* 0 Acommits is a separate class (17.5%)</a:t>
          </a:r>
        </a:p>
        <a:p>
          <a:r>
            <a:rPr lang="en-US" sz="1100" baseline="0"/>
            <a:t>* 1 Acommit is a very big class, 28%, combined with the above, reach ~50%</a:t>
          </a:r>
        </a:p>
        <a:p>
          <a:r>
            <a:rPr lang="en-US" sz="1100" baseline="0"/>
            <a:t>--------------------------------------</a:t>
          </a:r>
        </a:p>
        <a:p>
          <a:r>
            <a:rPr lang="en-US" sz="1100" baseline="0"/>
            <a:t>* 2,3 ACommits is too useful for the Frozen Activity and a sizable class</a:t>
          </a:r>
        </a:p>
        <a:p>
          <a:r>
            <a:rPr lang="en-US" sz="1100" baseline="0"/>
            <a:t>* 4..10 reacheds ~85% cumulative and we split</a:t>
          </a:r>
        </a:p>
        <a:p>
          <a:r>
            <a:rPr lang="en-US" sz="1100" baseline="0"/>
            <a:t>-----</a:t>
          </a:r>
        </a:p>
        <a:p>
          <a:r>
            <a:rPr lang="en-US" sz="1100" baseline="0"/>
            <a:t>* ~15% are the projects with "high" acommits, it turns out splitting at 10 achieves this consistent threshold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152400</xdr:rowOff>
    </xdr:from>
    <xdr:to>
      <xdr:col>9</xdr:col>
      <xdr:colOff>390525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D8454-456F-4081-9CF8-755DED74A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161924</xdr:colOff>
      <xdr:row>18</xdr:row>
      <xdr:rowOff>28574</xdr:rowOff>
    </xdr:from>
    <xdr:to>
      <xdr:col>9</xdr:col>
      <xdr:colOff>333375</xdr:colOff>
      <xdr:row>39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E3A2FE-FBF1-4A0F-B766-93DFA982745D}"/>
            </a:ext>
          </a:extLst>
        </xdr:cNvPr>
        <xdr:cNvSpPr txBox="1"/>
      </xdr:nvSpPr>
      <xdr:spPr>
        <a:xfrm>
          <a:off x="3086099" y="3105149"/>
          <a:ext cx="4438651" cy="3438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CURRENTLY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breakdownhas relatively balanced periods,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intuitively reasonable and consistent with the rest of the classes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u="none"/>
            <a:t>* A sizable pct of projects was of very small SUP -- we set it at 10 days</a:t>
          </a:r>
        </a:p>
        <a:p>
          <a:r>
            <a:rPr lang="en-US" sz="1100" u="none"/>
            <a:t>* the largest corpus was between 0-6 months, bringing the line to ~50%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</a:t>
          </a:r>
          <a:endParaRPr lang="en-US">
            <a:effectLst/>
          </a:endParaRPr>
        </a:p>
        <a:p>
          <a:r>
            <a:rPr lang="en-US" sz="1100" u="none"/>
            <a:t>* we retained an extra class for 7-12 months</a:t>
          </a:r>
        </a:p>
        <a:p>
          <a:r>
            <a:rPr lang="en-US" sz="1100" u="none"/>
            <a:t>* the class of 1 - 3 years stood for 25% bringing the line to 85%</a:t>
          </a:r>
        </a:p>
        <a:p>
          <a:r>
            <a:rPr lang="en-US" sz="1100" u="none"/>
            <a:t>---------------------</a:t>
          </a:r>
        </a:p>
        <a:p>
          <a:r>
            <a:rPr lang="en-US" sz="1100" u="none"/>
            <a:t>* 15% are</a:t>
          </a:r>
          <a:r>
            <a:rPr lang="en-US" sz="1100" u="none" baseline="0"/>
            <a:t> the high ones</a:t>
          </a:r>
        </a:p>
        <a:p>
          <a:endParaRPr lang="en-US" sz="1100" u="none"/>
        </a:p>
        <a:p>
          <a:endParaRPr lang="en-US" sz="1100" u="none"/>
        </a:p>
        <a:p>
          <a:endParaRPr lang="en-US" sz="1100" u="none"/>
        </a:p>
        <a:p>
          <a:r>
            <a:rPr lang="en-US" sz="1100" u="sng"/>
            <a:t>ORIGINALLY</a:t>
          </a:r>
        </a:p>
        <a:p>
          <a:r>
            <a:rPr lang="en-US" sz="1100"/>
            <a:t>The breakdown of Schema Update Period was</a:t>
          </a:r>
          <a:r>
            <a:rPr lang="en-US" sz="1100" baseline="0"/>
            <a:t> </a:t>
          </a:r>
          <a:r>
            <a:rPr lang="en-US" sz="1100" b="1" baseline="0"/>
            <a:t>intuitive</a:t>
          </a:r>
          <a:r>
            <a:rPr lang="en-US" sz="1100" baseline="0"/>
            <a:t>.</a:t>
          </a:r>
        </a:p>
        <a:p>
          <a:r>
            <a:rPr lang="en-US" sz="1100" baseline="0"/>
            <a:t>We separated the really small SUP, &lt;=10 days.</a:t>
          </a:r>
        </a:p>
        <a:p>
          <a:r>
            <a:rPr lang="en-US" sz="1100" baseline="0"/>
            <a:t>then it was: (ii) up to 12 months]; (iii) [13 - 24 months]; (iv) &gt; 24 months</a:t>
          </a:r>
        </a:p>
        <a:p>
          <a:endParaRPr lang="en-US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142875</xdr:rowOff>
    </xdr:from>
    <xdr:to>
      <xdr:col>11</xdr:col>
      <xdr:colOff>581025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27E3E-28E3-4527-B9D0-9BAC6C5C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527051</xdr:colOff>
      <xdr:row>9</xdr:row>
      <xdr:rowOff>41274</xdr:rowOff>
    </xdr:from>
    <xdr:to>
      <xdr:col>16</xdr:col>
      <xdr:colOff>606426</xdr:colOff>
      <xdr:row>32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2066FF-EB7F-4B0A-806A-A52792613354}"/>
            </a:ext>
          </a:extLst>
        </xdr:cNvPr>
        <xdr:cNvSpPr txBox="1"/>
      </xdr:nvSpPr>
      <xdr:spPr>
        <a:xfrm>
          <a:off x="8210551" y="1962149"/>
          <a:ext cx="2603500" cy="3673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The </a:t>
          </a:r>
          <a:r>
            <a:rPr lang="en-US" sz="1200" b="1"/>
            <a:t>intuition</a:t>
          </a:r>
          <a:r>
            <a:rPr lang="en-US" sz="1200"/>
            <a:t> behind the break down is driven</a:t>
          </a:r>
          <a:r>
            <a:rPr lang="en-US" sz="1200" baseline="0"/>
            <a:t> by the data.</a:t>
          </a:r>
        </a:p>
        <a:p>
          <a:endParaRPr lang="en-US" sz="1200" baseline="0"/>
        </a:p>
        <a:p>
          <a:r>
            <a:rPr lang="en-US" sz="1200" baseline="0"/>
            <a:t>- almost half have no changes.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</a:t>
          </a:r>
          <a:endParaRPr lang="en-US" sz="1200">
            <a:effectLst/>
          </a:endParaRPr>
        </a:p>
        <a:p>
          <a:r>
            <a:rPr lang="en-US" sz="1200" baseline="0"/>
            <a:t>- another 24% has 1 or 2 tables (i.e., very few) changed.</a:t>
          </a:r>
        </a:p>
        <a:p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rest 16% is [3..10], bringing the line to 85%</a:t>
          </a:r>
          <a:endParaRPr lang="en-US" sz="1200">
            <a:effectLst/>
          </a:endParaRPr>
        </a:p>
        <a:p>
          <a:r>
            <a:rPr lang="en-US" sz="1200" baseline="0"/>
            <a:t>----------------------</a:t>
          </a:r>
        </a:p>
        <a:p>
          <a:r>
            <a:rPr lang="en-US" sz="1200"/>
            <a:t>- there is a nice 15% of more than -the already too low- limit of 10 tables, which</a:t>
          </a:r>
          <a:r>
            <a:rPr lang="en-US" sz="1200" baseline="0"/>
            <a:t> we call high (i.e., what we call high is really farily low)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952.529431249997" createdVersion="6" refreshedVersion="6" minRefreshableVersion="3" recordCount="195" xr:uid="{AD148BF6-71E9-407C-B220-A204D9F80953}">
  <cacheSource type="worksheet">
    <worksheetSource ref="C1:C196" sheet="SchemaLevelInfo_PasteValuesOld"/>
  </cacheSource>
  <cacheFields count="1">
    <cacheField name="Sc. Upd. Period_x000a_(SUP) Class" numFmtId="0">
      <sharedItems count="4">
        <s v="0_VERY_SHORT"/>
        <s v="1_SHORT"/>
        <s v="2_MODERATE"/>
        <s v="3_L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952.73528912037" createdVersion="6" refreshedVersion="6" minRefreshableVersion="3" recordCount="195" xr:uid="{F87EFBB6-F7CF-4EDD-86C7-94DFDAC738B1}">
  <cacheSource type="worksheet">
    <worksheetSource ref="A1:A196" sheet="howToDecideSUPThreshold"/>
  </cacheSource>
  <cacheFields count="1">
    <cacheField name="Sc. Upd. Period_x000a_(SUP) Class" numFmtId="0">
      <sharedItems count="6">
        <s v="0_UpTo10Days"/>
        <s v="1_11To180D"/>
        <s v="2_06To12M"/>
        <s v="3_13To36M"/>
        <s v="4_LONG"/>
        <s v="3_13To24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952.744529861113" createdVersion="6" refreshedVersion="6" minRefreshableVersion="3" recordCount="195" xr:uid="{78EDBF1F-C662-44CD-80EC-B885A7B6ECF4}">
  <cacheSource type="worksheet">
    <worksheetSource ref="A1:A196" sheet="tblinsDelThreshold"/>
  </cacheSource>
  <cacheFields count="1">
    <cacheField name="Line Vol. of _x000a_Change Class" numFmtId="0">
      <sharedItems count="4">
        <s v="0_NONE"/>
        <s v="1_SMALL"/>
        <s v="2_MODERATE"/>
        <s v="3_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952.752578009262" createdVersion="6" refreshedVersion="6" minRefreshableVersion="3" recordCount="195" xr:uid="{E7E2805C-140E-48C7-AE3A-3A3DE667664F}">
  <cacheSource type="worksheet">
    <worksheetSource ref="B1:B196" sheet="howToDecideActiveCommitsThres"/>
  </cacheSource>
  <cacheFields count="1">
    <cacheField name="Acommit_x000a_Class" numFmtId="0">
      <sharedItems count="5">
        <s v="0_NONE"/>
        <s v="1_TOO_FEW"/>
        <s v="2_FEW"/>
        <s v="3_MODERATE"/>
        <s v="4_SEVE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952.774733796294" createdVersion="6" refreshedVersion="6" minRefreshableVersion="3" recordCount="195" xr:uid="{313FA987-0FDC-4588-8E9D-92C124FF22E2}">
  <cacheSource type="worksheet">
    <worksheetSource ref="R1:R196" sheet="GlobalSchemaLevelInfo_clean"/>
  </cacheSource>
  <cacheFields count="1">
    <cacheField name="Activity Class" numFmtId="0">
      <sharedItems count="5">
        <s v="0_NONE"/>
        <s v="1_ALMOST_FROZEN"/>
        <s v="2_SMALL"/>
        <s v="3_MODERATE"/>
        <s v="4_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4"/>
  </r>
  <r>
    <x v="2"/>
  </r>
  <r>
    <x v="3"/>
  </r>
  <r>
    <x v="2"/>
  </r>
  <r>
    <x v="2"/>
  </r>
  <r>
    <x v="2"/>
  </r>
  <r>
    <x v="2"/>
  </r>
  <r>
    <x v="2"/>
  </r>
  <r>
    <x v="3"/>
  </r>
  <r>
    <x v="2"/>
  </r>
  <r>
    <x v="4"/>
  </r>
  <r>
    <x v="2"/>
  </r>
  <r>
    <x v="3"/>
  </r>
  <r>
    <x v="3"/>
  </r>
  <r>
    <x v="2"/>
  </r>
  <r>
    <x v="4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3"/>
  </r>
  <r>
    <x v="2"/>
  </r>
  <r>
    <x v="3"/>
  </r>
  <r>
    <x v="3"/>
  </r>
  <r>
    <x v="2"/>
  </r>
  <r>
    <x v="2"/>
  </r>
  <r>
    <x v="3"/>
  </r>
  <r>
    <x v="2"/>
  </r>
  <r>
    <x v="3"/>
  </r>
  <r>
    <x v="2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2"/>
  </r>
  <r>
    <x v="4"/>
  </r>
  <r>
    <x v="3"/>
  </r>
  <r>
    <x v="4"/>
  </r>
  <r>
    <x v="4"/>
  </r>
  <r>
    <x v="3"/>
  </r>
  <r>
    <x v="4"/>
  </r>
  <r>
    <x v="4"/>
  </r>
  <r>
    <x v="4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866F5-29D4-4B62-8035-097DB5B9E0B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K8" firstHeaderRow="0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ct" fld="0" subtotal="count" showDataAs="percentOfTotal" baseField="0" baseItem="0" numFmtId="10"/>
    <dataField name="Running Pct" fld="0" subtotal="count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786D0-4464-4573-8779-306FD7BBD4D9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O8" firstHeaderRow="0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ct" fld="0" subtotal="count" showDataAs="percentOfTotal" baseField="0" baseItem="0" numFmtId="10"/>
    <dataField name="Running Pct" fld="0" subtotal="count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CCE74-6ADB-4A1E-B9C0-E0174E1CA2E6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N7" firstHeaderRow="0" firstDataRow="1" firstDataCol="1"/>
  <pivotFields count="1">
    <pivotField axis="axisRow" dataField="1" showAll="0" sortType="ascending">
      <items count="7">
        <item x="0"/>
        <item x="1"/>
        <item x="2"/>
        <item m="1" x="5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c. Upd. Period_x000a_(SUP) Class" fld="0" subtotal="count" baseField="0" baseItem="0"/>
    <dataField name="Count of Sc. Upd. Period" fld="0" subtotal="count" showDataAs="percentOfTotal" baseField="0" baseItem="0" numFmtId="10"/>
    <dataField name="Running Pct" fld="0" subtotal="count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11FDD-ED70-4D5E-8717-AFD63FE3363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3:M28" firstHeaderRow="0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c. Upd. Period_x000a_(SUP) Class" fld="0" subtotal="count" baseField="0" baseItem="0"/>
    <dataField name="Count of Sc. Upd. Period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86A37-0CE1-4D5A-9A67-FE1395F49571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Q6" firstHeaderRow="0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ct overTotal" fld="0" subtotal="count" showDataAs="percentOfTotal" baseField="0" baseItem="0" numFmtId="10"/>
    <dataField name="Running Pct" fld="0" subtotal="count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dataOnly="0" fieldPosition="0">
        <references count="1">
          <reference field="0" count="0"/>
        </references>
      </pivotArea>
    </format>
    <format dxfId="0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FECF-F6CD-48FC-87C5-514C3C629652}">
  <dimension ref="A1:J64"/>
  <sheetViews>
    <sheetView tabSelected="1" view="pageBreakPreview" zoomScale="60" zoomScaleNormal="100" workbookViewId="0">
      <selection activeCell="B1" sqref="B1"/>
    </sheetView>
  </sheetViews>
  <sheetFormatPr defaultRowHeight="13" x14ac:dyDescent="0.3"/>
  <cols>
    <col min="1" max="1" width="28.8984375" bestFit="1" customWidth="1"/>
    <col min="2" max="2" width="104.59765625" bestFit="1" customWidth="1"/>
    <col min="4" max="4" width="21.09765625" bestFit="1" customWidth="1"/>
    <col min="5" max="5" width="46.3984375" style="10" customWidth="1"/>
    <col min="6" max="6" width="4.296875" bestFit="1" customWidth="1"/>
    <col min="7" max="7" width="22.8984375" customWidth="1"/>
    <col min="8" max="8" width="20.3984375" customWidth="1"/>
    <col min="9" max="9" width="7.8984375" customWidth="1"/>
    <col min="12" max="12" width="8.3984375" customWidth="1"/>
  </cols>
  <sheetData>
    <row r="1" spans="1:9" ht="15.5" x14ac:dyDescent="0.35">
      <c r="D1" s="16" t="s">
        <v>282</v>
      </c>
      <c r="E1" s="17"/>
      <c r="F1" s="17"/>
    </row>
    <row r="2" spans="1:9" ht="15.5" x14ac:dyDescent="0.35">
      <c r="D2" s="17"/>
      <c r="E2" s="17"/>
      <c r="F2" s="17"/>
    </row>
    <row r="3" spans="1:9" ht="15.5" x14ac:dyDescent="0.35">
      <c r="A3" s="14" t="s">
        <v>262</v>
      </c>
      <c r="B3" s="14" t="s">
        <v>263</v>
      </c>
      <c r="D3" s="18" t="s">
        <v>283</v>
      </c>
      <c r="E3" s="17"/>
      <c r="F3" s="17"/>
      <c r="G3" s="124" t="s">
        <v>814</v>
      </c>
    </row>
    <row r="4" spans="1:9" x14ac:dyDescent="0.3">
      <c r="A4" s="14" t="s">
        <v>261</v>
      </c>
      <c r="B4" s="15" t="s">
        <v>225</v>
      </c>
      <c r="D4" s="42" t="s">
        <v>276</v>
      </c>
      <c r="E4" s="10" t="s">
        <v>372</v>
      </c>
      <c r="G4" s="125" t="s">
        <v>815</v>
      </c>
    </row>
    <row r="5" spans="1:9" x14ac:dyDescent="0.3">
      <c r="A5" s="14"/>
      <c r="B5" s="14"/>
      <c r="D5" s="42" t="s">
        <v>277</v>
      </c>
      <c r="E5" s="10" t="s">
        <v>810</v>
      </c>
      <c r="G5" s="125" t="s">
        <v>895</v>
      </c>
      <c r="H5" s="10"/>
      <c r="I5" s="10"/>
    </row>
    <row r="6" spans="1:9" x14ac:dyDescent="0.3">
      <c r="A6" s="1" t="s">
        <v>226</v>
      </c>
      <c r="B6" s="14"/>
      <c r="D6" s="42" t="s">
        <v>287</v>
      </c>
      <c r="E6" s="10" t="s">
        <v>811</v>
      </c>
      <c r="G6" s="125" t="s">
        <v>896</v>
      </c>
      <c r="H6" s="10"/>
      <c r="I6" s="10"/>
    </row>
    <row r="7" spans="1:9" ht="15.5" x14ac:dyDescent="0.35">
      <c r="A7" s="14" t="s">
        <v>227</v>
      </c>
      <c r="B7" s="14" t="s">
        <v>228</v>
      </c>
      <c r="D7" s="42" t="s">
        <v>328</v>
      </c>
      <c r="E7" s="10" t="s">
        <v>812</v>
      </c>
      <c r="F7" s="17"/>
      <c r="G7" s="125" t="s">
        <v>897</v>
      </c>
      <c r="H7" s="10"/>
      <c r="I7" s="10"/>
    </row>
    <row r="8" spans="1:9" ht="15.5" x14ac:dyDescent="0.35">
      <c r="A8" s="14" t="s">
        <v>229</v>
      </c>
      <c r="B8" s="14" t="s">
        <v>230</v>
      </c>
      <c r="D8" s="42" t="s">
        <v>374</v>
      </c>
      <c r="E8" s="10" t="s">
        <v>809</v>
      </c>
      <c r="F8" s="17"/>
      <c r="G8" s="125" t="s">
        <v>899</v>
      </c>
      <c r="H8" s="10"/>
      <c r="I8" s="10"/>
    </row>
    <row r="9" spans="1:9" ht="15.5" x14ac:dyDescent="0.35">
      <c r="A9" s="14"/>
      <c r="B9" s="14" t="s">
        <v>231</v>
      </c>
      <c r="D9" s="42" t="s">
        <v>308</v>
      </c>
      <c r="E9" s="10" t="s">
        <v>813</v>
      </c>
      <c r="F9" s="17"/>
      <c r="G9" s="125" t="s">
        <v>898</v>
      </c>
      <c r="H9" s="10"/>
      <c r="I9" s="10"/>
    </row>
    <row r="10" spans="1:9" ht="15.5" x14ac:dyDescent="0.35">
      <c r="A10" s="14"/>
      <c r="B10" s="14"/>
      <c r="D10" s="42"/>
      <c r="F10" s="17"/>
      <c r="H10" s="10"/>
      <c r="I10" s="10"/>
    </row>
    <row r="11" spans="1:9" ht="15.5" x14ac:dyDescent="0.35">
      <c r="A11" s="14"/>
      <c r="B11" s="14"/>
      <c r="F11" s="17"/>
    </row>
    <row r="12" spans="1:9" ht="15.5" x14ac:dyDescent="0.35">
      <c r="A12" s="14" t="s">
        <v>0</v>
      </c>
      <c r="B12" s="14" t="s">
        <v>232</v>
      </c>
      <c r="D12" s="18" t="s">
        <v>274</v>
      </c>
      <c r="E12" s="17"/>
    </row>
    <row r="13" spans="1:9" x14ac:dyDescent="0.3">
      <c r="A13" s="14" t="s">
        <v>1</v>
      </c>
      <c r="B13" s="14" t="s">
        <v>233</v>
      </c>
      <c r="D13" s="42" t="s">
        <v>872</v>
      </c>
      <c r="E13" s="14" t="s">
        <v>879</v>
      </c>
    </row>
    <row r="14" spans="1:9" ht="14.5" x14ac:dyDescent="0.35">
      <c r="A14" s="14" t="s">
        <v>2</v>
      </c>
      <c r="B14" s="14" t="s">
        <v>234</v>
      </c>
      <c r="D14" s="180" t="s">
        <v>875</v>
      </c>
      <c r="E14" s="14" t="s">
        <v>878</v>
      </c>
    </row>
    <row r="15" spans="1:9" ht="15" customHeight="1" x14ac:dyDescent="0.35">
      <c r="A15" s="14" t="s">
        <v>3</v>
      </c>
      <c r="B15" s="14" t="s">
        <v>235</v>
      </c>
      <c r="D15" s="180" t="s">
        <v>876</v>
      </c>
      <c r="E15" s="14" t="s">
        <v>877</v>
      </c>
    </row>
    <row r="16" spans="1:9" ht="14.5" x14ac:dyDescent="0.35">
      <c r="A16" s="14" t="s">
        <v>4</v>
      </c>
      <c r="B16" s="14" t="s">
        <v>236</v>
      </c>
      <c r="D16" s="180" t="s">
        <v>881</v>
      </c>
      <c r="E16" s="181" t="s">
        <v>883</v>
      </c>
    </row>
    <row r="17" spans="1:8" x14ac:dyDescent="0.3">
      <c r="A17" s="14" t="s">
        <v>5</v>
      </c>
      <c r="B17" s="14" t="s">
        <v>237</v>
      </c>
      <c r="D17" s="42" t="s">
        <v>873</v>
      </c>
      <c r="E17" s="14" t="s">
        <v>882</v>
      </c>
    </row>
    <row r="18" spans="1:8" x14ac:dyDescent="0.3">
      <c r="A18" s="14" t="s">
        <v>6</v>
      </c>
      <c r="B18" s="14" t="s">
        <v>238</v>
      </c>
      <c r="E18"/>
    </row>
    <row r="19" spans="1:8" ht="15.5" x14ac:dyDescent="0.35">
      <c r="A19" s="14" t="s">
        <v>7</v>
      </c>
      <c r="B19" s="14" t="s">
        <v>239</v>
      </c>
      <c r="D19" s="18" t="s">
        <v>334</v>
      </c>
      <c r="E19" s="14"/>
      <c r="G19" s="1" t="s">
        <v>359</v>
      </c>
    </row>
    <row r="20" spans="1:8" x14ac:dyDescent="0.3">
      <c r="A20" s="14" t="s">
        <v>8</v>
      </c>
      <c r="B20" s="14" t="s">
        <v>238</v>
      </c>
      <c r="D20" s="42" t="s">
        <v>279</v>
      </c>
      <c r="E20" s="14" t="s">
        <v>335</v>
      </c>
      <c r="G20" s="42" t="s">
        <v>284</v>
      </c>
    </row>
    <row r="21" spans="1:8" x14ac:dyDescent="0.3">
      <c r="A21" s="14"/>
      <c r="B21" s="14"/>
      <c r="D21" s="42" t="s">
        <v>884</v>
      </c>
      <c r="E21" s="14" t="s">
        <v>336</v>
      </c>
      <c r="G21" s="42" t="s">
        <v>313</v>
      </c>
      <c r="H21" t="s">
        <v>360</v>
      </c>
    </row>
    <row r="22" spans="1:8" x14ac:dyDescent="0.3">
      <c r="A22" s="14" t="s">
        <v>9</v>
      </c>
      <c r="B22" s="14" t="s">
        <v>240</v>
      </c>
      <c r="D22" s="42" t="s">
        <v>328</v>
      </c>
      <c r="E22" s="14" t="s">
        <v>888</v>
      </c>
      <c r="G22" s="42" t="s">
        <v>315</v>
      </c>
      <c r="H22" t="s">
        <v>361</v>
      </c>
    </row>
    <row r="23" spans="1:8" x14ac:dyDescent="0.3">
      <c r="A23" s="14" t="s">
        <v>10</v>
      </c>
      <c r="B23" s="14" t="s">
        <v>241</v>
      </c>
      <c r="D23" s="42" t="s">
        <v>885</v>
      </c>
      <c r="E23" s="14" t="s">
        <v>337</v>
      </c>
      <c r="G23" s="42" t="s">
        <v>316</v>
      </c>
      <c r="H23" t="s">
        <v>362</v>
      </c>
    </row>
    <row r="24" spans="1:8" x14ac:dyDescent="0.3">
      <c r="A24" s="14" t="s">
        <v>11</v>
      </c>
      <c r="B24" s="14" t="s">
        <v>242</v>
      </c>
      <c r="G24" s="42" t="s">
        <v>318</v>
      </c>
      <c r="H24" t="s">
        <v>363</v>
      </c>
    </row>
    <row r="25" spans="1:8" ht="15.5" x14ac:dyDescent="0.35">
      <c r="A25" s="14" t="s">
        <v>12</v>
      </c>
      <c r="B25" s="14" t="s">
        <v>243</v>
      </c>
      <c r="D25" s="114" t="s">
        <v>889</v>
      </c>
      <c r="E25" s="14" t="s">
        <v>349</v>
      </c>
      <c r="G25" s="42" t="s">
        <v>322</v>
      </c>
      <c r="H25" t="s">
        <v>364</v>
      </c>
    </row>
    <row r="26" spans="1:8" x14ac:dyDescent="0.3">
      <c r="A26" s="14" t="s">
        <v>13</v>
      </c>
      <c r="B26" s="14" t="s">
        <v>244</v>
      </c>
      <c r="D26" s="42" t="s">
        <v>279</v>
      </c>
      <c r="E26" s="14" t="s">
        <v>352</v>
      </c>
      <c r="G26" s="42" t="s">
        <v>324</v>
      </c>
      <c r="H26" t="s">
        <v>365</v>
      </c>
    </row>
    <row r="27" spans="1:8" x14ac:dyDescent="0.3">
      <c r="A27" s="14" t="s">
        <v>14</v>
      </c>
      <c r="B27" s="14" t="s">
        <v>245</v>
      </c>
      <c r="D27" s="42" t="s">
        <v>312</v>
      </c>
      <c r="E27" s="14" t="s">
        <v>807</v>
      </c>
      <c r="G27" s="42" t="s">
        <v>320</v>
      </c>
      <c r="H27" t="s">
        <v>366</v>
      </c>
    </row>
    <row r="28" spans="1:8" x14ac:dyDescent="0.3">
      <c r="A28" s="14" t="s">
        <v>15</v>
      </c>
      <c r="B28" s="14" t="s">
        <v>260</v>
      </c>
      <c r="D28" s="42" t="s">
        <v>350</v>
      </c>
      <c r="E28" s="14" t="s">
        <v>808</v>
      </c>
      <c r="G28" s="42" t="s">
        <v>317</v>
      </c>
      <c r="H28" t="s">
        <v>367</v>
      </c>
    </row>
    <row r="29" spans="1:8" x14ac:dyDescent="0.3">
      <c r="A29" s="14" t="s">
        <v>16</v>
      </c>
      <c r="B29" s="14" t="s">
        <v>246</v>
      </c>
      <c r="D29" s="42" t="s">
        <v>332</v>
      </c>
      <c r="E29" s="14" t="s">
        <v>353</v>
      </c>
      <c r="G29" s="42" t="s">
        <v>323</v>
      </c>
      <c r="H29" t="s">
        <v>368</v>
      </c>
    </row>
    <row r="30" spans="1:8" x14ac:dyDescent="0.3">
      <c r="A30" s="14" t="s">
        <v>17</v>
      </c>
      <c r="B30" s="14" t="s">
        <v>247</v>
      </c>
      <c r="D30" s="42" t="s">
        <v>351</v>
      </c>
      <c r="E30" s="14" t="s">
        <v>354</v>
      </c>
      <c r="G30" s="42" t="s">
        <v>319</v>
      </c>
      <c r="H30" t="s">
        <v>369</v>
      </c>
    </row>
    <row r="31" spans="1:8" x14ac:dyDescent="0.3">
      <c r="A31" s="14" t="s">
        <v>18</v>
      </c>
      <c r="B31" s="14" t="s">
        <v>248</v>
      </c>
      <c r="D31" s="182" t="s">
        <v>890</v>
      </c>
      <c r="G31" s="42" t="s">
        <v>321</v>
      </c>
      <c r="H31" t="s">
        <v>370</v>
      </c>
    </row>
    <row r="32" spans="1:8" ht="15.5" x14ac:dyDescent="0.35">
      <c r="A32" s="14" t="s">
        <v>19</v>
      </c>
      <c r="B32" s="14" t="s">
        <v>249</v>
      </c>
      <c r="D32" s="17"/>
      <c r="E32" s="14"/>
      <c r="G32" s="42" t="s">
        <v>314</v>
      </c>
      <c r="H32" t="s">
        <v>371</v>
      </c>
    </row>
    <row r="33" spans="1:8" ht="15.5" x14ac:dyDescent="0.35">
      <c r="A33" s="14"/>
      <c r="B33" s="14"/>
      <c r="D33" s="18" t="s">
        <v>805</v>
      </c>
      <c r="E33" s="14" t="s">
        <v>348</v>
      </c>
      <c r="G33" s="42" t="s">
        <v>785</v>
      </c>
      <c r="H33" t="s">
        <v>786</v>
      </c>
    </row>
    <row r="34" spans="1:8" ht="15.5" x14ac:dyDescent="0.35">
      <c r="A34" s="14" t="s">
        <v>20</v>
      </c>
      <c r="B34" s="14" t="s">
        <v>250</v>
      </c>
      <c r="D34" s="17" t="s">
        <v>279</v>
      </c>
      <c r="E34" s="14" t="s">
        <v>338</v>
      </c>
    </row>
    <row r="35" spans="1:8" ht="15.5" x14ac:dyDescent="0.35">
      <c r="A35" s="14" t="s">
        <v>21</v>
      </c>
      <c r="B35" s="14" t="s">
        <v>251</v>
      </c>
      <c r="D35" s="17" t="s">
        <v>303</v>
      </c>
      <c r="E35" s="14" t="s">
        <v>339</v>
      </c>
      <c r="G35" s="112" t="s">
        <v>799</v>
      </c>
    </row>
    <row r="36" spans="1:8" ht="15.5" x14ac:dyDescent="0.35">
      <c r="A36" s="14" t="s">
        <v>22</v>
      </c>
      <c r="B36" s="14" t="s">
        <v>252</v>
      </c>
      <c r="D36" s="17" t="s">
        <v>309</v>
      </c>
      <c r="E36" s="14" t="s">
        <v>340</v>
      </c>
      <c r="G36" s="42" t="s">
        <v>279</v>
      </c>
      <c r="H36" t="s">
        <v>800</v>
      </c>
    </row>
    <row r="37" spans="1:8" ht="15.5" x14ac:dyDescent="0.35">
      <c r="A37" s="14" t="s">
        <v>23</v>
      </c>
      <c r="B37" s="14" t="s">
        <v>253</v>
      </c>
      <c r="D37" s="17" t="s">
        <v>310</v>
      </c>
      <c r="E37" s="14" t="s">
        <v>341</v>
      </c>
      <c r="G37" s="42" t="s">
        <v>312</v>
      </c>
      <c r="H37" t="s">
        <v>801</v>
      </c>
    </row>
    <row r="38" spans="1:8" ht="15.5" x14ac:dyDescent="0.35">
      <c r="A38" s="14" t="s">
        <v>24</v>
      </c>
      <c r="B38" s="14" t="s">
        <v>254</v>
      </c>
      <c r="D38" s="17"/>
      <c r="E38" s="14"/>
      <c r="G38" s="42" t="s">
        <v>350</v>
      </c>
      <c r="H38" t="s">
        <v>802</v>
      </c>
    </row>
    <row r="39" spans="1:8" ht="15.5" x14ac:dyDescent="0.35">
      <c r="A39" s="14" t="s">
        <v>25</v>
      </c>
      <c r="B39" s="14" t="s">
        <v>255</v>
      </c>
      <c r="D39" s="18" t="s">
        <v>827</v>
      </c>
      <c r="E39" s="124"/>
      <c r="G39" s="42" t="s">
        <v>332</v>
      </c>
      <c r="H39" t="s">
        <v>803</v>
      </c>
    </row>
    <row r="40" spans="1:8" x14ac:dyDescent="0.3">
      <c r="A40" s="14" t="s">
        <v>26</v>
      </c>
      <c r="B40" s="14" t="s">
        <v>256</v>
      </c>
      <c r="D40" s="42" t="s">
        <v>279</v>
      </c>
      <c r="E40" s="14" t="s">
        <v>355</v>
      </c>
      <c r="G40" s="42" t="s">
        <v>351</v>
      </c>
      <c r="H40" t="s">
        <v>804</v>
      </c>
    </row>
    <row r="41" spans="1:8" ht="15.5" x14ac:dyDescent="0.35">
      <c r="A41" s="14" t="s">
        <v>27</v>
      </c>
      <c r="B41" s="14" t="s">
        <v>257</v>
      </c>
      <c r="D41" s="42" t="s">
        <v>277</v>
      </c>
      <c r="E41" s="14" t="s">
        <v>356</v>
      </c>
      <c r="G41" s="17"/>
    </row>
    <row r="42" spans="1:8" ht="15.5" x14ac:dyDescent="0.35">
      <c r="A42" s="14" t="s">
        <v>28</v>
      </c>
      <c r="B42" s="14" t="s">
        <v>258</v>
      </c>
      <c r="D42" s="42" t="s">
        <v>331</v>
      </c>
      <c r="E42" s="14" t="s">
        <v>357</v>
      </c>
      <c r="G42" s="113" t="s">
        <v>806</v>
      </c>
    </row>
    <row r="43" spans="1:8" x14ac:dyDescent="0.3">
      <c r="A43" s="14" t="s">
        <v>29</v>
      </c>
      <c r="B43" s="14" t="s">
        <v>259</v>
      </c>
      <c r="D43" s="42" t="s">
        <v>332</v>
      </c>
      <c r="E43" s="14" t="s">
        <v>916</v>
      </c>
    </row>
    <row r="44" spans="1:8" x14ac:dyDescent="0.3">
      <c r="D44" s="42" t="s">
        <v>333</v>
      </c>
      <c r="E44" s="231" t="s">
        <v>917</v>
      </c>
      <c r="G44" s="191" t="s">
        <v>772</v>
      </c>
      <c r="H44" s="192" t="s">
        <v>330</v>
      </c>
    </row>
    <row r="45" spans="1:8" ht="15.5" x14ac:dyDescent="0.35">
      <c r="A45" s="43" t="s">
        <v>345</v>
      </c>
      <c r="B45" s="43" t="s">
        <v>346</v>
      </c>
      <c r="E45"/>
      <c r="G45" s="191" t="s">
        <v>773</v>
      </c>
      <c r="H45" s="192" t="s">
        <v>330</v>
      </c>
    </row>
    <row r="46" spans="1:8" ht="15.5" x14ac:dyDescent="0.35">
      <c r="A46" s="43" t="s">
        <v>342</v>
      </c>
      <c r="B46" s="43" t="s">
        <v>343</v>
      </c>
      <c r="G46" s="191" t="s">
        <v>774</v>
      </c>
      <c r="H46" s="192" t="s">
        <v>330</v>
      </c>
    </row>
    <row r="47" spans="1:8" ht="15.5" x14ac:dyDescent="0.35">
      <c r="A47" s="43" t="s">
        <v>344</v>
      </c>
      <c r="B47" s="43" t="s">
        <v>347</v>
      </c>
      <c r="F47" s="17"/>
      <c r="G47" s="193" t="s">
        <v>900</v>
      </c>
      <c r="H47" s="192" t="s">
        <v>330</v>
      </c>
    </row>
    <row r="48" spans="1:8" ht="15.5" x14ac:dyDescent="0.35">
      <c r="F48" s="17"/>
    </row>
    <row r="51" spans="4:10" ht="15.5" x14ac:dyDescent="0.35">
      <c r="F51" s="17"/>
    </row>
    <row r="52" spans="4:10" ht="16" thickBot="1" x14ac:dyDescent="0.4">
      <c r="F52" s="17"/>
    </row>
    <row r="53" spans="4:10" ht="15.5" x14ac:dyDescent="0.35">
      <c r="D53" s="194" t="s">
        <v>275</v>
      </c>
      <c r="E53" s="115" t="s">
        <v>285</v>
      </c>
      <c r="F53" s="116"/>
      <c r="G53" s="117"/>
      <c r="H53" s="118"/>
      <c r="I53" s="27"/>
      <c r="J53" s="27"/>
    </row>
    <row r="54" spans="4:10" ht="15.5" x14ac:dyDescent="0.35">
      <c r="D54" s="195" t="s">
        <v>280</v>
      </c>
      <c r="E54" s="196" t="s">
        <v>286</v>
      </c>
      <c r="F54" s="119"/>
      <c r="G54" s="27"/>
      <c r="H54" s="120"/>
      <c r="I54" s="27"/>
      <c r="J54" s="27"/>
    </row>
    <row r="55" spans="4:10" ht="15.5" x14ac:dyDescent="0.35">
      <c r="D55" s="195" t="s">
        <v>288</v>
      </c>
      <c r="E55" s="196" t="s">
        <v>289</v>
      </c>
      <c r="F55" s="119"/>
      <c r="G55" s="27"/>
      <c r="H55" s="120"/>
      <c r="I55" s="27"/>
      <c r="J55" s="27"/>
    </row>
    <row r="56" spans="4:10" ht="15.5" x14ac:dyDescent="0.35">
      <c r="D56" s="195" t="s">
        <v>290</v>
      </c>
      <c r="E56" s="196" t="s">
        <v>291</v>
      </c>
      <c r="F56" s="121" t="s">
        <v>292</v>
      </c>
      <c r="G56" s="121" t="s">
        <v>299</v>
      </c>
      <c r="H56" s="120"/>
      <c r="I56" s="27"/>
      <c r="J56" s="27"/>
    </row>
    <row r="57" spans="4:10" ht="15.5" x14ac:dyDescent="0.35">
      <c r="D57" s="195" t="s">
        <v>293</v>
      </c>
      <c r="E57" s="196" t="s">
        <v>294</v>
      </c>
      <c r="F57" s="119"/>
      <c r="G57" s="27"/>
      <c r="H57" s="120"/>
      <c r="I57" s="27"/>
      <c r="J57" s="27"/>
    </row>
    <row r="58" spans="4:10" ht="15.5" x14ac:dyDescent="0.35">
      <c r="D58" s="195" t="s">
        <v>295</v>
      </c>
      <c r="E58" s="196" t="s">
        <v>296</v>
      </c>
      <c r="F58" s="121" t="s">
        <v>297</v>
      </c>
      <c r="G58" s="121" t="s">
        <v>299</v>
      </c>
      <c r="H58" s="120"/>
      <c r="I58" s="27"/>
      <c r="J58" s="27"/>
    </row>
    <row r="59" spans="4:10" ht="13.5" thickBot="1" x14ac:dyDescent="0.35">
      <c r="D59" s="197" t="s">
        <v>278</v>
      </c>
      <c r="E59" s="198" t="s">
        <v>298</v>
      </c>
      <c r="F59" s="122"/>
      <c r="G59" s="122"/>
      <c r="H59" s="123"/>
      <c r="I59" s="27"/>
      <c r="J59" s="27"/>
    </row>
    <row r="60" spans="4:10" x14ac:dyDescent="0.3">
      <c r="I60" s="27"/>
      <c r="J60" s="27"/>
    </row>
    <row r="64" spans="4:10" ht="15.5" x14ac:dyDescent="0.35">
      <c r="F64" s="17"/>
    </row>
  </sheetData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&amp;L&amp;Z&amp;F&amp;R&amp;A</oddHeader>
    <oddFooter>&amp;L&amp;D&amp;R&amp;P of &amp;N</oddFooter>
  </headerFooter>
  <colBreaks count="1" manualBreakCount="1">
    <brk id="2" max="6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CE73-3088-4279-8569-153013A878BF}">
  <sheetPr>
    <tabColor rgb="FF0000FF"/>
  </sheetPr>
  <dimension ref="A1:BI298"/>
  <sheetViews>
    <sheetView zoomScale="40" zoomScaleNormal="40" zoomScaleSheetLayoutView="70" workbookViewId="0">
      <selection activeCell="M53" sqref="M53"/>
    </sheetView>
  </sheetViews>
  <sheetFormatPr defaultColWidth="9.09765625" defaultRowHeight="13" x14ac:dyDescent="0.3"/>
  <cols>
    <col min="1" max="1" width="38.296875" style="27" bestFit="1" customWidth="1"/>
    <col min="2" max="2" width="24.3984375" style="32" bestFit="1" customWidth="1"/>
    <col min="3" max="3" width="13.296875" style="27" customWidth="1"/>
    <col min="4" max="4" width="14.3984375" style="27" customWidth="1"/>
    <col min="5" max="5" width="16.3984375" style="27" customWidth="1"/>
    <col min="6" max="7" width="8.3984375" style="27" customWidth="1"/>
    <col min="8" max="8" width="8.3984375" style="32" customWidth="1"/>
    <col min="9" max="9" width="9.09765625" style="32" bestFit="1" customWidth="1"/>
    <col min="10" max="10" width="7.3984375" style="27" customWidth="1"/>
    <col min="11" max="11" width="11.3984375" style="27" bestFit="1" customWidth="1"/>
    <col min="12" max="12" width="5.3984375" style="27" bestFit="1" customWidth="1"/>
    <col min="13" max="13" width="10.296875" style="32" customWidth="1"/>
    <col min="14" max="14" width="12.8984375" style="32" customWidth="1"/>
    <col min="15" max="15" width="10.09765625" style="32" bestFit="1" customWidth="1"/>
    <col min="16" max="16" width="11" style="32" bestFit="1" customWidth="1"/>
    <col min="17" max="17" width="35.69921875" style="27" customWidth="1"/>
    <col min="18" max="18" width="16.59765625" style="27" customWidth="1"/>
    <col min="19" max="19" width="13.296875" style="27" customWidth="1"/>
    <col min="20" max="23" width="9.09765625" style="27" customWidth="1"/>
    <col min="24" max="24" width="10.09765625" style="27" customWidth="1"/>
    <col min="25" max="38" width="9.09765625" style="27" customWidth="1"/>
    <col min="39" max="39" width="9.09765625" style="32"/>
    <col min="40" max="50" width="9.09765625" style="28" customWidth="1"/>
    <col min="51" max="51" width="9.09765625" style="30" customWidth="1"/>
    <col min="52" max="52" width="9.8984375" style="30" customWidth="1"/>
    <col min="53" max="53" width="9.09765625" style="27"/>
    <col min="54" max="54" width="13" style="27" bestFit="1" customWidth="1"/>
    <col min="55" max="55" width="13.09765625" style="27" bestFit="1" customWidth="1"/>
    <col min="56" max="56" width="13.09765625" style="27" customWidth="1"/>
    <col min="57" max="57" width="13" style="27" customWidth="1"/>
    <col min="58" max="58" width="13" style="27" bestFit="1" customWidth="1"/>
    <col min="59" max="59" width="11.8984375" style="27" customWidth="1"/>
    <col min="60" max="16384" width="9.09765625" style="27"/>
  </cols>
  <sheetData>
    <row r="1" spans="1:61" ht="48" customHeight="1" x14ac:dyDescent="0.35">
      <c r="A1" s="2" t="s">
        <v>0</v>
      </c>
      <c r="B1" s="156" t="s">
        <v>272</v>
      </c>
      <c r="C1" s="128" t="s">
        <v>821</v>
      </c>
      <c r="D1" s="3" t="s">
        <v>273</v>
      </c>
      <c r="E1" s="3" t="s">
        <v>359</v>
      </c>
      <c r="F1" s="4" t="s">
        <v>378</v>
      </c>
      <c r="G1" s="53" t="s">
        <v>787</v>
      </c>
      <c r="H1" s="53" t="s">
        <v>769</v>
      </c>
      <c r="I1" s="53" t="s">
        <v>822</v>
      </c>
      <c r="J1" s="68" t="s">
        <v>768</v>
      </c>
      <c r="K1" s="53" t="s">
        <v>823</v>
      </c>
      <c r="L1" s="53" t="s">
        <v>824</v>
      </c>
      <c r="M1" s="53" t="s">
        <v>782</v>
      </c>
      <c r="N1" s="53" t="s">
        <v>825</v>
      </c>
      <c r="O1" s="53" t="s">
        <v>773</v>
      </c>
      <c r="P1" s="53" t="s">
        <v>826</v>
      </c>
      <c r="Q1" s="53" t="s">
        <v>792</v>
      </c>
      <c r="R1" s="162" t="s">
        <v>827</v>
      </c>
      <c r="S1" s="4" t="s">
        <v>275</v>
      </c>
      <c r="T1" s="128" t="s">
        <v>1</v>
      </c>
      <c r="U1" s="128" t="s">
        <v>2</v>
      </c>
      <c r="V1" s="128" t="s">
        <v>3</v>
      </c>
      <c r="W1" s="81" t="s">
        <v>4</v>
      </c>
      <c r="X1" s="80" t="s">
        <v>828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L1" s="2" t="s">
        <v>18</v>
      </c>
      <c r="AM1" s="162" t="s">
        <v>788</v>
      </c>
      <c r="AN1" s="129" t="s">
        <v>20</v>
      </c>
      <c r="AO1" s="129" t="s">
        <v>21</v>
      </c>
      <c r="AP1" s="129" t="s">
        <v>22</v>
      </c>
      <c r="AQ1" s="129" t="s">
        <v>23</v>
      </c>
      <c r="AR1" s="129" t="s">
        <v>24</v>
      </c>
      <c r="AS1" s="129" t="s">
        <v>25</v>
      </c>
      <c r="AT1" s="129" t="s">
        <v>789</v>
      </c>
      <c r="AU1" s="129" t="s">
        <v>791</v>
      </c>
      <c r="AV1" s="129" t="s">
        <v>790</v>
      </c>
      <c r="AW1" s="129" t="s">
        <v>28</v>
      </c>
      <c r="AX1" s="5" t="s">
        <v>29</v>
      </c>
      <c r="AY1" s="21" t="s">
        <v>300</v>
      </c>
      <c r="AZ1" s="133" t="s">
        <v>835</v>
      </c>
      <c r="BA1" s="130" t="s">
        <v>358</v>
      </c>
      <c r="BB1" s="4" t="s">
        <v>829</v>
      </c>
      <c r="BC1" s="131" t="s">
        <v>830</v>
      </c>
      <c r="BD1" s="128" t="s">
        <v>831</v>
      </c>
      <c r="BE1" s="128" t="s">
        <v>832</v>
      </c>
      <c r="BF1" s="128" t="s">
        <v>833</v>
      </c>
      <c r="BG1" s="128" t="s">
        <v>834</v>
      </c>
      <c r="BH1" s="128" t="s">
        <v>836</v>
      </c>
      <c r="BI1" s="132" t="s">
        <v>767</v>
      </c>
    </row>
    <row r="2" spans="1:61" ht="25" customHeight="1" x14ac:dyDescent="0.35">
      <c r="A2" s="6" t="s">
        <v>223</v>
      </c>
      <c r="B2" s="157" t="s">
        <v>276</v>
      </c>
      <c r="C2" s="6" t="str">
        <f>IF(T2&gt;1095,"4_LONG", IF(T2&gt;365,"3_13To36M", IF(T2&gt;180,"2_06To12M",  IF(T2&gt;10,"1_11To180D","0_UpTo10Days"))))</f>
        <v>0_UpTo10Days</v>
      </c>
      <c r="D2" s="6" t="str">
        <f>IF(AC2+AD2=0,"0_NONE",IF(AC2+AD2&lt;3,"1_SMALL",IF(AC2+AD2&lt;11,"2_MODERATE","3_HIGH")))</f>
        <v>0_NONE</v>
      </c>
      <c r="E2" s="6" t="s">
        <v>284</v>
      </c>
      <c r="F2" s="6">
        <f t="shared" ref="F2:F65" si="0">H2+J2</f>
        <v>0</v>
      </c>
      <c r="G2" s="54" t="str">
        <f>IF(F2=0,"0_NONE", IF(F2=1,"1_TOO_FEW", IF(F2&lt;4,"2_FEW", IF(F2&lt;11,"3_MODERATE","4_SEVERAL"))))</f>
        <v>0_NONE</v>
      </c>
      <c r="H2" s="64">
        <v>0</v>
      </c>
      <c r="I2" s="54" t="s">
        <v>279</v>
      </c>
      <c r="J2" s="64">
        <v>0</v>
      </c>
      <c r="K2" s="54" t="str">
        <f>IF(J2=0,"0_NONE", IF(J2=1,"1_TOO_FEW", IF(J2&lt;4,"2_FEW", IF(J2&lt;11,"3_MODERATE","4_SEVERAL"))))</f>
        <v>0_NONE</v>
      </c>
      <c r="L2" s="54" t="s">
        <v>301</v>
      </c>
      <c r="M2" s="54" t="s">
        <v>770</v>
      </c>
      <c r="N2" s="54" t="s">
        <v>771</v>
      </c>
      <c r="O2" s="54" t="s">
        <v>779</v>
      </c>
      <c r="P2" s="54" t="s">
        <v>776</v>
      </c>
      <c r="Q2" s="72" t="str">
        <f t="shared" ref="Q2:Q65" si="1">_xlfn.CONCAT("TURF: ", M2," ",N2," (", K2, ") with ", O2, " EXCEPTIONS ", " ;REEDS: ", I2, " ; IDLE Periods:", P2)</f>
        <v>TURF: REGULAR ABSENCE (0_NONE) with NO EXCEPTIONS  ;REEDS: 0_NONE ; IDLE Periods:TOTAL</v>
      </c>
      <c r="R2" s="202" t="str">
        <f>IF(AM2=0,"0_NONE",IF(AM2&lt;11,"1_ALMOST_FROZEN",IF(AM2&lt;31,"2_SMALL",IF(AM2&lt;91,"3_MODERATE","4_HIGH"))))</f>
        <v>0_NONE</v>
      </c>
      <c r="S2" s="6" t="s">
        <v>280</v>
      </c>
      <c r="T2" s="6">
        <v>0</v>
      </c>
      <c r="U2" s="6">
        <v>1</v>
      </c>
      <c r="V2" s="6">
        <v>1</v>
      </c>
      <c r="W2" s="82">
        <v>3</v>
      </c>
      <c r="X2" s="83">
        <f t="shared" ref="X2:X33" si="2">F2/W2</f>
        <v>0</v>
      </c>
      <c r="Y2" s="6">
        <v>3</v>
      </c>
      <c r="Z2" s="6">
        <v>3</v>
      </c>
      <c r="AA2" s="6">
        <v>9</v>
      </c>
      <c r="AB2" s="6">
        <v>9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12">
        <v>0</v>
      </c>
      <c r="AL2" s="6">
        <v>0</v>
      </c>
      <c r="AM2" s="163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134">
        <v>0</v>
      </c>
      <c r="AU2" s="134">
        <f t="shared" ref="AU2:AU65" si="3">AM2/(1+T2)</f>
        <v>0</v>
      </c>
      <c r="AV2" s="135">
        <v>0</v>
      </c>
      <c r="AW2" s="7">
        <v>0</v>
      </c>
      <c r="AX2" s="7">
        <v>1</v>
      </c>
      <c r="AY2" s="12" t="s">
        <v>301</v>
      </c>
      <c r="AZ2" s="136">
        <f t="shared" ref="AZ2:AZ33" si="4">F2/U2</f>
        <v>0</v>
      </c>
      <c r="BA2" s="7">
        <f t="shared" ref="BA2:BA65" si="5">W2/U2</f>
        <v>3</v>
      </c>
      <c r="BB2" s="137">
        <v>313</v>
      </c>
      <c r="BC2" s="137">
        <v>1813</v>
      </c>
      <c r="BD2" s="137" t="s">
        <v>406</v>
      </c>
      <c r="BE2" s="137" t="s">
        <v>407</v>
      </c>
      <c r="BF2" s="137">
        <v>927</v>
      </c>
      <c r="BG2" s="137">
        <v>30</v>
      </c>
      <c r="BH2" s="7">
        <f t="shared" ref="BH2:BH33" si="6">T2/BF2</f>
        <v>0</v>
      </c>
      <c r="BI2" s="138">
        <f t="shared" ref="BI2:BI33" si="7">W2/BB2</f>
        <v>9.5846645367412137E-3</v>
      </c>
    </row>
    <row r="3" spans="1:61" ht="25" customHeight="1" x14ac:dyDescent="0.35">
      <c r="A3" s="6" t="s">
        <v>103</v>
      </c>
      <c r="B3" s="157" t="s">
        <v>276</v>
      </c>
      <c r="C3" s="6" t="str">
        <f t="shared" ref="C3:C66" si="8">IF(T3&gt;1095,"4_LONG", IF(T3&gt;365,"3_13To36M", IF(T3&gt;180,"2_06To12M",  IF(T3&gt;10,"1_11To180D","0_UpTo10Days"))))</f>
        <v>0_UpTo10Days</v>
      </c>
      <c r="D3" s="6" t="str">
        <f t="shared" ref="D3:D66" si="9">IF(AC3+AD3=0,"0_NONE",IF(AC3+AD3&lt;3,"1_SMALL",IF(AC3+AD3&lt;11,"2_MODERATE","3_HIGH")))</f>
        <v>0_NONE</v>
      </c>
      <c r="E3" s="6" t="s">
        <v>284</v>
      </c>
      <c r="F3" s="6">
        <f t="shared" si="0"/>
        <v>0</v>
      </c>
      <c r="G3" s="54" t="str">
        <f t="shared" ref="G3:G66" si="10">IF(F3=0,"0_NONE", IF(F3=1,"1_TOO_FEW", IF(F3&lt;4,"2_FEW", IF(F3&lt;11,"3_MODERATE","4_SEVERAL"))))</f>
        <v>0_NONE</v>
      </c>
      <c r="H3" s="64">
        <v>0</v>
      </c>
      <c r="I3" s="54" t="s">
        <v>279</v>
      </c>
      <c r="J3" s="64">
        <v>0</v>
      </c>
      <c r="K3" s="54" t="str">
        <f t="shared" ref="K3:K66" si="11">IF(J3=0,"0_NONE", IF(J3=1,"1_TOO_FEW", IF(J3&lt;4,"2_FEW", IF(J3&lt;11,"3_MODERATE","4_SEVERAL"))))</f>
        <v>0_NONE</v>
      </c>
      <c r="L3" s="54" t="s">
        <v>301</v>
      </c>
      <c r="M3" s="54" t="s">
        <v>770</v>
      </c>
      <c r="N3" s="54" t="s">
        <v>771</v>
      </c>
      <c r="O3" s="54" t="s">
        <v>779</v>
      </c>
      <c r="P3" s="54" t="s">
        <v>776</v>
      </c>
      <c r="Q3" s="72" t="str">
        <f t="shared" si="1"/>
        <v>TURF: REGULAR ABSENCE (0_NONE) with NO EXCEPTIONS  ;REEDS: 0_NONE ; IDLE Periods:TOTAL</v>
      </c>
      <c r="R3" s="202" t="str">
        <f t="shared" ref="R3:R66" si="12">IF(AM3=0,"0_NONE",IF(AM3&lt;11,"1_ALMOST_FROZEN",IF(AM3&lt;31,"2_SMALL",IF(AM3&lt;91,"3_MODERATE","4_HIGH"))))</f>
        <v>0_NONE</v>
      </c>
      <c r="S3" s="6" t="s">
        <v>280</v>
      </c>
      <c r="T3" s="6">
        <v>0</v>
      </c>
      <c r="U3" s="6">
        <v>1</v>
      </c>
      <c r="V3" s="6">
        <v>1</v>
      </c>
      <c r="W3" s="82">
        <v>2</v>
      </c>
      <c r="X3" s="83">
        <f t="shared" si="2"/>
        <v>0</v>
      </c>
      <c r="Y3" s="6">
        <v>1</v>
      </c>
      <c r="Z3" s="6">
        <v>1</v>
      </c>
      <c r="AA3" s="6">
        <v>6</v>
      </c>
      <c r="AB3" s="6">
        <v>6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12">
        <v>0</v>
      </c>
      <c r="AL3" s="6">
        <v>0</v>
      </c>
      <c r="AM3" s="163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134">
        <v>0</v>
      </c>
      <c r="AU3" s="134">
        <f t="shared" si="3"/>
        <v>0</v>
      </c>
      <c r="AV3" s="135">
        <v>0</v>
      </c>
      <c r="AW3" s="7">
        <v>0</v>
      </c>
      <c r="AX3" s="7">
        <v>1</v>
      </c>
      <c r="AY3" s="12" t="s">
        <v>301</v>
      </c>
      <c r="AZ3" s="136">
        <f t="shared" si="4"/>
        <v>0</v>
      </c>
      <c r="BA3" s="7">
        <f t="shared" si="5"/>
        <v>2</v>
      </c>
      <c r="BB3" s="137">
        <v>38</v>
      </c>
      <c r="BC3" s="137">
        <v>116</v>
      </c>
      <c r="BD3" s="137" t="s">
        <v>502</v>
      </c>
      <c r="BE3" s="137" t="s">
        <v>503</v>
      </c>
      <c r="BF3" s="137">
        <v>230</v>
      </c>
      <c r="BG3" s="137">
        <v>7</v>
      </c>
      <c r="BH3" s="7">
        <f t="shared" si="6"/>
        <v>0</v>
      </c>
      <c r="BI3" s="138">
        <f t="shared" si="7"/>
        <v>5.2631578947368418E-2</v>
      </c>
    </row>
    <row r="4" spans="1:61" ht="25" customHeight="1" x14ac:dyDescent="0.35">
      <c r="A4" s="6" t="s">
        <v>117</v>
      </c>
      <c r="B4" s="157" t="s">
        <v>276</v>
      </c>
      <c r="C4" s="6" t="str">
        <f t="shared" si="8"/>
        <v>0_UpTo10Days</v>
      </c>
      <c r="D4" s="6" t="str">
        <f t="shared" si="9"/>
        <v>0_NONE</v>
      </c>
      <c r="E4" s="6" t="s">
        <v>284</v>
      </c>
      <c r="F4" s="6">
        <f t="shared" si="0"/>
        <v>0</v>
      </c>
      <c r="G4" s="54" t="str">
        <f t="shared" si="10"/>
        <v>0_NONE</v>
      </c>
      <c r="H4" s="64">
        <v>0</v>
      </c>
      <c r="I4" s="54" t="s">
        <v>279</v>
      </c>
      <c r="J4" s="64">
        <v>0</v>
      </c>
      <c r="K4" s="54" t="str">
        <f t="shared" si="11"/>
        <v>0_NONE</v>
      </c>
      <c r="L4" s="54" t="s">
        <v>301</v>
      </c>
      <c r="M4" s="54" t="s">
        <v>770</v>
      </c>
      <c r="N4" s="54" t="s">
        <v>771</v>
      </c>
      <c r="O4" s="54" t="s">
        <v>779</v>
      </c>
      <c r="P4" s="54" t="s">
        <v>776</v>
      </c>
      <c r="Q4" s="72" t="str">
        <f t="shared" si="1"/>
        <v>TURF: REGULAR ABSENCE (0_NONE) with NO EXCEPTIONS  ;REEDS: 0_NONE ; IDLE Periods:TOTAL</v>
      </c>
      <c r="R4" s="202" t="str">
        <f t="shared" si="12"/>
        <v>0_NONE</v>
      </c>
      <c r="S4" s="6" t="s">
        <v>280</v>
      </c>
      <c r="T4" s="6">
        <v>0</v>
      </c>
      <c r="U4" s="6">
        <v>1</v>
      </c>
      <c r="V4" s="6">
        <v>1</v>
      </c>
      <c r="W4" s="82">
        <v>2</v>
      </c>
      <c r="X4" s="83">
        <f t="shared" si="2"/>
        <v>0</v>
      </c>
      <c r="Y4" s="6">
        <v>1</v>
      </c>
      <c r="Z4" s="6">
        <v>1</v>
      </c>
      <c r="AA4" s="6">
        <v>4</v>
      </c>
      <c r="AB4" s="6">
        <v>4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12">
        <v>0</v>
      </c>
      <c r="AL4" s="6">
        <v>0</v>
      </c>
      <c r="AM4" s="163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134">
        <v>0</v>
      </c>
      <c r="AU4" s="134">
        <f t="shared" si="3"/>
        <v>0</v>
      </c>
      <c r="AV4" s="135">
        <v>0</v>
      </c>
      <c r="AW4" s="7">
        <v>0</v>
      </c>
      <c r="AX4" s="7">
        <v>1</v>
      </c>
      <c r="AY4" s="12" t="s">
        <v>301</v>
      </c>
      <c r="AZ4" s="136">
        <f t="shared" si="4"/>
        <v>0</v>
      </c>
      <c r="BA4" s="7">
        <f t="shared" si="5"/>
        <v>2</v>
      </c>
      <c r="BB4" s="137">
        <v>23</v>
      </c>
      <c r="BC4" s="137">
        <v>70</v>
      </c>
      <c r="BD4" s="137" t="s">
        <v>531</v>
      </c>
      <c r="BE4" s="137" t="s">
        <v>532</v>
      </c>
      <c r="BF4" s="137">
        <v>1479</v>
      </c>
      <c r="BG4" s="137">
        <v>48</v>
      </c>
      <c r="BH4" s="7">
        <f t="shared" si="6"/>
        <v>0</v>
      </c>
      <c r="BI4" s="138">
        <f t="shared" si="7"/>
        <v>8.6956521739130432E-2</v>
      </c>
    </row>
    <row r="5" spans="1:61" ht="25" customHeight="1" x14ac:dyDescent="0.35">
      <c r="A5" s="6" t="s">
        <v>141</v>
      </c>
      <c r="B5" s="157" t="s">
        <v>276</v>
      </c>
      <c r="C5" s="6" t="str">
        <f t="shared" si="8"/>
        <v>0_UpTo10Days</v>
      </c>
      <c r="D5" s="6" t="str">
        <f t="shared" si="9"/>
        <v>0_NONE</v>
      </c>
      <c r="E5" s="6" t="s">
        <v>284</v>
      </c>
      <c r="F5" s="6">
        <f t="shared" si="0"/>
        <v>0</v>
      </c>
      <c r="G5" s="54" t="str">
        <f t="shared" si="10"/>
        <v>0_NONE</v>
      </c>
      <c r="H5" s="64">
        <v>0</v>
      </c>
      <c r="I5" s="54" t="s">
        <v>279</v>
      </c>
      <c r="J5" s="64">
        <v>0</v>
      </c>
      <c r="K5" s="54" t="str">
        <f t="shared" si="11"/>
        <v>0_NONE</v>
      </c>
      <c r="L5" s="54" t="s">
        <v>301</v>
      </c>
      <c r="M5" s="54" t="s">
        <v>770</v>
      </c>
      <c r="N5" s="54" t="s">
        <v>771</v>
      </c>
      <c r="O5" s="54" t="s">
        <v>779</v>
      </c>
      <c r="P5" s="54" t="s">
        <v>776</v>
      </c>
      <c r="Q5" s="72" t="str">
        <f t="shared" si="1"/>
        <v>TURF: REGULAR ABSENCE (0_NONE) with NO EXCEPTIONS  ;REEDS: 0_NONE ; IDLE Periods:TOTAL</v>
      </c>
      <c r="R5" s="202" t="str">
        <f t="shared" si="12"/>
        <v>0_NONE</v>
      </c>
      <c r="S5" s="6" t="s">
        <v>280</v>
      </c>
      <c r="T5" s="6">
        <v>0</v>
      </c>
      <c r="U5" s="6">
        <v>1</v>
      </c>
      <c r="V5" s="6">
        <v>1</v>
      </c>
      <c r="W5" s="82">
        <v>2</v>
      </c>
      <c r="X5" s="83">
        <f t="shared" si="2"/>
        <v>0</v>
      </c>
      <c r="Y5" s="6">
        <v>1</v>
      </c>
      <c r="Z5" s="6">
        <v>1</v>
      </c>
      <c r="AA5" s="6">
        <v>4</v>
      </c>
      <c r="AB5" s="6">
        <v>4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12">
        <v>0</v>
      </c>
      <c r="AL5" s="6">
        <v>0</v>
      </c>
      <c r="AM5" s="163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134">
        <v>0</v>
      </c>
      <c r="AU5" s="134">
        <f t="shared" si="3"/>
        <v>0</v>
      </c>
      <c r="AV5" s="135">
        <v>0</v>
      </c>
      <c r="AW5" s="7">
        <v>0</v>
      </c>
      <c r="AX5" s="7">
        <v>1</v>
      </c>
      <c r="AY5" s="12" t="s">
        <v>301</v>
      </c>
      <c r="AZ5" s="136">
        <f t="shared" si="4"/>
        <v>0</v>
      </c>
      <c r="BA5" s="7">
        <f t="shared" si="5"/>
        <v>2</v>
      </c>
      <c r="BB5" s="137">
        <v>262</v>
      </c>
      <c r="BC5" s="137">
        <v>661</v>
      </c>
      <c r="BD5" s="137" t="s">
        <v>581</v>
      </c>
      <c r="BE5" s="137" t="s">
        <v>582</v>
      </c>
      <c r="BF5" s="137">
        <v>1908</v>
      </c>
      <c r="BG5" s="137">
        <v>62</v>
      </c>
      <c r="BH5" s="7">
        <f t="shared" si="6"/>
        <v>0</v>
      </c>
      <c r="BI5" s="138">
        <f t="shared" si="7"/>
        <v>7.6335877862595417E-3</v>
      </c>
    </row>
    <row r="6" spans="1:61" ht="25" customHeight="1" x14ac:dyDescent="0.35">
      <c r="A6" s="6" t="s">
        <v>47</v>
      </c>
      <c r="B6" s="157" t="s">
        <v>276</v>
      </c>
      <c r="C6" s="6" t="str">
        <f t="shared" si="8"/>
        <v>0_UpTo10Days</v>
      </c>
      <c r="D6" s="6" t="str">
        <f t="shared" si="9"/>
        <v>0_NONE</v>
      </c>
      <c r="E6" s="6" t="s">
        <v>284</v>
      </c>
      <c r="F6" s="6">
        <f t="shared" si="0"/>
        <v>0</v>
      </c>
      <c r="G6" s="54" t="str">
        <f t="shared" si="10"/>
        <v>0_NONE</v>
      </c>
      <c r="H6" s="64">
        <v>0</v>
      </c>
      <c r="I6" s="54" t="s">
        <v>279</v>
      </c>
      <c r="J6" s="64">
        <v>0</v>
      </c>
      <c r="K6" s="54" t="str">
        <f t="shared" si="11"/>
        <v>0_NONE</v>
      </c>
      <c r="L6" s="54" t="s">
        <v>301</v>
      </c>
      <c r="M6" s="54" t="s">
        <v>770</v>
      </c>
      <c r="N6" s="54" t="s">
        <v>771</v>
      </c>
      <c r="O6" s="54" t="s">
        <v>779</v>
      </c>
      <c r="P6" s="54" t="s">
        <v>776</v>
      </c>
      <c r="Q6" s="72" t="str">
        <f t="shared" si="1"/>
        <v>TURF: REGULAR ABSENCE (0_NONE) with NO EXCEPTIONS  ;REEDS: 0_NONE ; IDLE Periods:TOTAL</v>
      </c>
      <c r="R6" s="202" t="str">
        <f t="shared" si="12"/>
        <v>0_NONE</v>
      </c>
      <c r="S6" s="6" t="s">
        <v>280</v>
      </c>
      <c r="T6" s="6">
        <v>0</v>
      </c>
      <c r="U6" s="6">
        <v>1</v>
      </c>
      <c r="V6" s="6">
        <v>1</v>
      </c>
      <c r="W6" s="82">
        <v>3</v>
      </c>
      <c r="X6" s="83">
        <f t="shared" si="2"/>
        <v>0</v>
      </c>
      <c r="Y6" s="6">
        <v>1</v>
      </c>
      <c r="Z6" s="6">
        <v>1</v>
      </c>
      <c r="AA6" s="6">
        <v>4</v>
      </c>
      <c r="AB6" s="6">
        <v>4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12">
        <v>0</v>
      </c>
      <c r="AL6" s="6">
        <v>0</v>
      </c>
      <c r="AM6" s="163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134">
        <v>0</v>
      </c>
      <c r="AU6" s="134">
        <f t="shared" si="3"/>
        <v>0</v>
      </c>
      <c r="AV6" s="135">
        <v>0</v>
      </c>
      <c r="AW6" s="7">
        <v>0</v>
      </c>
      <c r="AX6" s="7">
        <v>1</v>
      </c>
      <c r="AY6" s="12" t="s">
        <v>301</v>
      </c>
      <c r="AZ6" s="136">
        <f t="shared" si="4"/>
        <v>0</v>
      </c>
      <c r="BA6" s="7">
        <f t="shared" si="5"/>
        <v>3</v>
      </c>
      <c r="BB6" s="137">
        <v>40</v>
      </c>
      <c r="BC6" s="137">
        <v>126</v>
      </c>
      <c r="BD6" s="137" t="s">
        <v>649</v>
      </c>
      <c r="BE6" s="137" t="s">
        <v>650</v>
      </c>
      <c r="BF6" s="137">
        <v>991</v>
      </c>
      <c r="BG6" s="137">
        <v>32</v>
      </c>
      <c r="BH6" s="7">
        <f t="shared" si="6"/>
        <v>0</v>
      </c>
      <c r="BI6" s="138">
        <f t="shared" si="7"/>
        <v>7.4999999999999997E-2</v>
      </c>
    </row>
    <row r="7" spans="1:61" ht="25" customHeight="1" x14ac:dyDescent="0.35">
      <c r="A7" s="6" t="s">
        <v>177</v>
      </c>
      <c r="B7" s="157" t="s">
        <v>276</v>
      </c>
      <c r="C7" s="6" t="str">
        <f t="shared" si="8"/>
        <v>0_UpTo10Days</v>
      </c>
      <c r="D7" s="6" t="str">
        <f t="shared" si="9"/>
        <v>0_NONE</v>
      </c>
      <c r="E7" s="6" t="s">
        <v>284</v>
      </c>
      <c r="F7" s="6">
        <f t="shared" si="0"/>
        <v>0</v>
      </c>
      <c r="G7" s="54" t="str">
        <f t="shared" si="10"/>
        <v>0_NONE</v>
      </c>
      <c r="H7" s="64">
        <v>0</v>
      </c>
      <c r="I7" s="54" t="s">
        <v>279</v>
      </c>
      <c r="J7" s="64">
        <v>0</v>
      </c>
      <c r="K7" s="54" t="str">
        <f t="shared" si="11"/>
        <v>0_NONE</v>
      </c>
      <c r="L7" s="54" t="s">
        <v>301</v>
      </c>
      <c r="M7" s="54" t="s">
        <v>770</v>
      </c>
      <c r="N7" s="54" t="s">
        <v>771</v>
      </c>
      <c r="O7" s="54" t="s">
        <v>779</v>
      </c>
      <c r="P7" s="54" t="s">
        <v>776</v>
      </c>
      <c r="Q7" s="72" t="str">
        <f t="shared" si="1"/>
        <v>TURF: REGULAR ABSENCE (0_NONE) with NO EXCEPTIONS  ;REEDS: 0_NONE ; IDLE Periods:TOTAL</v>
      </c>
      <c r="R7" s="202" t="str">
        <f t="shared" si="12"/>
        <v>0_NONE</v>
      </c>
      <c r="S7" s="6" t="s">
        <v>280</v>
      </c>
      <c r="T7" s="6">
        <v>0</v>
      </c>
      <c r="U7" s="6">
        <v>1</v>
      </c>
      <c r="V7" s="6">
        <v>1</v>
      </c>
      <c r="W7" s="82">
        <v>2</v>
      </c>
      <c r="X7" s="83">
        <f t="shared" si="2"/>
        <v>0</v>
      </c>
      <c r="Y7" s="6">
        <v>8</v>
      </c>
      <c r="Z7" s="6">
        <v>8</v>
      </c>
      <c r="AA7" s="6">
        <v>24</v>
      </c>
      <c r="AB7" s="6">
        <v>24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12">
        <v>0</v>
      </c>
      <c r="AL7" s="6">
        <v>0</v>
      </c>
      <c r="AM7" s="163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134">
        <v>0</v>
      </c>
      <c r="AU7" s="134">
        <f t="shared" si="3"/>
        <v>0</v>
      </c>
      <c r="AV7" s="135">
        <v>0</v>
      </c>
      <c r="AW7" s="7">
        <v>0</v>
      </c>
      <c r="AX7" s="7">
        <v>1</v>
      </c>
      <c r="AY7" s="12" t="s">
        <v>301</v>
      </c>
      <c r="AZ7" s="136">
        <f t="shared" si="4"/>
        <v>0</v>
      </c>
      <c r="BA7" s="7">
        <f t="shared" si="5"/>
        <v>2</v>
      </c>
      <c r="BB7" s="137">
        <v>128</v>
      </c>
      <c r="BC7" s="137">
        <v>585</v>
      </c>
      <c r="BD7" s="137" t="s">
        <v>667</v>
      </c>
      <c r="BE7" s="137" t="s">
        <v>668</v>
      </c>
      <c r="BF7" s="137">
        <v>127</v>
      </c>
      <c r="BG7" s="137">
        <v>4</v>
      </c>
      <c r="BH7" s="7">
        <f t="shared" si="6"/>
        <v>0</v>
      </c>
      <c r="BI7" s="138">
        <f t="shared" si="7"/>
        <v>1.5625E-2</v>
      </c>
    </row>
    <row r="8" spans="1:61" ht="25" customHeight="1" x14ac:dyDescent="0.35">
      <c r="A8" s="6" t="s">
        <v>193</v>
      </c>
      <c r="B8" s="157" t="s">
        <v>276</v>
      </c>
      <c r="C8" s="6" t="str">
        <f t="shared" si="8"/>
        <v>0_UpTo10Days</v>
      </c>
      <c r="D8" s="6" t="str">
        <f t="shared" si="9"/>
        <v>0_NONE</v>
      </c>
      <c r="E8" s="6" t="s">
        <v>284</v>
      </c>
      <c r="F8" s="6">
        <f t="shared" si="0"/>
        <v>0</v>
      </c>
      <c r="G8" s="54" t="str">
        <f t="shared" si="10"/>
        <v>0_NONE</v>
      </c>
      <c r="H8" s="64">
        <v>0</v>
      </c>
      <c r="I8" s="54" t="s">
        <v>279</v>
      </c>
      <c r="J8" s="64">
        <v>0</v>
      </c>
      <c r="K8" s="54" t="str">
        <f t="shared" si="11"/>
        <v>0_NONE</v>
      </c>
      <c r="L8" s="54" t="s">
        <v>301</v>
      </c>
      <c r="M8" s="54" t="s">
        <v>770</v>
      </c>
      <c r="N8" s="54" t="s">
        <v>771</v>
      </c>
      <c r="O8" s="54" t="s">
        <v>779</v>
      </c>
      <c r="P8" s="54" t="s">
        <v>776</v>
      </c>
      <c r="Q8" s="72" t="str">
        <f t="shared" si="1"/>
        <v>TURF: REGULAR ABSENCE (0_NONE) with NO EXCEPTIONS  ;REEDS: 0_NONE ; IDLE Periods:TOTAL</v>
      </c>
      <c r="R8" s="202" t="str">
        <f t="shared" si="12"/>
        <v>0_NONE</v>
      </c>
      <c r="S8" s="6" t="s">
        <v>280</v>
      </c>
      <c r="T8" s="6">
        <v>0</v>
      </c>
      <c r="U8" s="6">
        <v>1</v>
      </c>
      <c r="V8" s="6">
        <v>1</v>
      </c>
      <c r="W8" s="82">
        <v>2</v>
      </c>
      <c r="X8" s="83">
        <f t="shared" si="2"/>
        <v>0</v>
      </c>
      <c r="Y8" s="6">
        <v>1</v>
      </c>
      <c r="Z8" s="6">
        <v>1</v>
      </c>
      <c r="AA8" s="6">
        <v>6</v>
      </c>
      <c r="AB8" s="6">
        <v>6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12">
        <v>0</v>
      </c>
      <c r="AL8" s="6">
        <v>0</v>
      </c>
      <c r="AM8" s="163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134">
        <v>0</v>
      </c>
      <c r="AU8" s="134">
        <f t="shared" si="3"/>
        <v>0</v>
      </c>
      <c r="AV8" s="135">
        <v>0</v>
      </c>
      <c r="AW8" s="7">
        <v>0</v>
      </c>
      <c r="AX8" s="7">
        <v>1</v>
      </c>
      <c r="AY8" s="12" t="s">
        <v>301</v>
      </c>
      <c r="AZ8" s="136">
        <f t="shared" si="4"/>
        <v>0</v>
      </c>
      <c r="BA8" s="7">
        <f t="shared" si="5"/>
        <v>2</v>
      </c>
      <c r="BB8" s="137">
        <v>33</v>
      </c>
      <c r="BC8" s="137">
        <v>98</v>
      </c>
      <c r="BD8" s="137" t="s">
        <v>701</v>
      </c>
      <c r="BE8" s="137" t="s">
        <v>702</v>
      </c>
      <c r="BF8" s="137">
        <v>714</v>
      </c>
      <c r="BG8" s="137">
        <v>23</v>
      </c>
      <c r="BH8" s="7">
        <f t="shared" si="6"/>
        <v>0</v>
      </c>
      <c r="BI8" s="138">
        <f t="shared" si="7"/>
        <v>6.0606060606060608E-2</v>
      </c>
    </row>
    <row r="9" spans="1:61" ht="25" customHeight="1" x14ac:dyDescent="0.35">
      <c r="A9" s="6" t="s">
        <v>137</v>
      </c>
      <c r="B9" s="157" t="s">
        <v>276</v>
      </c>
      <c r="C9" s="6" t="str">
        <f t="shared" si="8"/>
        <v>0_UpTo10Days</v>
      </c>
      <c r="D9" s="6" t="str">
        <f t="shared" si="9"/>
        <v>0_NONE</v>
      </c>
      <c r="E9" s="6" t="s">
        <v>284</v>
      </c>
      <c r="F9" s="6">
        <f t="shared" si="0"/>
        <v>0</v>
      </c>
      <c r="G9" s="54" t="str">
        <f t="shared" si="10"/>
        <v>0_NONE</v>
      </c>
      <c r="H9" s="64">
        <v>0</v>
      </c>
      <c r="I9" s="54" t="s">
        <v>279</v>
      </c>
      <c r="J9" s="64">
        <v>0</v>
      </c>
      <c r="K9" s="54" t="str">
        <f t="shared" si="11"/>
        <v>0_NONE</v>
      </c>
      <c r="L9" s="54" t="s">
        <v>301</v>
      </c>
      <c r="M9" s="54" t="s">
        <v>770</v>
      </c>
      <c r="N9" s="54" t="s">
        <v>771</v>
      </c>
      <c r="O9" s="54" t="s">
        <v>779</v>
      </c>
      <c r="P9" s="54" t="s">
        <v>776</v>
      </c>
      <c r="Q9" s="72" t="str">
        <f t="shared" si="1"/>
        <v>TURF: REGULAR ABSENCE (0_NONE) with NO EXCEPTIONS  ;REEDS: 0_NONE ; IDLE Periods:TOTAL</v>
      </c>
      <c r="R9" s="202" t="str">
        <f t="shared" si="12"/>
        <v>0_NONE</v>
      </c>
      <c r="S9" s="6" t="s">
        <v>280</v>
      </c>
      <c r="T9" s="6">
        <v>1</v>
      </c>
      <c r="U9" s="6">
        <v>1</v>
      </c>
      <c r="V9" s="6">
        <v>1</v>
      </c>
      <c r="W9" s="82">
        <v>2</v>
      </c>
      <c r="X9" s="83">
        <f t="shared" si="2"/>
        <v>0</v>
      </c>
      <c r="Y9" s="6">
        <v>6</v>
      </c>
      <c r="Z9" s="6">
        <v>6</v>
      </c>
      <c r="AA9" s="6">
        <v>38</v>
      </c>
      <c r="AB9" s="6">
        <v>38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12">
        <v>0</v>
      </c>
      <c r="AL9" s="6">
        <v>0</v>
      </c>
      <c r="AM9" s="163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134">
        <v>0</v>
      </c>
      <c r="AU9" s="134">
        <f t="shared" si="3"/>
        <v>0</v>
      </c>
      <c r="AV9" s="135">
        <v>0</v>
      </c>
      <c r="AW9" s="7">
        <v>0</v>
      </c>
      <c r="AX9" s="7">
        <v>1</v>
      </c>
      <c r="AY9" s="12" t="s">
        <v>301</v>
      </c>
      <c r="AZ9" s="136">
        <f t="shared" si="4"/>
        <v>0</v>
      </c>
      <c r="BA9" s="7">
        <f t="shared" si="5"/>
        <v>2</v>
      </c>
      <c r="BB9" s="137">
        <v>274</v>
      </c>
      <c r="BC9" s="137">
        <v>1222</v>
      </c>
      <c r="BD9" s="137" t="s">
        <v>573</v>
      </c>
      <c r="BE9" s="137" t="s">
        <v>574</v>
      </c>
      <c r="BF9" s="137">
        <v>819</v>
      </c>
      <c r="BG9" s="137">
        <v>27</v>
      </c>
      <c r="BH9" s="7">
        <f t="shared" si="6"/>
        <v>1.221001221001221E-3</v>
      </c>
      <c r="BI9" s="138">
        <f t="shared" si="7"/>
        <v>7.2992700729927005E-3</v>
      </c>
    </row>
    <row r="10" spans="1:61" ht="25" customHeight="1" x14ac:dyDescent="0.35">
      <c r="A10" s="6" t="s">
        <v>197</v>
      </c>
      <c r="B10" s="157" t="s">
        <v>276</v>
      </c>
      <c r="C10" s="6" t="str">
        <f t="shared" si="8"/>
        <v>0_UpTo10Days</v>
      </c>
      <c r="D10" s="6" t="str">
        <f t="shared" si="9"/>
        <v>0_NONE</v>
      </c>
      <c r="E10" s="6" t="s">
        <v>284</v>
      </c>
      <c r="F10" s="6">
        <f t="shared" si="0"/>
        <v>0</v>
      </c>
      <c r="G10" s="54" t="str">
        <f t="shared" si="10"/>
        <v>0_NONE</v>
      </c>
      <c r="H10" s="64">
        <v>0</v>
      </c>
      <c r="I10" s="54" t="s">
        <v>279</v>
      </c>
      <c r="J10" s="64">
        <v>0</v>
      </c>
      <c r="K10" s="54" t="str">
        <f t="shared" si="11"/>
        <v>0_NONE</v>
      </c>
      <c r="L10" s="54" t="s">
        <v>301</v>
      </c>
      <c r="M10" s="54" t="s">
        <v>770</v>
      </c>
      <c r="N10" s="54" t="s">
        <v>771</v>
      </c>
      <c r="O10" s="54" t="s">
        <v>779</v>
      </c>
      <c r="P10" s="54" t="s">
        <v>776</v>
      </c>
      <c r="Q10" s="72" t="str">
        <f t="shared" si="1"/>
        <v>TURF: REGULAR ABSENCE (0_NONE) with NO EXCEPTIONS  ;REEDS: 0_NONE ; IDLE Periods:TOTAL</v>
      </c>
      <c r="R10" s="202" t="str">
        <f t="shared" si="12"/>
        <v>0_NONE</v>
      </c>
      <c r="S10" s="6" t="s">
        <v>280</v>
      </c>
      <c r="T10" s="6">
        <v>1</v>
      </c>
      <c r="U10" s="6">
        <v>1</v>
      </c>
      <c r="V10" s="6">
        <v>1</v>
      </c>
      <c r="W10" s="82">
        <v>3</v>
      </c>
      <c r="X10" s="83">
        <f t="shared" si="2"/>
        <v>0</v>
      </c>
      <c r="Y10" s="6">
        <v>3</v>
      </c>
      <c r="Z10" s="6">
        <v>3</v>
      </c>
      <c r="AA10" s="6">
        <v>17</v>
      </c>
      <c r="AB10" s="6">
        <v>17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12">
        <v>0</v>
      </c>
      <c r="AL10" s="6">
        <v>0</v>
      </c>
      <c r="AM10" s="163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134">
        <v>0</v>
      </c>
      <c r="AU10" s="134">
        <f t="shared" si="3"/>
        <v>0</v>
      </c>
      <c r="AV10" s="135">
        <v>0</v>
      </c>
      <c r="AW10" s="7">
        <v>0</v>
      </c>
      <c r="AX10" s="7">
        <v>1</v>
      </c>
      <c r="AY10" s="12" t="s">
        <v>301</v>
      </c>
      <c r="AZ10" s="136">
        <f t="shared" si="4"/>
        <v>0</v>
      </c>
      <c r="BA10" s="7">
        <f t="shared" si="5"/>
        <v>3</v>
      </c>
      <c r="BB10" s="137">
        <v>98</v>
      </c>
      <c r="BC10" s="137">
        <v>172</v>
      </c>
      <c r="BD10" s="137" t="s">
        <v>711</v>
      </c>
      <c r="BE10" s="137" t="s">
        <v>712</v>
      </c>
      <c r="BF10" s="137">
        <v>1288</v>
      </c>
      <c r="BG10" s="137">
        <v>42</v>
      </c>
      <c r="BH10" s="7">
        <f t="shared" si="6"/>
        <v>7.7639751552795026E-4</v>
      </c>
      <c r="BI10" s="138">
        <f t="shared" si="7"/>
        <v>3.0612244897959183E-2</v>
      </c>
    </row>
    <row r="11" spans="1:61" ht="25" customHeight="1" x14ac:dyDescent="0.35">
      <c r="A11" s="6" t="s">
        <v>125</v>
      </c>
      <c r="B11" s="157" t="s">
        <v>276</v>
      </c>
      <c r="C11" s="6" t="str">
        <f t="shared" si="8"/>
        <v>0_UpTo10Days</v>
      </c>
      <c r="D11" s="6" t="str">
        <f t="shared" si="9"/>
        <v>0_NONE</v>
      </c>
      <c r="E11" s="6" t="s">
        <v>284</v>
      </c>
      <c r="F11" s="6">
        <f t="shared" si="0"/>
        <v>0</v>
      </c>
      <c r="G11" s="54" t="str">
        <f t="shared" si="10"/>
        <v>0_NONE</v>
      </c>
      <c r="H11" s="64">
        <v>0</v>
      </c>
      <c r="I11" s="54" t="s">
        <v>279</v>
      </c>
      <c r="J11" s="64">
        <v>0</v>
      </c>
      <c r="K11" s="54" t="str">
        <f t="shared" si="11"/>
        <v>0_NONE</v>
      </c>
      <c r="L11" s="54" t="s">
        <v>301</v>
      </c>
      <c r="M11" s="54" t="s">
        <v>770</v>
      </c>
      <c r="N11" s="54" t="s">
        <v>771</v>
      </c>
      <c r="O11" s="54" t="s">
        <v>779</v>
      </c>
      <c r="P11" s="54" t="s">
        <v>776</v>
      </c>
      <c r="Q11" s="72" t="str">
        <f t="shared" si="1"/>
        <v>TURF: REGULAR ABSENCE (0_NONE) with NO EXCEPTIONS  ;REEDS: 0_NONE ; IDLE Periods:TOTAL</v>
      </c>
      <c r="R11" s="202" t="str">
        <f t="shared" si="12"/>
        <v>0_NONE</v>
      </c>
      <c r="S11" s="6" t="s">
        <v>280</v>
      </c>
      <c r="T11" s="6">
        <v>2</v>
      </c>
      <c r="U11" s="6">
        <v>1</v>
      </c>
      <c r="V11" s="6">
        <v>1</v>
      </c>
      <c r="W11" s="82">
        <v>2</v>
      </c>
      <c r="X11" s="83">
        <f t="shared" si="2"/>
        <v>0</v>
      </c>
      <c r="Y11" s="6">
        <v>6</v>
      </c>
      <c r="Z11" s="6">
        <v>6</v>
      </c>
      <c r="AA11" s="6">
        <v>41</v>
      </c>
      <c r="AB11" s="6">
        <v>41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12">
        <v>0</v>
      </c>
      <c r="AL11" s="6">
        <v>0</v>
      </c>
      <c r="AM11" s="163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134">
        <v>0</v>
      </c>
      <c r="AU11" s="134">
        <f t="shared" si="3"/>
        <v>0</v>
      </c>
      <c r="AV11" s="135">
        <v>0</v>
      </c>
      <c r="AW11" s="7">
        <v>0</v>
      </c>
      <c r="AX11" s="7">
        <v>1</v>
      </c>
      <c r="AY11" s="12" t="s">
        <v>301</v>
      </c>
      <c r="AZ11" s="136">
        <f t="shared" si="4"/>
        <v>0</v>
      </c>
      <c r="BA11" s="7">
        <f t="shared" si="5"/>
        <v>2</v>
      </c>
      <c r="BB11" s="137">
        <v>1099</v>
      </c>
      <c r="BC11" s="137">
        <v>16556</v>
      </c>
      <c r="BD11" s="137" t="s">
        <v>549</v>
      </c>
      <c r="BE11" s="137" t="s">
        <v>550</v>
      </c>
      <c r="BF11" s="137">
        <v>1517</v>
      </c>
      <c r="BG11" s="137">
        <v>49</v>
      </c>
      <c r="BH11" s="7">
        <f t="shared" si="6"/>
        <v>1.3183915622940012E-3</v>
      </c>
      <c r="BI11" s="138">
        <f t="shared" si="7"/>
        <v>1.8198362147406734E-3</v>
      </c>
    </row>
    <row r="12" spans="1:61" ht="25" customHeight="1" x14ac:dyDescent="0.35">
      <c r="A12" s="6" t="s">
        <v>96</v>
      </c>
      <c r="B12" s="157" t="s">
        <v>276</v>
      </c>
      <c r="C12" s="6" t="str">
        <f t="shared" si="8"/>
        <v>0_UpTo10Days</v>
      </c>
      <c r="D12" s="6" t="str">
        <f t="shared" si="9"/>
        <v>0_NONE</v>
      </c>
      <c r="E12" s="6" t="s">
        <v>284</v>
      </c>
      <c r="F12" s="6">
        <f t="shared" si="0"/>
        <v>0</v>
      </c>
      <c r="G12" s="54" t="str">
        <f t="shared" si="10"/>
        <v>0_NONE</v>
      </c>
      <c r="H12" s="64">
        <v>0</v>
      </c>
      <c r="I12" s="54" t="s">
        <v>279</v>
      </c>
      <c r="J12" s="64">
        <v>0</v>
      </c>
      <c r="K12" s="54" t="str">
        <f t="shared" si="11"/>
        <v>0_NONE</v>
      </c>
      <c r="L12" s="54" t="s">
        <v>301</v>
      </c>
      <c r="M12" s="54" t="s">
        <v>770</v>
      </c>
      <c r="N12" s="54" t="s">
        <v>771</v>
      </c>
      <c r="O12" s="54" t="s">
        <v>779</v>
      </c>
      <c r="P12" s="54" t="s">
        <v>776</v>
      </c>
      <c r="Q12" s="72" t="str">
        <f t="shared" si="1"/>
        <v>TURF: REGULAR ABSENCE (0_NONE) with NO EXCEPTIONS  ;REEDS: 0_NONE ; IDLE Periods:TOTAL</v>
      </c>
      <c r="R12" s="202" t="str">
        <f t="shared" si="12"/>
        <v>0_NONE</v>
      </c>
      <c r="S12" s="6" t="s">
        <v>280</v>
      </c>
      <c r="T12" s="6">
        <v>4</v>
      </c>
      <c r="U12" s="6">
        <v>1</v>
      </c>
      <c r="V12" s="6">
        <v>1</v>
      </c>
      <c r="W12" s="82">
        <v>2</v>
      </c>
      <c r="X12" s="83">
        <f t="shared" si="2"/>
        <v>0</v>
      </c>
      <c r="Y12" s="6">
        <v>2</v>
      </c>
      <c r="Z12" s="6">
        <v>2</v>
      </c>
      <c r="AA12" s="6">
        <v>14</v>
      </c>
      <c r="AB12" s="6">
        <v>14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12">
        <v>0</v>
      </c>
      <c r="AL12" s="6">
        <v>0</v>
      </c>
      <c r="AM12" s="163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134">
        <v>0</v>
      </c>
      <c r="AU12" s="134">
        <f t="shared" si="3"/>
        <v>0</v>
      </c>
      <c r="AV12" s="135">
        <v>0</v>
      </c>
      <c r="AW12" s="7">
        <v>0</v>
      </c>
      <c r="AX12" s="7">
        <v>1</v>
      </c>
      <c r="AY12" s="12" t="s">
        <v>301</v>
      </c>
      <c r="AZ12" s="136">
        <f t="shared" si="4"/>
        <v>0</v>
      </c>
      <c r="BA12" s="7">
        <f t="shared" si="5"/>
        <v>2</v>
      </c>
      <c r="BB12" s="137">
        <v>28</v>
      </c>
      <c r="BC12" s="137">
        <v>189</v>
      </c>
      <c r="BD12" s="137" t="s">
        <v>482</v>
      </c>
      <c r="BE12" s="137" t="s">
        <v>483</v>
      </c>
      <c r="BF12" s="137">
        <v>33</v>
      </c>
      <c r="BG12" s="137">
        <v>1</v>
      </c>
      <c r="BH12" s="7">
        <f t="shared" si="6"/>
        <v>0.12121212121212122</v>
      </c>
      <c r="BI12" s="138">
        <f t="shared" si="7"/>
        <v>7.1428571428571425E-2</v>
      </c>
    </row>
    <row r="13" spans="1:61" ht="25" customHeight="1" x14ac:dyDescent="0.35">
      <c r="A13" s="6" t="s">
        <v>173</v>
      </c>
      <c r="B13" s="157" t="s">
        <v>276</v>
      </c>
      <c r="C13" s="6" t="str">
        <f t="shared" si="8"/>
        <v>0_UpTo10Days</v>
      </c>
      <c r="D13" s="6" t="str">
        <f t="shared" si="9"/>
        <v>0_NONE</v>
      </c>
      <c r="E13" s="6" t="s">
        <v>284</v>
      </c>
      <c r="F13" s="6">
        <f t="shared" si="0"/>
        <v>0</v>
      </c>
      <c r="G13" s="54" t="str">
        <f t="shared" si="10"/>
        <v>0_NONE</v>
      </c>
      <c r="H13" s="64">
        <v>0</v>
      </c>
      <c r="I13" s="54" t="s">
        <v>279</v>
      </c>
      <c r="J13" s="64">
        <v>0</v>
      </c>
      <c r="K13" s="54" t="str">
        <f t="shared" si="11"/>
        <v>0_NONE</v>
      </c>
      <c r="L13" s="54" t="s">
        <v>301</v>
      </c>
      <c r="M13" s="54" t="s">
        <v>770</v>
      </c>
      <c r="N13" s="54" t="s">
        <v>771</v>
      </c>
      <c r="O13" s="54" t="s">
        <v>779</v>
      </c>
      <c r="P13" s="54" t="s">
        <v>776</v>
      </c>
      <c r="Q13" s="72" t="str">
        <f t="shared" si="1"/>
        <v>TURF: REGULAR ABSENCE (0_NONE) with NO EXCEPTIONS  ;REEDS: 0_NONE ; IDLE Periods:TOTAL</v>
      </c>
      <c r="R13" s="202" t="str">
        <f t="shared" si="12"/>
        <v>0_NONE</v>
      </c>
      <c r="S13" s="6" t="s">
        <v>280</v>
      </c>
      <c r="T13" s="6">
        <v>7</v>
      </c>
      <c r="U13" s="6">
        <v>1</v>
      </c>
      <c r="V13" s="6">
        <v>1</v>
      </c>
      <c r="W13" s="82">
        <v>3</v>
      </c>
      <c r="X13" s="83">
        <f t="shared" si="2"/>
        <v>0</v>
      </c>
      <c r="Y13" s="6">
        <v>2</v>
      </c>
      <c r="Z13" s="6">
        <v>2</v>
      </c>
      <c r="AA13" s="6">
        <v>20</v>
      </c>
      <c r="AB13" s="6">
        <v>20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12">
        <v>0</v>
      </c>
      <c r="AL13" s="6">
        <v>0</v>
      </c>
      <c r="AM13" s="163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134">
        <v>0</v>
      </c>
      <c r="AU13" s="134">
        <f t="shared" si="3"/>
        <v>0</v>
      </c>
      <c r="AV13" s="135">
        <v>0</v>
      </c>
      <c r="AW13" s="7">
        <v>0</v>
      </c>
      <c r="AX13" s="7">
        <v>1</v>
      </c>
      <c r="AY13" s="12" t="s">
        <v>301</v>
      </c>
      <c r="AZ13" s="136">
        <f t="shared" si="4"/>
        <v>0</v>
      </c>
      <c r="BA13" s="7">
        <f t="shared" si="5"/>
        <v>3</v>
      </c>
      <c r="BB13" s="137">
        <v>145</v>
      </c>
      <c r="BC13" s="137">
        <v>583</v>
      </c>
      <c r="BD13" s="137" t="s">
        <v>655</v>
      </c>
      <c r="BE13" s="137" t="s">
        <v>656</v>
      </c>
      <c r="BF13" s="137">
        <v>1880</v>
      </c>
      <c r="BG13" s="137">
        <v>61</v>
      </c>
      <c r="BH13" s="7">
        <f t="shared" si="6"/>
        <v>3.7234042553191491E-3</v>
      </c>
      <c r="BI13" s="138">
        <f t="shared" si="7"/>
        <v>2.0689655172413793E-2</v>
      </c>
    </row>
    <row r="14" spans="1:61" ht="25" customHeight="1" x14ac:dyDescent="0.35">
      <c r="A14" s="6" t="s">
        <v>201</v>
      </c>
      <c r="B14" s="157" t="s">
        <v>276</v>
      </c>
      <c r="C14" s="6" t="str">
        <f t="shared" si="8"/>
        <v>0_UpTo10Days</v>
      </c>
      <c r="D14" s="6" t="str">
        <f t="shared" si="9"/>
        <v>0_NONE</v>
      </c>
      <c r="E14" s="6" t="s">
        <v>284</v>
      </c>
      <c r="F14" s="6">
        <f t="shared" si="0"/>
        <v>0</v>
      </c>
      <c r="G14" s="54" t="str">
        <f t="shared" si="10"/>
        <v>0_NONE</v>
      </c>
      <c r="H14" s="64">
        <v>0</v>
      </c>
      <c r="I14" s="54" t="s">
        <v>279</v>
      </c>
      <c r="J14" s="64">
        <v>0</v>
      </c>
      <c r="K14" s="54" t="str">
        <f t="shared" si="11"/>
        <v>0_NONE</v>
      </c>
      <c r="L14" s="54" t="s">
        <v>301</v>
      </c>
      <c r="M14" s="54" t="s">
        <v>770</v>
      </c>
      <c r="N14" s="54" t="s">
        <v>771</v>
      </c>
      <c r="O14" s="54" t="s">
        <v>779</v>
      </c>
      <c r="P14" s="54" t="s">
        <v>776</v>
      </c>
      <c r="Q14" s="72" t="str">
        <f t="shared" si="1"/>
        <v>TURF: REGULAR ABSENCE (0_NONE) with NO EXCEPTIONS  ;REEDS: 0_NONE ; IDLE Periods:TOTAL</v>
      </c>
      <c r="R14" s="202" t="str">
        <f t="shared" si="12"/>
        <v>0_NONE</v>
      </c>
      <c r="S14" s="6" t="s">
        <v>280</v>
      </c>
      <c r="T14" s="6">
        <v>8</v>
      </c>
      <c r="U14" s="6">
        <v>1</v>
      </c>
      <c r="V14" s="6">
        <v>1</v>
      </c>
      <c r="W14" s="82">
        <v>2</v>
      </c>
      <c r="X14" s="83">
        <f t="shared" si="2"/>
        <v>0</v>
      </c>
      <c r="Y14" s="6">
        <v>2</v>
      </c>
      <c r="Z14" s="6">
        <v>2</v>
      </c>
      <c r="AA14" s="6">
        <v>4</v>
      </c>
      <c r="AB14" s="6">
        <v>4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12">
        <v>0</v>
      </c>
      <c r="AL14" s="6">
        <v>0</v>
      </c>
      <c r="AM14" s="163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134">
        <v>0</v>
      </c>
      <c r="AU14" s="134">
        <f t="shared" si="3"/>
        <v>0</v>
      </c>
      <c r="AV14" s="135">
        <v>0</v>
      </c>
      <c r="AW14" s="7">
        <v>0</v>
      </c>
      <c r="AX14" s="7">
        <v>1</v>
      </c>
      <c r="AY14" s="12" t="s">
        <v>301</v>
      </c>
      <c r="AZ14" s="136">
        <f t="shared" si="4"/>
        <v>0</v>
      </c>
      <c r="BA14" s="7">
        <f t="shared" si="5"/>
        <v>2</v>
      </c>
      <c r="BB14" s="137">
        <v>105</v>
      </c>
      <c r="BC14" s="137">
        <v>11857</v>
      </c>
      <c r="BD14" s="137" t="s">
        <v>721</v>
      </c>
      <c r="BE14" s="137" t="s">
        <v>722</v>
      </c>
      <c r="BF14" s="137">
        <v>856</v>
      </c>
      <c r="BG14" s="137">
        <v>28</v>
      </c>
      <c r="BH14" s="7">
        <f t="shared" si="6"/>
        <v>9.3457943925233638E-3</v>
      </c>
      <c r="BI14" s="138">
        <f t="shared" si="7"/>
        <v>1.9047619047619049E-2</v>
      </c>
    </row>
    <row r="15" spans="1:61" ht="25" customHeight="1" x14ac:dyDescent="0.35">
      <c r="A15" s="6" t="s">
        <v>166</v>
      </c>
      <c r="B15" s="157" t="s">
        <v>276</v>
      </c>
      <c r="C15" s="6" t="str">
        <f t="shared" si="8"/>
        <v>1_11To180D</v>
      </c>
      <c r="D15" s="6" t="str">
        <f t="shared" si="9"/>
        <v>0_NONE</v>
      </c>
      <c r="E15" s="6" t="s">
        <v>284</v>
      </c>
      <c r="F15" s="6">
        <f t="shared" si="0"/>
        <v>0</v>
      </c>
      <c r="G15" s="54" t="str">
        <f t="shared" si="10"/>
        <v>0_NONE</v>
      </c>
      <c r="H15" s="64">
        <v>0</v>
      </c>
      <c r="I15" s="54" t="s">
        <v>279</v>
      </c>
      <c r="J15" s="64">
        <v>0</v>
      </c>
      <c r="K15" s="54" t="str">
        <f t="shared" si="11"/>
        <v>0_NONE</v>
      </c>
      <c r="L15" s="54" t="s">
        <v>301</v>
      </c>
      <c r="M15" s="54" t="s">
        <v>770</v>
      </c>
      <c r="N15" s="54" t="s">
        <v>771</v>
      </c>
      <c r="O15" s="54" t="s">
        <v>779</v>
      </c>
      <c r="P15" s="54" t="s">
        <v>776</v>
      </c>
      <c r="Q15" s="72" t="str">
        <f t="shared" si="1"/>
        <v>TURF: REGULAR ABSENCE (0_NONE) with NO EXCEPTIONS  ;REEDS: 0_NONE ; IDLE Periods:TOTAL</v>
      </c>
      <c r="R15" s="202" t="str">
        <f t="shared" si="12"/>
        <v>0_NONE</v>
      </c>
      <c r="S15" s="6" t="s">
        <v>280</v>
      </c>
      <c r="T15" s="6">
        <v>12</v>
      </c>
      <c r="U15" s="6">
        <v>1</v>
      </c>
      <c r="V15" s="6">
        <v>1</v>
      </c>
      <c r="W15" s="82">
        <v>7</v>
      </c>
      <c r="X15" s="83">
        <f t="shared" si="2"/>
        <v>0</v>
      </c>
      <c r="Y15" s="6">
        <v>12</v>
      </c>
      <c r="Z15" s="6">
        <v>12</v>
      </c>
      <c r="AA15" s="6">
        <v>63</v>
      </c>
      <c r="AB15" s="6">
        <v>63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12">
        <v>0</v>
      </c>
      <c r="AL15" s="6">
        <v>0</v>
      </c>
      <c r="AM15" s="163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134">
        <v>0</v>
      </c>
      <c r="AU15" s="134">
        <f t="shared" si="3"/>
        <v>0</v>
      </c>
      <c r="AV15" s="135">
        <v>0</v>
      </c>
      <c r="AW15" s="7">
        <v>0</v>
      </c>
      <c r="AX15" s="7">
        <v>1</v>
      </c>
      <c r="AY15" s="12" t="s">
        <v>301</v>
      </c>
      <c r="AZ15" s="136">
        <f t="shared" si="4"/>
        <v>0</v>
      </c>
      <c r="BA15" s="7">
        <f t="shared" si="5"/>
        <v>7</v>
      </c>
      <c r="BB15" s="137">
        <v>18</v>
      </c>
      <c r="BC15" s="137">
        <v>1258</v>
      </c>
      <c r="BD15" s="137" t="s">
        <v>637</v>
      </c>
      <c r="BE15" s="137" t="s">
        <v>638</v>
      </c>
      <c r="BF15" s="137">
        <v>1073</v>
      </c>
      <c r="BG15" s="137">
        <v>35</v>
      </c>
      <c r="BH15" s="7">
        <f t="shared" si="6"/>
        <v>1.1183597390493943E-2</v>
      </c>
      <c r="BI15" s="138">
        <f t="shared" si="7"/>
        <v>0.3888888888888889</v>
      </c>
    </row>
    <row r="16" spans="1:61" ht="25" customHeight="1" x14ac:dyDescent="0.35">
      <c r="A16" s="6" t="s">
        <v>224</v>
      </c>
      <c r="B16" s="157" t="s">
        <v>276</v>
      </c>
      <c r="C16" s="6" t="str">
        <f t="shared" si="8"/>
        <v>1_11To180D</v>
      </c>
      <c r="D16" s="6" t="str">
        <f t="shared" si="9"/>
        <v>0_NONE</v>
      </c>
      <c r="E16" s="6" t="s">
        <v>284</v>
      </c>
      <c r="F16" s="6">
        <f t="shared" si="0"/>
        <v>0</v>
      </c>
      <c r="G16" s="54" t="str">
        <f t="shared" si="10"/>
        <v>0_NONE</v>
      </c>
      <c r="H16" s="64">
        <v>0</v>
      </c>
      <c r="I16" s="54" t="s">
        <v>279</v>
      </c>
      <c r="J16" s="64">
        <v>0</v>
      </c>
      <c r="K16" s="54" t="str">
        <f t="shared" si="11"/>
        <v>0_NONE</v>
      </c>
      <c r="L16" s="54" t="s">
        <v>301</v>
      </c>
      <c r="M16" s="54" t="s">
        <v>770</v>
      </c>
      <c r="N16" s="54" t="s">
        <v>771</v>
      </c>
      <c r="O16" s="54" t="s">
        <v>779</v>
      </c>
      <c r="P16" s="54" t="s">
        <v>776</v>
      </c>
      <c r="Q16" s="72" t="str">
        <f t="shared" si="1"/>
        <v>TURF: REGULAR ABSENCE (0_NONE) with NO EXCEPTIONS  ;REEDS: 0_NONE ; IDLE Periods:TOTAL</v>
      </c>
      <c r="R16" s="202" t="str">
        <f t="shared" si="12"/>
        <v>0_NONE</v>
      </c>
      <c r="S16" s="6" t="s">
        <v>280</v>
      </c>
      <c r="T16" s="6">
        <v>13</v>
      </c>
      <c r="U16" s="6">
        <v>1</v>
      </c>
      <c r="V16" s="6">
        <v>1</v>
      </c>
      <c r="W16" s="82">
        <v>2</v>
      </c>
      <c r="X16" s="83">
        <f t="shared" si="2"/>
        <v>0</v>
      </c>
      <c r="Y16" s="6">
        <v>2</v>
      </c>
      <c r="Z16" s="6">
        <v>2</v>
      </c>
      <c r="AA16" s="6">
        <v>16</v>
      </c>
      <c r="AB16" s="6">
        <v>16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12">
        <v>0</v>
      </c>
      <c r="AL16" s="6">
        <v>0</v>
      </c>
      <c r="AM16" s="163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134">
        <v>0</v>
      </c>
      <c r="AU16" s="134">
        <f t="shared" si="3"/>
        <v>0</v>
      </c>
      <c r="AV16" s="135">
        <v>0</v>
      </c>
      <c r="AW16" s="7">
        <v>0</v>
      </c>
      <c r="AX16" s="7">
        <v>1</v>
      </c>
      <c r="AY16" s="12" t="s">
        <v>301</v>
      </c>
      <c r="AZ16" s="136">
        <f t="shared" si="4"/>
        <v>0</v>
      </c>
      <c r="BA16" s="7">
        <f t="shared" si="5"/>
        <v>2</v>
      </c>
      <c r="BB16" s="137">
        <v>72</v>
      </c>
      <c r="BC16" s="137">
        <v>3276</v>
      </c>
      <c r="BD16" s="137" t="s">
        <v>527</v>
      </c>
      <c r="BE16" s="137" t="s">
        <v>528</v>
      </c>
      <c r="BF16" s="137">
        <v>1878</v>
      </c>
      <c r="BG16" s="137">
        <v>61</v>
      </c>
      <c r="BH16" s="7">
        <f t="shared" si="6"/>
        <v>6.9222577209797657E-3</v>
      </c>
      <c r="BI16" s="138">
        <f t="shared" si="7"/>
        <v>2.7777777777777776E-2</v>
      </c>
    </row>
    <row r="17" spans="1:61" ht="25" customHeight="1" x14ac:dyDescent="0.35">
      <c r="A17" s="6" t="s">
        <v>221</v>
      </c>
      <c r="B17" s="157" t="s">
        <v>276</v>
      </c>
      <c r="C17" s="6" t="str">
        <f t="shared" si="8"/>
        <v>1_11To180D</v>
      </c>
      <c r="D17" s="6" t="str">
        <f t="shared" si="9"/>
        <v>0_NONE</v>
      </c>
      <c r="E17" s="6" t="s">
        <v>284</v>
      </c>
      <c r="F17" s="6">
        <f t="shared" si="0"/>
        <v>0</v>
      </c>
      <c r="G17" s="54" t="str">
        <f t="shared" si="10"/>
        <v>0_NONE</v>
      </c>
      <c r="H17" s="64">
        <v>0</v>
      </c>
      <c r="I17" s="54" t="s">
        <v>279</v>
      </c>
      <c r="J17" s="64">
        <v>0</v>
      </c>
      <c r="K17" s="54" t="str">
        <f t="shared" si="11"/>
        <v>0_NONE</v>
      </c>
      <c r="L17" s="54" t="s">
        <v>301</v>
      </c>
      <c r="M17" s="54" t="s">
        <v>770</v>
      </c>
      <c r="N17" s="54" t="s">
        <v>771</v>
      </c>
      <c r="O17" s="54" t="s">
        <v>779</v>
      </c>
      <c r="P17" s="54" t="s">
        <v>776</v>
      </c>
      <c r="Q17" s="72" t="str">
        <f t="shared" si="1"/>
        <v>TURF: REGULAR ABSENCE (0_NONE) with NO EXCEPTIONS  ;REEDS: 0_NONE ; IDLE Periods:TOTAL</v>
      </c>
      <c r="R17" s="202" t="str">
        <f t="shared" si="12"/>
        <v>0_NONE</v>
      </c>
      <c r="S17" s="6" t="s">
        <v>280</v>
      </c>
      <c r="T17" s="6">
        <v>13</v>
      </c>
      <c r="U17" s="6">
        <v>1</v>
      </c>
      <c r="V17" s="6">
        <v>1</v>
      </c>
      <c r="W17" s="82">
        <v>2</v>
      </c>
      <c r="X17" s="83">
        <f t="shared" si="2"/>
        <v>0</v>
      </c>
      <c r="Y17" s="6">
        <v>18</v>
      </c>
      <c r="Z17" s="6">
        <v>18</v>
      </c>
      <c r="AA17" s="6">
        <v>129</v>
      </c>
      <c r="AB17" s="6">
        <v>129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12">
        <v>0</v>
      </c>
      <c r="AL17" s="6">
        <v>0</v>
      </c>
      <c r="AM17" s="163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134">
        <v>0</v>
      </c>
      <c r="AU17" s="134">
        <f t="shared" si="3"/>
        <v>0</v>
      </c>
      <c r="AV17" s="135">
        <v>0</v>
      </c>
      <c r="AW17" s="7">
        <v>0</v>
      </c>
      <c r="AX17" s="7">
        <v>1</v>
      </c>
      <c r="AY17" s="12" t="s">
        <v>301</v>
      </c>
      <c r="AZ17" s="136">
        <f t="shared" si="4"/>
        <v>0</v>
      </c>
      <c r="BA17" s="7">
        <f t="shared" si="5"/>
        <v>2</v>
      </c>
      <c r="BB17" s="137">
        <v>81</v>
      </c>
      <c r="BC17" s="137">
        <v>489</v>
      </c>
      <c r="BD17" s="137" t="s">
        <v>765</v>
      </c>
      <c r="BE17" s="137" t="s">
        <v>766</v>
      </c>
      <c r="BF17" s="137">
        <v>703</v>
      </c>
      <c r="BG17" s="137">
        <v>23</v>
      </c>
      <c r="BH17" s="7">
        <f t="shared" si="6"/>
        <v>1.849217638691323E-2</v>
      </c>
      <c r="BI17" s="138">
        <f t="shared" si="7"/>
        <v>2.4691358024691357E-2</v>
      </c>
    </row>
    <row r="18" spans="1:61" ht="25" customHeight="1" x14ac:dyDescent="0.35">
      <c r="A18" s="6" t="s">
        <v>147</v>
      </c>
      <c r="B18" s="157" t="s">
        <v>276</v>
      </c>
      <c r="C18" s="6" t="str">
        <f t="shared" si="8"/>
        <v>1_11To180D</v>
      </c>
      <c r="D18" s="6" t="str">
        <f t="shared" si="9"/>
        <v>0_NONE</v>
      </c>
      <c r="E18" s="6" t="s">
        <v>284</v>
      </c>
      <c r="F18" s="6">
        <f t="shared" si="0"/>
        <v>0</v>
      </c>
      <c r="G18" s="54" t="str">
        <f t="shared" si="10"/>
        <v>0_NONE</v>
      </c>
      <c r="H18" s="64">
        <v>0</v>
      </c>
      <c r="I18" s="54" t="s">
        <v>279</v>
      </c>
      <c r="J18" s="64">
        <v>0</v>
      </c>
      <c r="K18" s="54" t="str">
        <f t="shared" si="11"/>
        <v>0_NONE</v>
      </c>
      <c r="L18" s="54" t="s">
        <v>301</v>
      </c>
      <c r="M18" s="54" t="s">
        <v>770</v>
      </c>
      <c r="N18" s="54" t="s">
        <v>771</v>
      </c>
      <c r="O18" s="54" t="s">
        <v>779</v>
      </c>
      <c r="P18" s="54" t="s">
        <v>776</v>
      </c>
      <c r="Q18" s="72" t="str">
        <f t="shared" si="1"/>
        <v>TURF: REGULAR ABSENCE (0_NONE) with NO EXCEPTIONS  ;REEDS: 0_NONE ; IDLE Periods:TOTAL</v>
      </c>
      <c r="R18" s="202" t="str">
        <f t="shared" si="12"/>
        <v>0_NONE</v>
      </c>
      <c r="S18" s="6" t="s">
        <v>280</v>
      </c>
      <c r="T18" s="6">
        <v>16</v>
      </c>
      <c r="U18" s="6">
        <v>1</v>
      </c>
      <c r="V18" s="6">
        <v>1</v>
      </c>
      <c r="W18" s="82">
        <v>2</v>
      </c>
      <c r="X18" s="83">
        <f t="shared" si="2"/>
        <v>0</v>
      </c>
      <c r="Y18" s="6">
        <v>48</v>
      </c>
      <c r="Z18" s="6">
        <v>48</v>
      </c>
      <c r="AA18" s="6">
        <v>784</v>
      </c>
      <c r="AB18" s="6">
        <v>784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12">
        <v>0</v>
      </c>
      <c r="AL18" s="6">
        <v>0</v>
      </c>
      <c r="AM18" s="163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134">
        <v>0</v>
      </c>
      <c r="AU18" s="134">
        <f t="shared" si="3"/>
        <v>0</v>
      </c>
      <c r="AV18" s="135">
        <v>0</v>
      </c>
      <c r="AW18" s="7">
        <v>0</v>
      </c>
      <c r="AX18" s="7">
        <v>1</v>
      </c>
      <c r="AY18" s="12" t="s">
        <v>301</v>
      </c>
      <c r="AZ18" s="136">
        <f t="shared" si="4"/>
        <v>0</v>
      </c>
      <c r="BA18" s="7">
        <f t="shared" si="5"/>
        <v>2</v>
      </c>
      <c r="BB18" s="137">
        <v>3099</v>
      </c>
      <c r="BC18" s="137">
        <v>12472</v>
      </c>
      <c r="BD18" s="137" t="s">
        <v>593</v>
      </c>
      <c r="BE18" s="137" t="s">
        <v>594</v>
      </c>
      <c r="BF18" s="137">
        <v>1961</v>
      </c>
      <c r="BG18" s="137">
        <v>64</v>
      </c>
      <c r="BH18" s="7">
        <f t="shared" si="6"/>
        <v>8.1591024987251407E-3</v>
      </c>
      <c r="BI18" s="138">
        <f t="shared" si="7"/>
        <v>6.4536947402387866E-4</v>
      </c>
    </row>
    <row r="19" spans="1:61" ht="25" customHeight="1" x14ac:dyDescent="0.35">
      <c r="A19" s="6" t="s">
        <v>172</v>
      </c>
      <c r="B19" s="157" t="s">
        <v>276</v>
      </c>
      <c r="C19" s="6" t="str">
        <f t="shared" si="8"/>
        <v>1_11To180D</v>
      </c>
      <c r="D19" s="6" t="str">
        <f t="shared" si="9"/>
        <v>0_NONE</v>
      </c>
      <c r="E19" s="6" t="s">
        <v>284</v>
      </c>
      <c r="F19" s="6">
        <f t="shared" si="0"/>
        <v>0</v>
      </c>
      <c r="G19" s="54" t="str">
        <f t="shared" si="10"/>
        <v>0_NONE</v>
      </c>
      <c r="H19" s="64">
        <v>0</v>
      </c>
      <c r="I19" s="54" t="s">
        <v>279</v>
      </c>
      <c r="J19" s="64">
        <v>0</v>
      </c>
      <c r="K19" s="54" t="str">
        <f t="shared" si="11"/>
        <v>0_NONE</v>
      </c>
      <c r="L19" s="54" t="s">
        <v>301</v>
      </c>
      <c r="M19" s="54" t="s">
        <v>770</v>
      </c>
      <c r="N19" s="54" t="s">
        <v>771</v>
      </c>
      <c r="O19" s="54" t="s">
        <v>779</v>
      </c>
      <c r="P19" s="54" t="s">
        <v>776</v>
      </c>
      <c r="Q19" s="72" t="str">
        <f t="shared" si="1"/>
        <v>TURF: REGULAR ABSENCE (0_NONE) with NO EXCEPTIONS  ;REEDS: 0_NONE ; IDLE Periods:TOTAL</v>
      </c>
      <c r="R19" s="202" t="str">
        <f t="shared" si="12"/>
        <v>0_NONE</v>
      </c>
      <c r="S19" s="6" t="s">
        <v>280</v>
      </c>
      <c r="T19" s="6">
        <v>20</v>
      </c>
      <c r="U19" s="6">
        <v>1</v>
      </c>
      <c r="V19" s="6">
        <v>1</v>
      </c>
      <c r="W19" s="82">
        <v>2</v>
      </c>
      <c r="X19" s="83">
        <f t="shared" si="2"/>
        <v>0</v>
      </c>
      <c r="Y19" s="6">
        <v>2</v>
      </c>
      <c r="Z19" s="6">
        <v>2</v>
      </c>
      <c r="AA19" s="6">
        <v>8</v>
      </c>
      <c r="AB19" s="6">
        <v>8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12">
        <v>0</v>
      </c>
      <c r="AL19" s="6">
        <v>0</v>
      </c>
      <c r="AM19" s="163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134">
        <v>0</v>
      </c>
      <c r="AU19" s="134">
        <f t="shared" si="3"/>
        <v>0</v>
      </c>
      <c r="AV19" s="135">
        <v>0</v>
      </c>
      <c r="AW19" s="7">
        <v>0</v>
      </c>
      <c r="AX19" s="7">
        <v>1</v>
      </c>
      <c r="AY19" s="12" t="s">
        <v>301</v>
      </c>
      <c r="AZ19" s="136">
        <f t="shared" si="4"/>
        <v>0</v>
      </c>
      <c r="BA19" s="7">
        <f t="shared" si="5"/>
        <v>2</v>
      </c>
      <c r="BB19" s="137">
        <v>152</v>
      </c>
      <c r="BC19" s="137">
        <v>385</v>
      </c>
      <c r="BD19" s="137" t="s">
        <v>651</v>
      </c>
      <c r="BE19" s="137" t="s">
        <v>652</v>
      </c>
      <c r="BF19" s="137">
        <v>904</v>
      </c>
      <c r="BG19" s="137">
        <v>29</v>
      </c>
      <c r="BH19" s="7">
        <f t="shared" si="6"/>
        <v>2.2123893805309734E-2</v>
      </c>
      <c r="BI19" s="138">
        <f t="shared" si="7"/>
        <v>1.3157894736842105E-2</v>
      </c>
    </row>
    <row r="20" spans="1:61" ht="25" customHeight="1" x14ac:dyDescent="0.35">
      <c r="A20" s="6" t="s">
        <v>212</v>
      </c>
      <c r="B20" s="157" t="s">
        <v>276</v>
      </c>
      <c r="C20" s="6" t="str">
        <f t="shared" si="8"/>
        <v>1_11To180D</v>
      </c>
      <c r="D20" s="6" t="str">
        <f t="shared" si="9"/>
        <v>0_NONE</v>
      </c>
      <c r="E20" s="6" t="s">
        <v>284</v>
      </c>
      <c r="F20" s="6">
        <f t="shared" si="0"/>
        <v>0</v>
      </c>
      <c r="G20" s="54" t="str">
        <f t="shared" si="10"/>
        <v>0_NONE</v>
      </c>
      <c r="H20" s="64">
        <v>0</v>
      </c>
      <c r="I20" s="54" t="s">
        <v>279</v>
      </c>
      <c r="J20" s="64">
        <v>0</v>
      </c>
      <c r="K20" s="54" t="str">
        <f t="shared" si="11"/>
        <v>0_NONE</v>
      </c>
      <c r="L20" s="54" t="s">
        <v>301</v>
      </c>
      <c r="M20" s="54" t="s">
        <v>770</v>
      </c>
      <c r="N20" s="54" t="s">
        <v>771</v>
      </c>
      <c r="O20" s="54" t="s">
        <v>779</v>
      </c>
      <c r="P20" s="54" t="s">
        <v>776</v>
      </c>
      <c r="Q20" s="72" t="str">
        <f t="shared" si="1"/>
        <v>TURF: REGULAR ABSENCE (0_NONE) with NO EXCEPTIONS  ;REEDS: 0_NONE ; IDLE Periods:TOTAL</v>
      </c>
      <c r="R20" s="202" t="str">
        <f t="shared" si="12"/>
        <v>0_NONE</v>
      </c>
      <c r="S20" s="6" t="s">
        <v>280</v>
      </c>
      <c r="T20" s="6">
        <v>29</v>
      </c>
      <c r="U20" s="6">
        <v>1</v>
      </c>
      <c r="V20" s="6">
        <v>1</v>
      </c>
      <c r="W20" s="82">
        <v>2</v>
      </c>
      <c r="X20" s="83">
        <f t="shared" si="2"/>
        <v>0</v>
      </c>
      <c r="Y20" s="6">
        <v>1</v>
      </c>
      <c r="Z20" s="6">
        <v>1</v>
      </c>
      <c r="AA20" s="6">
        <v>3</v>
      </c>
      <c r="AB20" s="6">
        <v>3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12">
        <v>0</v>
      </c>
      <c r="AL20" s="6">
        <v>0</v>
      </c>
      <c r="AM20" s="163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134">
        <v>0</v>
      </c>
      <c r="AU20" s="134">
        <f t="shared" si="3"/>
        <v>0</v>
      </c>
      <c r="AV20" s="135">
        <v>0</v>
      </c>
      <c r="AW20" s="7">
        <v>0</v>
      </c>
      <c r="AX20" s="7">
        <v>1</v>
      </c>
      <c r="AY20" s="12" t="s">
        <v>301</v>
      </c>
      <c r="AZ20" s="136">
        <f t="shared" si="4"/>
        <v>0</v>
      </c>
      <c r="BA20" s="7">
        <f t="shared" si="5"/>
        <v>2</v>
      </c>
      <c r="BB20" s="137">
        <v>136</v>
      </c>
      <c r="BC20" s="137">
        <v>223</v>
      </c>
      <c r="BD20" s="137" t="s">
        <v>745</v>
      </c>
      <c r="BE20" s="137" t="s">
        <v>746</v>
      </c>
      <c r="BF20" s="137">
        <v>1882</v>
      </c>
      <c r="BG20" s="137">
        <v>61</v>
      </c>
      <c r="BH20" s="7">
        <f t="shared" si="6"/>
        <v>1.5409139213602551E-2</v>
      </c>
      <c r="BI20" s="138">
        <f t="shared" si="7"/>
        <v>1.4705882352941176E-2</v>
      </c>
    </row>
    <row r="21" spans="1:61" ht="25" customHeight="1" x14ac:dyDescent="0.35">
      <c r="A21" s="6" t="s">
        <v>40</v>
      </c>
      <c r="B21" s="157" t="s">
        <v>276</v>
      </c>
      <c r="C21" s="6" t="str">
        <f t="shared" si="8"/>
        <v>1_11To180D</v>
      </c>
      <c r="D21" s="6" t="str">
        <f t="shared" si="9"/>
        <v>0_NONE</v>
      </c>
      <c r="E21" s="6" t="s">
        <v>284</v>
      </c>
      <c r="F21" s="6">
        <f t="shared" si="0"/>
        <v>0</v>
      </c>
      <c r="G21" s="54" t="str">
        <f t="shared" si="10"/>
        <v>0_NONE</v>
      </c>
      <c r="H21" s="64">
        <v>0</v>
      </c>
      <c r="I21" s="54" t="s">
        <v>279</v>
      </c>
      <c r="J21" s="64">
        <v>0</v>
      </c>
      <c r="K21" s="54" t="str">
        <f t="shared" si="11"/>
        <v>0_NONE</v>
      </c>
      <c r="L21" s="54" t="s">
        <v>301</v>
      </c>
      <c r="M21" s="54" t="s">
        <v>770</v>
      </c>
      <c r="N21" s="54" t="s">
        <v>771</v>
      </c>
      <c r="O21" s="54" t="s">
        <v>779</v>
      </c>
      <c r="P21" s="54" t="s">
        <v>776</v>
      </c>
      <c r="Q21" s="72" t="str">
        <f t="shared" si="1"/>
        <v>TURF: REGULAR ABSENCE (0_NONE) with NO EXCEPTIONS  ;REEDS: 0_NONE ; IDLE Periods:TOTAL</v>
      </c>
      <c r="R21" s="202" t="str">
        <f t="shared" si="12"/>
        <v>0_NONE</v>
      </c>
      <c r="S21" s="6" t="s">
        <v>280</v>
      </c>
      <c r="T21" s="6">
        <v>33</v>
      </c>
      <c r="U21" s="6">
        <v>2</v>
      </c>
      <c r="V21" s="6">
        <v>1</v>
      </c>
      <c r="W21" s="82">
        <v>3</v>
      </c>
      <c r="X21" s="83">
        <f t="shared" si="2"/>
        <v>0</v>
      </c>
      <c r="Y21" s="6">
        <v>2</v>
      </c>
      <c r="Z21" s="6">
        <v>2</v>
      </c>
      <c r="AA21" s="6">
        <v>15</v>
      </c>
      <c r="AB21" s="6">
        <v>15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12">
        <v>0</v>
      </c>
      <c r="AL21" s="6">
        <v>0</v>
      </c>
      <c r="AM21" s="163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134">
        <v>0</v>
      </c>
      <c r="AU21" s="134">
        <f t="shared" si="3"/>
        <v>0</v>
      </c>
      <c r="AV21" s="135">
        <v>0</v>
      </c>
      <c r="AW21" s="7">
        <v>0</v>
      </c>
      <c r="AX21" s="7">
        <v>1</v>
      </c>
      <c r="AY21" s="12" t="s">
        <v>301</v>
      </c>
      <c r="AZ21" s="136">
        <f t="shared" si="4"/>
        <v>0</v>
      </c>
      <c r="BA21" s="7">
        <f t="shared" si="5"/>
        <v>1.5</v>
      </c>
      <c r="BB21" s="137">
        <v>809</v>
      </c>
      <c r="BC21" s="137">
        <v>2930</v>
      </c>
      <c r="BD21" s="137" t="s">
        <v>498</v>
      </c>
      <c r="BE21" s="137" t="s">
        <v>499</v>
      </c>
      <c r="BF21" s="137">
        <v>1516</v>
      </c>
      <c r="BG21" s="137">
        <v>49</v>
      </c>
      <c r="BH21" s="7">
        <f t="shared" si="6"/>
        <v>2.1767810026385226E-2</v>
      </c>
      <c r="BI21" s="138">
        <f t="shared" si="7"/>
        <v>3.708281829419036E-3</v>
      </c>
    </row>
    <row r="22" spans="1:61" ht="25" customHeight="1" x14ac:dyDescent="0.35">
      <c r="A22" s="6" t="s">
        <v>130</v>
      </c>
      <c r="B22" s="157" t="s">
        <v>276</v>
      </c>
      <c r="C22" s="6" t="str">
        <f t="shared" si="8"/>
        <v>1_11To180D</v>
      </c>
      <c r="D22" s="6" t="str">
        <f t="shared" si="9"/>
        <v>0_NONE</v>
      </c>
      <c r="E22" s="6" t="s">
        <v>284</v>
      </c>
      <c r="F22" s="6">
        <f t="shared" si="0"/>
        <v>0</v>
      </c>
      <c r="G22" s="54" t="str">
        <f t="shared" si="10"/>
        <v>0_NONE</v>
      </c>
      <c r="H22" s="64">
        <v>0</v>
      </c>
      <c r="I22" s="54" t="s">
        <v>279</v>
      </c>
      <c r="J22" s="64">
        <v>0</v>
      </c>
      <c r="K22" s="54" t="str">
        <f t="shared" si="11"/>
        <v>0_NONE</v>
      </c>
      <c r="L22" s="54" t="s">
        <v>301</v>
      </c>
      <c r="M22" s="54" t="s">
        <v>770</v>
      </c>
      <c r="N22" s="54" t="s">
        <v>771</v>
      </c>
      <c r="O22" s="54" t="s">
        <v>779</v>
      </c>
      <c r="P22" s="54" t="s">
        <v>776</v>
      </c>
      <c r="Q22" s="72" t="str">
        <f t="shared" si="1"/>
        <v>TURF: REGULAR ABSENCE (0_NONE) with NO EXCEPTIONS  ;REEDS: 0_NONE ; IDLE Periods:TOTAL</v>
      </c>
      <c r="R22" s="202" t="str">
        <f t="shared" si="12"/>
        <v>0_NONE</v>
      </c>
      <c r="S22" s="6" t="s">
        <v>280</v>
      </c>
      <c r="T22" s="6">
        <v>52</v>
      </c>
      <c r="U22" s="6">
        <v>2</v>
      </c>
      <c r="V22" s="6">
        <v>1</v>
      </c>
      <c r="W22" s="82">
        <v>2</v>
      </c>
      <c r="X22" s="83">
        <f t="shared" si="2"/>
        <v>0</v>
      </c>
      <c r="Y22" s="6">
        <v>4</v>
      </c>
      <c r="Z22" s="6">
        <v>4</v>
      </c>
      <c r="AA22" s="6">
        <v>19</v>
      </c>
      <c r="AB22" s="6">
        <v>19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12">
        <v>0</v>
      </c>
      <c r="AL22" s="6">
        <v>0</v>
      </c>
      <c r="AM22" s="163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134">
        <v>0</v>
      </c>
      <c r="AU22" s="134">
        <f t="shared" si="3"/>
        <v>0</v>
      </c>
      <c r="AV22" s="135">
        <v>0</v>
      </c>
      <c r="AW22" s="7">
        <v>0</v>
      </c>
      <c r="AX22" s="7">
        <v>1</v>
      </c>
      <c r="AY22" s="12" t="s">
        <v>301</v>
      </c>
      <c r="AZ22" s="136">
        <f t="shared" si="4"/>
        <v>0</v>
      </c>
      <c r="BA22" s="7">
        <f t="shared" si="5"/>
        <v>1</v>
      </c>
      <c r="BB22" s="137">
        <v>59</v>
      </c>
      <c r="BC22" s="137">
        <v>222</v>
      </c>
      <c r="BD22" s="137" t="s">
        <v>559</v>
      </c>
      <c r="BE22" s="137" t="s">
        <v>560</v>
      </c>
      <c r="BF22" s="137">
        <v>263</v>
      </c>
      <c r="BG22" s="137">
        <v>8</v>
      </c>
      <c r="BH22" s="7">
        <f t="shared" si="6"/>
        <v>0.19771863117870722</v>
      </c>
      <c r="BI22" s="138">
        <f t="shared" si="7"/>
        <v>3.3898305084745763E-2</v>
      </c>
    </row>
    <row r="23" spans="1:61" ht="25" customHeight="1" x14ac:dyDescent="0.35">
      <c r="A23" s="6" t="s">
        <v>138</v>
      </c>
      <c r="B23" s="157" t="s">
        <v>276</v>
      </c>
      <c r="C23" s="6" t="str">
        <f t="shared" si="8"/>
        <v>1_11To180D</v>
      </c>
      <c r="D23" s="6" t="str">
        <f t="shared" si="9"/>
        <v>0_NONE</v>
      </c>
      <c r="E23" s="6" t="s">
        <v>284</v>
      </c>
      <c r="F23" s="6">
        <f t="shared" si="0"/>
        <v>0</v>
      </c>
      <c r="G23" s="54" t="str">
        <f t="shared" si="10"/>
        <v>0_NONE</v>
      </c>
      <c r="H23" s="64">
        <v>0</v>
      </c>
      <c r="I23" s="54" t="s">
        <v>279</v>
      </c>
      <c r="J23" s="64">
        <v>0</v>
      </c>
      <c r="K23" s="54" t="str">
        <f t="shared" si="11"/>
        <v>0_NONE</v>
      </c>
      <c r="L23" s="54" t="s">
        <v>301</v>
      </c>
      <c r="M23" s="54" t="s">
        <v>770</v>
      </c>
      <c r="N23" s="54" t="s">
        <v>771</v>
      </c>
      <c r="O23" s="54" t="s">
        <v>779</v>
      </c>
      <c r="P23" s="54" t="s">
        <v>776</v>
      </c>
      <c r="Q23" s="72" t="str">
        <f t="shared" si="1"/>
        <v>TURF: REGULAR ABSENCE (0_NONE) with NO EXCEPTIONS  ;REEDS: 0_NONE ; IDLE Periods:TOTAL</v>
      </c>
      <c r="R23" s="202" t="str">
        <f t="shared" si="12"/>
        <v>0_NONE</v>
      </c>
      <c r="S23" s="6" t="s">
        <v>280</v>
      </c>
      <c r="T23" s="6">
        <v>54</v>
      </c>
      <c r="U23" s="6">
        <v>2</v>
      </c>
      <c r="V23" s="6">
        <v>1</v>
      </c>
      <c r="W23" s="82">
        <v>3</v>
      </c>
      <c r="X23" s="83">
        <f t="shared" si="2"/>
        <v>0</v>
      </c>
      <c r="Y23" s="6">
        <v>3</v>
      </c>
      <c r="Z23" s="6">
        <v>3</v>
      </c>
      <c r="AA23" s="6">
        <v>22</v>
      </c>
      <c r="AB23" s="6">
        <v>22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12">
        <v>0</v>
      </c>
      <c r="AL23" s="6">
        <v>0</v>
      </c>
      <c r="AM23" s="163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134">
        <v>0</v>
      </c>
      <c r="AU23" s="134">
        <f t="shared" si="3"/>
        <v>0</v>
      </c>
      <c r="AV23" s="135">
        <v>0</v>
      </c>
      <c r="AW23" s="7">
        <v>0</v>
      </c>
      <c r="AX23" s="7">
        <v>1</v>
      </c>
      <c r="AY23" s="12" t="s">
        <v>301</v>
      </c>
      <c r="AZ23" s="136">
        <f t="shared" si="4"/>
        <v>0</v>
      </c>
      <c r="BA23" s="7">
        <f t="shared" si="5"/>
        <v>1.5</v>
      </c>
      <c r="BB23" s="137">
        <v>162</v>
      </c>
      <c r="BC23" s="137">
        <v>2095</v>
      </c>
      <c r="BD23" s="137" t="s">
        <v>575</v>
      </c>
      <c r="BE23" s="137" t="s">
        <v>576</v>
      </c>
      <c r="BF23" s="137">
        <v>479</v>
      </c>
      <c r="BG23" s="137">
        <v>15</v>
      </c>
      <c r="BH23" s="7">
        <f t="shared" si="6"/>
        <v>0.11273486430062631</v>
      </c>
      <c r="BI23" s="138">
        <f t="shared" si="7"/>
        <v>1.8518518518518517E-2</v>
      </c>
    </row>
    <row r="24" spans="1:61" ht="25" customHeight="1" x14ac:dyDescent="0.35">
      <c r="A24" s="6" t="s">
        <v>133</v>
      </c>
      <c r="B24" s="157" t="s">
        <v>276</v>
      </c>
      <c r="C24" s="6" t="str">
        <f t="shared" si="8"/>
        <v>1_11To180D</v>
      </c>
      <c r="D24" s="6" t="str">
        <f t="shared" si="9"/>
        <v>0_NONE</v>
      </c>
      <c r="E24" s="6" t="s">
        <v>284</v>
      </c>
      <c r="F24" s="6">
        <f t="shared" si="0"/>
        <v>0</v>
      </c>
      <c r="G24" s="54" t="str">
        <f t="shared" si="10"/>
        <v>0_NONE</v>
      </c>
      <c r="H24" s="64">
        <v>0</v>
      </c>
      <c r="I24" s="54" t="s">
        <v>279</v>
      </c>
      <c r="J24" s="64">
        <v>0</v>
      </c>
      <c r="K24" s="54" t="str">
        <f t="shared" si="11"/>
        <v>0_NONE</v>
      </c>
      <c r="L24" s="54" t="s">
        <v>301</v>
      </c>
      <c r="M24" s="54" t="s">
        <v>770</v>
      </c>
      <c r="N24" s="54" t="s">
        <v>771</v>
      </c>
      <c r="O24" s="54" t="s">
        <v>779</v>
      </c>
      <c r="P24" s="54" t="s">
        <v>776</v>
      </c>
      <c r="Q24" s="72" t="str">
        <f t="shared" si="1"/>
        <v>TURF: REGULAR ABSENCE (0_NONE) with NO EXCEPTIONS  ;REEDS: 0_NONE ; IDLE Periods:TOTAL</v>
      </c>
      <c r="R24" s="202" t="str">
        <f t="shared" si="12"/>
        <v>0_NONE</v>
      </c>
      <c r="S24" s="6" t="s">
        <v>280</v>
      </c>
      <c r="T24" s="6">
        <v>125</v>
      </c>
      <c r="U24" s="6">
        <v>5</v>
      </c>
      <c r="V24" s="6">
        <v>1</v>
      </c>
      <c r="W24" s="82">
        <v>4</v>
      </c>
      <c r="X24" s="83">
        <f t="shared" si="2"/>
        <v>0</v>
      </c>
      <c r="Y24" s="6">
        <v>2</v>
      </c>
      <c r="Z24" s="6">
        <v>2</v>
      </c>
      <c r="AA24" s="6">
        <v>16</v>
      </c>
      <c r="AB24" s="6">
        <v>16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12">
        <v>0</v>
      </c>
      <c r="AL24" s="6">
        <v>0</v>
      </c>
      <c r="AM24" s="163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134">
        <v>0</v>
      </c>
      <c r="AU24" s="134">
        <f t="shared" si="3"/>
        <v>0</v>
      </c>
      <c r="AV24" s="135">
        <v>0</v>
      </c>
      <c r="AW24" s="7">
        <v>0</v>
      </c>
      <c r="AX24" s="7">
        <v>1</v>
      </c>
      <c r="AY24" s="12" t="s">
        <v>301</v>
      </c>
      <c r="AZ24" s="136">
        <f t="shared" si="4"/>
        <v>0</v>
      </c>
      <c r="BA24" s="7">
        <f t="shared" si="5"/>
        <v>0.8</v>
      </c>
      <c r="BB24" s="137">
        <v>31</v>
      </c>
      <c r="BC24" s="137">
        <v>2287</v>
      </c>
      <c r="BD24" s="137" t="s">
        <v>565</v>
      </c>
      <c r="BE24" s="137" t="s">
        <v>566</v>
      </c>
      <c r="BF24" s="137">
        <v>126</v>
      </c>
      <c r="BG24" s="137">
        <v>4</v>
      </c>
      <c r="BH24" s="7">
        <f t="shared" si="6"/>
        <v>0.99206349206349209</v>
      </c>
      <c r="BI24" s="138">
        <f t="shared" si="7"/>
        <v>0.12903225806451613</v>
      </c>
    </row>
    <row r="25" spans="1:61" ht="25" customHeight="1" x14ac:dyDescent="0.35">
      <c r="A25" s="6" t="s">
        <v>79</v>
      </c>
      <c r="B25" s="157" t="s">
        <v>276</v>
      </c>
      <c r="C25" s="6" t="str">
        <f t="shared" si="8"/>
        <v>2_06To12M</v>
      </c>
      <c r="D25" s="6" t="str">
        <f t="shared" si="9"/>
        <v>0_NONE</v>
      </c>
      <c r="E25" s="6" t="s">
        <v>284</v>
      </c>
      <c r="F25" s="6">
        <f t="shared" si="0"/>
        <v>0</v>
      </c>
      <c r="G25" s="54" t="str">
        <f t="shared" si="10"/>
        <v>0_NONE</v>
      </c>
      <c r="H25" s="64">
        <v>0</v>
      </c>
      <c r="I25" s="54" t="s">
        <v>279</v>
      </c>
      <c r="J25" s="64">
        <v>0</v>
      </c>
      <c r="K25" s="54" t="str">
        <f t="shared" si="11"/>
        <v>0_NONE</v>
      </c>
      <c r="L25" s="54" t="s">
        <v>301</v>
      </c>
      <c r="M25" s="54" t="s">
        <v>770</v>
      </c>
      <c r="N25" s="54" t="s">
        <v>771</v>
      </c>
      <c r="O25" s="54" t="s">
        <v>779</v>
      </c>
      <c r="P25" s="54" t="s">
        <v>776</v>
      </c>
      <c r="Q25" s="72" t="str">
        <f t="shared" si="1"/>
        <v>TURF: REGULAR ABSENCE (0_NONE) with NO EXCEPTIONS  ;REEDS: 0_NONE ; IDLE Periods:TOTAL</v>
      </c>
      <c r="R25" s="202" t="str">
        <f t="shared" si="12"/>
        <v>0_NONE</v>
      </c>
      <c r="S25" s="6" t="s">
        <v>280</v>
      </c>
      <c r="T25" s="6">
        <v>197</v>
      </c>
      <c r="U25" s="6">
        <v>7</v>
      </c>
      <c r="V25" s="6">
        <v>1</v>
      </c>
      <c r="W25" s="82">
        <v>7</v>
      </c>
      <c r="X25" s="83">
        <f t="shared" si="2"/>
        <v>0</v>
      </c>
      <c r="Y25" s="6">
        <v>109</v>
      </c>
      <c r="Z25" s="6">
        <v>109</v>
      </c>
      <c r="AA25" s="6">
        <v>700</v>
      </c>
      <c r="AB25" s="6">
        <v>700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12">
        <v>0</v>
      </c>
      <c r="AL25" s="6">
        <v>0</v>
      </c>
      <c r="AM25" s="163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134">
        <v>0</v>
      </c>
      <c r="AU25" s="134">
        <f t="shared" si="3"/>
        <v>0</v>
      </c>
      <c r="AV25" s="135">
        <v>0</v>
      </c>
      <c r="AW25" s="7">
        <v>0</v>
      </c>
      <c r="AX25" s="7">
        <v>1</v>
      </c>
      <c r="AY25" s="12" t="s">
        <v>301</v>
      </c>
      <c r="AZ25" s="136">
        <f t="shared" si="4"/>
        <v>0</v>
      </c>
      <c r="BA25" s="7">
        <f t="shared" si="5"/>
        <v>1</v>
      </c>
      <c r="BB25" s="137">
        <v>209</v>
      </c>
      <c r="BC25" s="137">
        <v>12283</v>
      </c>
      <c r="BD25" s="137" t="s">
        <v>440</v>
      </c>
      <c r="BE25" s="137" t="s">
        <v>441</v>
      </c>
      <c r="BF25" s="137">
        <v>263</v>
      </c>
      <c r="BG25" s="137">
        <v>8</v>
      </c>
      <c r="BH25" s="7">
        <f t="shared" si="6"/>
        <v>0.74904942965779464</v>
      </c>
      <c r="BI25" s="138">
        <f t="shared" si="7"/>
        <v>3.3492822966507178E-2</v>
      </c>
    </row>
    <row r="26" spans="1:61" ht="25" customHeight="1" x14ac:dyDescent="0.35">
      <c r="A26" s="6" t="s">
        <v>160</v>
      </c>
      <c r="B26" s="157" t="s">
        <v>276</v>
      </c>
      <c r="C26" s="6" t="str">
        <f t="shared" si="8"/>
        <v>2_06To12M</v>
      </c>
      <c r="D26" s="6" t="str">
        <f t="shared" si="9"/>
        <v>0_NONE</v>
      </c>
      <c r="E26" s="6" t="s">
        <v>284</v>
      </c>
      <c r="F26" s="6">
        <f t="shared" si="0"/>
        <v>0</v>
      </c>
      <c r="G26" s="54" t="str">
        <f t="shared" si="10"/>
        <v>0_NONE</v>
      </c>
      <c r="H26" s="64">
        <v>0</v>
      </c>
      <c r="I26" s="54" t="s">
        <v>279</v>
      </c>
      <c r="J26" s="64">
        <v>0</v>
      </c>
      <c r="K26" s="54" t="str">
        <f t="shared" si="11"/>
        <v>0_NONE</v>
      </c>
      <c r="L26" s="54" t="s">
        <v>301</v>
      </c>
      <c r="M26" s="54" t="s">
        <v>770</v>
      </c>
      <c r="N26" s="54" t="s">
        <v>771</v>
      </c>
      <c r="O26" s="54" t="s">
        <v>779</v>
      </c>
      <c r="P26" s="54" t="s">
        <v>776</v>
      </c>
      <c r="Q26" s="72" t="str">
        <f t="shared" si="1"/>
        <v>TURF: REGULAR ABSENCE (0_NONE) with NO EXCEPTIONS  ;REEDS: 0_NONE ; IDLE Periods:TOTAL</v>
      </c>
      <c r="R26" s="202" t="str">
        <f t="shared" si="12"/>
        <v>0_NONE</v>
      </c>
      <c r="S26" s="6" t="s">
        <v>280</v>
      </c>
      <c r="T26" s="6">
        <v>229</v>
      </c>
      <c r="U26" s="6">
        <v>8</v>
      </c>
      <c r="V26" s="6">
        <v>1</v>
      </c>
      <c r="W26" s="82">
        <v>3</v>
      </c>
      <c r="X26" s="83">
        <f t="shared" si="2"/>
        <v>0</v>
      </c>
      <c r="Y26" s="6">
        <v>1</v>
      </c>
      <c r="Z26" s="6">
        <v>1</v>
      </c>
      <c r="AA26" s="6">
        <v>8</v>
      </c>
      <c r="AB26" s="6">
        <v>8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12">
        <v>0</v>
      </c>
      <c r="AL26" s="6">
        <v>0</v>
      </c>
      <c r="AM26" s="163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134">
        <v>0</v>
      </c>
      <c r="AU26" s="134">
        <f t="shared" si="3"/>
        <v>0</v>
      </c>
      <c r="AV26" s="135">
        <v>0</v>
      </c>
      <c r="AW26" s="7">
        <v>0</v>
      </c>
      <c r="AX26" s="7">
        <v>1</v>
      </c>
      <c r="AY26" s="12" t="s">
        <v>301</v>
      </c>
      <c r="AZ26" s="136">
        <f t="shared" si="4"/>
        <v>0</v>
      </c>
      <c r="BA26" s="7">
        <f t="shared" si="5"/>
        <v>0.375</v>
      </c>
      <c r="BB26" s="137">
        <v>979</v>
      </c>
      <c r="BC26" s="137">
        <v>4281</v>
      </c>
      <c r="BD26" s="137" t="s">
        <v>625</v>
      </c>
      <c r="BE26" s="137" t="s">
        <v>626</v>
      </c>
      <c r="BF26" s="137">
        <v>959</v>
      </c>
      <c r="BG26" s="137">
        <v>31</v>
      </c>
      <c r="BH26" s="7">
        <f t="shared" si="6"/>
        <v>0.23879040667361837</v>
      </c>
      <c r="BI26" s="138">
        <f t="shared" si="7"/>
        <v>3.0643513789581204E-3</v>
      </c>
    </row>
    <row r="27" spans="1:61" ht="25" customHeight="1" x14ac:dyDescent="0.35">
      <c r="A27" s="6" t="s">
        <v>48</v>
      </c>
      <c r="B27" s="157" t="s">
        <v>276</v>
      </c>
      <c r="C27" s="6" t="str">
        <f t="shared" si="8"/>
        <v>2_06To12M</v>
      </c>
      <c r="D27" s="6" t="str">
        <f t="shared" si="9"/>
        <v>0_NONE</v>
      </c>
      <c r="E27" s="6" t="s">
        <v>284</v>
      </c>
      <c r="F27" s="6">
        <f t="shared" si="0"/>
        <v>0</v>
      </c>
      <c r="G27" s="54" t="str">
        <f t="shared" si="10"/>
        <v>0_NONE</v>
      </c>
      <c r="H27" s="64">
        <v>0</v>
      </c>
      <c r="I27" s="54" t="s">
        <v>279</v>
      </c>
      <c r="J27" s="64">
        <v>0</v>
      </c>
      <c r="K27" s="54" t="str">
        <f t="shared" si="11"/>
        <v>0_NONE</v>
      </c>
      <c r="L27" s="54" t="s">
        <v>301</v>
      </c>
      <c r="M27" s="54" t="s">
        <v>770</v>
      </c>
      <c r="N27" s="54" t="s">
        <v>771</v>
      </c>
      <c r="O27" s="54" t="s">
        <v>779</v>
      </c>
      <c r="P27" s="54" t="s">
        <v>776</v>
      </c>
      <c r="Q27" s="72" t="str">
        <f t="shared" si="1"/>
        <v>TURF: REGULAR ABSENCE (0_NONE) with NO EXCEPTIONS  ;REEDS: 0_NONE ; IDLE Periods:TOTAL</v>
      </c>
      <c r="R27" s="202" t="str">
        <f t="shared" si="12"/>
        <v>0_NONE</v>
      </c>
      <c r="S27" s="6" t="s">
        <v>280</v>
      </c>
      <c r="T27" s="6">
        <v>321</v>
      </c>
      <c r="U27" s="6">
        <v>11</v>
      </c>
      <c r="V27" s="6">
        <v>1</v>
      </c>
      <c r="W27" s="82">
        <v>2</v>
      </c>
      <c r="X27" s="83">
        <f t="shared" si="2"/>
        <v>0</v>
      </c>
      <c r="Y27" s="6">
        <v>1</v>
      </c>
      <c r="Z27" s="6">
        <v>1</v>
      </c>
      <c r="AA27" s="6">
        <v>10</v>
      </c>
      <c r="AB27" s="6">
        <v>10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12">
        <v>0</v>
      </c>
      <c r="AL27" s="6">
        <v>0</v>
      </c>
      <c r="AM27" s="163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134">
        <v>0</v>
      </c>
      <c r="AU27" s="134">
        <f t="shared" si="3"/>
        <v>0</v>
      </c>
      <c r="AV27" s="135">
        <v>0</v>
      </c>
      <c r="AW27" s="7">
        <v>0</v>
      </c>
      <c r="AX27" s="7">
        <v>1</v>
      </c>
      <c r="AY27" s="12" t="s">
        <v>301</v>
      </c>
      <c r="AZ27" s="136">
        <f t="shared" si="4"/>
        <v>0</v>
      </c>
      <c r="BA27" s="7">
        <f t="shared" si="5"/>
        <v>0.18181818181818182</v>
      </c>
      <c r="BB27" s="137">
        <v>39</v>
      </c>
      <c r="BC27" s="137">
        <v>116</v>
      </c>
      <c r="BD27" s="137" t="s">
        <v>653</v>
      </c>
      <c r="BE27" s="137" t="s">
        <v>654</v>
      </c>
      <c r="BF27" s="137">
        <v>327</v>
      </c>
      <c r="BG27" s="137">
        <v>10</v>
      </c>
      <c r="BH27" s="7">
        <f t="shared" si="6"/>
        <v>0.98165137614678899</v>
      </c>
      <c r="BI27" s="138">
        <f t="shared" si="7"/>
        <v>5.128205128205128E-2</v>
      </c>
    </row>
    <row r="28" spans="1:61" ht="25" customHeight="1" x14ac:dyDescent="0.35">
      <c r="A28" s="6" t="s">
        <v>109</v>
      </c>
      <c r="B28" s="157" t="s">
        <v>276</v>
      </c>
      <c r="C28" s="6" t="str">
        <f t="shared" si="8"/>
        <v>2_06To12M</v>
      </c>
      <c r="D28" s="6" t="str">
        <f t="shared" si="9"/>
        <v>0_NONE</v>
      </c>
      <c r="E28" s="6" t="s">
        <v>284</v>
      </c>
      <c r="F28" s="6">
        <f t="shared" si="0"/>
        <v>0</v>
      </c>
      <c r="G28" s="54" t="str">
        <f t="shared" si="10"/>
        <v>0_NONE</v>
      </c>
      <c r="H28" s="64">
        <v>0</v>
      </c>
      <c r="I28" s="54" t="s">
        <v>279</v>
      </c>
      <c r="J28" s="64">
        <v>0</v>
      </c>
      <c r="K28" s="54" t="str">
        <f t="shared" si="11"/>
        <v>0_NONE</v>
      </c>
      <c r="L28" s="54" t="s">
        <v>301</v>
      </c>
      <c r="M28" s="54" t="s">
        <v>770</v>
      </c>
      <c r="N28" s="54" t="s">
        <v>771</v>
      </c>
      <c r="O28" s="54" t="s">
        <v>779</v>
      </c>
      <c r="P28" s="54" t="s">
        <v>776</v>
      </c>
      <c r="Q28" s="72" t="str">
        <f t="shared" si="1"/>
        <v>TURF: REGULAR ABSENCE (0_NONE) with NO EXCEPTIONS  ;REEDS: 0_NONE ; IDLE Periods:TOTAL</v>
      </c>
      <c r="R28" s="202" t="str">
        <f t="shared" si="12"/>
        <v>0_NONE</v>
      </c>
      <c r="S28" s="6" t="s">
        <v>280</v>
      </c>
      <c r="T28" s="6">
        <v>322</v>
      </c>
      <c r="U28" s="6">
        <v>11</v>
      </c>
      <c r="V28" s="6">
        <v>1</v>
      </c>
      <c r="W28" s="82">
        <v>2</v>
      </c>
      <c r="X28" s="83">
        <f t="shared" si="2"/>
        <v>0</v>
      </c>
      <c r="Y28" s="6">
        <v>5</v>
      </c>
      <c r="Z28" s="6">
        <v>5</v>
      </c>
      <c r="AA28" s="6">
        <v>23</v>
      </c>
      <c r="AB28" s="6">
        <v>23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12">
        <v>0</v>
      </c>
      <c r="AL28" s="6">
        <v>0</v>
      </c>
      <c r="AM28" s="163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134">
        <v>0</v>
      </c>
      <c r="AU28" s="134">
        <f t="shared" si="3"/>
        <v>0</v>
      </c>
      <c r="AV28" s="135">
        <v>0</v>
      </c>
      <c r="AW28" s="7">
        <v>0</v>
      </c>
      <c r="AX28" s="7">
        <v>1</v>
      </c>
      <c r="AY28" s="12" t="s">
        <v>301</v>
      </c>
      <c r="AZ28" s="136">
        <f t="shared" si="4"/>
        <v>0</v>
      </c>
      <c r="BA28" s="7">
        <f t="shared" si="5"/>
        <v>0.18181818181818182</v>
      </c>
      <c r="BB28" s="137">
        <v>75</v>
      </c>
      <c r="BC28" s="137">
        <v>211</v>
      </c>
      <c r="BD28" s="137" t="s">
        <v>514</v>
      </c>
      <c r="BE28" s="137" t="s">
        <v>515</v>
      </c>
      <c r="BF28" s="137">
        <v>1894</v>
      </c>
      <c r="BG28" s="137">
        <v>62</v>
      </c>
      <c r="BH28" s="7">
        <f t="shared" si="6"/>
        <v>0.1700105596620908</v>
      </c>
      <c r="BI28" s="138">
        <f t="shared" si="7"/>
        <v>2.6666666666666668E-2</v>
      </c>
    </row>
    <row r="29" spans="1:61" ht="25" customHeight="1" x14ac:dyDescent="0.35">
      <c r="A29" s="6" t="s">
        <v>195</v>
      </c>
      <c r="B29" s="157" t="s">
        <v>276</v>
      </c>
      <c r="C29" s="6" t="str">
        <f t="shared" si="8"/>
        <v>3_13To36M</v>
      </c>
      <c r="D29" s="6" t="str">
        <f t="shared" si="9"/>
        <v>0_NONE</v>
      </c>
      <c r="E29" s="6" t="s">
        <v>284</v>
      </c>
      <c r="F29" s="6">
        <f t="shared" si="0"/>
        <v>0</v>
      </c>
      <c r="G29" s="54" t="str">
        <f t="shared" si="10"/>
        <v>0_NONE</v>
      </c>
      <c r="H29" s="64">
        <v>0</v>
      </c>
      <c r="I29" s="54" t="s">
        <v>279</v>
      </c>
      <c r="J29" s="64">
        <v>0</v>
      </c>
      <c r="K29" s="54" t="str">
        <f t="shared" si="11"/>
        <v>0_NONE</v>
      </c>
      <c r="L29" s="54" t="s">
        <v>301</v>
      </c>
      <c r="M29" s="54" t="s">
        <v>770</v>
      </c>
      <c r="N29" s="54" t="s">
        <v>771</v>
      </c>
      <c r="O29" s="54" t="s">
        <v>779</v>
      </c>
      <c r="P29" s="54" t="s">
        <v>776</v>
      </c>
      <c r="Q29" s="72" t="str">
        <f t="shared" si="1"/>
        <v>TURF: REGULAR ABSENCE (0_NONE) with NO EXCEPTIONS  ;REEDS: 0_NONE ; IDLE Periods:TOTAL</v>
      </c>
      <c r="R29" s="202" t="str">
        <f t="shared" si="12"/>
        <v>0_NONE</v>
      </c>
      <c r="S29" s="6" t="s">
        <v>280</v>
      </c>
      <c r="T29" s="6">
        <v>469</v>
      </c>
      <c r="U29" s="6">
        <v>16</v>
      </c>
      <c r="V29" s="6">
        <v>2</v>
      </c>
      <c r="W29" s="82">
        <v>2</v>
      </c>
      <c r="X29" s="83">
        <f t="shared" si="2"/>
        <v>0</v>
      </c>
      <c r="Y29" s="6">
        <v>5</v>
      </c>
      <c r="Z29" s="6">
        <v>5</v>
      </c>
      <c r="AA29" s="6">
        <v>23</v>
      </c>
      <c r="AB29" s="6">
        <v>23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12">
        <v>0</v>
      </c>
      <c r="AL29" s="6">
        <v>0</v>
      </c>
      <c r="AM29" s="163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134">
        <v>0</v>
      </c>
      <c r="AU29" s="134">
        <f t="shared" si="3"/>
        <v>0</v>
      </c>
      <c r="AV29" s="135">
        <v>0</v>
      </c>
      <c r="AW29" s="7">
        <v>0</v>
      </c>
      <c r="AX29" s="7">
        <v>1</v>
      </c>
      <c r="AY29" s="12" t="s">
        <v>301</v>
      </c>
      <c r="AZ29" s="136">
        <f t="shared" si="4"/>
        <v>0</v>
      </c>
      <c r="BA29" s="7">
        <f t="shared" si="5"/>
        <v>0.125</v>
      </c>
      <c r="BB29" s="137">
        <v>89</v>
      </c>
      <c r="BC29" s="137">
        <v>404</v>
      </c>
      <c r="BD29" s="137" t="s">
        <v>705</v>
      </c>
      <c r="BE29" s="137" t="s">
        <v>706</v>
      </c>
      <c r="BF29" s="137">
        <v>2003</v>
      </c>
      <c r="BG29" s="137">
        <v>65</v>
      </c>
      <c r="BH29" s="7">
        <f t="shared" si="6"/>
        <v>0.23414877683474788</v>
      </c>
      <c r="BI29" s="138">
        <f t="shared" si="7"/>
        <v>2.247191011235955E-2</v>
      </c>
    </row>
    <row r="30" spans="1:61" ht="25" customHeight="1" x14ac:dyDescent="0.35">
      <c r="A30" s="6" t="s">
        <v>165</v>
      </c>
      <c r="B30" s="157" t="s">
        <v>276</v>
      </c>
      <c r="C30" s="6" t="str">
        <f t="shared" si="8"/>
        <v>3_13To36M</v>
      </c>
      <c r="D30" s="6" t="str">
        <f t="shared" si="9"/>
        <v>0_NONE</v>
      </c>
      <c r="E30" s="6" t="s">
        <v>284</v>
      </c>
      <c r="F30" s="6">
        <f t="shared" si="0"/>
        <v>0</v>
      </c>
      <c r="G30" s="54" t="str">
        <f t="shared" si="10"/>
        <v>0_NONE</v>
      </c>
      <c r="H30" s="64">
        <v>0</v>
      </c>
      <c r="I30" s="54" t="s">
        <v>279</v>
      </c>
      <c r="J30" s="64">
        <v>0</v>
      </c>
      <c r="K30" s="54" t="str">
        <f t="shared" si="11"/>
        <v>0_NONE</v>
      </c>
      <c r="L30" s="54" t="s">
        <v>301</v>
      </c>
      <c r="M30" s="54" t="s">
        <v>770</v>
      </c>
      <c r="N30" s="54" t="s">
        <v>771</v>
      </c>
      <c r="O30" s="54" t="s">
        <v>779</v>
      </c>
      <c r="P30" s="54" t="s">
        <v>776</v>
      </c>
      <c r="Q30" s="72" t="str">
        <f t="shared" si="1"/>
        <v>TURF: REGULAR ABSENCE (0_NONE) with NO EXCEPTIONS  ;REEDS: 0_NONE ; IDLE Periods:TOTAL</v>
      </c>
      <c r="R30" s="202" t="str">
        <f t="shared" si="12"/>
        <v>0_NONE</v>
      </c>
      <c r="S30" s="6" t="s">
        <v>280</v>
      </c>
      <c r="T30" s="6">
        <v>498</v>
      </c>
      <c r="U30" s="6">
        <v>17</v>
      </c>
      <c r="V30" s="6">
        <v>2</v>
      </c>
      <c r="W30" s="82">
        <v>3</v>
      </c>
      <c r="X30" s="83">
        <f t="shared" si="2"/>
        <v>0</v>
      </c>
      <c r="Y30" s="6">
        <v>1</v>
      </c>
      <c r="Z30" s="6">
        <v>1</v>
      </c>
      <c r="AA30" s="6">
        <v>5</v>
      </c>
      <c r="AB30" s="6">
        <v>5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12">
        <v>0</v>
      </c>
      <c r="AL30" s="6">
        <v>0</v>
      </c>
      <c r="AM30" s="163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134">
        <v>0</v>
      </c>
      <c r="AU30" s="134">
        <f t="shared" si="3"/>
        <v>0</v>
      </c>
      <c r="AV30" s="135">
        <v>0</v>
      </c>
      <c r="AW30" s="7">
        <v>0</v>
      </c>
      <c r="AX30" s="7">
        <v>1</v>
      </c>
      <c r="AY30" s="12" t="s">
        <v>301</v>
      </c>
      <c r="AZ30" s="136">
        <f t="shared" si="4"/>
        <v>0</v>
      </c>
      <c r="BA30" s="7">
        <f t="shared" si="5"/>
        <v>0.17647058823529413</v>
      </c>
      <c r="BB30" s="137">
        <v>76</v>
      </c>
      <c r="BC30" s="137">
        <v>181</v>
      </c>
      <c r="BD30" s="137" t="s">
        <v>635</v>
      </c>
      <c r="BE30" s="137" t="s">
        <v>636</v>
      </c>
      <c r="BF30" s="137">
        <v>875</v>
      </c>
      <c r="BG30" s="137">
        <v>28</v>
      </c>
      <c r="BH30" s="7">
        <f t="shared" si="6"/>
        <v>0.56914285714285717</v>
      </c>
      <c r="BI30" s="138">
        <f t="shared" si="7"/>
        <v>3.9473684210526314E-2</v>
      </c>
    </row>
    <row r="31" spans="1:61" ht="25" customHeight="1" x14ac:dyDescent="0.35">
      <c r="A31" s="6" t="s">
        <v>139</v>
      </c>
      <c r="B31" s="157" t="s">
        <v>276</v>
      </c>
      <c r="C31" s="6" t="str">
        <f t="shared" si="8"/>
        <v>3_13To36M</v>
      </c>
      <c r="D31" s="6" t="str">
        <f t="shared" si="9"/>
        <v>0_NONE</v>
      </c>
      <c r="E31" s="6" t="s">
        <v>284</v>
      </c>
      <c r="F31" s="6">
        <f t="shared" si="0"/>
        <v>0</v>
      </c>
      <c r="G31" s="54" t="str">
        <f t="shared" si="10"/>
        <v>0_NONE</v>
      </c>
      <c r="H31" s="64">
        <v>0</v>
      </c>
      <c r="I31" s="54" t="s">
        <v>279</v>
      </c>
      <c r="J31" s="64">
        <v>0</v>
      </c>
      <c r="K31" s="54" t="str">
        <f t="shared" si="11"/>
        <v>0_NONE</v>
      </c>
      <c r="L31" s="54" t="s">
        <v>301</v>
      </c>
      <c r="M31" s="54" t="s">
        <v>770</v>
      </c>
      <c r="N31" s="54" t="s">
        <v>771</v>
      </c>
      <c r="O31" s="54" t="s">
        <v>779</v>
      </c>
      <c r="P31" s="54" t="s">
        <v>776</v>
      </c>
      <c r="Q31" s="72" t="str">
        <f t="shared" si="1"/>
        <v>TURF: REGULAR ABSENCE (0_NONE) with NO EXCEPTIONS  ;REEDS: 0_NONE ; IDLE Periods:TOTAL</v>
      </c>
      <c r="R31" s="202" t="str">
        <f t="shared" si="12"/>
        <v>0_NONE</v>
      </c>
      <c r="S31" s="6" t="s">
        <v>280</v>
      </c>
      <c r="T31" s="6">
        <v>503</v>
      </c>
      <c r="U31" s="6">
        <v>17</v>
      </c>
      <c r="V31" s="6">
        <v>2</v>
      </c>
      <c r="W31" s="82">
        <v>4</v>
      </c>
      <c r="X31" s="83">
        <f t="shared" si="2"/>
        <v>0</v>
      </c>
      <c r="Y31" s="6">
        <v>1</v>
      </c>
      <c r="Z31" s="6">
        <v>1</v>
      </c>
      <c r="AA31" s="6">
        <v>4</v>
      </c>
      <c r="AB31" s="6">
        <v>4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12">
        <v>0</v>
      </c>
      <c r="AL31" s="6">
        <v>0</v>
      </c>
      <c r="AM31" s="163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134">
        <v>0</v>
      </c>
      <c r="AU31" s="134">
        <f t="shared" si="3"/>
        <v>0</v>
      </c>
      <c r="AV31" s="135">
        <v>0</v>
      </c>
      <c r="AW31" s="7">
        <v>0</v>
      </c>
      <c r="AX31" s="7">
        <v>1</v>
      </c>
      <c r="AY31" s="12" t="s">
        <v>301</v>
      </c>
      <c r="AZ31" s="136">
        <f t="shared" si="4"/>
        <v>0</v>
      </c>
      <c r="BA31" s="7">
        <f t="shared" si="5"/>
        <v>0.23529411764705882</v>
      </c>
      <c r="BB31" s="137">
        <v>128</v>
      </c>
      <c r="BC31" s="137">
        <v>252</v>
      </c>
      <c r="BD31" s="137" t="s">
        <v>577</v>
      </c>
      <c r="BE31" s="137" t="s">
        <v>578</v>
      </c>
      <c r="BF31" s="137">
        <v>780</v>
      </c>
      <c r="BG31" s="137">
        <v>25</v>
      </c>
      <c r="BH31" s="7">
        <f t="shared" si="6"/>
        <v>0.64487179487179491</v>
      </c>
      <c r="BI31" s="138">
        <f t="shared" si="7"/>
        <v>3.125E-2</v>
      </c>
    </row>
    <row r="32" spans="1:61" ht="25" customHeight="1" x14ac:dyDescent="0.35">
      <c r="A32" s="6" t="s">
        <v>163</v>
      </c>
      <c r="B32" s="157" t="s">
        <v>276</v>
      </c>
      <c r="C32" s="6" t="str">
        <f t="shared" si="8"/>
        <v>3_13To36M</v>
      </c>
      <c r="D32" s="6" t="str">
        <f t="shared" si="9"/>
        <v>0_NONE</v>
      </c>
      <c r="E32" s="6" t="s">
        <v>284</v>
      </c>
      <c r="F32" s="6">
        <f t="shared" si="0"/>
        <v>0</v>
      </c>
      <c r="G32" s="54" t="str">
        <f t="shared" si="10"/>
        <v>0_NONE</v>
      </c>
      <c r="H32" s="64">
        <v>0</v>
      </c>
      <c r="I32" s="54" t="s">
        <v>279</v>
      </c>
      <c r="J32" s="64">
        <v>0</v>
      </c>
      <c r="K32" s="54" t="str">
        <f t="shared" si="11"/>
        <v>0_NONE</v>
      </c>
      <c r="L32" s="54" t="s">
        <v>301</v>
      </c>
      <c r="M32" s="54" t="s">
        <v>770</v>
      </c>
      <c r="N32" s="54" t="s">
        <v>771</v>
      </c>
      <c r="O32" s="54" t="s">
        <v>779</v>
      </c>
      <c r="P32" s="54" t="s">
        <v>776</v>
      </c>
      <c r="Q32" s="72" t="str">
        <f t="shared" si="1"/>
        <v>TURF: REGULAR ABSENCE (0_NONE) with NO EXCEPTIONS  ;REEDS: 0_NONE ; IDLE Periods:TOTAL</v>
      </c>
      <c r="R32" s="202" t="str">
        <f t="shared" si="12"/>
        <v>0_NONE</v>
      </c>
      <c r="S32" s="6" t="s">
        <v>280</v>
      </c>
      <c r="T32" s="6">
        <v>517</v>
      </c>
      <c r="U32" s="6">
        <v>17</v>
      </c>
      <c r="V32" s="6">
        <v>2</v>
      </c>
      <c r="W32" s="82">
        <v>2</v>
      </c>
      <c r="X32" s="83">
        <f t="shared" si="2"/>
        <v>0</v>
      </c>
      <c r="Y32" s="6">
        <v>2</v>
      </c>
      <c r="Z32" s="6">
        <v>2</v>
      </c>
      <c r="AA32" s="6">
        <v>23</v>
      </c>
      <c r="AB32" s="6">
        <v>23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12">
        <v>0</v>
      </c>
      <c r="AL32" s="6">
        <v>0</v>
      </c>
      <c r="AM32" s="163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134">
        <v>0</v>
      </c>
      <c r="AU32" s="134">
        <f t="shared" si="3"/>
        <v>0</v>
      </c>
      <c r="AV32" s="135">
        <v>0</v>
      </c>
      <c r="AW32" s="7">
        <v>0</v>
      </c>
      <c r="AX32" s="7">
        <v>1</v>
      </c>
      <c r="AY32" s="12" t="s">
        <v>301</v>
      </c>
      <c r="AZ32" s="136">
        <f t="shared" si="4"/>
        <v>0</v>
      </c>
      <c r="BA32" s="7">
        <f t="shared" si="5"/>
        <v>0.11764705882352941</v>
      </c>
      <c r="BB32" s="137">
        <v>79</v>
      </c>
      <c r="BC32" s="137">
        <v>857</v>
      </c>
      <c r="BD32" s="137" t="s">
        <v>631</v>
      </c>
      <c r="BE32" s="137" t="s">
        <v>632</v>
      </c>
      <c r="BF32" s="137">
        <v>748</v>
      </c>
      <c r="BG32" s="137">
        <v>24</v>
      </c>
      <c r="BH32" s="7">
        <f t="shared" si="6"/>
        <v>0.69117647058823528</v>
      </c>
      <c r="BI32" s="138">
        <f t="shared" si="7"/>
        <v>2.5316455696202531E-2</v>
      </c>
    </row>
    <row r="33" spans="1:61" ht="25" customHeight="1" x14ac:dyDescent="0.35">
      <c r="A33" s="6" t="s">
        <v>66</v>
      </c>
      <c r="B33" s="157" t="s">
        <v>276</v>
      </c>
      <c r="C33" s="6" t="str">
        <f t="shared" si="8"/>
        <v>3_13To36M</v>
      </c>
      <c r="D33" s="6" t="str">
        <f t="shared" si="9"/>
        <v>0_NONE</v>
      </c>
      <c r="E33" s="6" t="s">
        <v>284</v>
      </c>
      <c r="F33" s="6">
        <f t="shared" si="0"/>
        <v>0</v>
      </c>
      <c r="G33" s="54" t="str">
        <f t="shared" si="10"/>
        <v>0_NONE</v>
      </c>
      <c r="H33" s="64">
        <v>0</v>
      </c>
      <c r="I33" s="54" t="s">
        <v>279</v>
      </c>
      <c r="J33" s="64">
        <v>0</v>
      </c>
      <c r="K33" s="54" t="str">
        <f t="shared" si="11"/>
        <v>0_NONE</v>
      </c>
      <c r="L33" s="54" t="s">
        <v>301</v>
      </c>
      <c r="M33" s="54" t="s">
        <v>770</v>
      </c>
      <c r="N33" s="54" t="s">
        <v>771</v>
      </c>
      <c r="O33" s="54" t="s">
        <v>779</v>
      </c>
      <c r="P33" s="54" t="s">
        <v>776</v>
      </c>
      <c r="Q33" s="72" t="str">
        <f t="shared" si="1"/>
        <v>TURF: REGULAR ABSENCE (0_NONE) with NO EXCEPTIONS  ;REEDS: 0_NONE ; IDLE Periods:TOTAL</v>
      </c>
      <c r="R33" s="202" t="str">
        <f t="shared" si="12"/>
        <v>0_NONE</v>
      </c>
      <c r="S33" s="6" t="s">
        <v>280</v>
      </c>
      <c r="T33" s="6">
        <v>662</v>
      </c>
      <c r="U33" s="6">
        <v>22</v>
      </c>
      <c r="V33" s="6">
        <v>2</v>
      </c>
      <c r="W33" s="82">
        <v>3</v>
      </c>
      <c r="X33" s="83">
        <f t="shared" si="2"/>
        <v>0</v>
      </c>
      <c r="Y33" s="6">
        <v>1</v>
      </c>
      <c r="Z33" s="6">
        <v>1</v>
      </c>
      <c r="AA33" s="6">
        <v>8</v>
      </c>
      <c r="AB33" s="6">
        <v>8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12">
        <v>0</v>
      </c>
      <c r="AL33" s="6">
        <v>0</v>
      </c>
      <c r="AM33" s="163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134">
        <v>0</v>
      </c>
      <c r="AU33" s="134">
        <f t="shared" si="3"/>
        <v>0</v>
      </c>
      <c r="AV33" s="135">
        <v>0</v>
      </c>
      <c r="AW33" s="7">
        <v>0</v>
      </c>
      <c r="AX33" s="7">
        <v>1</v>
      </c>
      <c r="AY33" s="12" t="s">
        <v>301</v>
      </c>
      <c r="AZ33" s="136">
        <f t="shared" si="4"/>
        <v>0</v>
      </c>
      <c r="BA33" s="7">
        <f t="shared" si="5"/>
        <v>0.13636363636363635</v>
      </c>
      <c r="BB33" s="137">
        <v>43</v>
      </c>
      <c r="BC33" s="137">
        <v>74</v>
      </c>
      <c r="BD33" s="137" t="s">
        <v>410</v>
      </c>
      <c r="BE33" s="137" t="s">
        <v>411</v>
      </c>
      <c r="BF33" s="137">
        <v>1505</v>
      </c>
      <c r="BG33" s="137">
        <v>49</v>
      </c>
      <c r="BH33" s="7">
        <f t="shared" si="6"/>
        <v>0.4398671096345515</v>
      </c>
      <c r="BI33" s="138">
        <f t="shared" si="7"/>
        <v>6.9767441860465115E-2</v>
      </c>
    </row>
    <row r="34" spans="1:61" ht="25" customHeight="1" x14ac:dyDescent="0.35">
      <c r="A34" s="6" t="s">
        <v>185</v>
      </c>
      <c r="B34" s="157" t="s">
        <v>276</v>
      </c>
      <c r="C34" s="6" t="str">
        <f t="shared" si="8"/>
        <v>4_LONG</v>
      </c>
      <c r="D34" s="6" t="str">
        <f t="shared" si="9"/>
        <v>0_NONE</v>
      </c>
      <c r="E34" s="6" t="s">
        <v>284</v>
      </c>
      <c r="F34" s="6">
        <f t="shared" si="0"/>
        <v>0</v>
      </c>
      <c r="G34" s="54" t="str">
        <f t="shared" si="10"/>
        <v>0_NONE</v>
      </c>
      <c r="H34" s="64">
        <v>0</v>
      </c>
      <c r="I34" s="54" t="s">
        <v>279</v>
      </c>
      <c r="J34" s="64">
        <v>0</v>
      </c>
      <c r="K34" s="54" t="str">
        <f t="shared" si="11"/>
        <v>0_NONE</v>
      </c>
      <c r="L34" s="54" t="s">
        <v>301</v>
      </c>
      <c r="M34" s="54" t="s">
        <v>770</v>
      </c>
      <c r="N34" s="54" t="s">
        <v>771</v>
      </c>
      <c r="O34" s="54" t="s">
        <v>779</v>
      </c>
      <c r="P34" s="54" t="s">
        <v>776</v>
      </c>
      <c r="Q34" s="72" t="str">
        <f t="shared" si="1"/>
        <v>TURF: REGULAR ABSENCE (0_NONE) with NO EXCEPTIONS  ;REEDS: 0_NONE ; IDLE Periods:TOTAL</v>
      </c>
      <c r="R34" s="202" t="str">
        <f t="shared" si="12"/>
        <v>0_NONE</v>
      </c>
      <c r="S34" s="6" t="s">
        <v>280</v>
      </c>
      <c r="T34" s="6">
        <v>1663</v>
      </c>
      <c r="U34" s="6">
        <v>55</v>
      </c>
      <c r="V34" s="6">
        <v>5</v>
      </c>
      <c r="W34" s="82">
        <v>10</v>
      </c>
      <c r="X34" s="83">
        <f t="shared" ref="X34:X65" si="13">F34/W34</f>
        <v>0</v>
      </c>
      <c r="Y34" s="6">
        <v>1</v>
      </c>
      <c r="Z34" s="6">
        <v>1</v>
      </c>
      <c r="AA34" s="6">
        <v>1</v>
      </c>
      <c r="AB34" s="6">
        <v>1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12">
        <v>0</v>
      </c>
      <c r="AL34" s="6">
        <v>0</v>
      </c>
      <c r="AM34" s="163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134">
        <v>0</v>
      </c>
      <c r="AU34" s="134">
        <f t="shared" si="3"/>
        <v>0</v>
      </c>
      <c r="AV34" s="135">
        <v>0</v>
      </c>
      <c r="AW34" s="7">
        <v>0</v>
      </c>
      <c r="AX34" s="7">
        <v>1</v>
      </c>
      <c r="AY34" s="12" t="s">
        <v>301</v>
      </c>
      <c r="AZ34" s="136">
        <f t="shared" ref="AZ34:AZ65" si="14">F34/U34</f>
        <v>0</v>
      </c>
      <c r="BA34" s="7">
        <f t="shared" si="5"/>
        <v>0.18181818181818182</v>
      </c>
      <c r="BB34" s="137">
        <v>19</v>
      </c>
      <c r="BC34" s="137">
        <v>64</v>
      </c>
      <c r="BD34" s="137" t="s">
        <v>685</v>
      </c>
      <c r="BE34" s="137" t="s">
        <v>686</v>
      </c>
      <c r="BF34" s="137">
        <v>1663</v>
      </c>
      <c r="BG34" s="137">
        <v>54</v>
      </c>
      <c r="BH34" s="7">
        <f t="shared" ref="BH34:BH65" si="15">T34/BF34</f>
        <v>1</v>
      </c>
      <c r="BI34" s="138">
        <f t="shared" ref="BI34:BI65" si="16">W34/BB34</f>
        <v>0.52631578947368418</v>
      </c>
    </row>
    <row r="35" spans="1:61" ht="25" customHeight="1" x14ac:dyDescent="0.35">
      <c r="A35" s="6" t="s">
        <v>184</v>
      </c>
      <c r="B35" s="157" t="s">
        <v>276</v>
      </c>
      <c r="C35" s="6" t="str">
        <f t="shared" si="8"/>
        <v>4_LONG</v>
      </c>
      <c r="D35" s="6" t="str">
        <f t="shared" si="9"/>
        <v>0_NONE</v>
      </c>
      <c r="E35" s="6" t="s">
        <v>284</v>
      </c>
      <c r="F35" s="6">
        <f t="shared" si="0"/>
        <v>0</v>
      </c>
      <c r="G35" s="54" t="str">
        <f t="shared" si="10"/>
        <v>0_NONE</v>
      </c>
      <c r="H35" s="64">
        <v>0</v>
      </c>
      <c r="I35" s="54" t="s">
        <v>279</v>
      </c>
      <c r="J35" s="64">
        <v>0</v>
      </c>
      <c r="K35" s="54" t="str">
        <f t="shared" si="11"/>
        <v>0_NONE</v>
      </c>
      <c r="L35" s="54" t="s">
        <v>301</v>
      </c>
      <c r="M35" s="54" t="s">
        <v>770</v>
      </c>
      <c r="N35" s="54" t="s">
        <v>771</v>
      </c>
      <c r="O35" s="54" t="s">
        <v>779</v>
      </c>
      <c r="P35" s="54" t="s">
        <v>776</v>
      </c>
      <c r="Q35" s="72" t="str">
        <f t="shared" si="1"/>
        <v>TURF: REGULAR ABSENCE (0_NONE) with NO EXCEPTIONS  ;REEDS: 0_NONE ; IDLE Periods:TOTAL</v>
      </c>
      <c r="R35" s="202" t="str">
        <f t="shared" si="12"/>
        <v>0_NONE</v>
      </c>
      <c r="S35" s="6" t="s">
        <v>280</v>
      </c>
      <c r="T35" s="6">
        <v>2072</v>
      </c>
      <c r="U35" s="6">
        <v>69</v>
      </c>
      <c r="V35" s="6">
        <v>6</v>
      </c>
      <c r="W35" s="82">
        <v>11</v>
      </c>
      <c r="X35" s="83">
        <f t="shared" si="13"/>
        <v>0</v>
      </c>
      <c r="Y35" s="6">
        <v>227</v>
      </c>
      <c r="Z35" s="6">
        <v>227</v>
      </c>
      <c r="AA35" s="6">
        <v>1665</v>
      </c>
      <c r="AB35" s="6">
        <v>1665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12">
        <v>0</v>
      </c>
      <c r="AL35" s="6">
        <v>0</v>
      </c>
      <c r="AM35" s="163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134">
        <v>0</v>
      </c>
      <c r="AU35" s="134">
        <f t="shared" si="3"/>
        <v>0</v>
      </c>
      <c r="AV35" s="135">
        <v>0</v>
      </c>
      <c r="AW35" s="7">
        <v>0</v>
      </c>
      <c r="AX35" s="7">
        <v>1</v>
      </c>
      <c r="AY35" s="12" t="s">
        <v>301</v>
      </c>
      <c r="AZ35" s="136">
        <f t="shared" si="14"/>
        <v>0</v>
      </c>
      <c r="BA35" s="7">
        <f t="shared" si="5"/>
        <v>0.15942028985507245</v>
      </c>
      <c r="BB35" s="137">
        <v>11399</v>
      </c>
      <c r="BC35" s="137">
        <v>102329</v>
      </c>
      <c r="BD35" s="137" t="s">
        <v>683</v>
      </c>
      <c r="BE35" s="137" t="s">
        <v>684</v>
      </c>
      <c r="BF35" s="137">
        <v>2457</v>
      </c>
      <c r="BG35" s="137">
        <v>80</v>
      </c>
      <c r="BH35" s="7">
        <f t="shared" si="15"/>
        <v>0.84330484330484334</v>
      </c>
      <c r="BI35" s="138">
        <f t="shared" si="16"/>
        <v>9.6499692955522411E-4</v>
      </c>
    </row>
    <row r="36" spans="1:61" ht="25" customHeight="1" x14ac:dyDescent="0.35">
      <c r="A36" s="8" t="s">
        <v>116</v>
      </c>
      <c r="B36" s="158" t="s">
        <v>277</v>
      </c>
      <c r="C36" s="8" t="str">
        <f t="shared" si="8"/>
        <v>0_UpTo10Days</v>
      </c>
      <c r="D36" s="8" t="str">
        <f t="shared" si="9"/>
        <v>0_NONE</v>
      </c>
      <c r="E36" s="8" t="s">
        <v>284</v>
      </c>
      <c r="F36" s="8">
        <f t="shared" si="0"/>
        <v>1</v>
      </c>
      <c r="G36" s="55" t="str">
        <f t="shared" si="10"/>
        <v>1_TOO_FEW</v>
      </c>
      <c r="H36" s="65">
        <v>0</v>
      </c>
      <c r="I36" s="55" t="s">
        <v>279</v>
      </c>
      <c r="J36" s="65">
        <v>1</v>
      </c>
      <c r="K36" s="55" t="str">
        <f t="shared" si="11"/>
        <v>1_TOO_FEW</v>
      </c>
      <c r="L36" s="183">
        <f t="shared" ref="L36:L99" si="17">J36/F36</f>
        <v>1</v>
      </c>
      <c r="M36" s="55" t="s">
        <v>770</v>
      </c>
      <c r="N36" s="55" t="s">
        <v>771</v>
      </c>
      <c r="O36" s="55" t="s">
        <v>775</v>
      </c>
      <c r="P36" s="55" t="s">
        <v>777</v>
      </c>
      <c r="Q36" s="73" t="str">
        <f t="shared" si="1"/>
        <v>TURF: REGULAR ABSENCE (1_TOO_FEW) with FEW EXCEPTIONS  ;REEDS: 0_NONE ; IDLE Periods:SIGNIFICANT</v>
      </c>
      <c r="R36" s="230" t="str">
        <f t="shared" si="12"/>
        <v>1_ALMOST_FROZEN</v>
      </c>
      <c r="S36" s="8" t="s">
        <v>278</v>
      </c>
      <c r="T36" s="8">
        <v>0</v>
      </c>
      <c r="U36" s="8">
        <v>1</v>
      </c>
      <c r="V36" s="8">
        <v>1</v>
      </c>
      <c r="W36" s="84">
        <v>2</v>
      </c>
      <c r="X36" s="86">
        <f t="shared" si="13"/>
        <v>0.5</v>
      </c>
      <c r="Y36" s="8">
        <v>1</v>
      </c>
      <c r="Z36" s="8">
        <v>1</v>
      </c>
      <c r="AA36" s="8">
        <v>5</v>
      </c>
      <c r="AB36" s="8">
        <v>6</v>
      </c>
      <c r="AC36" s="8">
        <v>0</v>
      </c>
      <c r="AD36" s="8">
        <v>0</v>
      </c>
      <c r="AE36" s="8">
        <v>0</v>
      </c>
      <c r="AF36" s="8">
        <v>0</v>
      </c>
      <c r="AG36" s="8">
        <v>1</v>
      </c>
      <c r="AH36" s="8">
        <v>0</v>
      </c>
      <c r="AI36" s="8">
        <v>1</v>
      </c>
      <c r="AJ36" s="8">
        <v>0</v>
      </c>
      <c r="AK36" s="13">
        <v>1</v>
      </c>
      <c r="AL36" s="8">
        <v>1</v>
      </c>
      <c r="AM36" s="164">
        <v>2</v>
      </c>
      <c r="AN36" s="9">
        <v>0.5</v>
      </c>
      <c r="AO36" s="9">
        <v>1</v>
      </c>
      <c r="AP36" s="9">
        <v>1</v>
      </c>
      <c r="AQ36" s="9">
        <v>0.5</v>
      </c>
      <c r="AR36" s="9">
        <v>1</v>
      </c>
      <c r="AS36" s="9">
        <v>1</v>
      </c>
      <c r="AT36" s="78">
        <v>1</v>
      </c>
      <c r="AU36" s="78">
        <f t="shared" si="3"/>
        <v>2</v>
      </c>
      <c r="AV36" s="79">
        <v>2</v>
      </c>
      <c r="AW36" s="9">
        <v>2</v>
      </c>
      <c r="AX36" s="9">
        <v>1</v>
      </c>
      <c r="AY36" s="47">
        <f t="shared" ref="AY36:AY99" si="18">AK36/(AK36+AL36)</f>
        <v>0.5</v>
      </c>
      <c r="AZ36" s="47">
        <f t="shared" si="14"/>
        <v>1</v>
      </c>
      <c r="BA36" s="9">
        <f t="shared" si="5"/>
        <v>2</v>
      </c>
      <c r="BB36" s="139">
        <v>306</v>
      </c>
      <c r="BC36" s="139">
        <v>2854</v>
      </c>
      <c r="BD36" s="139" t="s">
        <v>529</v>
      </c>
      <c r="BE36" s="139" t="s">
        <v>530</v>
      </c>
      <c r="BF36" s="139">
        <v>1710</v>
      </c>
      <c r="BG36" s="139">
        <v>56</v>
      </c>
      <c r="BH36" s="9">
        <f t="shared" si="15"/>
        <v>0</v>
      </c>
      <c r="BI36" s="140">
        <f t="shared" si="16"/>
        <v>6.5359477124183009E-3</v>
      </c>
    </row>
    <row r="37" spans="1:61" ht="25" customHeight="1" x14ac:dyDescent="0.35">
      <c r="A37" s="8" t="s">
        <v>167</v>
      </c>
      <c r="B37" s="158" t="s">
        <v>277</v>
      </c>
      <c r="C37" s="8" t="str">
        <f t="shared" si="8"/>
        <v>0_UpTo10Days</v>
      </c>
      <c r="D37" s="8" t="str">
        <f t="shared" si="9"/>
        <v>0_NONE</v>
      </c>
      <c r="E37" s="8" t="s">
        <v>284</v>
      </c>
      <c r="F37" s="8">
        <f t="shared" si="0"/>
        <v>1</v>
      </c>
      <c r="G37" s="55" t="str">
        <f t="shared" si="10"/>
        <v>1_TOO_FEW</v>
      </c>
      <c r="H37" s="65">
        <v>0</v>
      </c>
      <c r="I37" s="55" t="s">
        <v>279</v>
      </c>
      <c r="J37" s="65">
        <v>1</v>
      </c>
      <c r="K37" s="55" t="str">
        <f t="shared" si="11"/>
        <v>1_TOO_FEW</v>
      </c>
      <c r="L37" s="183">
        <f t="shared" si="17"/>
        <v>1</v>
      </c>
      <c r="M37" s="55" t="s">
        <v>770</v>
      </c>
      <c r="N37" s="55" t="s">
        <v>771</v>
      </c>
      <c r="O37" s="55" t="s">
        <v>775</v>
      </c>
      <c r="P37" s="55" t="s">
        <v>777</v>
      </c>
      <c r="Q37" s="73" t="str">
        <f t="shared" si="1"/>
        <v>TURF: REGULAR ABSENCE (1_TOO_FEW) with FEW EXCEPTIONS  ;REEDS: 0_NONE ; IDLE Periods:SIGNIFICANT</v>
      </c>
      <c r="R37" s="230" t="str">
        <f t="shared" si="12"/>
        <v>1_ALMOST_FROZEN</v>
      </c>
      <c r="S37" s="8" t="str">
        <f>IF(AK37=0,"20_MNTNC_ONLY",IF(AL37=0,"10_EXP_ONLY","XXX"))</f>
        <v>20_MNTNC_ONLY</v>
      </c>
      <c r="T37" s="8">
        <v>0</v>
      </c>
      <c r="U37" s="8">
        <v>1</v>
      </c>
      <c r="V37" s="8">
        <v>1</v>
      </c>
      <c r="W37" s="84">
        <v>2</v>
      </c>
      <c r="X37" s="86">
        <f t="shared" si="13"/>
        <v>0.5</v>
      </c>
      <c r="Y37" s="8">
        <v>1</v>
      </c>
      <c r="Z37" s="8">
        <v>1</v>
      </c>
      <c r="AA37" s="8">
        <v>7</v>
      </c>
      <c r="AB37" s="8">
        <v>7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1</v>
      </c>
      <c r="AJ37" s="8">
        <v>0</v>
      </c>
      <c r="AK37" s="13">
        <v>0</v>
      </c>
      <c r="AL37" s="8">
        <v>1</v>
      </c>
      <c r="AM37" s="164">
        <v>1</v>
      </c>
      <c r="AN37" s="9">
        <v>0</v>
      </c>
      <c r="AO37" s="9">
        <v>0</v>
      </c>
      <c r="AP37" s="9">
        <v>0</v>
      </c>
      <c r="AQ37" s="9">
        <v>0.5</v>
      </c>
      <c r="AR37" s="9">
        <v>1</v>
      </c>
      <c r="AS37" s="9">
        <v>1</v>
      </c>
      <c r="AT37" s="78">
        <v>0.5</v>
      </c>
      <c r="AU37" s="78">
        <f t="shared" si="3"/>
        <v>1</v>
      </c>
      <c r="AV37" s="79">
        <v>1</v>
      </c>
      <c r="AW37" s="9">
        <v>1</v>
      </c>
      <c r="AX37" s="9">
        <v>1</v>
      </c>
      <c r="AY37" s="47">
        <f t="shared" si="18"/>
        <v>0</v>
      </c>
      <c r="AZ37" s="47">
        <f t="shared" si="14"/>
        <v>1</v>
      </c>
      <c r="BA37" s="9">
        <f t="shared" si="5"/>
        <v>2</v>
      </c>
      <c r="BB37" s="139">
        <v>36</v>
      </c>
      <c r="BC37" s="139">
        <v>103</v>
      </c>
      <c r="BD37" s="139" t="s">
        <v>639</v>
      </c>
      <c r="BE37" s="139" t="s">
        <v>640</v>
      </c>
      <c r="BF37" s="139">
        <v>324</v>
      </c>
      <c r="BG37" s="139">
        <v>10</v>
      </c>
      <c r="BH37" s="9">
        <f t="shared" si="15"/>
        <v>0</v>
      </c>
      <c r="BI37" s="140">
        <f t="shared" si="16"/>
        <v>5.5555555555555552E-2</v>
      </c>
    </row>
    <row r="38" spans="1:61" ht="25" customHeight="1" x14ac:dyDescent="0.35">
      <c r="A38" s="8" t="s">
        <v>171</v>
      </c>
      <c r="B38" s="158" t="s">
        <v>277</v>
      </c>
      <c r="C38" s="8" t="str">
        <f t="shared" si="8"/>
        <v>0_UpTo10Days</v>
      </c>
      <c r="D38" s="8" t="str">
        <f t="shared" si="9"/>
        <v>0_NONE</v>
      </c>
      <c r="E38" s="8" t="s">
        <v>284</v>
      </c>
      <c r="F38" s="8">
        <f t="shared" si="0"/>
        <v>1</v>
      </c>
      <c r="G38" s="55" t="str">
        <f t="shared" si="10"/>
        <v>1_TOO_FEW</v>
      </c>
      <c r="H38" s="65">
        <v>0</v>
      </c>
      <c r="I38" s="55" t="s">
        <v>279</v>
      </c>
      <c r="J38" s="65">
        <v>1</v>
      </c>
      <c r="K38" s="55" t="str">
        <f t="shared" si="11"/>
        <v>1_TOO_FEW</v>
      </c>
      <c r="L38" s="183">
        <f t="shared" si="17"/>
        <v>1</v>
      </c>
      <c r="M38" s="55" t="s">
        <v>770</v>
      </c>
      <c r="N38" s="55" t="s">
        <v>771</v>
      </c>
      <c r="O38" s="55" t="s">
        <v>775</v>
      </c>
      <c r="P38" s="55" t="s">
        <v>777</v>
      </c>
      <c r="Q38" s="73" t="str">
        <f t="shared" si="1"/>
        <v>TURF: REGULAR ABSENCE (1_TOO_FEW) with FEW EXCEPTIONS  ;REEDS: 0_NONE ; IDLE Periods:SIGNIFICANT</v>
      </c>
      <c r="R38" s="230" t="str">
        <f t="shared" si="12"/>
        <v>1_ALMOST_FROZEN</v>
      </c>
      <c r="S38" s="8" t="str">
        <f>IF(AK38=0,"20_MNTNC_ONLY",IF(AL38=0,"10_EXP_ONLY","XXX"))</f>
        <v>10_EXP_ONLY</v>
      </c>
      <c r="T38" s="8">
        <v>0</v>
      </c>
      <c r="U38" s="8">
        <v>1</v>
      </c>
      <c r="V38" s="8">
        <v>1</v>
      </c>
      <c r="W38" s="84">
        <v>2</v>
      </c>
      <c r="X38" s="86">
        <f t="shared" si="13"/>
        <v>0.5</v>
      </c>
      <c r="Y38" s="8">
        <v>11</v>
      </c>
      <c r="Z38" s="8">
        <v>11</v>
      </c>
      <c r="AA38" s="8">
        <v>43</v>
      </c>
      <c r="AB38" s="8">
        <v>44</v>
      </c>
      <c r="AC38" s="8">
        <v>0</v>
      </c>
      <c r="AD38" s="8">
        <v>0</v>
      </c>
      <c r="AE38" s="8">
        <v>0</v>
      </c>
      <c r="AF38" s="8">
        <v>0</v>
      </c>
      <c r="AG38" s="8">
        <v>1</v>
      </c>
      <c r="AH38" s="8">
        <v>0</v>
      </c>
      <c r="AI38" s="8">
        <v>0</v>
      </c>
      <c r="AJ38" s="8">
        <v>0</v>
      </c>
      <c r="AK38" s="13">
        <v>1</v>
      </c>
      <c r="AL38" s="8">
        <v>0</v>
      </c>
      <c r="AM38" s="164">
        <v>1</v>
      </c>
      <c r="AN38" s="9">
        <v>0.5</v>
      </c>
      <c r="AO38" s="9">
        <v>1</v>
      </c>
      <c r="AP38" s="9">
        <v>1</v>
      </c>
      <c r="AQ38" s="9">
        <v>0</v>
      </c>
      <c r="AR38" s="9">
        <v>0</v>
      </c>
      <c r="AS38" s="9">
        <v>0</v>
      </c>
      <c r="AT38" s="78">
        <v>0.5</v>
      </c>
      <c r="AU38" s="78">
        <f t="shared" si="3"/>
        <v>1</v>
      </c>
      <c r="AV38" s="79">
        <v>1</v>
      </c>
      <c r="AW38" s="9">
        <v>1</v>
      </c>
      <c r="AX38" s="9">
        <v>1</v>
      </c>
      <c r="AY38" s="47">
        <f t="shared" si="18"/>
        <v>1</v>
      </c>
      <c r="AZ38" s="47">
        <f t="shared" si="14"/>
        <v>1</v>
      </c>
      <c r="BA38" s="9">
        <f t="shared" si="5"/>
        <v>2</v>
      </c>
      <c r="BB38" s="139">
        <v>1699</v>
      </c>
      <c r="BC38" s="139">
        <v>14679</v>
      </c>
      <c r="BD38" s="139" t="s">
        <v>647</v>
      </c>
      <c r="BE38" s="139" t="s">
        <v>648</v>
      </c>
      <c r="BF38" s="139">
        <v>1519</v>
      </c>
      <c r="BG38" s="139">
        <v>50</v>
      </c>
      <c r="BH38" s="9">
        <f t="shared" si="15"/>
        <v>0</v>
      </c>
      <c r="BI38" s="140">
        <f t="shared" si="16"/>
        <v>1.1771630370806356E-3</v>
      </c>
    </row>
    <row r="39" spans="1:61" ht="25" customHeight="1" x14ac:dyDescent="0.35">
      <c r="A39" s="8" t="s">
        <v>187</v>
      </c>
      <c r="B39" s="158" t="s">
        <v>277</v>
      </c>
      <c r="C39" s="8" t="str">
        <f t="shared" si="8"/>
        <v>0_UpTo10Days</v>
      </c>
      <c r="D39" s="8" t="str">
        <f t="shared" si="9"/>
        <v>0_NONE</v>
      </c>
      <c r="E39" s="8" t="s">
        <v>284</v>
      </c>
      <c r="F39" s="8">
        <f t="shared" si="0"/>
        <v>2</v>
      </c>
      <c r="G39" s="55" t="str">
        <f t="shared" si="10"/>
        <v>2_FEW</v>
      </c>
      <c r="H39" s="65">
        <v>0</v>
      </c>
      <c r="I39" s="55" t="s">
        <v>279</v>
      </c>
      <c r="J39" s="65">
        <v>2</v>
      </c>
      <c r="K39" s="55" t="str">
        <f t="shared" si="11"/>
        <v>2_FEW</v>
      </c>
      <c r="L39" s="183">
        <f t="shared" si="17"/>
        <v>1</v>
      </c>
      <c r="M39" s="55" t="s">
        <v>770</v>
      </c>
      <c r="N39" s="55" t="s">
        <v>771</v>
      </c>
      <c r="O39" s="55" t="s">
        <v>775</v>
      </c>
      <c r="P39" s="55" t="s">
        <v>777</v>
      </c>
      <c r="Q39" s="73" t="str">
        <f t="shared" si="1"/>
        <v>TURF: REGULAR ABSENCE (2_FEW) with FEW EXCEPTIONS  ;REEDS: 0_NONE ; IDLE Periods:SIGNIFICANT</v>
      </c>
      <c r="R39" s="230" t="str">
        <f t="shared" si="12"/>
        <v>1_ALMOST_FROZEN</v>
      </c>
      <c r="S39" s="8" t="s">
        <v>278</v>
      </c>
      <c r="T39" s="8">
        <v>0</v>
      </c>
      <c r="U39" s="8">
        <v>1</v>
      </c>
      <c r="V39" s="8">
        <v>1</v>
      </c>
      <c r="W39" s="84">
        <v>3</v>
      </c>
      <c r="X39" s="86">
        <f t="shared" si="13"/>
        <v>0.66666666666666663</v>
      </c>
      <c r="Y39" s="8">
        <v>18</v>
      </c>
      <c r="Z39" s="8">
        <v>18</v>
      </c>
      <c r="AA39" s="8">
        <v>71</v>
      </c>
      <c r="AB39" s="8">
        <v>71</v>
      </c>
      <c r="AC39" s="8">
        <v>0</v>
      </c>
      <c r="AD39" s="8">
        <v>0</v>
      </c>
      <c r="AE39" s="8">
        <v>0</v>
      </c>
      <c r="AF39" s="8">
        <v>0</v>
      </c>
      <c r="AG39" s="8">
        <v>4</v>
      </c>
      <c r="AH39" s="8">
        <v>4</v>
      </c>
      <c r="AI39" s="8">
        <v>0</v>
      </c>
      <c r="AJ39" s="8">
        <v>0</v>
      </c>
      <c r="AK39" s="13">
        <v>4</v>
      </c>
      <c r="AL39" s="8">
        <v>4</v>
      </c>
      <c r="AM39" s="164">
        <v>8</v>
      </c>
      <c r="AN39" s="9">
        <v>1.3333333333333299</v>
      </c>
      <c r="AO39" s="9">
        <v>4</v>
      </c>
      <c r="AP39" s="9">
        <v>4</v>
      </c>
      <c r="AQ39" s="9">
        <v>1.3333333333333299</v>
      </c>
      <c r="AR39" s="9">
        <v>4</v>
      </c>
      <c r="AS39" s="9">
        <v>4</v>
      </c>
      <c r="AT39" s="78">
        <v>2.6666666666666599</v>
      </c>
      <c r="AU39" s="78">
        <f t="shared" si="3"/>
        <v>8</v>
      </c>
      <c r="AV39" s="79">
        <v>8</v>
      </c>
      <c r="AW39" s="9">
        <v>8</v>
      </c>
      <c r="AX39" s="9">
        <v>1</v>
      </c>
      <c r="AY39" s="47">
        <f t="shared" si="18"/>
        <v>0.5</v>
      </c>
      <c r="AZ39" s="47">
        <f t="shared" si="14"/>
        <v>2</v>
      </c>
      <c r="BA39" s="9">
        <f t="shared" si="5"/>
        <v>3</v>
      </c>
      <c r="BB39" s="139">
        <v>76</v>
      </c>
      <c r="BC39" s="139">
        <v>578</v>
      </c>
      <c r="BD39" s="139" t="s">
        <v>689</v>
      </c>
      <c r="BE39" s="139" t="s">
        <v>690</v>
      </c>
      <c r="BF39" s="139">
        <v>374</v>
      </c>
      <c r="BG39" s="139">
        <v>12</v>
      </c>
      <c r="BH39" s="9">
        <f t="shared" si="15"/>
        <v>0</v>
      </c>
      <c r="BI39" s="140">
        <f t="shared" si="16"/>
        <v>3.9473684210526314E-2</v>
      </c>
    </row>
    <row r="40" spans="1:61" ht="25" customHeight="1" x14ac:dyDescent="0.35">
      <c r="A40" s="8" t="s">
        <v>55</v>
      </c>
      <c r="B40" s="158" t="s">
        <v>277</v>
      </c>
      <c r="C40" s="8" t="str">
        <f t="shared" si="8"/>
        <v>0_UpTo10Days</v>
      </c>
      <c r="D40" s="8" t="str">
        <f t="shared" si="9"/>
        <v>1_SMALL</v>
      </c>
      <c r="E40" s="8" t="s">
        <v>319</v>
      </c>
      <c r="F40" s="8">
        <f t="shared" si="0"/>
        <v>1</v>
      </c>
      <c r="G40" s="55" t="str">
        <f t="shared" si="10"/>
        <v>1_TOO_FEW</v>
      </c>
      <c r="H40" s="65">
        <v>0</v>
      </c>
      <c r="I40" s="55" t="s">
        <v>279</v>
      </c>
      <c r="J40" s="65">
        <v>1</v>
      </c>
      <c r="K40" s="55" t="str">
        <f t="shared" si="11"/>
        <v>1_TOO_FEW</v>
      </c>
      <c r="L40" s="183">
        <f t="shared" si="17"/>
        <v>1</v>
      </c>
      <c r="M40" s="55" t="s">
        <v>770</v>
      </c>
      <c r="N40" s="55" t="s">
        <v>771</v>
      </c>
      <c r="O40" s="55" t="s">
        <v>775</v>
      </c>
      <c r="P40" s="55" t="s">
        <v>777</v>
      </c>
      <c r="Q40" s="73" t="str">
        <f t="shared" si="1"/>
        <v>TURF: REGULAR ABSENCE (1_TOO_FEW) with FEW EXCEPTIONS  ;REEDS: 0_NONE ; IDLE Periods:SIGNIFICANT</v>
      </c>
      <c r="R40" s="230" t="str">
        <f t="shared" si="12"/>
        <v>1_ALMOST_FROZEN</v>
      </c>
      <c r="S40" s="8" t="str">
        <f>IF(AK40=0,"20_MNTNC_ONLY",IF(AL40=0,"10_EXP_ONLY","XXX"))</f>
        <v>20_MNTNC_ONLY</v>
      </c>
      <c r="T40" s="8">
        <v>0</v>
      </c>
      <c r="U40" s="8">
        <v>1</v>
      </c>
      <c r="V40" s="8">
        <v>1</v>
      </c>
      <c r="W40" s="84">
        <v>2</v>
      </c>
      <c r="X40" s="86">
        <f t="shared" si="13"/>
        <v>0.5</v>
      </c>
      <c r="Y40" s="8">
        <v>4</v>
      </c>
      <c r="Z40" s="8">
        <v>3</v>
      </c>
      <c r="AA40" s="8">
        <v>22</v>
      </c>
      <c r="AB40" s="8">
        <v>19</v>
      </c>
      <c r="AC40" s="8">
        <v>0</v>
      </c>
      <c r="AD40" s="8">
        <v>1</v>
      </c>
      <c r="AE40" s="8">
        <v>0</v>
      </c>
      <c r="AF40" s="8">
        <v>3</v>
      </c>
      <c r="AG40" s="8">
        <v>0</v>
      </c>
      <c r="AH40" s="8">
        <v>0</v>
      </c>
      <c r="AI40" s="8">
        <v>0</v>
      </c>
      <c r="AJ40" s="8">
        <v>0</v>
      </c>
      <c r="AK40" s="13">
        <v>0</v>
      </c>
      <c r="AL40" s="8">
        <v>3</v>
      </c>
      <c r="AM40" s="164">
        <v>3</v>
      </c>
      <c r="AN40" s="9">
        <v>0</v>
      </c>
      <c r="AO40" s="9">
        <v>0</v>
      </c>
      <c r="AP40" s="9">
        <v>0</v>
      </c>
      <c r="AQ40" s="9">
        <v>1.5</v>
      </c>
      <c r="AR40" s="9">
        <v>3</v>
      </c>
      <c r="AS40" s="9">
        <v>3</v>
      </c>
      <c r="AT40" s="78">
        <v>1.5</v>
      </c>
      <c r="AU40" s="78">
        <f t="shared" si="3"/>
        <v>3</v>
      </c>
      <c r="AV40" s="79">
        <v>3</v>
      </c>
      <c r="AW40" s="9">
        <v>3</v>
      </c>
      <c r="AX40" s="9">
        <v>0.75</v>
      </c>
      <c r="AY40" s="47">
        <f t="shared" si="18"/>
        <v>0</v>
      </c>
      <c r="AZ40" s="47">
        <f t="shared" si="14"/>
        <v>1</v>
      </c>
      <c r="BA40" s="9">
        <f t="shared" si="5"/>
        <v>2</v>
      </c>
      <c r="BB40" s="139">
        <v>55</v>
      </c>
      <c r="BC40" s="139">
        <v>407</v>
      </c>
      <c r="BD40" s="139" t="s">
        <v>741</v>
      </c>
      <c r="BE40" s="139" t="s">
        <v>742</v>
      </c>
      <c r="BF40" s="139">
        <v>1772</v>
      </c>
      <c r="BG40" s="139">
        <v>58</v>
      </c>
      <c r="BH40" s="9">
        <f t="shared" si="15"/>
        <v>0</v>
      </c>
      <c r="BI40" s="140">
        <f t="shared" si="16"/>
        <v>3.6363636363636362E-2</v>
      </c>
    </row>
    <row r="41" spans="1:61" ht="25" customHeight="1" x14ac:dyDescent="0.35">
      <c r="A41" s="8" t="s">
        <v>216</v>
      </c>
      <c r="B41" s="158" t="s">
        <v>277</v>
      </c>
      <c r="C41" s="8" t="str">
        <f t="shared" si="8"/>
        <v>0_UpTo10Days</v>
      </c>
      <c r="D41" s="8" t="str">
        <f t="shared" si="9"/>
        <v>0_NONE</v>
      </c>
      <c r="E41" s="8" t="s">
        <v>284</v>
      </c>
      <c r="F41" s="8">
        <f t="shared" si="0"/>
        <v>1</v>
      </c>
      <c r="G41" s="55" t="str">
        <f t="shared" si="10"/>
        <v>1_TOO_FEW</v>
      </c>
      <c r="H41" s="65">
        <v>0</v>
      </c>
      <c r="I41" s="55" t="s">
        <v>279</v>
      </c>
      <c r="J41" s="65">
        <v>1</v>
      </c>
      <c r="K41" s="55" t="str">
        <f t="shared" si="11"/>
        <v>1_TOO_FEW</v>
      </c>
      <c r="L41" s="183">
        <f t="shared" si="17"/>
        <v>1</v>
      </c>
      <c r="M41" s="55" t="s">
        <v>770</v>
      </c>
      <c r="N41" s="55" t="s">
        <v>771</v>
      </c>
      <c r="O41" s="55" t="s">
        <v>775</v>
      </c>
      <c r="P41" s="55" t="s">
        <v>777</v>
      </c>
      <c r="Q41" s="73" t="str">
        <f t="shared" si="1"/>
        <v>TURF: REGULAR ABSENCE (1_TOO_FEW) with FEW EXCEPTIONS  ;REEDS: 0_NONE ; IDLE Periods:SIGNIFICANT</v>
      </c>
      <c r="R41" s="230" t="str">
        <f t="shared" si="12"/>
        <v>1_ALMOST_FROZEN</v>
      </c>
      <c r="S41" s="8" t="str">
        <f>IF(AK41=0,"20_MNTNC_ONLY",IF(AL41=0,"10_EXP_ONLY","XXX"))</f>
        <v>10_EXP_ONLY</v>
      </c>
      <c r="T41" s="8">
        <v>0</v>
      </c>
      <c r="U41" s="8">
        <v>1</v>
      </c>
      <c r="V41" s="8">
        <v>1</v>
      </c>
      <c r="W41" s="84">
        <v>2</v>
      </c>
      <c r="X41" s="86">
        <f t="shared" si="13"/>
        <v>0.5</v>
      </c>
      <c r="Y41" s="8">
        <v>1</v>
      </c>
      <c r="Z41" s="8">
        <v>1</v>
      </c>
      <c r="AA41" s="8">
        <v>12</v>
      </c>
      <c r="AB41" s="8">
        <v>13</v>
      </c>
      <c r="AC41" s="8">
        <v>0</v>
      </c>
      <c r="AD41" s="8">
        <v>0</v>
      </c>
      <c r="AE41" s="8">
        <v>0</v>
      </c>
      <c r="AF41" s="8">
        <v>0</v>
      </c>
      <c r="AG41" s="8">
        <v>1</v>
      </c>
      <c r="AH41" s="8">
        <v>0</v>
      </c>
      <c r="AI41" s="8">
        <v>0</v>
      </c>
      <c r="AJ41" s="8">
        <v>0</v>
      </c>
      <c r="AK41" s="13">
        <v>1</v>
      </c>
      <c r="AL41" s="8">
        <v>0</v>
      </c>
      <c r="AM41" s="164">
        <v>1</v>
      </c>
      <c r="AN41" s="9">
        <v>0.5</v>
      </c>
      <c r="AO41" s="9">
        <v>1</v>
      </c>
      <c r="AP41" s="9">
        <v>1</v>
      </c>
      <c r="AQ41" s="9">
        <v>0</v>
      </c>
      <c r="AR41" s="9">
        <v>0</v>
      </c>
      <c r="AS41" s="9">
        <v>0</v>
      </c>
      <c r="AT41" s="78">
        <v>0.5</v>
      </c>
      <c r="AU41" s="78">
        <f t="shared" si="3"/>
        <v>1</v>
      </c>
      <c r="AV41" s="79">
        <v>1</v>
      </c>
      <c r="AW41" s="9">
        <v>1</v>
      </c>
      <c r="AX41" s="9">
        <v>1</v>
      </c>
      <c r="AY41" s="47">
        <f t="shared" si="18"/>
        <v>1</v>
      </c>
      <c r="AZ41" s="47">
        <f t="shared" si="14"/>
        <v>1</v>
      </c>
      <c r="BA41" s="9">
        <f t="shared" si="5"/>
        <v>2</v>
      </c>
      <c r="BB41" s="139">
        <v>351</v>
      </c>
      <c r="BC41" s="139">
        <v>682</v>
      </c>
      <c r="BD41" s="139" t="s">
        <v>753</v>
      </c>
      <c r="BE41" s="139" t="s">
        <v>754</v>
      </c>
      <c r="BF41" s="139">
        <v>637</v>
      </c>
      <c r="BG41" s="139">
        <v>20</v>
      </c>
      <c r="BH41" s="9">
        <f t="shared" si="15"/>
        <v>0</v>
      </c>
      <c r="BI41" s="140">
        <f t="shared" si="16"/>
        <v>5.6980056980056983E-3</v>
      </c>
    </row>
    <row r="42" spans="1:61" ht="25" customHeight="1" x14ac:dyDescent="0.35">
      <c r="A42" s="8" t="s">
        <v>115</v>
      </c>
      <c r="B42" s="158" t="s">
        <v>277</v>
      </c>
      <c r="C42" s="8" t="str">
        <f t="shared" si="8"/>
        <v>0_UpTo10Days</v>
      </c>
      <c r="D42" s="8" t="str">
        <f t="shared" si="9"/>
        <v>0_NONE</v>
      </c>
      <c r="E42" s="8" t="s">
        <v>284</v>
      </c>
      <c r="F42" s="8">
        <f t="shared" si="0"/>
        <v>1</v>
      </c>
      <c r="G42" s="55" t="str">
        <f t="shared" si="10"/>
        <v>1_TOO_FEW</v>
      </c>
      <c r="H42" s="65">
        <v>0</v>
      </c>
      <c r="I42" s="55" t="s">
        <v>279</v>
      </c>
      <c r="J42" s="65">
        <v>1</v>
      </c>
      <c r="K42" s="55" t="str">
        <f t="shared" si="11"/>
        <v>1_TOO_FEW</v>
      </c>
      <c r="L42" s="183">
        <f t="shared" si="17"/>
        <v>1</v>
      </c>
      <c r="M42" s="55" t="s">
        <v>770</v>
      </c>
      <c r="N42" s="55" t="s">
        <v>771</v>
      </c>
      <c r="O42" s="55" t="s">
        <v>775</v>
      </c>
      <c r="P42" s="55" t="s">
        <v>777</v>
      </c>
      <c r="Q42" s="73" t="str">
        <f t="shared" si="1"/>
        <v>TURF: REGULAR ABSENCE (1_TOO_FEW) with FEW EXCEPTIONS  ;REEDS: 0_NONE ; IDLE Periods:SIGNIFICANT</v>
      </c>
      <c r="R42" s="230" t="str">
        <f t="shared" si="12"/>
        <v>1_ALMOST_FROZEN</v>
      </c>
      <c r="S42" s="8" t="str">
        <f>IF(AK42=0,"20_MNTNC_ONLY",IF(AL42=0,"10_EXP_ONLY","XXX"))</f>
        <v>20_MNTNC_ONLY</v>
      </c>
      <c r="T42" s="8">
        <v>2</v>
      </c>
      <c r="U42" s="8">
        <v>1</v>
      </c>
      <c r="V42" s="8">
        <v>1</v>
      </c>
      <c r="W42" s="84">
        <v>2</v>
      </c>
      <c r="X42" s="86">
        <f t="shared" si="13"/>
        <v>0.5</v>
      </c>
      <c r="Y42" s="8">
        <v>4</v>
      </c>
      <c r="Z42" s="8">
        <v>4</v>
      </c>
      <c r="AA42" s="8">
        <v>19</v>
      </c>
      <c r="AB42" s="8">
        <v>15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4</v>
      </c>
      <c r="AI42" s="8">
        <v>1</v>
      </c>
      <c r="AJ42" s="8">
        <v>0</v>
      </c>
      <c r="AK42" s="13">
        <v>0</v>
      </c>
      <c r="AL42" s="8">
        <v>5</v>
      </c>
      <c r="AM42" s="164">
        <v>5</v>
      </c>
      <c r="AN42" s="9">
        <v>0</v>
      </c>
      <c r="AO42" s="9">
        <v>0</v>
      </c>
      <c r="AP42" s="9">
        <v>0</v>
      </c>
      <c r="AQ42" s="9">
        <v>2.5</v>
      </c>
      <c r="AR42" s="9">
        <v>5</v>
      </c>
      <c r="AS42" s="9">
        <v>5</v>
      </c>
      <c r="AT42" s="78">
        <v>2.5</v>
      </c>
      <c r="AU42" s="78">
        <f t="shared" si="3"/>
        <v>1.6666666666666667</v>
      </c>
      <c r="AV42" s="79">
        <v>5</v>
      </c>
      <c r="AW42" s="9">
        <v>5</v>
      </c>
      <c r="AX42" s="9">
        <v>1</v>
      </c>
      <c r="AY42" s="47">
        <f t="shared" si="18"/>
        <v>0</v>
      </c>
      <c r="AZ42" s="47">
        <f t="shared" si="14"/>
        <v>1</v>
      </c>
      <c r="BA42" s="9">
        <f t="shared" si="5"/>
        <v>2</v>
      </c>
      <c r="BB42" s="139">
        <v>100</v>
      </c>
      <c r="BC42" s="139">
        <v>316</v>
      </c>
      <c r="BD42" s="139" t="s">
        <v>525</v>
      </c>
      <c r="BE42" s="139" t="s">
        <v>526</v>
      </c>
      <c r="BF42" s="139">
        <v>214</v>
      </c>
      <c r="BG42" s="139">
        <v>7</v>
      </c>
      <c r="BH42" s="9">
        <f t="shared" si="15"/>
        <v>9.3457943925233638E-3</v>
      </c>
      <c r="BI42" s="140">
        <f t="shared" si="16"/>
        <v>0.02</v>
      </c>
    </row>
    <row r="43" spans="1:61" ht="25" customHeight="1" x14ac:dyDescent="0.35">
      <c r="A43" s="8" t="s">
        <v>75</v>
      </c>
      <c r="B43" s="158" t="s">
        <v>277</v>
      </c>
      <c r="C43" s="8" t="str">
        <f t="shared" si="8"/>
        <v>0_UpTo10Days</v>
      </c>
      <c r="D43" s="8" t="str">
        <f t="shared" si="9"/>
        <v>0_NONE</v>
      </c>
      <c r="E43" s="8" t="s">
        <v>284</v>
      </c>
      <c r="F43" s="8">
        <f t="shared" si="0"/>
        <v>1</v>
      </c>
      <c r="G43" s="55" t="str">
        <f t="shared" si="10"/>
        <v>1_TOO_FEW</v>
      </c>
      <c r="H43" s="65">
        <v>0</v>
      </c>
      <c r="I43" s="55" t="s">
        <v>279</v>
      </c>
      <c r="J43" s="65">
        <v>1</v>
      </c>
      <c r="K43" s="55" t="str">
        <f t="shared" si="11"/>
        <v>1_TOO_FEW</v>
      </c>
      <c r="L43" s="183">
        <f t="shared" si="17"/>
        <v>1</v>
      </c>
      <c r="M43" s="55" t="s">
        <v>770</v>
      </c>
      <c r="N43" s="55" t="s">
        <v>771</v>
      </c>
      <c r="O43" s="55" t="s">
        <v>775</v>
      </c>
      <c r="P43" s="55" t="s">
        <v>777</v>
      </c>
      <c r="Q43" s="73" t="str">
        <f t="shared" si="1"/>
        <v>TURF: REGULAR ABSENCE (1_TOO_FEW) with FEW EXCEPTIONS  ;REEDS: 0_NONE ; IDLE Periods:SIGNIFICANT</v>
      </c>
      <c r="R43" s="230" t="str">
        <f t="shared" si="12"/>
        <v>1_ALMOST_FROZEN</v>
      </c>
      <c r="S43" s="8" t="str">
        <f>IF(AK43=0,"20_MNTNC_ONLY",IF(AL43=0,"10_EXP_ONLY","XXX"))</f>
        <v>10_EXP_ONLY</v>
      </c>
      <c r="T43" s="8">
        <v>3</v>
      </c>
      <c r="U43" s="8">
        <v>1</v>
      </c>
      <c r="V43" s="8">
        <v>1</v>
      </c>
      <c r="W43" s="84">
        <v>8</v>
      </c>
      <c r="X43" s="86">
        <f t="shared" si="13"/>
        <v>0.125</v>
      </c>
      <c r="Y43" s="8">
        <v>2</v>
      </c>
      <c r="Z43" s="8">
        <v>2</v>
      </c>
      <c r="AA43" s="8">
        <v>9</v>
      </c>
      <c r="AB43" s="8">
        <v>10</v>
      </c>
      <c r="AC43" s="8">
        <v>0</v>
      </c>
      <c r="AD43" s="8">
        <v>0</v>
      </c>
      <c r="AE43" s="8">
        <v>0</v>
      </c>
      <c r="AF43" s="8">
        <v>0</v>
      </c>
      <c r="AG43" s="8">
        <v>1</v>
      </c>
      <c r="AH43" s="8">
        <v>0</v>
      </c>
      <c r="AI43" s="8">
        <v>0</v>
      </c>
      <c r="AJ43" s="8">
        <v>0</v>
      </c>
      <c r="AK43" s="13">
        <v>1</v>
      </c>
      <c r="AL43" s="8">
        <v>0</v>
      </c>
      <c r="AM43" s="164">
        <v>1</v>
      </c>
      <c r="AN43" s="9">
        <v>0.125</v>
      </c>
      <c r="AO43" s="9">
        <v>1</v>
      </c>
      <c r="AP43" s="9">
        <v>1</v>
      </c>
      <c r="AQ43" s="9">
        <v>0</v>
      </c>
      <c r="AR43" s="9">
        <v>0</v>
      </c>
      <c r="AS43" s="9">
        <v>0</v>
      </c>
      <c r="AT43" s="78">
        <v>0.125</v>
      </c>
      <c r="AU43" s="78">
        <f t="shared" si="3"/>
        <v>0.25</v>
      </c>
      <c r="AV43" s="79">
        <v>1</v>
      </c>
      <c r="AW43" s="9">
        <v>1</v>
      </c>
      <c r="AX43" s="9">
        <v>1</v>
      </c>
      <c r="AY43" s="47">
        <f t="shared" si="18"/>
        <v>1</v>
      </c>
      <c r="AZ43" s="47">
        <f t="shared" si="14"/>
        <v>1</v>
      </c>
      <c r="BA43" s="9">
        <f t="shared" si="5"/>
        <v>8</v>
      </c>
      <c r="BB43" s="139">
        <v>89</v>
      </c>
      <c r="BC43" s="139">
        <v>584</v>
      </c>
      <c r="BD43" s="139" t="s">
        <v>432</v>
      </c>
      <c r="BE43" s="139" t="s">
        <v>433</v>
      </c>
      <c r="BF43" s="139">
        <v>47</v>
      </c>
      <c r="BG43" s="139">
        <v>1</v>
      </c>
      <c r="BH43" s="9">
        <f t="shared" si="15"/>
        <v>6.3829787234042548E-2</v>
      </c>
      <c r="BI43" s="140">
        <f t="shared" si="16"/>
        <v>8.98876404494382E-2</v>
      </c>
    </row>
    <row r="44" spans="1:61" ht="25" customHeight="1" x14ac:dyDescent="0.35">
      <c r="A44" s="8" t="s">
        <v>83</v>
      </c>
      <c r="B44" s="158" t="s">
        <v>277</v>
      </c>
      <c r="C44" s="8" t="str">
        <f t="shared" si="8"/>
        <v>0_UpTo10Days</v>
      </c>
      <c r="D44" s="8" t="str">
        <f t="shared" si="9"/>
        <v>1_SMALL</v>
      </c>
      <c r="E44" s="8" t="s">
        <v>318</v>
      </c>
      <c r="F44" s="8">
        <f t="shared" si="0"/>
        <v>1</v>
      </c>
      <c r="G44" s="55" t="str">
        <f t="shared" si="10"/>
        <v>1_TOO_FEW</v>
      </c>
      <c r="H44" s="65">
        <v>0</v>
      </c>
      <c r="I44" s="55" t="s">
        <v>279</v>
      </c>
      <c r="J44" s="65">
        <v>1</v>
      </c>
      <c r="K44" s="55" t="str">
        <f t="shared" si="11"/>
        <v>1_TOO_FEW</v>
      </c>
      <c r="L44" s="183">
        <f t="shared" si="17"/>
        <v>1</v>
      </c>
      <c r="M44" s="55" t="s">
        <v>770</v>
      </c>
      <c r="N44" s="55" t="s">
        <v>771</v>
      </c>
      <c r="O44" s="55" t="s">
        <v>775</v>
      </c>
      <c r="P44" s="55" t="s">
        <v>777</v>
      </c>
      <c r="Q44" s="73" t="str">
        <f t="shared" si="1"/>
        <v>TURF: REGULAR ABSENCE (1_TOO_FEW) with FEW EXCEPTIONS  ;REEDS: 0_NONE ; IDLE Periods:SIGNIFICANT</v>
      </c>
      <c r="R44" s="230" t="str">
        <f t="shared" si="12"/>
        <v>1_ALMOST_FROZEN</v>
      </c>
      <c r="S44" s="8" t="str">
        <f>IF(AK44=0,"20_MNTNC_ONLY",IF(AL44=0,"10_EXP_ONLY","XXX"))</f>
        <v>10_EXP_ONLY</v>
      </c>
      <c r="T44" s="8">
        <v>3</v>
      </c>
      <c r="U44" s="8">
        <v>1</v>
      </c>
      <c r="V44" s="8">
        <v>1</v>
      </c>
      <c r="W44" s="84">
        <v>2</v>
      </c>
      <c r="X44" s="86">
        <f t="shared" si="13"/>
        <v>0.5</v>
      </c>
      <c r="Y44" s="8">
        <v>2</v>
      </c>
      <c r="Z44" s="8">
        <v>3</v>
      </c>
      <c r="AA44" s="8">
        <v>8</v>
      </c>
      <c r="AB44" s="8">
        <v>10</v>
      </c>
      <c r="AC44" s="8">
        <v>1</v>
      </c>
      <c r="AD44" s="8">
        <v>0</v>
      </c>
      <c r="AE44" s="8">
        <v>2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13">
        <v>2</v>
      </c>
      <c r="AL44" s="8">
        <v>0</v>
      </c>
      <c r="AM44" s="164">
        <v>2</v>
      </c>
      <c r="AN44" s="9">
        <v>1</v>
      </c>
      <c r="AO44" s="9">
        <v>2</v>
      </c>
      <c r="AP44" s="9">
        <v>2</v>
      </c>
      <c r="AQ44" s="9">
        <v>0</v>
      </c>
      <c r="AR44" s="9">
        <v>0</v>
      </c>
      <c r="AS44" s="9">
        <v>0</v>
      </c>
      <c r="AT44" s="78">
        <v>1</v>
      </c>
      <c r="AU44" s="78">
        <f t="shared" si="3"/>
        <v>0.5</v>
      </c>
      <c r="AV44" s="79">
        <v>2</v>
      </c>
      <c r="AW44" s="9">
        <v>2</v>
      </c>
      <c r="AX44" s="9">
        <v>1.5</v>
      </c>
      <c r="AY44" s="47">
        <f t="shared" si="18"/>
        <v>1</v>
      </c>
      <c r="AZ44" s="47">
        <f t="shared" si="14"/>
        <v>1</v>
      </c>
      <c r="BA44" s="9">
        <f t="shared" si="5"/>
        <v>2</v>
      </c>
      <c r="BB44" s="139">
        <v>20</v>
      </c>
      <c r="BC44" s="139">
        <v>100</v>
      </c>
      <c r="BD44" s="139" t="s">
        <v>450</v>
      </c>
      <c r="BE44" s="139" t="s">
        <v>451</v>
      </c>
      <c r="BF44" s="139">
        <v>4</v>
      </c>
      <c r="BG44" s="139">
        <v>0</v>
      </c>
      <c r="BH44" s="9">
        <f t="shared" si="15"/>
        <v>0.75</v>
      </c>
      <c r="BI44" s="140">
        <f t="shared" si="16"/>
        <v>0.1</v>
      </c>
    </row>
    <row r="45" spans="1:61" ht="25" customHeight="1" x14ac:dyDescent="0.35">
      <c r="A45" s="8" t="s">
        <v>32</v>
      </c>
      <c r="B45" s="158" t="s">
        <v>277</v>
      </c>
      <c r="C45" s="8" t="str">
        <f t="shared" si="8"/>
        <v>0_UpTo10Days</v>
      </c>
      <c r="D45" s="8" t="str">
        <f t="shared" si="9"/>
        <v>0_NONE</v>
      </c>
      <c r="E45" s="8" t="s">
        <v>284</v>
      </c>
      <c r="F45" s="8">
        <f t="shared" si="0"/>
        <v>1</v>
      </c>
      <c r="G45" s="55" t="str">
        <f t="shared" si="10"/>
        <v>1_TOO_FEW</v>
      </c>
      <c r="H45" s="65">
        <v>0</v>
      </c>
      <c r="I45" s="55" t="s">
        <v>279</v>
      </c>
      <c r="J45" s="65">
        <v>1</v>
      </c>
      <c r="K45" s="55" t="str">
        <f t="shared" si="11"/>
        <v>1_TOO_FEW</v>
      </c>
      <c r="L45" s="183">
        <f t="shared" si="17"/>
        <v>1</v>
      </c>
      <c r="M45" s="55" t="s">
        <v>770</v>
      </c>
      <c r="N45" s="55" t="s">
        <v>771</v>
      </c>
      <c r="O45" s="55" t="s">
        <v>775</v>
      </c>
      <c r="P45" s="55" t="s">
        <v>777</v>
      </c>
      <c r="Q45" s="73" t="str">
        <f t="shared" si="1"/>
        <v>TURF: REGULAR ABSENCE (1_TOO_FEW) with FEW EXCEPTIONS  ;REEDS: 0_NONE ; IDLE Periods:SIGNIFICANT</v>
      </c>
      <c r="R45" s="230" t="str">
        <f t="shared" si="12"/>
        <v>1_ALMOST_FROZEN</v>
      </c>
      <c r="S45" s="8" t="s">
        <v>278</v>
      </c>
      <c r="T45" s="8">
        <v>4</v>
      </c>
      <c r="U45" s="8">
        <v>1</v>
      </c>
      <c r="V45" s="8">
        <v>1</v>
      </c>
      <c r="W45" s="84">
        <v>2</v>
      </c>
      <c r="X45" s="86">
        <f t="shared" si="13"/>
        <v>0.5</v>
      </c>
      <c r="Y45" s="8">
        <v>3</v>
      </c>
      <c r="Z45" s="8">
        <v>3</v>
      </c>
      <c r="AA45" s="8">
        <v>28</v>
      </c>
      <c r="AB45" s="8">
        <v>31</v>
      </c>
      <c r="AC45" s="8">
        <v>0</v>
      </c>
      <c r="AD45" s="8">
        <v>0</v>
      </c>
      <c r="AE45" s="8">
        <v>0</v>
      </c>
      <c r="AF45" s="8">
        <v>0</v>
      </c>
      <c r="AG45" s="8">
        <v>6</v>
      </c>
      <c r="AH45" s="8">
        <v>3</v>
      </c>
      <c r="AI45" s="8">
        <v>0</v>
      </c>
      <c r="AJ45" s="8">
        <v>0</v>
      </c>
      <c r="AK45" s="13">
        <v>6</v>
      </c>
      <c r="AL45" s="8">
        <v>3</v>
      </c>
      <c r="AM45" s="164">
        <v>9</v>
      </c>
      <c r="AN45" s="9">
        <v>3</v>
      </c>
      <c r="AO45" s="9">
        <v>6</v>
      </c>
      <c r="AP45" s="9">
        <v>6</v>
      </c>
      <c r="AQ45" s="9">
        <v>1.5</v>
      </c>
      <c r="AR45" s="9">
        <v>3</v>
      </c>
      <c r="AS45" s="9">
        <v>3</v>
      </c>
      <c r="AT45" s="78">
        <v>4.5</v>
      </c>
      <c r="AU45" s="78">
        <f t="shared" si="3"/>
        <v>1.8</v>
      </c>
      <c r="AV45" s="79">
        <v>9</v>
      </c>
      <c r="AW45" s="9">
        <v>9</v>
      </c>
      <c r="AX45" s="9">
        <v>1</v>
      </c>
      <c r="AY45" s="47">
        <f t="shared" si="18"/>
        <v>0.66666666666666663</v>
      </c>
      <c r="AZ45" s="47">
        <f t="shared" si="14"/>
        <v>1</v>
      </c>
      <c r="BA45" s="9">
        <f t="shared" si="5"/>
        <v>2</v>
      </c>
      <c r="BB45" s="139">
        <v>1664</v>
      </c>
      <c r="BC45" s="139">
        <v>16720</v>
      </c>
      <c r="BD45" s="139" t="s">
        <v>396</v>
      </c>
      <c r="BE45" s="139" t="s">
        <v>397</v>
      </c>
      <c r="BF45" s="139">
        <v>1365</v>
      </c>
      <c r="BG45" s="139">
        <v>44</v>
      </c>
      <c r="BH45" s="9">
        <f t="shared" si="15"/>
        <v>2.9304029304029304E-3</v>
      </c>
      <c r="BI45" s="140">
        <f t="shared" si="16"/>
        <v>1.201923076923077E-3</v>
      </c>
    </row>
    <row r="46" spans="1:61" ht="25" customHeight="1" x14ac:dyDescent="0.35">
      <c r="A46" s="8" t="s">
        <v>176</v>
      </c>
      <c r="B46" s="158" t="s">
        <v>277</v>
      </c>
      <c r="C46" s="8" t="str">
        <f t="shared" si="8"/>
        <v>0_UpTo10Days</v>
      </c>
      <c r="D46" s="8" t="str">
        <f t="shared" si="9"/>
        <v>0_NONE</v>
      </c>
      <c r="E46" s="8" t="s">
        <v>284</v>
      </c>
      <c r="F46" s="8">
        <f t="shared" si="0"/>
        <v>1</v>
      </c>
      <c r="G46" s="55" t="str">
        <f t="shared" si="10"/>
        <v>1_TOO_FEW</v>
      </c>
      <c r="H46" s="65">
        <v>0</v>
      </c>
      <c r="I46" s="55" t="s">
        <v>279</v>
      </c>
      <c r="J46" s="65">
        <v>1</v>
      </c>
      <c r="K46" s="55" t="str">
        <f t="shared" si="11"/>
        <v>1_TOO_FEW</v>
      </c>
      <c r="L46" s="183">
        <f t="shared" si="17"/>
        <v>1</v>
      </c>
      <c r="M46" s="55" t="s">
        <v>770</v>
      </c>
      <c r="N46" s="55" t="s">
        <v>771</v>
      </c>
      <c r="O46" s="55" t="s">
        <v>775</v>
      </c>
      <c r="P46" s="55" t="s">
        <v>777</v>
      </c>
      <c r="Q46" s="73" t="str">
        <f t="shared" si="1"/>
        <v>TURF: REGULAR ABSENCE (1_TOO_FEW) with FEW EXCEPTIONS  ;REEDS: 0_NONE ; IDLE Periods:SIGNIFICANT</v>
      </c>
      <c r="R46" s="230" t="str">
        <f t="shared" si="12"/>
        <v>1_ALMOST_FROZEN</v>
      </c>
      <c r="S46" s="8" t="str">
        <f>IF(AK46=0,"20_MNTNC_ONLY",IF(AL46=0,"10_EXP_ONLY","XXX"))</f>
        <v>10_EXP_ONLY</v>
      </c>
      <c r="T46" s="8">
        <v>5</v>
      </c>
      <c r="U46" s="8">
        <v>1</v>
      </c>
      <c r="V46" s="8">
        <v>1</v>
      </c>
      <c r="W46" s="84">
        <v>2</v>
      </c>
      <c r="X46" s="86">
        <f t="shared" si="13"/>
        <v>0.5</v>
      </c>
      <c r="Y46" s="8">
        <v>2</v>
      </c>
      <c r="Z46" s="8">
        <v>2</v>
      </c>
      <c r="AA46" s="8">
        <v>6</v>
      </c>
      <c r="AB46" s="8">
        <v>7</v>
      </c>
      <c r="AC46" s="8">
        <v>0</v>
      </c>
      <c r="AD46" s="8">
        <v>0</v>
      </c>
      <c r="AE46" s="8">
        <v>0</v>
      </c>
      <c r="AF46" s="8">
        <v>0</v>
      </c>
      <c r="AG46" s="8">
        <v>1</v>
      </c>
      <c r="AH46" s="8">
        <v>0</v>
      </c>
      <c r="AI46" s="8">
        <v>0</v>
      </c>
      <c r="AJ46" s="8">
        <v>0</v>
      </c>
      <c r="AK46" s="13">
        <v>1</v>
      </c>
      <c r="AL46" s="8">
        <v>0</v>
      </c>
      <c r="AM46" s="164">
        <v>1</v>
      </c>
      <c r="AN46" s="9">
        <v>0.5</v>
      </c>
      <c r="AO46" s="9">
        <v>1</v>
      </c>
      <c r="AP46" s="9">
        <v>1</v>
      </c>
      <c r="AQ46" s="9">
        <v>0</v>
      </c>
      <c r="AR46" s="9">
        <v>0</v>
      </c>
      <c r="AS46" s="9">
        <v>0</v>
      </c>
      <c r="AT46" s="78">
        <v>0.5</v>
      </c>
      <c r="AU46" s="78">
        <f t="shared" si="3"/>
        <v>0.16666666666666666</v>
      </c>
      <c r="AV46" s="79">
        <v>1</v>
      </c>
      <c r="AW46" s="9">
        <v>1</v>
      </c>
      <c r="AX46" s="9">
        <v>1</v>
      </c>
      <c r="AY46" s="47">
        <f t="shared" si="18"/>
        <v>1</v>
      </c>
      <c r="AZ46" s="47">
        <f t="shared" si="14"/>
        <v>1</v>
      </c>
      <c r="BA46" s="9">
        <f t="shared" si="5"/>
        <v>2</v>
      </c>
      <c r="BB46" s="139">
        <v>65</v>
      </c>
      <c r="BC46" s="139">
        <v>162</v>
      </c>
      <c r="BD46" s="139" t="s">
        <v>663</v>
      </c>
      <c r="BE46" s="139" t="s">
        <v>664</v>
      </c>
      <c r="BF46" s="139">
        <v>552</v>
      </c>
      <c r="BG46" s="139">
        <v>18</v>
      </c>
      <c r="BH46" s="9">
        <f t="shared" si="15"/>
        <v>9.057971014492754E-3</v>
      </c>
      <c r="BI46" s="140">
        <f t="shared" si="16"/>
        <v>3.0769230769230771E-2</v>
      </c>
    </row>
    <row r="47" spans="1:61" ht="25" customHeight="1" x14ac:dyDescent="0.35">
      <c r="A47" s="8" t="s">
        <v>207</v>
      </c>
      <c r="B47" s="158" t="s">
        <v>277</v>
      </c>
      <c r="C47" s="8" t="str">
        <f t="shared" si="8"/>
        <v>0_UpTo10Days</v>
      </c>
      <c r="D47" s="8" t="str">
        <f t="shared" si="9"/>
        <v>1_SMALL</v>
      </c>
      <c r="E47" s="8" t="s">
        <v>284</v>
      </c>
      <c r="F47" s="8">
        <f t="shared" si="0"/>
        <v>3</v>
      </c>
      <c r="G47" s="55" t="str">
        <f t="shared" si="10"/>
        <v>2_FEW</v>
      </c>
      <c r="H47" s="65">
        <v>0</v>
      </c>
      <c r="I47" s="55" t="s">
        <v>279</v>
      </c>
      <c r="J47" s="65">
        <v>3</v>
      </c>
      <c r="K47" s="55" t="str">
        <f t="shared" si="11"/>
        <v>2_FEW</v>
      </c>
      <c r="L47" s="183">
        <f t="shared" si="17"/>
        <v>1</v>
      </c>
      <c r="M47" s="55" t="s">
        <v>770</v>
      </c>
      <c r="N47" s="55" t="s">
        <v>771</v>
      </c>
      <c r="O47" s="55" t="s">
        <v>775</v>
      </c>
      <c r="P47" s="55" t="s">
        <v>777</v>
      </c>
      <c r="Q47" s="73" t="str">
        <f t="shared" si="1"/>
        <v>TURF: REGULAR ABSENCE (2_FEW) with FEW EXCEPTIONS  ;REEDS: 0_NONE ; IDLE Periods:SIGNIFICANT</v>
      </c>
      <c r="R47" s="230" t="str">
        <f t="shared" si="12"/>
        <v>1_ALMOST_FROZEN</v>
      </c>
      <c r="S47" s="8" t="s">
        <v>278</v>
      </c>
      <c r="T47" s="8">
        <v>5</v>
      </c>
      <c r="U47" s="8">
        <v>1</v>
      </c>
      <c r="V47" s="8">
        <v>1</v>
      </c>
      <c r="W47" s="84">
        <v>4</v>
      </c>
      <c r="X47" s="86">
        <f t="shared" si="13"/>
        <v>0.75</v>
      </c>
      <c r="Y47" s="8">
        <v>1</v>
      </c>
      <c r="Z47" s="8">
        <v>1</v>
      </c>
      <c r="AA47" s="8">
        <v>3</v>
      </c>
      <c r="AB47" s="8">
        <v>3</v>
      </c>
      <c r="AC47" s="8">
        <v>1</v>
      </c>
      <c r="AD47" s="8">
        <v>1</v>
      </c>
      <c r="AE47" s="8">
        <v>3</v>
      </c>
      <c r="AF47" s="8">
        <v>3</v>
      </c>
      <c r="AG47" s="8">
        <v>1</v>
      </c>
      <c r="AH47" s="8">
        <v>1</v>
      </c>
      <c r="AI47" s="8">
        <v>1</v>
      </c>
      <c r="AJ47" s="8">
        <v>0</v>
      </c>
      <c r="AK47" s="8">
        <v>4</v>
      </c>
      <c r="AL47" s="8">
        <v>5</v>
      </c>
      <c r="AM47" s="164">
        <v>9</v>
      </c>
      <c r="AN47" s="9">
        <v>1</v>
      </c>
      <c r="AO47" s="9">
        <v>4</v>
      </c>
      <c r="AP47" s="9">
        <v>4</v>
      </c>
      <c r="AQ47" s="9">
        <v>1.25</v>
      </c>
      <c r="AR47" s="9">
        <v>5</v>
      </c>
      <c r="AS47" s="9">
        <v>5</v>
      </c>
      <c r="AT47" s="78">
        <v>2.25</v>
      </c>
      <c r="AU47" s="78">
        <f t="shared" si="3"/>
        <v>1.5</v>
      </c>
      <c r="AV47" s="79">
        <v>9</v>
      </c>
      <c r="AW47" s="9">
        <v>9</v>
      </c>
      <c r="AX47" s="9">
        <v>1</v>
      </c>
      <c r="AY47" s="47">
        <f t="shared" si="18"/>
        <v>0.44444444444444442</v>
      </c>
      <c r="AZ47" s="47">
        <f t="shared" si="14"/>
        <v>3</v>
      </c>
      <c r="BA47" s="9">
        <f t="shared" si="5"/>
        <v>4</v>
      </c>
      <c r="BB47" s="139">
        <v>135</v>
      </c>
      <c r="BC47" s="139">
        <v>1205</v>
      </c>
      <c r="BD47" s="139" t="s">
        <v>733</v>
      </c>
      <c r="BE47" s="139" t="s">
        <v>734</v>
      </c>
      <c r="BF47" s="139">
        <v>1469</v>
      </c>
      <c r="BG47" s="139">
        <v>48</v>
      </c>
      <c r="BH47" s="9">
        <f t="shared" si="15"/>
        <v>3.4036759700476512E-3</v>
      </c>
      <c r="BI47" s="140">
        <f t="shared" si="16"/>
        <v>2.9629629629629631E-2</v>
      </c>
    </row>
    <row r="48" spans="1:61" ht="25" customHeight="1" x14ac:dyDescent="0.35">
      <c r="A48" s="8" t="s">
        <v>129</v>
      </c>
      <c r="B48" s="158" t="s">
        <v>277</v>
      </c>
      <c r="C48" s="8" t="str">
        <f t="shared" si="8"/>
        <v>0_UpTo10Days</v>
      </c>
      <c r="D48" s="8" t="str">
        <f t="shared" si="9"/>
        <v>0_NONE</v>
      </c>
      <c r="E48" s="8" t="s">
        <v>284</v>
      </c>
      <c r="F48" s="8">
        <f t="shared" si="0"/>
        <v>1</v>
      </c>
      <c r="G48" s="55" t="str">
        <f t="shared" si="10"/>
        <v>1_TOO_FEW</v>
      </c>
      <c r="H48" s="65">
        <v>0</v>
      </c>
      <c r="I48" s="55" t="s">
        <v>279</v>
      </c>
      <c r="J48" s="65">
        <v>1</v>
      </c>
      <c r="K48" s="55" t="str">
        <f t="shared" si="11"/>
        <v>1_TOO_FEW</v>
      </c>
      <c r="L48" s="183">
        <f t="shared" si="17"/>
        <v>1</v>
      </c>
      <c r="M48" s="55" t="s">
        <v>770</v>
      </c>
      <c r="N48" s="55" t="s">
        <v>771</v>
      </c>
      <c r="O48" s="55" t="s">
        <v>775</v>
      </c>
      <c r="P48" s="55" t="s">
        <v>777</v>
      </c>
      <c r="Q48" s="73" t="str">
        <f t="shared" si="1"/>
        <v>TURF: REGULAR ABSENCE (1_TOO_FEW) with FEW EXCEPTIONS  ;REEDS: 0_NONE ; IDLE Periods:SIGNIFICANT</v>
      </c>
      <c r="R48" s="230" t="str">
        <f t="shared" si="12"/>
        <v>1_ALMOST_FROZEN</v>
      </c>
      <c r="S48" s="8" t="str">
        <f t="shared" ref="S48:S53" si="19">IF(AK48=0,"20_MNTNC_ONLY",IF(AL48=0,"10_EXP_ONLY","XXX"))</f>
        <v>10_EXP_ONLY</v>
      </c>
      <c r="T48" s="8">
        <v>8</v>
      </c>
      <c r="U48" s="8">
        <v>1</v>
      </c>
      <c r="V48" s="8">
        <v>1</v>
      </c>
      <c r="W48" s="84">
        <v>4</v>
      </c>
      <c r="X48" s="86">
        <f t="shared" si="13"/>
        <v>0.25</v>
      </c>
      <c r="Y48" s="8">
        <v>6</v>
      </c>
      <c r="Z48" s="8">
        <v>6</v>
      </c>
      <c r="AA48" s="8">
        <v>28</v>
      </c>
      <c r="AB48" s="8">
        <v>29</v>
      </c>
      <c r="AC48" s="8">
        <v>0</v>
      </c>
      <c r="AD48" s="8">
        <v>0</v>
      </c>
      <c r="AE48" s="8">
        <v>0</v>
      </c>
      <c r="AF48" s="8">
        <v>0</v>
      </c>
      <c r="AG48" s="8">
        <v>1</v>
      </c>
      <c r="AH48" s="8">
        <v>0</v>
      </c>
      <c r="AI48" s="8">
        <v>0</v>
      </c>
      <c r="AJ48" s="8">
        <v>0</v>
      </c>
      <c r="AK48" s="13">
        <v>1</v>
      </c>
      <c r="AL48" s="8">
        <v>0</v>
      </c>
      <c r="AM48" s="164">
        <v>1</v>
      </c>
      <c r="AN48" s="9">
        <v>0.25</v>
      </c>
      <c r="AO48" s="9">
        <v>1</v>
      </c>
      <c r="AP48" s="9">
        <v>1</v>
      </c>
      <c r="AQ48" s="9">
        <v>0</v>
      </c>
      <c r="AR48" s="9">
        <v>0</v>
      </c>
      <c r="AS48" s="9">
        <v>0</v>
      </c>
      <c r="AT48" s="78">
        <v>0.25</v>
      </c>
      <c r="AU48" s="78">
        <f t="shared" si="3"/>
        <v>0.1111111111111111</v>
      </c>
      <c r="AV48" s="79">
        <v>1</v>
      </c>
      <c r="AW48" s="9">
        <v>1</v>
      </c>
      <c r="AX48" s="9">
        <v>1</v>
      </c>
      <c r="AY48" s="47">
        <f t="shared" si="18"/>
        <v>1</v>
      </c>
      <c r="AZ48" s="47">
        <f t="shared" si="14"/>
        <v>1</v>
      </c>
      <c r="BA48" s="9">
        <f t="shared" si="5"/>
        <v>4</v>
      </c>
      <c r="BB48" s="139">
        <v>1047</v>
      </c>
      <c r="BC48" s="139">
        <v>2598</v>
      </c>
      <c r="BD48" s="139" t="s">
        <v>557</v>
      </c>
      <c r="BE48" s="139" t="s">
        <v>558</v>
      </c>
      <c r="BF48" s="139">
        <v>807</v>
      </c>
      <c r="BG48" s="139">
        <v>26</v>
      </c>
      <c r="BH48" s="9">
        <f t="shared" si="15"/>
        <v>9.9132589838909543E-3</v>
      </c>
      <c r="BI48" s="140">
        <f t="shared" si="16"/>
        <v>3.8204393505253103E-3</v>
      </c>
    </row>
    <row r="49" spans="1:61" ht="25" customHeight="1" x14ac:dyDescent="0.35">
      <c r="A49" s="8" t="s">
        <v>214</v>
      </c>
      <c r="B49" s="158" t="s">
        <v>277</v>
      </c>
      <c r="C49" s="8" t="str">
        <f t="shared" si="8"/>
        <v>0_UpTo10Days</v>
      </c>
      <c r="D49" s="8" t="str">
        <f t="shared" si="9"/>
        <v>0_NONE</v>
      </c>
      <c r="E49" s="8" t="s">
        <v>284</v>
      </c>
      <c r="F49" s="8">
        <f t="shared" si="0"/>
        <v>1</v>
      </c>
      <c r="G49" s="55" t="str">
        <f t="shared" si="10"/>
        <v>1_TOO_FEW</v>
      </c>
      <c r="H49" s="65">
        <v>0</v>
      </c>
      <c r="I49" s="55" t="s">
        <v>279</v>
      </c>
      <c r="J49" s="65">
        <v>1</v>
      </c>
      <c r="K49" s="55" t="str">
        <f t="shared" si="11"/>
        <v>1_TOO_FEW</v>
      </c>
      <c r="L49" s="183">
        <f t="shared" si="17"/>
        <v>1</v>
      </c>
      <c r="M49" s="55" t="s">
        <v>770</v>
      </c>
      <c r="N49" s="55" t="s">
        <v>771</v>
      </c>
      <c r="O49" s="55" t="s">
        <v>775</v>
      </c>
      <c r="P49" s="55" t="s">
        <v>777</v>
      </c>
      <c r="Q49" s="73" t="str">
        <f t="shared" si="1"/>
        <v>TURF: REGULAR ABSENCE (1_TOO_FEW) with FEW EXCEPTIONS  ;REEDS: 0_NONE ; IDLE Periods:SIGNIFICANT</v>
      </c>
      <c r="R49" s="230" t="str">
        <f t="shared" si="12"/>
        <v>1_ALMOST_FROZEN</v>
      </c>
      <c r="S49" s="8" t="str">
        <f t="shared" si="19"/>
        <v>20_MNTNC_ONLY</v>
      </c>
      <c r="T49" s="8">
        <v>8</v>
      </c>
      <c r="U49" s="8">
        <v>1</v>
      </c>
      <c r="V49" s="8">
        <v>1</v>
      </c>
      <c r="W49" s="84">
        <v>2</v>
      </c>
      <c r="X49" s="86">
        <f t="shared" si="13"/>
        <v>0.5</v>
      </c>
      <c r="Y49" s="8">
        <v>11</v>
      </c>
      <c r="Z49" s="8">
        <v>11</v>
      </c>
      <c r="AA49" s="8">
        <v>52</v>
      </c>
      <c r="AB49" s="8">
        <v>52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2</v>
      </c>
      <c r="AJ49" s="8">
        <v>0</v>
      </c>
      <c r="AK49" s="13">
        <v>0</v>
      </c>
      <c r="AL49" s="8">
        <v>2</v>
      </c>
      <c r="AM49" s="164">
        <v>2</v>
      </c>
      <c r="AN49" s="9">
        <v>0</v>
      </c>
      <c r="AO49" s="9">
        <v>0</v>
      </c>
      <c r="AP49" s="9">
        <v>0</v>
      </c>
      <c r="AQ49" s="9">
        <v>1</v>
      </c>
      <c r="AR49" s="9">
        <v>2</v>
      </c>
      <c r="AS49" s="9">
        <v>2</v>
      </c>
      <c r="AT49" s="78">
        <v>1</v>
      </c>
      <c r="AU49" s="78">
        <f t="shared" si="3"/>
        <v>0.22222222222222221</v>
      </c>
      <c r="AV49" s="79">
        <v>2</v>
      </c>
      <c r="AW49" s="9">
        <v>2</v>
      </c>
      <c r="AX49" s="9">
        <v>1</v>
      </c>
      <c r="AY49" s="47">
        <f t="shared" si="18"/>
        <v>0</v>
      </c>
      <c r="AZ49" s="47">
        <f t="shared" si="14"/>
        <v>1</v>
      </c>
      <c r="BA49" s="9">
        <f t="shared" si="5"/>
        <v>2</v>
      </c>
      <c r="BB49" s="139">
        <v>26</v>
      </c>
      <c r="BC49" s="139">
        <v>143</v>
      </c>
      <c r="BD49" s="139" t="s">
        <v>749</v>
      </c>
      <c r="BE49" s="139" t="s">
        <v>750</v>
      </c>
      <c r="BF49" s="139">
        <v>700</v>
      </c>
      <c r="BG49" s="139">
        <v>23</v>
      </c>
      <c r="BH49" s="9">
        <f t="shared" si="15"/>
        <v>1.1428571428571429E-2</v>
      </c>
      <c r="BI49" s="140">
        <f t="shared" si="16"/>
        <v>7.6923076923076927E-2</v>
      </c>
    </row>
    <row r="50" spans="1:61" ht="25" customHeight="1" x14ac:dyDescent="0.35">
      <c r="A50" s="8" t="s">
        <v>206</v>
      </c>
      <c r="B50" s="158" t="s">
        <v>277</v>
      </c>
      <c r="C50" s="8" t="str">
        <f t="shared" si="8"/>
        <v>0_UpTo10Days</v>
      </c>
      <c r="D50" s="8" t="str">
        <f t="shared" si="9"/>
        <v>0_NONE</v>
      </c>
      <c r="E50" s="8" t="s">
        <v>284</v>
      </c>
      <c r="F50" s="8">
        <f t="shared" si="0"/>
        <v>1</v>
      </c>
      <c r="G50" s="55" t="str">
        <f t="shared" si="10"/>
        <v>1_TOO_FEW</v>
      </c>
      <c r="H50" s="65">
        <v>0</v>
      </c>
      <c r="I50" s="55" t="s">
        <v>279</v>
      </c>
      <c r="J50" s="65">
        <v>1</v>
      </c>
      <c r="K50" s="55" t="str">
        <f t="shared" si="11"/>
        <v>1_TOO_FEW</v>
      </c>
      <c r="L50" s="183">
        <f t="shared" si="17"/>
        <v>1</v>
      </c>
      <c r="M50" s="55" t="s">
        <v>770</v>
      </c>
      <c r="N50" s="55" t="s">
        <v>771</v>
      </c>
      <c r="O50" s="55" t="s">
        <v>775</v>
      </c>
      <c r="P50" s="55" t="s">
        <v>777</v>
      </c>
      <c r="Q50" s="73" t="str">
        <f t="shared" si="1"/>
        <v>TURF: REGULAR ABSENCE (1_TOO_FEW) with FEW EXCEPTIONS  ;REEDS: 0_NONE ; IDLE Periods:SIGNIFICANT</v>
      </c>
      <c r="R50" s="230" t="str">
        <f t="shared" si="12"/>
        <v>1_ALMOST_FROZEN</v>
      </c>
      <c r="S50" s="8" t="str">
        <f t="shared" si="19"/>
        <v>10_EXP_ONLY</v>
      </c>
      <c r="T50" s="8">
        <v>9</v>
      </c>
      <c r="U50" s="8">
        <v>1</v>
      </c>
      <c r="V50" s="8">
        <v>1</v>
      </c>
      <c r="W50" s="84">
        <v>6</v>
      </c>
      <c r="X50" s="86">
        <f t="shared" si="13"/>
        <v>0.16666666666666666</v>
      </c>
      <c r="Y50" s="8">
        <v>3</v>
      </c>
      <c r="Z50" s="8">
        <v>3</v>
      </c>
      <c r="AA50" s="8">
        <v>15</v>
      </c>
      <c r="AB50" s="8">
        <v>16</v>
      </c>
      <c r="AC50" s="8">
        <v>0</v>
      </c>
      <c r="AD50" s="8">
        <v>0</v>
      </c>
      <c r="AE50" s="8">
        <v>0</v>
      </c>
      <c r="AF50" s="8">
        <v>0</v>
      </c>
      <c r="AG50" s="8">
        <v>1</v>
      </c>
      <c r="AH50" s="8">
        <v>0</v>
      </c>
      <c r="AI50" s="8">
        <v>0</v>
      </c>
      <c r="AJ50" s="8">
        <v>0</v>
      </c>
      <c r="AK50" s="13">
        <v>1</v>
      </c>
      <c r="AL50" s="8">
        <v>0</v>
      </c>
      <c r="AM50" s="164">
        <v>1</v>
      </c>
      <c r="AN50" s="9">
        <v>0.16666666666666599</v>
      </c>
      <c r="AO50" s="9">
        <v>1</v>
      </c>
      <c r="AP50" s="9">
        <v>1</v>
      </c>
      <c r="AQ50" s="9">
        <v>0</v>
      </c>
      <c r="AR50" s="9">
        <v>0</v>
      </c>
      <c r="AS50" s="9">
        <v>0</v>
      </c>
      <c r="AT50" s="78">
        <v>0.16666666666666599</v>
      </c>
      <c r="AU50" s="78">
        <f t="shared" si="3"/>
        <v>0.1</v>
      </c>
      <c r="AV50" s="79">
        <v>1</v>
      </c>
      <c r="AW50" s="9">
        <v>1</v>
      </c>
      <c r="AX50" s="9">
        <v>1</v>
      </c>
      <c r="AY50" s="47">
        <f t="shared" si="18"/>
        <v>1</v>
      </c>
      <c r="AZ50" s="47">
        <f t="shared" si="14"/>
        <v>1</v>
      </c>
      <c r="BA50" s="9">
        <f t="shared" si="5"/>
        <v>6</v>
      </c>
      <c r="BB50" s="139">
        <v>143</v>
      </c>
      <c r="BC50" s="139">
        <v>258</v>
      </c>
      <c r="BD50" s="139" t="s">
        <v>731</v>
      </c>
      <c r="BE50" s="139" t="s">
        <v>732</v>
      </c>
      <c r="BF50" s="139">
        <v>87</v>
      </c>
      <c r="BG50" s="139">
        <v>2</v>
      </c>
      <c r="BH50" s="9">
        <f t="shared" si="15"/>
        <v>0.10344827586206896</v>
      </c>
      <c r="BI50" s="140">
        <f t="shared" si="16"/>
        <v>4.195804195804196E-2</v>
      </c>
    </row>
    <row r="51" spans="1:61" ht="25" customHeight="1" x14ac:dyDescent="0.35">
      <c r="A51" s="8" t="s">
        <v>143</v>
      </c>
      <c r="B51" s="158" t="s">
        <v>277</v>
      </c>
      <c r="C51" s="8" t="str">
        <f t="shared" si="8"/>
        <v>0_UpTo10Days</v>
      </c>
      <c r="D51" s="8" t="str">
        <f t="shared" si="9"/>
        <v>0_NONE</v>
      </c>
      <c r="E51" s="8" t="s">
        <v>284</v>
      </c>
      <c r="F51" s="8">
        <f t="shared" si="0"/>
        <v>1</v>
      </c>
      <c r="G51" s="55" t="str">
        <f t="shared" si="10"/>
        <v>1_TOO_FEW</v>
      </c>
      <c r="H51" s="65">
        <v>0</v>
      </c>
      <c r="I51" s="55" t="s">
        <v>279</v>
      </c>
      <c r="J51" s="65">
        <v>1</v>
      </c>
      <c r="K51" s="55" t="str">
        <f t="shared" si="11"/>
        <v>1_TOO_FEW</v>
      </c>
      <c r="L51" s="183">
        <f t="shared" si="17"/>
        <v>1</v>
      </c>
      <c r="M51" s="55" t="s">
        <v>770</v>
      </c>
      <c r="N51" s="55" t="s">
        <v>771</v>
      </c>
      <c r="O51" s="55" t="s">
        <v>775</v>
      </c>
      <c r="P51" s="55" t="s">
        <v>777</v>
      </c>
      <c r="Q51" s="73" t="str">
        <f t="shared" si="1"/>
        <v>TURF: REGULAR ABSENCE (1_TOO_FEW) with FEW EXCEPTIONS  ;REEDS: 0_NONE ; IDLE Periods:SIGNIFICANT</v>
      </c>
      <c r="R51" s="230" t="str">
        <f t="shared" si="12"/>
        <v>1_ALMOST_FROZEN</v>
      </c>
      <c r="S51" s="8" t="str">
        <f t="shared" si="19"/>
        <v>20_MNTNC_ONLY</v>
      </c>
      <c r="T51" s="8">
        <v>10</v>
      </c>
      <c r="U51" s="8">
        <v>1</v>
      </c>
      <c r="V51" s="8">
        <v>1</v>
      </c>
      <c r="W51" s="84">
        <v>2</v>
      </c>
      <c r="X51" s="86">
        <f t="shared" si="13"/>
        <v>0.5</v>
      </c>
      <c r="Y51" s="8">
        <v>1</v>
      </c>
      <c r="Z51" s="8">
        <v>1</v>
      </c>
      <c r="AA51" s="8">
        <v>9</v>
      </c>
      <c r="AB51" s="8">
        <v>9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1</v>
      </c>
      <c r="AJ51" s="8">
        <v>0</v>
      </c>
      <c r="AK51" s="13">
        <v>0</v>
      </c>
      <c r="AL51" s="8">
        <v>1</v>
      </c>
      <c r="AM51" s="164">
        <v>1</v>
      </c>
      <c r="AN51" s="9">
        <v>0</v>
      </c>
      <c r="AO51" s="9">
        <v>0</v>
      </c>
      <c r="AP51" s="9">
        <v>0</v>
      </c>
      <c r="AQ51" s="9">
        <v>0.5</v>
      </c>
      <c r="AR51" s="9">
        <v>1</v>
      </c>
      <c r="AS51" s="9">
        <v>1</v>
      </c>
      <c r="AT51" s="78">
        <v>0.5</v>
      </c>
      <c r="AU51" s="78">
        <f t="shared" si="3"/>
        <v>9.0909090909090912E-2</v>
      </c>
      <c r="AV51" s="79">
        <v>1</v>
      </c>
      <c r="AW51" s="9">
        <v>1</v>
      </c>
      <c r="AX51" s="9">
        <v>1</v>
      </c>
      <c r="AY51" s="47">
        <f t="shared" si="18"/>
        <v>0</v>
      </c>
      <c r="AZ51" s="47">
        <f t="shared" si="14"/>
        <v>1</v>
      </c>
      <c r="BA51" s="9">
        <f t="shared" si="5"/>
        <v>2</v>
      </c>
      <c r="BB51" s="139">
        <v>46</v>
      </c>
      <c r="BC51" s="139">
        <v>311</v>
      </c>
      <c r="BD51" s="139" t="s">
        <v>587</v>
      </c>
      <c r="BE51" s="139" t="s">
        <v>588</v>
      </c>
      <c r="BF51" s="139">
        <v>102</v>
      </c>
      <c r="BG51" s="139">
        <v>3</v>
      </c>
      <c r="BH51" s="9">
        <f t="shared" si="15"/>
        <v>9.8039215686274508E-2</v>
      </c>
      <c r="BI51" s="140">
        <f t="shared" si="16"/>
        <v>4.3478260869565216E-2</v>
      </c>
    </row>
    <row r="52" spans="1:61" ht="25" customHeight="1" x14ac:dyDescent="0.35">
      <c r="A52" s="8" t="s">
        <v>183</v>
      </c>
      <c r="B52" s="158" t="s">
        <v>277</v>
      </c>
      <c r="C52" s="8" t="str">
        <f t="shared" si="8"/>
        <v>0_UpTo10Days</v>
      </c>
      <c r="D52" s="8" t="str">
        <f t="shared" si="9"/>
        <v>0_NONE</v>
      </c>
      <c r="E52" s="8" t="s">
        <v>284</v>
      </c>
      <c r="F52" s="8">
        <f t="shared" si="0"/>
        <v>1</v>
      </c>
      <c r="G52" s="55" t="str">
        <f t="shared" si="10"/>
        <v>1_TOO_FEW</v>
      </c>
      <c r="H52" s="65">
        <v>0</v>
      </c>
      <c r="I52" s="55" t="s">
        <v>279</v>
      </c>
      <c r="J52" s="65">
        <v>1</v>
      </c>
      <c r="K52" s="55" t="str">
        <f t="shared" si="11"/>
        <v>1_TOO_FEW</v>
      </c>
      <c r="L52" s="183">
        <f t="shared" si="17"/>
        <v>1</v>
      </c>
      <c r="M52" s="55" t="s">
        <v>770</v>
      </c>
      <c r="N52" s="55" t="s">
        <v>771</v>
      </c>
      <c r="O52" s="55" t="s">
        <v>775</v>
      </c>
      <c r="P52" s="55" t="s">
        <v>777</v>
      </c>
      <c r="Q52" s="73" t="str">
        <f t="shared" si="1"/>
        <v>TURF: REGULAR ABSENCE (1_TOO_FEW) with FEW EXCEPTIONS  ;REEDS: 0_NONE ; IDLE Periods:SIGNIFICANT</v>
      </c>
      <c r="R52" s="230" t="str">
        <f t="shared" si="12"/>
        <v>1_ALMOST_FROZEN</v>
      </c>
      <c r="S52" s="8" t="str">
        <f t="shared" si="19"/>
        <v>10_EXP_ONLY</v>
      </c>
      <c r="T52" s="8">
        <v>10</v>
      </c>
      <c r="U52" s="8">
        <v>1</v>
      </c>
      <c r="V52" s="8">
        <v>1</v>
      </c>
      <c r="W52" s="84">
        <v>2</v>
      </c>
      <c r="X52" s="86">
        <f t="shared" si="13"/>
        <v>0.5</v>
      </c>
      <c r="Y52" s="8">
        <v>6</v>
      </c>
      <c r="Z52" s="8">
        <v>6</v>
      </c>
      <c r="AA52" s="8">
        <v>41</v>
      </c>
      <c r="AB52" s="8">
        <v>42</v>
      </c>
      <c r="AC52" s="8">
        <v>0</v>
      </c>
      <c r="AD52" s="8">
        <v>0</v>
      </c>
      <c r="AE52" s="8">
        <v>0</v>
      </c>
      <c r="AF52" s="8">
        <v>0</v>
      </c>
      <c r="AG52" s="8">
        <v>1</v>
      </c>
      <c r="AH52" s="8">
        <v>0</v>
      </c>
      <c r="AI52" s="8">
        <v>0</v>
      </c>
      <c r="AJ52" s="8">
        <v>0</v>
      </c>
      <c r="AK52" s="13">
        <v>1</v>
      </c>
      <c r="AL52" s="8">
        <v>0</v>
      </c>
      <c r="AM52" s="164">
        <v>1</v>
      </c>
      <c r="AN52" s="9">
        <v>0.5</v>
      </c>
      <c r="AO52" s="9">
        <v>1</v>
      </c>
      <c r="AP52" s="9">
        <v>1</v>
      </c>
      <c r="AQ52" s="9">
        <v>0</v>
      </c>
      <c r="AR52" s="9">
        <v>0</v>
      </c>
      <c r="AS52" s="9">
        <v>0</v>
      </c>
      <c r="AT52" s="78">
        <v>0.5</v>
      </c>
      <c r="AU52" s="78">
        <f t="shared" si="3"/>
        <v>9.0909090909090912E-2</v>
      </c>
      <c r="AV52" s="79">
        <v>1</v>
      </c>
      <c r="AW52" s="9">
        <v>1</v>
      </c>
      <c r="AX52" s="9">
        <v>1</v>
      </c>
      <c r="AY52" s="47">
        <f t="shared" si="18"/>
        <v>1</v>
      </c>
      <c r="AZ52" s="47">
        <f t="shared" si="14"/>
        <v>1</v>
      </c>
      <c r="BA52" s="9">
        <f t="shared" si="5"/>
        <v>2</v>
      </c>
      <c r="BB52" s="139">
        <v>139</v>
      </c>
      <c r="BC52" s="139">
        <v>6332</v>
      </c>
      <c r="BD52" s="139" t="s">
        <v>681</v>
      </c>
      <c r="BE52" s="139" t="s">
        <v>682</v>
      </c>
      <c r="BF52" s="139">
        <v>291</v>
      </c>
      <c r="BG52" s="139">
        <v>9</v>
      </c>
      <c r="BH52" s="9">
        <f t="shared" si="15"/>
        <v>3.4364261168384883E-2</v>
      </c>
      <c r="BI52" s="140">
        <f t="shared" si="16"/>
        <v>1.4388489208633094E-2</v>
      </c>
    </row>
    <row r="53" spans="1:61" ht="25" customHeight="1" x14ac:dyDescent="0.35">
      <c r="A53" s="8" t="s">
        <v>62</v>
      </c>
      <c r="B53" s="158" t="s">
        <v>277</v>
      </c>
      <c r="C53" s="8" t="str">
        <f t="shared" si="8"/>
        <v>1_11To180D</v>
      </c>
      <c r="D53" s="8" t="str">
        <f t="shared" si="9"/>
        <v>0_NONE</v>
      </c>
      <c r="E53" s="8" t="s">
        <v>284</v>
      </c>
      <c r="F53" s="8">
        <f t="shared" si="0"/>
        <v>1</v>
      </c>
      <c r="G53" s="55" t="str">
        <f t="shared" si="10"/>
        <v>1_TOO_FEW</v>
      </c>
      <c r="H53" s="65">
        <v>0</v>
      </c>
      <c r="I53" s="55" t="s">
        <v>279</v>
      </c>
      <c r="J53" s="65">
        <v>1</v>
      </c>
      <c r="K53" s="55" t="str">
        <f t="shared" si="11"/>
        <v>1_TOO_FEW</v>
      </c>
      <c r="L53" s="183">
        <f t="shared" si="17"/>
        <v>1</v>
      </c>
      <c r="M53" s="55" t="s">
        <v>770</v>
      </c>
      <c r="N53" s="55" t="s">
        <v>771</v>
      </c>
      <c r="O53" s="55" t="s">
        <v>775</v>
      </c>
      <c r="P53" s="55" t="s">
        <v>777</v>
      </c>
      <c r="Q53" s="73" t="str">
        <f t="shared" si="1"/>
        <v>TURF: REGULAR ABSENCE (1_TOO_FEW) with FEW EXCEPTIONS  ;REEDS: 0_NONE ; IDLE Periods:SIGNIFICANT</v>
      </c>
      <c r="R53" s="230" t="str">
        <f t="shared" si="12"/>
        <v>1_ALMOST_FROZEN</v>
      </c>
      <c r="S53" s="8" t="str">
        <f t="shared" si="19"/>
        <v>20_MNTNC_ONLY</v>
      </c>
      <c r="T53" s="8">
        <v>12</v>
      </c>
      <c r="U53" s="8">
        <v>1</v>
      </c>
      <c r="V53" s="8">
        <v>1</v>
      </c>
      <c r="W53" s="84">
        <v>2</v>
      </c>
      <c r="X53" s="86">
        <f t="shared" si="13"/>
        <v>0.5</v>
      </c>
      <c r="Y53" s="8">
        <v>2</v>
      </c>
      <c r="Z53" s="8">
        <v>2</v>
      </c>
      <c r="AA53" s="8">
        <v>9</v>
      </c>
      <c r="AB53" s="8">
        <v>9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1</v>
      </c>
      <c r="AK53" s="13">
        <v>0</v>
      </c>
      <c r="AL53" s="8">
        <v>1</v>
      </c>
      <c r="AM53" s="164">
        <v>1</v>
      </c>
      <c r="AN53" s="9">
        <v>0</v>
      </c>
      <c r="AO53" s="9">
        <v>0</v>
      </c>
      <c r="AP53" s="9">
        <v>0</v>
      </c>
      <c r="AQ53" s="9">
        <v>0.5</v>
      </c>
      <c r="AR53" s="9">
        <v>1</v>
      </c>
      <c r="AS53" s="9">
        <v>1</v>
      </c>
      <c r="AT53" s="78">
        <v>0.5</v>
      </c>
      <c r="AU53" s="78">
        <f t="shared" si="3"/>
        <v>7.6923076923076927E-2</v>
      </c>
      <c r="AV53" s="79">
        <v>1</v>
      </c>
      <c r="AW53" s="9">
        <v>1</v>
      </c>
      <c r="AX53" s="9">
        <v>1</v>
      </c>
      <c r="AY53" s="47">
        <f t="shared" si="18"/>
        <v>0</v>
      </c>
      <c r="AZ53" s="47">
        <f t="shared" si="14"/>
        <v>1</v>
      </c>
      <c r="BA53" s="9">
        <f t="shared" si="5"/>
        <v>2</v>
      </c>
      <c r="BB53" s="139">
        <v>86</v>
      </c>
      <c r="BC53" s="139">
        <v>232</v>
      </c>
      <c r="BD53" s="139" t="s">
        <v>394</v>
      </c>
      <c r="BE53" s="139" t="s">
        <v>395</v>
      </c>
      <c r="BF53" s="139">
        <v>280</v>
      </c>
      <c r="BG53" s="139">
        <v>9</v>
      </c>
      <c r="BH53" s="9">
        <f t="shared" si="15"/>
        <v>4.2857142857142858E-2</v>
      </c>
      <c r="BI53" s="140">
        <f t="shared" si="16"/>
        <v>2.3255813953488372E-2</v>
      </c>
    </row>
    <row r="54" spans="1:61" ht="25" customHeight="1" x14ac:dyDescent="0.35">
      <c r="A54" s="8" t="s">
        <v>140</v>
      </c>
      <c r="B54" s="158" t="s">
        <v>277</v>
      </c>
      <c r="C54" s="8" t="str">
        <f t="shared" si="8"/>
        <v>1_11To180D</v>
      </c>
      <c r="D54" s="8" t="str">
        <f t="shared" si="9"/>
        <v>1_SMALL</v>
      </c>
      <c r="E54" s="8" t="s">
        <v>313</v>
      </c>
      <c r="F54" s="8">
        <f t="shared" si="0"/>
        <v>1</v>
      </c>
      <c r="G54" s="55" t="str">
        <f t="shared" si="10"/>
        <v>1_TOO_FEW</v>
      </c>
      <c r="H54" s="65">
        <v>0</v>
      </c>
      <c r="I54" s="55" t="s">
        <v>279</v>
      </c>
      <c r="J54" s="65">
        <v>1</v>
      </c>
      <c r="K54" s="55" t="str">
        <f t="shared" si="11"/>
        <v>1_TOO_FEW</v>
      </c>
      <c r="L54" s="183">
        <f t="shared" si="17"/>
        <v>1</v>
      </c>
      <c r="M54" s="55" t="s">
        <v>770</v>
      </c>
      <c r="N54" s="55" t="s">
        <v>771</v>
      </c>
      <c r="O54" s="55" t="s">
        <v>775</v>
      </c>
      <c r="P54" s="55" t="s">
        <v>777</v>
      </c>
      <c r="Q54" s="73" t="str">
        <f t="shared" si="1"/>
        <v>TURF: REGULAR ABSENCE (1_TOO_FEW) with FEW EXCEPTIONS  ;REEDS: 0_NONE ; IDLE Periods:SIGNIFICANT</v>
      </c>
      <c r="R54" s="230" t="str">
        <f t="shared" si="12"/>
        <v>1_ALMOST_FROZEN</v>
      </c>
      <c r="S54" s="8" t="s">
        <v>278</v>
      </c>
      <c r="T54" s="8">
        <v>15</v>
      </c>
      <c r="U54" s="8">
        <v>1</v>
      </c>
      <c r="V54" s="8">
        <v>1</v>
      </c>
      <c r="W54" s="84">
        <v>4</v>
      </c>
      <c r="X54" s="86">
        <f t="shared" si="13"/>
        <v>0.25</v>
      </c>
      <c r="Y54" s="8">
        <v>3</v>
      </c>
      <c r="Z54" s="8">
        <v>4</v>
      </c>
      <c r="AA54" s="8">
        <v>15</v>
      </c>
      <c r="AB54" s="8">
        <v>17</v>
      </c>
      <c r="AC54" s="8">
        <v>1</v>
      </c>
      <c r="AD54" s="8">
        <v>0</v>
      </c>
      <c r="AE54" s="8">
        <v>2</v>
      </c>
      <c r="AF54" s="8">
        <v>0</v>
      </c>
      <c r="AG54" s="8">
        <v>1</v>
      </c>
      <c r="AH54" s="8">
        <v>1</v>
      </c>
      <c r="AI54" s="8">
        <v>0</v>
      </c>
      <c r="AJ54" s="8">
        <v>0</v>
      </c>
      <c r="AK54" s="13">
        <v>3</v>
      </c>
      <c r="AL54" s="8">
        <v>1</v>
      </c>
      <c r="AM54" s="164">
        <v>4</v>
      </c>
      <c r="AN54" s="9">
        <v>0.75</v>
      </c>
      <c r="AO54" s="9">
        <v>3</v>
      </c>
      <c r="AP54" s="9">
        <v>3</v>
      </c>
      <c r="AQ54" s="9">
        <v>0.25</v>
      </c>
      <c r="AR54" s="9">
        <v>1</v>
      </c>
      <c r="AS54" s="9">
        <v>1</v>
      </c>
      <c r="AT54" s="78">
        <v>1</v>
      </c>
      <c r="AU54" s="78">
        <f t="shared" si="3"/>
        <v>0.25</v>
      </c>
      <c r="AV54" s="79">
        <v>4</v>
      </c>
      <c r="AW54" s="9">
        <v>4</v>
      </c>
      <c r="AX54" s="9">
        <v>1.3333333333333299</v>
      </c>
      <c r="AY54" s="47">
        <f t="shared" si="18"/>
        <v>0.75</v>
      </c>
      <c r="AZ54" s="47">
        <f t="shared" si="14"/>
        <v>1</v>
      </c>
      <c r="BA54" s="9">
        <f t="shared" si="5"/>
        <v>4</v>
      </c>
      <c r="BB54" s="139">
        <v>63</v>
      </c>
      <c r="BC54" s="139">
        <v>316</v>
      </c>
      <c r="BD54" s="139" t="s">
        <v>579</v>
      </c>
      <c r="BE54" s="139" t="s">
        <v>580</v>
      </c>
      <c r="BF54" s="139">
        <v>313</v>
      </c>
      <c r="BG54" s="139">
        <v>10</v>
      </c>
      <c r="BH54" s="9">
        <f t="shared" si="15"/>
        <v>4.7923322683706068E-2</v>
      </c>
      <c r="BI54" s="140">
        <f t="shared" si="16"/>
        <v>6.3492063492063489E-2</v>
      </c>
    </row>
    <row r="55" spans="1:61" ht="25" customHeight="1" x14ac:dyDescent="0.35">
      <c r="A55" s="8" t="s">
        <v>145</v>
      </c>
      <c r="B55" s="158" t="s">
        <v>277</v>
      </c>
      <c r="C55" s="8" t="str">
        <f t="shared" si="8"/>
        <v>1_11To180D</v>
      </c>
      <c r="D55" s="8" t="str">
        <f t="shared" si="9"/>
        <v>1_SMALL</v>
      </c>
      <c r="E55" s="8" t="s">
        <v>316</v>
      </c>
      <c r="F55" s="8">
        <f t="shared" si="0"/>
        <v>2</v>
      </c>
      <c r="G55" s="55" t="str">
        <f t="shared" si="10"/>
        <v>2_FEW</v>
      </c>
      <c r="H55" s="65">
        <v>0</v>
      </c>
      <c r="I55" s="55" t="s">
        <v>279</v>
      </c>
      <c r="J55" s="65">
        <v>2</v>
      </c>
      <c r="K55" s="55" t="str">
        <f t="shared" si="11"/>
        <v>2_FEW</v>
      </c>
      <c r="L55" s="183">
        <f t="shared" si="17"/>
        <v>1</v>
      </c>
      <c r="M55" s="55" t="s">
        <v>770</v>
      </c>
      <c r="N55" s="55" t="s">
        <v>771</v>
      </c>
      <c r="O55" s="55" t="s">
        <v>775</v>
      </c>
      <c r="P55" s="55" t="s">
        <v>777</v>
      </c>
      <c r="Q55" s="73" t="str">
        <f t="shared" si="1"/>
        <v>TURF: REGULAR ABSENCE (2_FEW) with FEW EXCEPTIONS  ;REEDS: 0_NONE ; IDLE Periods:SIGNIFICANT</v>
      </c>
      <c r="R55" s="230" t="str">
        <f t="shared" si="12"/>
        <v>1_ALMOST_FROZEN</v>
      </c>
      <c r="S55" s="8" t="str">
        <f>IF(AK55=0,"20_MNTNC_ONLY",IF(AL55=0,"10_EXP_ONLY","XXX"))</f>
        <v>10_EXP_ONLY</v>
      </c>
      <c r="T55" s="8">
        <v>20</v>
      </c>
      <c r="U55" s="8">
        <v>1</v>
      </c>
      <c r="V55" s="8">
        <v>1</v>
      </c>
      <c r="W55" s="84">
        <v>4</v>
      </c>
      <c r="X55" s="86">
        <f t="shared" si="13"/>
        <v>0.5</v>
      </c>
      <c r="Y55" s="8">
        <v>1</v>
      </c>
      <c r="Z55" s="8">
        <v>2</v>
      </c>
      <c r="AA55" s="8">
        <v>6</v>
      </c>
      <c r="AB55" s="8">
        <v>11</v>
      </c>
      <c r="AC55" s="8">
        <v>1</v>
      </c>
      <c r="AD55" s="8">
        <v>0</v>
      </c>
      <c r="AE55" s="8">
        <v>4</v>
      </c>
      <c r="AF55" s="8">
        <v>0</v>
      </c>
      <c r="AG55" s="8">
        <v>1</v>
      </c>
      <c r="AH55" s="8">
        <v>0</v>
      </c>
      <c r="AI55" s="8">
        <v>0</v>
      </c>
      <c r="AJ55" s="8">
        <v>0</v>
      </c>
      <c r="AK55" s="13">
        <v>5</v>
      </c>
      <c r="AL55" s="8">
        <v>0</v>
      </c>
      <c r="AM55" s="164">
        <v>5</v>
      </c>
      <c r="AN55" s="9">
        <v>1.25</v>
      </c>
      <c r="AO55" s="9">
        <v>5</v>
      </c>
      <c r="AP55" s="9">
        <v>5</v>
      </c>
      <c r="AQ55" s="9">
        <v>0</v>
      </c>
      <c r="AR55" s="9">
        <v>0</v>
      </c>
      <c r="AS55" s="9">
        <v>0</v>
      </c>
      <c r="AT55" s="78">
        <v>1.25</v>
      </c>
      <c r="AU55" s="78">
        <f t="shared" si="3"/>
        <v>0.23809523809523808</v>
      </c>
      <c r="AV55" s="79">
        <v>5</v>
      </c>
      <c r="AW55" s="9">
        <v>5</v>
      </c>
      <c r="AX55" s="9">
        <v>2</v>
      </c>
      <c r="AY55" s="47">
        <f t="shared" si="18"/>
        <v>1</v>
      </c>
      <c r="AZ55" s="47">
        <f t="shared" si="14"/>
        <v>2</v>
      </c>
      <c r="BA55" s="9">
        <f t="shared" si="5"/>
        <v>4</v>
      </c>
      <c r="BB55" s="139">
        <v>691</v>
      </c>
      <c r="BC55" s="139">
        <v>89354</v>
      </c>
      <c r="BD55" s="139" t="s">
        <v>599</v>
      </c>
      <c r="BE55" s="139" t="s">
        <v>600</v>
      </c>
      <c r="BF55" s="139">
        <v>1231</v>
      </c>
      <c r="BG55" s="139">
        <v>40</v>
      </c>
      <c r="BH55" s="9">
        <f t="shared" si="15"/>
        <v>1.6246953696181964E-2</v>
      </c>
      <c r="BI55" s="140">
        <f t="shared" si="16"/>
        <v>5.7887120115774236E-3</v>
      </c>
    </row>
    <row r="56" spans="1:61" ht="25" customHeight="1" x14ac:dyDescent="0.35">
      <c r="A56" s="8" t="s">
        <v>199</v>
      </c>
      <c r="B56" s="158" t="s">
        <v>277</v>
      </c>
      <c r="C56" s="8" t="str">
        <f t="shared" si="8"/>
        <v>1_11To180D</v>
      </c>
      <c r="D56" s="8" t="str">
        <f t="shared" si="9"/>
        <v>1_SMALL</v>
      </c>
      <c r="E56" s="8" t="s">
        <v>320</v>
      </c>
      <c r="F56" s="8">
        <f t="shared" si="0"/>
        <v>2</v>
      </c>
      <c r="G56" s="55" t="str">
        <f t="shared" si="10"/>
        <v>2_FEW</v>
      </c>
      <c r="H56" s="65">
        <v>0</v>
      </c>
      <c r="I56" s="55" t="s">
        <v>279</v>
      </c>
      <c r="J56" s="65">
        <v>2</v>
      </c>
      <c r="K56" s="55" t="str">
        <f t="shared" si="11"/>
        <v>2_FEW</v>
      </c>
      <c r="L56" s="183">
        <f t="shared" si="17"/>
        <v>1</v>
      </c>
      <c r="M56" s="55" t="s">
        <v>770</v>
      </c>
      <c r="N56" s="55" t="s">
        <v>771</v>
      </c>
      <c r="O56" s="55" t="s">
        <v>775</v>
      </c>
      <c r="P56" s="55" t="s">
        <v>777</v>
      </c>
      <c r="Q56" s="73" t="str">
        <f t="shared" si="1"/>
        <v>TURF: REGULAR ABSENCE (2_FEW) with FEW EXCEPTIONS  ;REEDS: 0_NONE ; IDLE Periods:SIGNIFICANT</v>
      </c>
      <c r="R56" s="230" t="str">
        <f t="shared" si="12"/>
        <v>1_ALMOST_FROZEN</v>
      </c>
      <c r="S56" s="8" t="s">
        <v>295</v>
      </c>
      <c r="T56" s="8">
        <v>20</v>
      </c>
      <c r="U56" s="8">
        <v>1</v>
      </c>
      <c r="V56" s="8">
        <v>1</v>
      </c>
      <c r="W56" s="84">
        <v>4</v>
      </c>
      <c r="X56" s="86">
        <f t="shared" si="13"/>
        <v>0.5</v>
      </c>
      <c r="Y56" s="8">
        <v>2</v>
      </c>
      <c r="Z56" s="8">
        <v>1</v>
      </c>
      <c r="AA56" s="8">
        <v>17</v>
      </c>
      <c r="AB56" s="8">
        <v>15</v>
      </c>
      <c r="AC56" s="8">
        <v>0</v>
      </c>
      <c r="AD56" s="8">
        <v>1</v>
      </c>
      <c r="AE56" s="8">
        <v>0</v>
      </c>
      <c r="AF56" s="8">
        <v>3</v>
      </c>
      <c r="AG56" s="8">
        <v>2</v>
      </c>
      <c r="AH56" s="8">
        <v>1</v>
      </c>
      <c r="AI56" s="8">
        <v>4</v>
      </c>
      <c r="AJ56" s="8">
        <v>0</v>
      </c>
      <c r="AK56" s="8">
        <v>2</v>
      </c>
      <c r="AL56" s="8">
        <v>8</v>
      </c>
      <c r="AM56" s="164">
        <v>10</v>
      </c>
      <c r="AN56" s="8">
        <v>0.5</v>
      </c>
      <c r="AO56" s="8">
        <v>2</v>
      </c>
      <c r="AP56" s="8">
        <v>2</v>
      </c>
      <c r="AQ56" s="8">
        <v>2</v>
      </c>
      <c r="AR56" s="8">
        <v>8</v>
      </c>
      <c r="AS56" s="8">
        <v>8</v>
      </c>
      <c r="AT56" s="78">
        <v>2.5</v>
      </c>
      <c r="AU56" s="78">
        <f t="shared" si="3"/>
        <v>0.47619047619047616</v>
      </c>
      <c r="AV56" s="79">
        <v>10</v>
      </c>
      <c r="AW56" s="8">
        <v>10</v>
      </c>
      <c r="AX56" s="8">
        <v>0.5</v>
      </c>
      <c r="AY56" s="8">
        <f t="shared" si="18"/>
        <v>0.2</v>
      </c>
      <c r="AZ56" s="47">
        <f t="shared" si="14"/>
        <v>2</v>
      </c>
      <c r="BA56" s="8">
        <f t="shared" si="5"/>
        <v>4</v>
      </c>
      <c r="BB56" s="139">
        <v>261</v>
      </c>
      <c r="BC56" s="139">
        <v>816</v>
      </c>
      <c r="BD56" s="139" t="s">
        <v>715</v>
      </c>
      <c r="BE56" s="139" t="s">
        <v>716</v>
      </c>
      <c r="BF56" s="139">
        <v>653</v>
      </c>
      <c r="BG56" s="139">
        <v>21</v>
      </c>
      <c r="BH56" s="9">
        <f t="shared" si="15"/>
        <v>3.0627871362940276E-2</v>
      </c>
      <c r="BI56" s="140">
        <f t="shared" si="16"/>
        <v>1.532567049808429E-2</v>
      </c>
    </row>
    <row r="57" spans="1:61" ht="25" customHeight="1" x14ac:dyDescent="0.35">
      <c r="A57" s="8" t="s">
        <v>86</v>
      </c>
      <c r="B57" s="158" t="s">
        <v>277</v>
      </c>
      <c r="C57" s="8" t="str">
        <f t="shared" si="8"/>
        <v>1_11To180D</v>
      </c>
      <c r="D57" s="8" t="str">
        <f t="shared" si="9"/>
        <v>0_NONE</v>
      </c>
      <c r="E57" s="8" t="s">
        <v>284</v>
      </c>
      <c r="F57" s="8">
        <f t="shared" si="0"/>
        <v>2</v>
      </c>
      <c r="G57" s="55" t="str">
        <f t="shared" si="10"/>
        <v>2_FEW</v>
      </c>
      <c r="H57" s="65">
        <v>0</v>
      </c>
      <c r="I57" s="55" t="s">
        <v>279</v>
      </c>
      <c r="J57" s="65">
        <v>2</v>
      </c>
      <c r="K57" s="55" t="str">
        <f t="shared" si="11"/>
        <v>2_FEW</v>
      </c>
      <c r="L57" s="183">
        <f t="shared" si="17"/>
        <v>1</v>
      </c>
      <c r="M57" s="55" t="s">
        <v>770</v>
      </c>
      <c r="N57" s="55" t="s">
        <v>771</v>
      </c>
      <c r="O57" s="55" t="s">
        <v>775</v>
      </c>
      <c r="P57" s="55" t="s">
        <v>777</v>
      </c>
      <c r="Q57" s="73" t="str">
        <f t="shared" si="1"/>
        <v>TURF: REGULAR ABSENCE (2_FEW) with FEW EXCEPTIONS  ;REEDS: 0_NONE ; IDLE Periods:SIGNIFICANT</v>
      </c>
      <c r="R57" s="230" t="str">
        <f t="shared" si="12"/>
        <v>1_ALMOST_FROZEN</v>
      </c>
      <c r="S57" s="8" t="s">
        <v>278</v>
      </c>
      <c r="T57" s="8">
        <v>24</v>
      </c>
      <c r="U57" s="8">
        <v>1</v>
      </c>
      <c r="V57" s="8">
        <v>1</v>
      </c>
      <c r="W57" s="84">
        <v>4</v>
      </c>
      <c r="X57" s="86">
        <f t="shared" si="13"/>
        <v>0.5</v>
      </c>
      <c r="Y57" s="8">
        <v>1</v>
      </c>
      <c r="Z57" s="8">
        <v>1</v>
      </c>
      <c r="AA57" s="8">
        <v>3</v>
      </c>
      <c r="AB57" s="8">
        <v>4</v>
      </c>
      <c r="AC57" s="8">
        <v>0</v>
      </c>
      <c r="AD57" s="8">
        <v>0</v>
      </c>
      <c r="AE57" s="8">
        <v>0</v>
      </c>
      <c r="AF57" s="8">
        <v>0</v>
      </c>
      <c r="AG57" s="8">
        <v>2</v>
      </c>
      <c r="AH57" s="8">
        <v>1</v>
      </c>
      <c r="AI57" s="8">
        <v>1</v>
      </c>
      <c r="AJ57" s="8">
        <v>0</v>
      </c>
      <c r="AK57" s="13">
        <v>2</v>
      </c>
      <c r="AL57" s="8">
        <v>2</v>
      </c>
      <c r="AM57" s="164">
        <v>4</v>
      </c>
      <c r="AN57" s="9">
        <v>0.5</v>
      </c>
      <c r="AO57" s="9">
        <v>2</v>
      </c>
      <c r="AP57" s="9">
        <v>2</v>
      </c>
      <c r="AQ57" s="9">
        <v>0.5</v>
      </c>
      <c r="AR57" s="9">
        <v>2</v>
      </c>
      <c r="AS57" s="9">
        <v>2</v>
      </c>
      <c r="AT57" s="78">
        <v>1</v>
      </c>
      <c r="AU57" s="78">
        <f t="shared" si="3"/>
        <v>0.16</v>
      </c>
      <c r="AV57" s="79">
        <v>4</v>
      </c>
      <c r="AW57" s="9">
        <v>4</v>
      </c>
      <c r="AX57" s="9">
        <v>1</v>
      </c>
      <c r="AY57" s="47">
        <f t="shared" si="18"/>
        <v>0.5</v>
      </c>
      <c r="AZ57" s="47">
        <f t="shared" si="14"/>
        <v>2</v>
      </c>
      <c r="BA57" s="9">
        <f t="shared" si="5"/>
        <v>4</v>
      </c>
      <c r="BB57" s="139">
        <v>14</v>
      </c>
      <c r="BC57" s="139">
        <v>35</v>
      </c>
      <c r="BD57" s="139" t="s">
        <v>456</v>
      </c>
      <c r="BE57" s="139" t="s">
        <v>457</v>
      </c>
      <c r="BF57" s="139">
        <v>51</v>
      </c>
      <c r="BG57" s="139">
        <v>1</v>
      </c>
      <c r="BH57" s="9">
        <f t="shared" si="15"/>
        <v>0.47058823529411764</v>
      </c>
      <c r="BI57" s="140">
        <f t="shared" si="16"/>
        <v>0.2857142857142857</v>
      </c>
    </row>
    <row r="58" spans="1:61" ht="25" customHeight="1" x14ac:dyDescent="0.35">
      <c r="A58" s="8" t="s">
        <v>92</v>
      </c>
      <c r="B58" s="158" t="s">
        <v>277</v>
      </c>
      <c r="C58" s="8" t="str">
        <f t="shared" si="8"/>
        <v>1_11To180D</v>
      </c>
      <c r="D58" s="8" t="str">
        <f t="shared" si="9"/>
        <v>0_NONE</v>
      </c>
      <c r="E58" s="8" t="s">
        <v>284</v>
      </c>
      <c r="F58" s="8">
        <f t="shared" si="0"/>
        <v>1</v>
      </c>
      <c r="G58" s="55" t="str">
        <f t="shared" si="10"/>
        <v>1_TOO_FEW</v>
      </c>
      <c r="H58" s="65">
        <v>0</v>
      </c>
      <c r="I58" s="55" t="s">
        <v>279</v>
      </c>
      <c r="J58" s="65">
        <v>1</v>
      </c>
      <c r="K58" s="55" t="str">
        <f t="shared" si="11"/>
        <v>1_TOO_FEW</v>
      </c>
      <c r="L58" s="183">
        <f t="shared" si="17"/>
        <v>1</v>
      </c>
      <c r="M58" s="55" t="s">
        <v>770</v>
      </c>
      <c r="N58" s="55" t="s">
        <v>771</v>
      </c>
      <c r="O58" s="55" t="s">
        <v>775</v>
      </c>
      <c r="P58" s="55" t="s">
        <v>777</v>
      </c>
      <c r="Q58" s="73" t="str">
        <f t="shared" si="1"/>
        <v>TURF: REGULAR ABSENCE (1_TOO_FEW) with FEW EXCEPTIONS  ;REEDS: 0_NONE ; IDLE Periods:SIGNIFICANT</v>
      </c>
      <c r="R58" s="230" t="str">
        <f t="shared" si="12"/>
        <v>1_ALMOST_FROZEN</v>
      </c>
      <c r="S58" s="8" t="str">
        <f>IF(AK58=0,"20_MNTNC_ONLY",IF(AL58=0,"10_EXP_ONLY","XXX"))</f>
        <v>10_EXP_ONLY</v>
      </c>
      <c r="T58" s="8">
        <v>26</v>
      </c>
      <c r="U58" s="8">
        <v>1</v>
      </c>
      <c r="V58" s="8">
        <v>1</v>
      </c>
      <c r="W58" s="84">
        <v>2</v>
      </c>
      <c r="X58" s="86">
        <f t="shared" si="13"/>
        <v>0.5</v>
      </c>
      <c r="Y58" s="8">
        <v>1</v>
      </c>
      <c r="Z58" s="8">
        <v>1</v>
      </c>
      <c r="AA58" s="8">
        <v>10</v>
      </c>
      <c r="AB58" s="8">
        <v>11</v>
      </c>
      <c r="AC58" s="8">
        <v>0</v>
      </c>
      <c r="AD58" s="8">
        <v>0</v>
      </c>
      <c r="AE58" s="8">
        <v>0</v>
      </c>
      <c r="AF58" s="8">
        <v>0</v>
      </c>
      <c r="AG58" s="8">
        <v>1</v>
      </c>
      <c r="AH58" s="8">
        <v>0</v>
      </c>
      <c r="AI58" s="8">
        <v>0</v>
      </c>
      <c r="AJ58" s="8">
        <v>0</v>
      </c>
      <c r="AK58" s="13">
        <v>1</v>
      </c>
      <c r="AL58" s="8">
        <v>0</v>
      </c>
      <c r="AM58" s="164">
        <v>1</v>
      </c>
      <c r="AN58" s="9">
        <v>0.5</v>
      </c>
      <c r="AO58" s="9">
        <v>1</v>
      </c>
      <c r="AP58" s="9">
        <v>1</v>
      </c>
      <c r="AQ58" s="9">
        <v>0</v>
      </c>
      <c r="AR58" s="9">
        <v>0</v>
      </c>
      <c r="AS58" s="9">
        <v>0</v>
      </c>
      <c r="AT58" s="78">
        <v>0.5</v>
      </c>
      <c r="AU58" s="78">
        <f t="shared" si="3"/>
        <v>3.7037037037037035E-2</v>
      </c>
      <c r="AV58" s="79">
        <v>1</v>
      </c>
      <c r="AW58" s="9">
        <v>1</v>
      </c>
      <c r="AX58" s="9">
        <v>1</v>
      </c>
      <c r="AY58" s="47">
        <f t="shared" si="18"/>
        <v>1</v>
      </c>
      <c r="AZ58" s="47">
        <f t="shared" si="14"/>
        <v>1</v>
      </c>
      <c r="BA58" s="9">
        <f t="shared" si="5"/>
        <v>2</v>
      </c>
      <c r="BB58" s="139">
        <v>7</v>
      </c>
      <c r="BC58" s="139">
        <v>168</v>
      </c>
      <c r="BD58" s="139" t="s">
        <v>472</v>
      </c>
      <c r="BE58" s="139" t="s">
        <v>473</v>
      </c>
      <c r="BF58" s="139">
        <v>26</v>
      </c>
      <c r="BG58" s="139">
        <v>0</v>
      </c>
      <c r="BH58" s="9">
        <f t="shared" si="15"/>
        <v>1</v>
      </c>
      <c r="BI58" s="140">
        <f t="shared" si="16"/>
        <v>0.2857142857142857</v>
      </c>
    </row>
    <row r="59" spans="1:61" ht="25" customHeight="1" x14ac:dyDescent="0.35">
      <c r="A59" s="8" t="s">
        <v>202</v>
      </c>
      <c r="B59" s="158" t="s">
        <v>277</v>
      </c>
      <c r="C59" s="8" t="str">
        <f t="shared" si="8"/>
        <v>1_11To180D</v>
      </c>
      <c r="D59" s="8" t="str">
        <f t="shared" si="9"/>
        <v>1_SMALL</v>
      </c>
      <c r="E59" s="8" t="s">
        <v>315</v>
      </c>
      <c r="F59" s="8">
        <f t="shared" si="0"/>
        <v>2</v>
      </c>
      <c r="G59" s="55" t="str">
        <f t="shared" si="10"/>
        <v>2_FEW</v>
      </c>
      <c r="H59" s="65">
        <v>0</v>
      </c>
      <c r="I59" s="55" t="s">
        <v>279</v>
      </c>
      <c r="J59" s="65">
        <v>2</v>
      </c>
      <c r="K59" s="55" t="str">
        <f t="shared" si="11"/>
        <v>2_FEW</v>
      </c>
      <c r="L59" s="183">
        <f t="shared" si="17"/>
        <v>1</v>
      </c>
      <c r="M59" s="55" t="s">
        <v>770</v>
      </c>
      <c r="N59" s="55" t="s">
        <v>771</v>
      </c>
      <c r="O59" s="55" t="s">
        <v>775</v>
      </c>
      <c r="P59" s="55" t="s">
        <v>777</v>
      </c>
      <c r="Q59" s="73" t="str">
        <f t="shared" si="1"/>
        <v>TURF: REGULAR ABSENCE (2_FEW) with FEW EXCEPTIONS  ;REEDS: 0_NONE ; IDLE Periods:SIGNIFICANT</v>
      </c>
      <c r="R59" s="230" t="str">
        <f t="shared" si="12"/>
        <v>1_ALMOST_FROZEN</v>
      </c>
      <c r="S59" s="8" t="str">
        <f>IF(AK59=0,"20_MNTNC_ONLY",IF(AL59=0,"10_EXP_ONLY","XXX"))</f>
        <v>10_EXP_ONLY</v>
      </c>
      <c r="T59" s="8">
        <v>28</v>
      </c>
      <c r="U59" s="8">
        <v>1</v>
      </c>
      <c r="V59" s="8">
        <v>1</v>
      </c>
      <c r="W59" s="84">
        <v>3</v>
      </c>
      <c r="X59" s="86">
        <f t="shared" si="13"/>
        <v>0.66666666666666663</v>
      </c>
      <c r="Y59" s="8">
        <v>2</v>
      </c>
      <c r="Z59" s="8">
        <v>4</v>
      </c>
      <c r="AA59" s="8">
        <v>8</v>
      </c>
      <c r="AB59" s="8">
        <v>13</v>
      </c>
      <c r="AC59" s="8">
        <v>2</v>
      </c>
      <c r="AD59" s="8">
        <v>0</v>
      </c>
      <c r="AE59" s="8">
        <v>4</v>
      </c>
      <c r="AF59" s="8">
        <v>0</v>
      </c>
      <c r="AG59" s="8">
        <v>1</v>
      </c>
      <c r="AH59" s="8">
        <v>0</v>
      </c>
      <c r="AI59" s="8">
        <v>0</v>
      </c>
      <c r="AJ59" s="8">
        <v>0</v>
      </c>
      <c r="AK59" s="8">
        <v>5</v>
      </c>
      <c r="AL59" s="8">
        <v>0</v>
      </c>
      <c r="AM59" s="164">
        <v>5</v>
      </c>
      <c r="AN59" s="9">
        <v>1.6666666666666601</v>
      </c>
      <c r="AO59" s="9">
        <v>5</v>
      </c>
      <c r="AP59" s="9">
        <v>5</v>
      </c>
      <c r="AQ59" s="9">
        <v>0</v>
      </c>
      <c r="AR59" s="9">
        <v>0</v>
      </c>
      <c r="AS59" s="9">
        <v>0</v>
      </c>
      <c r="AT59" s="78">
        <v>1.6666666666666601</v>
      </c>
      <c r="AU59" s="78">
        <f t="shared" si="3"/>
        <v>0.17241379310344829</v>
      </c>
      <c r="AV59" s="79">
        <v>5</v>
      </c>
      <c r="AW59" s="9">
        <v>5</v>
      </c>
      <c r="AX59" s="9">
        <v>2</v>
      </c>
      <c r="AY59" s="47">
        <f t="shared" si="18"/>
        <v>1</v>
      </c>
      <c r="AZ59" s="47">
        <f t="shared" si="14"/>
        <v>2</v>
      </c>
      <c r="BA59" s="9">
        <f t="shared" si="5"/>
        <v>3</v>
      </c>
      <c r="BB59" s="139">
        <v>103</v>
      </c>
      <c r="BC59" s="139">
        <v>291</v>
      </c>
      <c r="BD59" s="139" t="s">
        <v>723</v>
      </c>
      <c r="BE59" s="139" t="s">
        <v>724</v>
      </c>
      <c r="BF59" s="139">
        <v>1284</v>
      </c>
      <c r="BG59" s="139">
        <v>42</v>
      </c>
      <c r="BH59" s="9">
        <f t="shared" si="15"/>
        <v>2.1806853582554516E-2</v>
      </c>
      <c r="BI59" s="140">
        <f t="shared" si="16"/>
        <v>2.9126213592233011E-2</v>
      </c>
    </row>
    <row r="60" spans="1:61" ht="25" customHeight="1" x14ac:dyDescent="0.35">
      <c r="A60" s="8" t="s">
        <v>179</v>
      </c>
      <c r="B60" s="158" t="s">
        <v>277</v>
      </c>
      <c r="C60" s="8" t="str">
        <f t="shared" si="8"/>
        <v>1_11To180D</v>
      </c>
      <c r="D60" s="8" t="str">
        <f t="shared" si="9"/>
        <v>1_SMALL</v>
      </c>
      <c r="E60" s="8" t="s">
        <v>284</v>
      </c>
      <c r="F60" s="8">
        <f t="shared" si="0"/>
        <v>3</v>
      </c>
      <c r="G60" s="55" t="str">
        <f t="shared" si="10"/>
        <v>2_FEW</v>
      </c>
      <c r="H60" s="65">
        <v>0</v>
      </c>
      <c r="I60" s="55" t="s">
        <v>279</v>
      </c>
      <c r="J60" s="70">
        <v>3</v>
      </c>
      <c r="K60" s="55" t="str">
        <f t="shared" si="11"/>
        <v>2_FEW</v>
      </c>
      <c r="L60" s="183">
        <f t="shared" si="17"/>
        <v>1</v>
      </c>
      <c r="M60" s="55" t="s">
        <v>770</v>
      </c>
      <c r="N60" s="55" t="s">
        <v>771</v>
      </c>
      <c r="O60" s="55" t="s">
        <v>775</v>
      </c>
      <c r="P60" s="55" t="s">
        <v>777</v>
      </c>
      <c r="Q60" s="73" t="str">
        <f t="shared" si="1"/>
        <v>TURF: REGULAR ABSENCE (2_FEW) with FEW EXCEPTIONS  ;REEDS: 0_NONE ; IDLE Periods:SIGNIFICANT</v>
      </c>
      <c r="R60" s="230" t="str">
        <f t="shared" si="12"/>
        <v>1_ALMOST_FROZEN</v>
      </c>
      <c r="S60" s="8" t="s">
        <v>278</v>
      </c>
      <c r="T60" s="8">
        <v>42</v>
      </c>
      <c r="U60" s="8">
        <v>2</v>
      </c>
      <c r="V60" s="8">
        <v>1</v>
      </c>
      <c r="W60" s="84">
        <v>7</v>
      </c>
      <c r="X60" s="86">
        <f t="shared" si="13"/>
        <v>0.42857142857142855</v>
      </c>
      <c r="Y60" s="8">
        <v>1</v>
      </c>
      <c r="Z60" s="8">
        <v>1</v>
      </c>
      <c r="AA60" s="8">
        <v>4</v>
      </c>
      <c r="AB60" s="8">
        <v>5</v>
      </c>
      <c r="AC60" s="8">
        <v>1</v>
      </c>
      <c r="AD60" s="8">
        <v>1</v>
      </c>
      <c r="AE60" s="8">
        <v>4</v>
      </c>
      <c r="AF60" s="8">
        <v>4</v>
      </c>
      <c r="AG60" s="8">
        <v>1</v>
      </c>
      <c r="AH60" s="8">
        <v>0</v>
      </c>
      <c r="AI60" s="8">
        <v>1</v>
      </c>
      <c r="AJ60" s="8">
        <v>0</v>
      </c>
      <c r="AK60" s="8">
        <v>5</v>
      </c>
      <c r="AL60" s="8">
        <v>5</v>
      </c>
      <c r="AM60" s="164">
        <v>10</v>
      </c>
      <c r="AN60" s="9">
        <v>0.71428571428571397</v>
      </c>
      <c r="AO60" s="9">
        <v>2.5</v>
      </c>
      <c r="AP60" s="9">
        <v>5</v>
      </c>
      <c r="AQ60" s="9">
        <v>0.71428571428571397</v>
      </c>
      <c r="AR60" s="9">
        <v>2.5</v>
      </c>
      <c r="AS60" s="9">
        <v>5</v>
      </c>
      <c r="AT60" s="78">
        <v>1.4285714285714199</v>
      </c>
      <c r="AU60" s="78">
        <f t="shared" si="3"/>
        <v>0.23255813953488372</v>
      </c>
      <c r="AV60" s="79">
        <v>5</v>
      </c>
      <c r="AW60" s="9">
        <v>10</v>
      </c>
      <c r="AX60" s="9">
        <v>1</v>
      </c>
      <c r="AY60" s="47">
        <f t="shared" si="18"/>
        <v>0.5</v>
      </c>
      <c r="AZ60" s="47">
        <f t="shared" si="14"/>
        <v>1.5</v>
      </c>
      <c r="BA60" s="9">
        <f t="shared" si="5"/>
        <v>3.5</v>
      </c>
      <c r="BB60" s="139">
        <v>57</v>
      </c>
      <c r="BC60" s="139">
        <v>138</v>
      </c>
      <c r="BD60" s="139" t="s">
        <v>671</v>
      </c>
      <c r="BE60" s="139" t="s">
        <v>672</v>
      </c>
      <c r="BF60" s="139">
        <v>123</v>
      </c>
      <c r="BG60" s="139">
        <v>4</v>
      </c>
      <c r="BH60" s="9">
        <f t="shared" si="15"/>
        <v>0.34146341463414637</v>
      </c>
      <c r="BI60" s="140">
        <f t="shared" si="16"/>
        <v>0.12280701754385964</v>
      </c>
    </row>
    <row r="61" spans="1:61" ht="25" customHeight="1" x14ac:dyDescent="0.35">
      <c r="A61" s="8" t="s">
        <v>95</v>
      </c>
      <c r="B61" s="158" t="s">
        <v>277</v>
      </c>
      <c r="C61" s="8" t="str">
        <f t="shared" si="8"/>
        <v>1_11To180D</v>
      </c>
      <c r="D61" s="8" t="str">
        <f t="shared" si="9"/>
        <v>0_NONE</v>
      </c>
      <c r="E61" s="8" t="s">
        <v>284</v>
      </c>
      <c r="F61" s="8">
        <f t="shared" si="0"/>
        <v>2</v>
      </c>
      <c r="G61" s="55" t="str">
        <f t="shared" si="10"/>
        <v>2_FEW</v>
      </c>
      <c r="H61" s="65">
        <v>0</v>
      </c>
      <c r="I61" s="55" t="s">
        <v>279</v>
      </c>
      <c r="J61" s="65">
        <v>2</v>
      </c>
      <c r="K61" s="55" t="str">
        <f t="shared" si="11"/>
        <v>2_FEW</v>
      </c>
      <c r="L61" s="183">
        <f t="shared" si="17"/>
        <v>1</v>
      </c>
      <c r="M61" s="55" t="s">
        <v>770</v>
      </c>
      <c r="N61" s="55" t="s">
        <v>771</v>
      </c>
      <c r="O61" s="55" t="s">
        <v>775</v>
      </c>
      <c r="P61" s="55" t="s">
        <v>777</v>
      </c>
      <c r="Q61" s="73" t="str">
        <f t="shared" si="1"/>
        <v>TURF: REGULAR ABSENCE (2_FEW) with FEW EXCEPTIONS  ;REEDS: 0_NONE ; IDLE Periods:SIGNIFICANT</v>
      </c>
      <c r="R61" s="230" t="str">
        <f t="shared" si="12"/>
        <v>1_ALMOST_FROZEN</v>
      </c>
      <c r="S61" s="8" t="s">
        <v>278</v>
      </c>
      <c r="T61" s="8">
        <v>46</v>
      </c>
      <c r="U61" s="8">
        <v>2</v>
      </c>
      <c r="V61" s="8">
        <v>1</v>
      </c>
      <c r="W61" s="84">
        <v>4</v>
      </c>
      <c r="X61" s="86">
        <f t="shared" si="13"/>
        <v>0.5</v>
      </c>
      <c r="Y61" s="8">
        <v>1</v>
      </c>
      <c r="Z61" s="8">
        <v>1</v>
      </c>
      <c r="AA61" s="8">
        <v>11</v>
      </c>
      <c r="AB61" s="8">
        <v>14</v>
      </c>
      <c r="AC61" s="8">
        <v>0</v>
      </c>
      <c r="AD61" s="8">
        <v>0</v>
      </c>
      <c r="AE61" s="8">
        <v>0</v>
      </c>
      <c r="AF61" s="8">
        <v>0</v>
      </c>
      <c r="AG61" s="8">
        <v>3</v>
      </c>
      <c r="AH61" s="8">
        <v>0</v>
      </c>
      <c r="AI61" s="8">
        <v>0</v>
      </c>
      <c r="AJ61" s="8">
        <v>1</v>
      </c>
      <c r="AK61" s="13">
        <v>3</v>
      </c>
      <c r="AL61" s="8">
        <v>1</v>
      </c>
      <c r="AM61" s="164">
        <v>4</v>
      </c>
      <c r="AN61" s="9">
        <v>0.75</v>
      </c>
      <c r="AO61" s="9">
        <v>1.5</v>
      </c>
      <c r="AP61" s="9">
        <v>3</v>
      </c>
      <c r="AQ61" s="9">
        <v>0.25</v>
      </c>
      <c r="AR61" s="9">
        <v>0.5</v>
      </c>
      <c r="AS61" s="9">
        <v>1</v>
      </c>
      <c r="AT61" s="78">
        <v>1</v>
      </c>
      <c r="AU61" s="78">
        <f t="shared" si="3"/>
        <v>8.5106382978723402E-2</v>
      </c>
      <c r="AV61" s="79">
        <v>2</v>
      </c>
      <c r="AW61" s="9">
        <v>4</v>
      </c>
      <c r="AX61" s="9">
        <v>1</v>
      </c>
      <c r="AY61" s="47">
        <f t="shared" si="18"/>
        <v>0.75</v>
      </c>
      <c r="AZ61" s="47">
        <f t="shared" si="14"/>
        <v>1</v>
      </c>
      <c r="BA61" s="9">
        <f t="shared" si="5"/>
        <v>2</v>
      </c>
      <c r="BB61" s="139">
        <v>66</v>
      </c>
      <c r="BC61" s="139">
        <v>251</v>
      </c>
      <c r="BD61" s="139" t="s">
        <v>478</v>
      </c>
      <c r="BE61" s="139" t="s">
        <v>479</v>
      </c>
      <c r="BF61" s="139">
        <v>928</v>
      </c>
      <c r="BG61" s="139">
        <v>30</v>
      </c>
      <c r="BH61" s="9">
        <f t="shared" si="15"/>
        <v>4.9568965517241381E-2</v>
      </c>
      <c r="BI61" s="140">
        <f t="shared" si="16"/>
        <v>6.0606060606060608E-2</v>
      </c>
    </row>
    <row r="62" spans="1:61" ht="25" customHeight="1" x14ac:dyDescent="0.35">
      <c r="A62" s="8" t="s">
        <v>220</v>
      </c>
      <c r="B62" s="158" t="s">
        <v>277</v>
      </c>
      <c r="C62" s="8" t="str">
        <f t="shared" si="8"/>
        <v>1_11To180D</v>
      </c>
      <c r="D62" s="8" t="str">
        <f t="shared" si="9"/>
        <v>1_SMALL</v>
      </c>
      <c r="E62" s="8" t="s">
        <v>317</v>
      </c>
      <c r="F62" s="8">
        <f t="shared" si="0"/>
        <v>1</v>
      </c>
      <c r="G62" s="55" t="str">
        <f t="shared" si="10"/>
        <v>1_TOO_FEW</v>
      </c>
      <c r="H62" s="65">
        <v>0</v>
      </c>
      <c r="I62" s="55" t="s">
        <v>279</v>
      </c>
      <c r="J62" s="65">
        <v>1</v>
      </c>
      <c r="K62" s="55" t="str">
        <f t="shared" si="11"/>
        <v>1_TOO_FEW</v>
      </c>
      <c r="L62" s="183">
        <f t="shared" si="17"/>
        <v>1</v>
      </c>
      <c r="M62" s="55" t="s">
        <v>770</v>
      </c>
      <c r="N62" s="55" t="s">
        <v>771</v>
      </c>
      <c r="O62" s="55" t="s">
        <v>775</v>
      </c>
      <c r="P62" s="55" t="s">
        <v>777</v>
      </c>
      <c r="Q62" s="73" t="str">
        <f t="shared" si="1"/>
        <v>TURF: REGULAR ABSENCE (1_TOO_FEW) with FEW EXCEPTIONS  ;REEDS: 0_NONE ; IDLE Periods:SIGNIFICANT</v>
      </c>
      <c r="R62" s="230" t="str">
        <f t="shared" si="12"/>
        <v>1_ALMOST_FROZEN</v>
      </c>
      <c r="S62" s="8" t="str">
        <f>IF(AK62=0,"20_MNTNC_ONLY",IF(AL62=0,"10_EXP_ONLY","XXX"))</f>
        <v>20_MNTNC_ONLY</v>
      </c>
      <c r="T62" s="8">
        <v>81</v>
      </c>
      <c r="U62" s="8">
        <v>3</v>
      </c>
      <c r="V62" s="8">
        <v>1</v>
      </c>
      <c r="W62" s="84">
        <v>3</v>
      </c>
      <c r="X62" s="86">
        <f t="shared" si="13"/>
        <v>0.33333333333333331</v>
      </c>
      <c r="Y62" s="8">
        <v>4</v>
      </c>
      <c r="Z62" s="8">
        <v>3</v>
      </c>
      <c r="AA62" s="8">
        <v>35</v>
      </c>
      <c r="AB62" s="8">
        <v>28</v>
      </c>
      <c r="AC62" s="8">
        <v>0</v>
      </c>
      <c r="AD62" s="8">
        <v>1</v>
      </c>
      <c r="AE62" s="8">
        <v>0</v>
      </c>
      <c r="AF62" s="8">
        <v>7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7</v>
      </c>
      <c r="AM62" s="164">
        <v>7</v>
      </c>
      <c r="AN62" s="9">
        <v>0</v>
      </c>
      <c r="AO62" s="9">
        <v>0</v>
      </c>
      <c r="AP62" s="9">
        <v>0</v>
      </c>
      <c r="AQ62" s="9">
        <v>2.3333333333333299</v>
      </c>
      <c r="AR62" s="9">
        <v>2.3333333333333299</v>
      </c>
      <c r="AS62" s="9">
        <v>7</v>
      </c>
      <c r="AT62" s="78">
        <v>2.3333333333333299</v>
      </c>
      <c r="AU62" s="78">
        <f t="shared" si="3"/>
        <v>8.5365853658536592E-2</v>
      </c>
      <c r="AV62" s="79">
        <v>2.3333333333333299</v>
      </c>
      <c r="AW62" s="9">
        <v>7</v>
      </c>
      <c r="AX62" s="9">
        <v>0.75</v>
      </c>
      <c r="AY62" s="47">
        <f t="shared" si="18"/>
        <v>0</v>
      </c>
      <c r="AZ62" s="47">
        <f t="shared" si="14"/>
        <v>0.33333333333333331</v>
      </c>
      <c r="BA62" s="9">
        <f t="shared" si="5"/>
        <v>1</v>
      </c>
      <c r="BB62" s="139">
        <v>50</v>
      </c>
      <c r="BC62" s="139">
        <v>265</v>
      </c>
      <c r="BD62" s="139" t="s">
        <v>761</v>
      </c>
      <c r="BE62" s="139" t="s">
        <v>762</v>
      </c>
      <c r="BF62" s="139">
        <v>107</v>
      </c>
      <c r="BG62" s="139">
        <v>3</v>
      </c>
      <c r="BH62" s="9">
        <f t="shared" si="15"/>
        <v>0.7570093457943925</v>
      </c>
      <c r="BI62" s="140">
        <f t="shared" si="16"/>
        <v>0.06</v>
      </c>
    </row>
    <row r="63" spans="1:61" ht="25" customHeight="1" x14ac:dyDescent="0.35">
      <c r="A63" s="8" t="s">
        <v>181</v>
      </c>
      <c r="B63" s="158" t="s">
        <v>277</v>
      </c>
      <c r="C63" s="8" t="str">
        <f t="shared" si="8"/>
        <v>1_11To180D</v>
      </c>
      <c r="D63" s="8" t="str">
        <f t="shared" si="9"/>
        <v>0_NONE</v>
      </c>
      <c r="E63" s="8" t="s">
        <v>284</v>
      </c>
      <c r="F63" s="8">
        <f t="shared" si="0"/>
        <v>1</v>
      </c>
      <c r="G63" s="55" t="str">
        <f t="shared" si="10"/>
        <v>1_TOO_FEW</v>
      </c>
      <c r="H63" s="65">
        <v>0</v>
      </c>
      <c r="I63" s="55" t="s">
        <v>279</v>
      </c>
      <c r="J63" s="65">
        <v>1</v>
      </c>
      <c r="K63" s="55" t="str">
        <f t="shared" si="11"/>
        <v>1_TOO_FEW</v>
      </c>
      <c r="L63" s="183">
        <f t="shared" si="17"/>
        <v>1</v>
      </c>
      <c r="M63" s="55" t="s">
        <v>770</v>
      </c>
      <c r="N63" s="55" t="s">
        <v>771</v>
      </c>
      <c r="O63" s="55" t="s">
        <v>775</v>
      </c>
      <c r="P63" s="55" t="s">
        <v>777</v>
      </c>
      <c r="Q63" s="73" t="str">
        <f t="shared" si="1"/>
        <v>TURF: REGULAR ABSENCE (1_TOO_FEW) with FEW EXCEPTIONS  ;REEDS: 0_NONE ; IDLE Periods:SIGNIFICANT</v>
      </c>
      <c r="R63" s="230" t="str">
        <f t="shared" si="12"/>
        <v>1_ALMOST_FROZEN</v>
      </c>
      <c r="S63" s="8" t="str">
        <f>IF(AK63=0,"20_MNTNC_ONLY",IF(AL63=0,"10_EXP_ONLY","XXX"))</f>
        <v>10_EXP_ONLY</v>
      </c>
      <c r="T63" s="8">
        <v>85</v>
      </c>
      <c r="U63" s="8">
        <v>3</v>
      </c>
      <c r="V63" s="8">
        <v>1</v>
      </c>
      <c r="W63" s="84">
        <v>2</v>
      </c>
      <c r="X63" s="86">
        <f t="shared" si="13"/>
        <v>0.5</v>
      </c>
      <c r="Y63" s="8">
        <v>1</v>
      </c>
      <c r="Z63" s="8">
        <v>1</v>
      </c>
      <c r="AA63" s="8">
        <v>9</v>
      </c>
      <c r="AB63" s="8">
        <v>10</v>
      </c>
      <c r="AC63" s="8">
        <v>0</v>
      </c>
      <c r="AD63" s="8">
        <v>0</v>
      </c>
      <c r="AE63" s="8">
        <v>0</v>
      </c>
      <c r="AF63" s="8">
        <v>0</v>
      </c>
      <c r="AG63" s="8">
        <v>1</v>
      </c>
      <c r="AH63" s="8">
        <v>0</v>
      </c>
      <c r="AI63" s="8">
        <v>0</v>
      </c>
      <c r="AJ63" s="8">
        <v>0</v>
      </c>
      <c r="AK63" s="13">
        <v>1</v>
      </c>
      <c r="AL63" s="8">
        <v>0</v>
      </c>
      <c r="AM63" s="164">
        <v>1</v>
      </c>
      <c r="AN63" s="9">
        <v>0.5</v>
      </c>
      <c r="AO63" s="9">
        <v>0.33333333333333298</v>
      </c>
      <c r="AP63" s="9">
        <v>1</v>
      </c>
      <c r="AQ63" s="9">
        <v>0</v>
      </c>
      <c r="AR63" s="9">
        <v>0</v>
      </c>
      <c r="AS63" s="9">
        <v>0</v>
      </c>
      <c r="AT63" s="78">
        <v>0.5</v>
      </c>
      <c r="AU63" s="78">
        <f t="shared" si="3"/>
        <v>1.1627906976744186E-2</v>
      </c>
      <c r="AV63" s="79">
        <v>0.33333333333333298</v>
      </c>
      <c r="AW63" s="9">
        <v>1</v>
      </c>
      <c r="AX63" s="9">
        <v>1</v>
      </c>
      <c r="AY63" s="47">
        <f t="shared" si="18"/>
        <v>1</v>
      </c>
      <c r="AZ63" s="47">
        <f t="shared" si="14"/>
        <v>0.33333333333333331</v>
      </c>
      <c r="BA63" s="9">
        <f t="shared" si="5"/>
        <v>0.66666666666666663</v>
      </c>
      <c r="BB63" s="139">
        <v>70</v>
      </c>
      <c r="BC63" s="139">
        <v>86</v>
      </c>
      <c r="BD63" s="139" t="s">
        <v>675</v>
      </c>
      <c r="BE63" s="139" t="s">
        <v>676</v>
      </c>
      <c r="BF63" s="139">
        <v>2518</v>
      </c>
      <c r="BG63" s="139">
        <v>82</v>
      </c>
      <c r="BH63" s="9">
        <f t="shared" si="15"/>
        <v>3.3756949960285942E-2</v>
      </c>
      <c r="BI63" s="140">
        <f t="shared" si="16"/>
        <v>2.8571428571428571E-2</v>
      </c>
    </row>
    <row r="64" spans="1:61" ht="25" customHeight="1" x14ac:dyDescent="0.35">
      <c r="A64" s="8" t="s">
        <v>178</v>
      </c>
      <c r="B64" s="158" t="s">
        <v>277</v>
      </c>
      <c r="C64" s="8" t="str">
        <f t="shared" si="8"/>
        <v>1_11To180D</v>
      </c>
      <c r="D64" s="8" t="str">
        <f t="shared" si="9"/>
        <v>0_NONE</v>
      </c>
      <c r="E64" s="8" t="s">
        <v>284</v>
      </c>
      <c r="F64" s="8">
        <f t="shared" si="0"/>
        <v>1</v>
      </c>
      <c r="G64" s="55" t="str">
        <f t="shared" si="10"/>
        <v>1_TOO_FEW</v>
      </c>
      <c r="H64" s="65">
        <v>0</v>
      </c>
      <c r="I64" s="55" t="s">
        <v>279</v>
      </c>
      <c r="J64" s="65">
        <v>1</v>
      </c>
      <c r="K64" s="55" t="str">
        <f t="shared" si="11"/>
        <v>1_TOO_FEW</v>
      </c>
      <c r="L64" s="183">
        <f t="shared" si="17"/>
        <v>1</v>
      </c>
      <c r="M64" s="55" t="s">
        <v>770</v>
      </c>
      <c r="N64" s="55" t="s">
        <v>771</v>
      </c>
      <c r="O64" s="55" t="s">
        <v>775</v>
      </c>
      <c r="P64" s="55" t="s">
        <v>777</v>
      </c>
      <c r="Q64" s="73" t="str">
        <f t="shared" si="1"/>
        <v>TURF: REGULAR ABSENCE (1_TOO_FEW) with FEW EXCEPTIONS  ;REEDS: 0_NONE ; IDLE Periods:SIGNIFICANT</v>
      </c>
      <c r="R64" s="230" t="str">
        <f t="shared" si="12"/>
        <v>1_ALMOST_FROZEN</v>
      </c>
      <c r="S64" s="8" t="str">
        <f>IF(AK64=0,"20_MNTNC_ONLY",IF(AL64=0,"10_EXP_ONLY","XXX"))</f>
        <v>20_MNTNC_ONLY</v>
      </c>
      <c r="T64" s="8">
        <v>112</v>
      </c>
      <c r="U64" s="8">
        <v>4</v>
      </c>
      <c r="V64" s="8">
        <v>1</v>
      </c>
      <c r="W64" s="84">
        <v>2</v>
      </c>
      <c r="X64" s="86">
        <f t="shared" si="13"/>
        <v>0.5</v>
      </c>
      <c r="Y64" s="8">
        <v>1</v>
      </c>
      <c r="Z64" s="8">
        <v>1</v>
      </c>
      <c r="AA64" s="8">
        <v>10</v>
      </c>
      <c r="AB64" s="8">
        <v>10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1</v>
      </c>
      <c r="AJ64" s="8">
        <v>0</v>
      </c>
      <c r="AK64" s="13">
        <v>0</v>
      </c>
      <c r="AL64" s="8">
        <v>1</v>
      </c>
      <c r="AM64" s="164">
        <v>1</v>
      </c>
      <c r="AN64" s="9">
        <v>0</v>
      </c>
      <c r="AO64" s="9">
        <v>0</v>
      </c>
      <c r="AP64" s="9">
        <v>0</v>
      </c>
      <c r="AQ64" s="9">
        <v>0.5</v>
      </c>
      <c r="AR64" s="9">
        <v>0.25</v>
      </c>
      <c r="AS64" s="9">
        <v>1</v>
      </c>
      <c r="AT64" s="78">
        <v>0.5</v>
      </c>
      <c r="AU64" s="78">
        <f t="shared" si="3"/>
        <v>8.8495575221238937E-3</v>
      </c>
      <c r="AV64" s="79">
        <v>0.25</v>
      </c>
      <c r="AW64" s="9">
        <v>1</v>
      </c>
      <c r="AX64" s="9">
        <v>1</v>
      </c>
      <c r="AY64" s="47">
        <f t="shared" si="18"/>
        <v>0</v>
      </c>
      <c r="AZ64" s="47">
        <f t="shared" si="14"/>
        <v>0.25</v>
      </c>
      <c r="BA64" s="9">
        <f t="shared" si="5"/>
        <v>0.5</v>
      </c>
      <c r="BB64" s="139">
        <v>30</v>
      </c>
      <c r="BC64" s="139">
        <v>105</v>
      </c>
      <c r="BD64" s="139" t="s">
        <v>669</v>
      </c>
      <c r="BE64" s="139" t="s">
        <v>670</v>
      </c>
      <c r="BF64" s="139">
        <v>334</v>
      </c>
      <c r="BG64" s="139">
        <v>10</v>
      </c>
      <c r="BH64" s="9">
        <f t="shared" si="15"/>
        <v>0.33532934131736525</v>
      </c>
      <c r="BI64" s="140">
        <f t="shared" si="16"/>
        <v>6.6666666666666666E-2</v>
      </c>
    </row>
    <row r="65" spans="1:61" ht="25" customHeight="1" x14ac:dyDescent="0.35">
      <c r="A65" s="8" t="s">
        <v>182</v>
      </c>
      <c r="B65" s="158" t="s">
        <v>277</v>
      </c>
      <c r="C65" s="8" t="str">
        <f t="shared" si="8"/>
        <v>1_11To180D</v>
      </c>
      <c r="D65" s="8" t="str">
        <f t="shared" si="9"/>
        <v>0_NONE</v>
      </c>
      <c r="E65" s="8" t="s">
        <v>284</v>
      </c>
      <c r="F65" s="8">
        <f t="shared" si="0"/>
        <v>2</v>
      </c>
      <c r="G65" s="55" t="str">
        <f t="shared" si="10"/>
        <v>2_FEW</v>
      </c>
      <c r="H65" s="65">
        <v>0</v>
      </c>
      <c r="I65" s="55" t="s">
        <v>279</v>
      </c>
      <c r="J65" s="65">
        <v>2</v>
      </c>
      <c r="K65" s="55" t="str">
        <f t="shared" si="11"/>
        <v>2_FEW</v>
      </c>
      <c r="L65" s="183">
        <f t="shared" si="17"/>
        <v>1</v>
      </c>
      <c r="M65" s="55" t="s">
        <v>770</v>
      </c>
      <c r="N65" s="55" t="s">
        <v>771</v>
      </c>
      <c r="O65" s="55" t="s">
        <v>775</v>
      </c>
      <c r="P65" s="55" t="s">
        <v>777</v>
      </c>
      <c r="Q65" s="73" t="str">
        <f t="shared" si="1"/>
        <v>TURF: REGULAR ABSENCE (2_FEW) with FEW EXCEPTIONS  ;REEDS: 0_NONE ; IDLE Periods:SIGNIFICANT</v>
      </c>
      <c r="R65" s="230" t="str">
        <f t="shared" si="12"/>
        <v>1_ALMOST_FROZEN</v>
      </c>
      <c r="S65" s="8" t="s">
        <v>278</v>
      </c>
      <c r="T65" s="8">
        <v>119</v>
      </c>
      <c r="U65" s="8">
        <v>4</v>
      </c>
      <c r="V65" s="8">
        <v>1</v>
      </c>
      <c r="W65" s="84">
        <v>4</v>
      </c>
      <c r="X65" s="86">
        <f t="shared" si="13"/>
        <v>0.5</v>
      </c>
      <c r="Y65" s="8">
        <v>3</v>
      </c>
      <c r="Z65" s="8">
        <v>3</v>
      </c>
      <c r="AA65" s="8">
        <v>17</v>
      </c>
      <c r="AB65" s="8">
        <v>19</v>
      </c>
      <c r="AC65" s="8">
        <v>0</v>
      </c>
      <c r="AD65" s="8">
        <v>0</v>
      </c>
      <c r="AE65" s="8">
        <v>0</v>
      </c>
      <c r="AF65" s="8">
        <v>0</v>
      </c>
      <c r="AG65" s="8">
        <v>2</v>
      </c>
      <c r="AH65" s="8">
        <v>0</v>
      </c>
      <c r="AI65" s="8">
        <v>0</v>
      </c>
      <c r="AJ65" s="8">
        <v>3</v>
      </c>
      <c r="AK65" s="13">
        <v>2</v>
      </c>
      <c r="AL65" s="8">
        <v>3</v>
      </c>
      <c r="AM65" s="164">
        <v>5</v>
      </c>
      <c r="AN65" s="9">
        <v>0.5</v>
      </c>
      <c r="AO65" s="9">
        <v>0.5</v>
      </c>
      <c r="AP65" s="9">
        <v>2</v>
      </c>
      <c r="AQ65" s="9">
        <v>0.75</v>
      </c>
      <c r="AR65" s="9">
        <v>0.75</v>
      </c>
      <c r="AS65" s="9">
        <v>3</v>
      </c>
      <c r="AT65" s="78">
        <v>1.25</v>
      </c>
      <c r="AU65" s="78">
        <f t="shared" si="3"/>
        <v>4.1666666666666664E-2</v>
      </c>
      <c r="AV65" s="79">
        <v>1.25</v>
      </c>
      <c r="AW65" s="9">
        <v>5</v>
      </c>
      <c r="AX65" s="9">
        <v>1</v>
      </c>
      <c r="AY65" s="47">
        <f t="shared" si="18"/>
        <v>0.4</v>
      </c>
      <c r="AZ65" s="47">
        <f t="shared" si="14"/>
        <v>0.5</v>
      </c>
      <c r="BA65" s="9">
        <f t="shared" si="5"/>
        <v>1</v>
      </c>
      <c r="BB65" s="139">
        <v>198</v>
      </c>
      <c r="BC65" s="139">
        <v>312</v>
      </c>
      <c r="BD65" s="139" t="s">
        <v>679</v>
      </c>
      <c r="BE65" s="139" t="s">
        <v>680</v>
      </c>
      <c r="BF65" s="139">
        <v>1373</v>
      </c>
      <c r="BG65" s="139">
        <v>45</v>
      </c>
      <c r="BH65" s="9">
        <f t="shared" si="15"/>
        <v>8.6671522214129645E-2</v>
      </c>
      <c r="BI65" s="140">
        <f t="shared" si="16"/>
        <v>2.0202020202020204E-2</v>
      </c>
    </row>
    <row r="66" spans="1:61" ht="25" customHeight="1" x14ac:dyDescent="0.35">
      <c r="A66" s="8" t="s">
        <v>36</v>
      </c>
      <c r="B66" s="158" t="s">
        <v>277</v>
      </c>
      <c r="C66" s="8" t="str">
        <f t="shared" si="8"/>
        <v>1_11To180D</v>
      </c>
      <c r="D66" s="8" t="str">
        <f t="shared" si="9"/>
        <v>1_SMALL</v>
      </c>
      <c r="E66" s="8" t="s">
        <v>313</v>
      </c>
      <c r="F66" s="8">
        <f t="shared" ref="F66:F129" si="20">H66+J66</f>
        <v>2</v>
      </c>
      <c r="G66" s="55" t="str">
        <f t="shared" si="10"/>
        <v>2_FEW</v>
      </c>
      <c r="H66" s="65">
        <v>0</v>
      </c>
      <c r="I66" s="55" t="s">
        <v>279</v>
      </c>
      <c r="J66" s="65">
        <v>2</v>
      </c>
      <c r="K66" s="55" t="str">
        <f t="shared" si="11"/>
        <v>2_FEW</v>
      </c>
      <c r="L66" s="183">
        <f t="shared" si="17"/>
        <v>1</v>
      </c>
      <c r="M66" s="55" t="s">
        <v>770</v>
      </c>
      <c r="N66" s="55" t="s">
        <v>771</v>
      </c>
      <c r="O66" s="55" t="s">
        <v>775</v>
      </c>
      <c r="P66" s="55" t="s">
        <v>777</v>
      </c>
      <c r="Q66" s="73" t="str">
        <f t="shared" ref="Q66:Q129" si="21">_xlfn.CONCAT("TURF: ", M66," ",N66," (", K66, ") with ", O66, " EXCEPTIONS ", " ;REEDS: ", I66, " ; IDLE Periods:", P66)</f>
        <v>TURF: REGULAR ABSENCE (2_FEW) with FEW EXCEPTIONS  ;REEDS: 0_NONE ; IDLE Periods:SIGNIFICANT</v>
      </c>
      <c r="R66" s="230" t="str">
        <f t="shared" si="12"/>
        <v>1_ALMOST_FROZEN</v>
      </c>
      <c r="S66" s="8" t="s">
        <v>302</v>
      </c>
      <c r="T66" s="8">
        <v>146</v>
      </c>
      <c r="U66" s="8">
        <v>5</v>
      </c>
      <c r="V66" s="8">
        <v>1</v>
      </c>
      <c r="W66" s="84">
        <v>4</v>
      </c>
      <c r="X66" s="86">
        <f t="shared" ref="X66:X97" si="22">F66/W66</f>
        <v>0.5</v>
      </c>
      <c r="Y66" s="8">
        <v>1</v>
      </c>
      <c r="Z66" s="8">
        <v>2</v>
      </c>
      <c r="AA66" s="8">
        <v>12</v>
      </c>
      <c r="AB66" s="8">
        <v>18</v>
      </c>
      <c r="AC66" s="8">
        <v>1</v>
      </c>
      <c r="AD66" s="8">
        <v>0</v>
      </c>
      <c r="AE66" s="8">
        <v>7</v>
      </c>
      <c r="AF66" s="8">
        <v>0</v>
      </c>
      <c r="AG66" s="8">
        <v>0</v>
      </c>
      <c r="AH66" s="8">
        <v>1</v>
      </c>
      <c r="AI66" s="8">
        <v>0</v>
      </c>
      <c r="AJ66" s="8">
        <v>0</v>
      </c>
      <c r="AK66" s="8">
        <v>7</v>
      </c>
      <c r="AL66" s="8">
        <v>1</v>
      </c>
      <c r="AM66" s="164">
        <v>8</v>
      </c>
      <c r="AN66" s="9">
        <v>1.75</v>
      </c>
      <c r="AO66" s="9">
        <v>1.4</v>
      </c>
      <c r="AP66" s="9">
        <v>7</v>
      </c>
      <c r="AQ66" s="9">
        <v>0.25</v>
      </c>
      <c r="AR66" s="9">
        <v>0.2</v>
      </c>
      <c r="AS66" s="9">
        <v>1</v>
      </c>
      <c r="AT66" s="78">
        <v>2</v>
      </c>
      <c r="AU66" s="78">
        <f t="shared" ref="AU66:AU129" si="23">AM66/(1+T66)</f>
        <v>5.4421768707482991E-2</v>
      </c>
      <c r="AV66" s="79">
        <v>1.6</v>
      </c>
      <c r="AW66" s="9">
        <v>8</v>
      </c>
      <c r="AX66" s="9">
        <v>2</v>
      </c>
      <c r="AY66" s="47">
        <f t="shared" si="18"/>
        <v>0.875</v>
      </c>
      <c r="AZ66" s="47">
        <f t="shared" ref="AZ66:AZ97" si="24">F66/U66</f>
        <v>0.4</v>
      </c>
      <c r="BA66" s="9">
        <f t="shared" ref="BA66:BA129" si="25">W66/U66</f>
        <v>0.8</v>
      </c>
      <c r="BB66" s="139">
        <v>90</v>
      </c>
      <c r="BC66" s="139">
        <v>150</v>
      </c>
      <c r="BD66" s="139" t="s">
        <v>444</v>
      </c>
      <c r="BE66" s="139" t="s">
        <v>445</v>
      </c>
      <c r="BF66" s="139">
        <v>233</v>
      </c>
      <c r="BG66" s="139">
        <v>7</v>
      </c>
      <c r="BH66" s="9">
        <f t="shared" ref="BH66:BH97" si="26">T66/BF66</f>
        <v>0.62660944206008584</v>
      </c>
      <c r="BI66" s="140">
        <f t="shared" ref="BI66:BI97" si="27">W66/BB66</f>
        <v>4.4444444444444446E-2</v>
      </c>
    </row>
    <row r="67" spans="1:61" ht="25" customHeight="1" x14ac:dyDescent="0.35">
      <c r="A67" s="8" t="s">
        <v>50</v>
      </c>
      <c r="B67" s="158" t="s">
        <v>277</v>
      </c>
      <c r="C67" s="8" t="str">
        <f t="shared" ref="C67:C130" si="28">IF(T67&gt;1095,"4_LONG", IF(T67&gt;365,"3_13To36M", IF(T67&gt;180,"2_06To12M",  IF(T67&gt;10,"1_11To180D","0_UpTo10Days"))))</f>
        <v>1_11To180D</v>
      </c>
      <c r="D67" s="8" t="str">
        <f t="shared" ref="D67:D130" si="29">IF(AC67+AD67=0,"0_NONE",IF(AC67+AD67&lt;3,"1_SMALL",IF(AC67+AD67&lt;11,"2_MODERATE","3_HIGH")))</f>
        <v>0_NONE</v>
      </c>
      <c r="E67" s="8" t="s">
        <v>284</v>
      </c>
      <c r="F67" s="8">
        <f t="shared" si="20"/>
        <v>2</v>
      </c>
      <c r="G67" s="55" t="str">
        <f t="shared" ref="G67:G130" si="30">IF(F67=0,"0_NONE", IF(F67=1,"1_TOO_FEW", IF(F67&lt;4,"2_FEW", IF(F67&lt;11,"3_MODERATE","4_SEVERAL"))))</f>
        <v>2_FEW</v>
      </c>
      <c r="H67" s="65">
        <v>0</v>
      </c>
      <c r="I67" s="55" t="s">
        <v>279</v>
      </c>
      <c r="J67" s="65">
        <v>2</v>
      </c>
      <c r="K67" s="55" t="str">
        <f t="shared" ref="K67:K130" si="31">IF(J67=0,"0_NONE", IF(J67=1,"1_TOO_FEW", IF(J67&lt;4,"2_FEW", IF(J67&lt;11,"3_MODERATE","4_SEVERAL"))))</f>
        <v>2_FEW</v>
      </c>
      <c r="L67" s="183">
        <f t="shared" si="17"/>
        <v>1</v>
      </c>
      <c r="M67" s="55" t="s">
        <v>770</v>
      </c>
      <c r="N67" s="55" t="s">
        <v>771</v>
      </c>
      <c r="O67" s="55" t="s">
        <v>775</v>
      </c>
      <c r="P67" s="55" t="s">
        <v>777</v>
      </c>
      <c r="Q67" s="73" t="str">
        <f t="shared" si="21"/>
        <v>TURF: REGULAR ABSENCE (2_FEW) with FEW EXCEPTIONS  ;REEDS: 0_NONE ; IDLE Periods:SIGNIFICANT</v>
      </c>
      <c r="R67" s="230" t="str">
        <f t="shared" ref="R67:R130" si="32">IF(AM67=0,"0_NONE",IF(AM67&lt;11,"1_ALMOST_FROZEN",IF(AM67&lt;31,"2_SMALL",IF(AM67&lt;91,"3_MODERATE","4_HIGH"))))</f>
        <v>1_ALMOST_FROZEN</v>
      </c>
      <c r="S67" s="8" t="s">
        <v>278</v>
      </c>
      <c r="T67" s="8">
        <v>148</v>
      </c>
      <c r="U67" s="8">
        <v>5</v>
      </c>
      <c r="V67" s="8">
        <v>1</v>
      </c>
      <c r="W67" s="84">
        <v>4</v>
      </c>
      <c r="X67" s="86">
        <f t="shared" si="22"/>
        <v>0.5</v>
      </c>
      <c r="Y67" s="8">
        <v>8</v>
      </c>
      <c r="Z67" s="8">
        <v>8</v>
      </c>
      <c r="AA67" s="8">
        <v>49</v>
      </c>
      <c r="AB67" s="8">
        <v>49</v>
      </c>
      <c r="AC67" s="8">
        <v>0</v>
      </c>
      <c r="AD67" s="8">
        <v>0</v>
      </c>
      <c r="AE67" s="8">
        <v>0</v>
      </c>
      <c r="AF67" s="8">
        <v>0</v>
      </c>
      <c r="AG67" s="8">
        <v>1</v>
      </c>
      <c r="AH67" s="8">
        <v>1</v>
      </c>
      <c r="AI67" s="8">
        <v>0</v>
      </c>
      <c r="AJ67" s="8">
        <v>0</v>
      </c>
      <c r="AK67" s="13">
        <v>1</v>
      </c>
      <c r="AL67" s="8">
        <v>1</v>
      </c>
      <c r="AM67" s="164">
        <v>2</v>
      </c>
      <c r="AN67" s="9">
        <v>0.25</v>
      </c>
      <c r="AO67" s="9">
        <v>0.2</v>
      </c>
      <c r="AP67" s="9">
        <v>1</v>
      </c>
      <c r="AQ67" s="9">
        <v>0.25</v>
      </c>
      <c r="AR67" s="9">
        <v>0.2</v>
      </c>
      <c r="AS67" s="9">
        <v>1</v>
      </c>
      <c r="AT67" s="78">
        <v>0.5</v>
      </c>
      <c r="AU67" s="78">
        <f t="shared" si="23"/>
        <v>1.3422818791946308E-2</v>
      </c>
      <c r="AV67" s="79">
        <v>0.4</v>
      </c>
      <c r="AW67" s="9">
        <v>2</v>
      </c>
      <c r="AX67" s="9">
        <v>1</v>
      </c>
      <c r="AY67" s="47">
        <f t="shared" si="18"/>
        <v>0.5</v>
      </c>
      <c r="AZ67" s="47">
        <f t="shared" si="24"/>
        <v>0.4</v>
      </c>
      <c r="BA67" s="9">
        <f t="shared" si="25"/>
        <v>0.8</v>
      </c>
      <c r="BB67" s="139">
        <v>29</v>
      </c>
      <c r="BC67" s="139">
        <v>102</v>
      </c>
      <c r="BD67" s="139" t="s">
        <v>665</v>
      </c>
      <c r="BE67" s="139" t="s">
        <v>666</v>
      </c>
      <c r="BF67" s="139">
        <v>178</v>
      </c>
      <c r="BG67" s="139">
        <v>5</v>
      </c>
      <c r="BH67" s="9">
        <f t="shared" si="26"/>
        <v>0.8314606741573034</v>
      </c>
      <c r="BI67" s="140">
        <f t="shared" si="27"/>
        <v>0.13793103448275862</v>
      </c>
    </row>
    <row r="68" spans="1:61" ht="25" customHeight="1" x14ac:dyDescent="0.35">
      <c r="A68" s="8" t="s">
        <v>84</v>
      </c>
      <c r="B68" s="158" t="s">
        <v>277</v>
      </c>
      <c r="C68" s="8" t="str">
        <f t="shared" si="28"/>
        <v>1_11To180D</v>
      </c>
      <c r="D68" s="8" t="str">
        <f t="shared" si="29"/>
        <v>1_SMALL</v>
      </c>
      <c r="E68" s="8" t="s">
        <v>313</v>
      </c>
      <c r="F68" s="8">
        <f t="shared" si="20"/>
        <v>1</v>
      </c>
      <c r="G68" s="55" t="str">
        <f t="shared" si="30"/>
        <v>1_TOO_FEW</v>
      </c>
      <c r="H68" s="65">
        <v>0</v>
      </c>
      <c r="I68" s="55" t="s">
        <v>279</v>
      </c>
      <c r="J68" s="65">
        <v>1</v>
      </c>
      <c r="K68" s="55" t="str">
        <f t="shared" si="31"/>
        <v>1_TOO_FEW</v>
      </c>
      <c r="L68" s="183">
        <f t="shared" si="17"/>
        <v>1</v>
      </c>
      <c r="M68" s="55" t="s">
        <v>770</v>
      </c>
      <c r="N68" s="55" t="s">
        <v>771</v>
      </c>
      <c r="O68" s="55" t="s">
        <v>775</v>
      </c>
      <c r="P68" s="55" t="s">
        <v>777</v>
      </c>
      <c r="Q68" s="73" t="str">
        <f t="shared" si="21"/>
        <v>TURF: REGULAR ABSENCE (1_TOO_FEW) with FEW EXCEPTIONS  ;REEDS: 0_NONE ; IDLE Periods:SIGNIFICANT</v>
      </c>
      <c r="R68" s="230" t="str">
        <f t="shared" si="32"/>
        <v>1_ALMOST_FROZEN</v>
      </c>
      <c r="S68" s="8" t="str">
        <f>IF(AK68=0,"20_MNTNC_ONLY",IF(AL68=0,"10_EXP_ONLY","XXX"))</f>
        <v>10_EXP_ONLY</v>
      </c>
      <c r="T68" s="8">
        <v>172</v>
      </c>
      <c r="U68" s="8">
        <v>6</v>
      </c>
      <c r="V68" s="8">
        <v>1</v>
      </c>
      <c r="W68" s="84">
        <v>4</v>
      </c>
      <c r="X68" s="86">
        <f t="shared" si="22"/>
        <v>0.25</v>
      </c>
      <c r="Y68" s="8">
        <v>5</v>
      </c>
      <c r="Z68" s="8">
        <v>6</v>
      </c>
      <c r="AA68" s="8">
        <v>22</v>
      </c>
      <c r="AB68" s="8">
        <v>28</v>
      </c>
      <c r="AC68" s="8">
        <v>1</v>
      </c>
      <c r="AD68" s="8">
        <v>0</v>
      </c>
      <c r="AE68" s="8">
        <v>6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13">
        <v>6</v>
      </c>
      <c r="AL68" s="8">
        <v>0</v>
      </c>
      <c r="AM68" s="164">
        <v>6</v>
      </c>
      <c r="AN68" s="9">
        <v>1.5</v>
      </c>
      <c r="AO68" s="9">
        <v>1</v>
      </c>
      <c r="AP68" s="9">
        <v>6</v>
      </c>
      <c r="AQ68" s="9">
        <v>0</v>
      </c>
      <c r="AR68" s="9">
        <v>0</v>
      </c>
      <c r="AS68" s="9">
        <v>0</v>
      </c>
      <c r="AT68" s="78">
        <v>1.5</v>
      </c>
      <c r="AU68" s="78">
        <f t="shared" si="23"/>
        <v>3.4682080924855488E-2</v>
      </c>
      <c r="AV68" s="79">
        <v>1</v>
      </c>
      <c r="AW68" s="9">
        <v>6</v>
      </c>
      <c r="AX68" s="9">
        <v>1.2</v>
      </c>
      <c r="AY68" s="47">
        <f t="shared" si="18"/>
        <v>1</v>
      </c>
      <c r="AZ68" s="47">
        <f t="shared" si="24"/>
        <v>0.16666666666666666</v>
      </c>
      <c r="BA68" s="9">
        <f t="shared" si="25"/>
        <v>0.66666666666666663</v>
      </c>
      <c r="BB68" s="139">
        <v>100</v>
      </c>
      <c r="BC68" s="139">
        <v>762</v>
      </c>
      <c r="BD68" s="139" t="s">
        <v>452</v>
      </c>
      <c r="BE68" s="139" t="s">
        <v>453</v>
      </c>
      <c r="BF68" s="139">
        <v>768</v>
      </c>
      <c r="BG68" s="139">
        <v>25</v>
      </c>
      <c r="BH68" s="9">
        <f t="shared" si="26"/>
        <v>0.22395833333333334</v>
      </c>
      <c r="BI68" s="140">
        <f t="shared" si="27"/>
        <v>0.04</v>
      </c>
    </row>
    <row r="69" spans="1:61" ht="25" customHeight="1" x14ac:dyDescent="0.35">
      <c r="A69" s="8" t="s">
        <v>192</v>
      </c>
      <c r="B69" s="158" t="s">
        <v>277</v>
      </c>
      <c r="C69" s="8" t="str">
        <f t="shared" si="28"/>
        <v>2_06To12M</v>
      </c>
      <c r="D69" s="8" t="str">
        <f t="shared" si="29"/>
        <v>0_NONE</v>
      </c>
      <c r="E69" s="8" t="s">
        <v>284</v>
      </c>
      <c r="F69" s="8">
        <f t="shared" si="20"/>
        <v>2</v>
      </c>
      <c r="G69" s="55" t="str">
        <f t="shared" si="30"/>
        <v>2_FEW</v>
      </c>
      <c r="H69" s="65">
        <v>0</v>
      </c>
      <c r="I69" s="55" t="s">
        <v>279</v>
      </c>
      <c r="J69" s="65">
        <v>2</v>
      </c>
      <c r="K69" s="55" t="str">
        <f t="shared" si="31"/>
        <v>2_FEW</v>
      </c>
      <c r="L69" s="183">
        <f t="shared" si="17"/>
        <v>1</v>
      </c>
      <c r="M69" s="55" t="s">
        <v>770</v>
      </c>
      <c r="N69" s="55" t="s">
        <v>771</v>
      </c>
      <c r="O69" s="55" t="s">
        <v>775</v>
      </c>
      <c r="P69" s="55" t="s">
        <v>777</v>
      </c>
      <c r="Q69" s="73" t="str">
        <f t="shared" si="21"/>
        <v>TURF: REGULAR ABSENCE (2_FEW) with FEW EXCEPTIONS  ;REEDS: 0_NONE ; IDLE Periods:SIGNIFICANT</v>
      </c>
      <c r="R69" s="230" t="str">
        <f t="shared" si="32"/>
        <v>1_ALMOST_FROZEN</v>
      </c>
      <c r="S69" s="8" t="str">
        <f>IF(AK69=0,"20_MNTNC_ONLY",IF(AL69=0,"10_EXP_ONLY","XXX"))</f>
        <v>10_EXP_ONLY</v>
      </c>
      <c r="T69" s="8">
        <v>191</v>
      </c>
      <c r="U69" s="8">
        <v>7</v>
      </c>
      <c r="V69" s="8">
        <v>1</v>
      </c>
      <c r="W69" s="84">
        <v>5</v>
      </c>
      <c r="X69" s="86">
        <f t="shared" si="22"/>
        <v>0.4</v>
      </c>
      <c r="Y69" s="8">
        <v>2</v>
      </c>
      <c r="Z69" s="8">
        <v>2</v>
      </c>
      <c r="AA69" s="8">
        <v>6</v>
      </c>
      <c r="AB69" s="8">
        <v>8</v>
      </c>
      <c r="AC69" s="8">
        <v>0</v>
      </c>
      <c r="AD69" s="8">
        <v>0</v>
      </c>
      <c r="AE69" s="8">
        <v>0</v>
      </c>
      <c r="AF69" s="8">
        <v>0</v>
      </c>
      <c r="AG69" s="8">
        <v>2</v>
      </c>
      <c r="AH69" s="8">
        <v>0</v>
      </c>
      <c r="AI69" s="8">
        <v>0</v>
      </c>
      <c r="AJ69" s="8">
        <v>0</v>
      </c>
      <c r="AK69" s="13">
        <v>2</v>
      </c>
      <c r="AL69" s="8">
        <v>0</v>
      </c>
      <c r="AM69" s="164">
        <v>2</v>
      </c>
      <c r="AN69" s="9">
        <v>0.4</v>
      </c>
      <c r="AO69" s="9">
        <v>0.28571428571428498</v>
      </c>
      <c r="AP69" s="9">
        <v>2</v>
      </c>
      <c r="AQ69" s="9">
        <v>0</v>
      </c>
      <c r="AR69" s="9">
        <v>0</v>
      </c>
      <c r="AS69" s="9">
        <v>0</v>
      </c>
      <c r="AT69" s="78">
        <v>0.4</v>
      </c>
      <c r="AU69" s="78">
        <f t="shared" si="23"/>
        <v>1.0416666666666666E-2</v>
      </c>
      <c r="AV69" s="79">
        <v>0.28571428571428498</v>
      </c>
      <c r="AW69" s="9">
        <v>2</v>
      </c>
      <c r="AX69" s="9">
        <v>1</v>
      </c>
      <c r="AY69" s="47">
        <f t="shared" si="18"/>
        <v>1</v>
      </c>
      <c r="AZ69" s="47">
        <f t="shared" si="24"/>
        <v>0.2857142857142857</v>
      </c>
      <c r="BA69" s="9">
        <f t="shared" si="25"/>
        <v>0.7142857142857143</v>
      </c>
      <c r="BB69" s="139">
        <v>252</v>
      </c>
      <c r="BC69" s="139">
        <v>583</v>
      </c>
      <c r="BD69" s="139" t="s">
        <v>699</v>
      </c>
      <c r="BE69" s="139" t="s">
        <v>700</v>
      </c>
      <c r="BF69" s="139">
        <v>1277</v>
      </c>
      <c r="BG69" s="139">
        <v>41</v>
      </c>
      <c r="BH69" s="9">
        <f t="shared" si="26"/>
        <v>0.14956930305403288</v>
      </c>
      <c r="BI69" s="140">
        <f t="shared" si="27"/>
        <v>1.984126984126984E-2</v>
      </c>
    </row>
    <row r="70" spans="1:61" ht="25" customHeight="1" x14ac:dyDescent="0.35">
      <c r="A70" s="8" t="s">
        <v>200</v>
      </c>
      <c r="B70" s="158" t="s">
        <v>277</v>
      </c>
      <c r="C70" s="8" t="str">
        <f t="shared" si="28"/>
        <v>2_06To12M</v>
      </c>
      <c r="D70" s="8" t="str">
        <f t="shared" si="29"/>
        <v>0_NONE</v>
      </c>
      <c r="E70" s="8" t="s">
        <v>284</v>
      </c>
      <c r="F70" s="8">
        <f t="shared" si="20"/>
        <v>3</v>
      </c>
      <c r="G70" s="55" t="str">
        <f t="shared" si="30"/>
        <v>2_FEW</v>
      </c>
      <c r="H70" s="65">
        <v>0</v>
      </c>
      <c r="I70" s="55" t="s">
        <v>279</v>
      </c>
      <c r="J70" s="65">
        <v>3</v>
      </c>
      <c r="K70" s="55" t="str">
        <f t="shared" si="31"/>
        <v>2_FEW</v>
      </c>
      <c r="L70" s="183">
        <f t="shared" si="17"/>
        <v>1</v>
      </c>
      <c r="M70" s="55" t="s">
        <v>770</v>
      </c>
      <c r="N70" s="55" t="s">
        <v>771</v>
      </c>
      <c r="O70" s="55" t="s">
        <v>775</v>
      </c>
      <c r="P70" s="55" t="s">
        <v>777</v>
      </c>
      <c r="Q70" s="73" t="str">
        <f t="shared" si="21"/>
        <v>TURF: REGULAR ABSENCE (2_FEW) with FEW EXCEPTIONS  ;REEDS: 0_NONE ; IDLE Periods:SIGNIFICANT</v>
      </c>
      <c r="R70" s="230" t="str">
        <f t="shared" si="32"/>
        <v>1_ALMOST_FROZEN</v>
      </c>
      <c r="S70" s="8" t="str">
        <f>IF(AK70=0,"20_MNTNC_ONLY",IF(AL70=0,"10_EXP_ONLY","XXX"))</f>
        <v>10_EXP_ONLY</v>
      </c>
      <c r="T70" s="8">
        <v>192</v>
      </c>
      <c r="U70" s="8">
        <v>7</v>
      </c>
      <c r="V70" s="8">
        <v>1</v>
      </c>
      <c r="W70" s="84">
        <v>5</v>
      </c>
      <c r="X70" s="86">
        <f t="shared" si="22"/>
        <v>0.6</v>
      </c>
      <c r="Y70" s="8">
        <v>3</v>
      </c>
      <c r="Z70" s="8">
        <v>3</v>
      </c>
      <c r="AA70" s="8">
        <v>19</v>
      </c>
      <c r="AB70" s="8">
        <v>23</v>
      </c>
      <c r="AC70" s="8">
        <v>0</v>
      </c>
      <c r="AD70" s="8">
        <v>0</v>
      </c>
      <c r="AE70" s="8">
        <v>0</v>
      </c>
      <c r="AF70" s="8">
        <v>0</v>
      </c>
      <c r="AG70" s="8">
        <v>4</v>
      </c>
      <c r="AH70" s="8">
        <v>0</v>
      </c>
      <c r="AI70" s="8">
        <v>0</v>
      </c>
      <c r="AJ70" s="8">
        <v>0</v>
      </c>
      <c r="AK70" s="8">
        <v>4</v>
      </c>
      <c r="AL70" s="8">
        <v>0</v>
      </c>
      <c r="AM70" s="164">
        <v>4</v>
      </c>
      <c r="AN70" s="9">
        <v>0.8</v>
      </c>
      <c r="AO70" s="9">
        <v>0.57142857142857095</v>
      </c>
      <c r="AP70" s="9">
        <v>4</v>
      </c>
      <c r="AQ70" s="9">
        <v>0</v>
      </c>
      <c r="AR70" s="9">
        <v>0</v>
      </c>
      <c r="AS70" s="9">
        <v>0</v>
      </c>
      <c r="AT70" s="78">
        <v>0.8</v>
      </c>
      <c r="AU70" s="78">
        <f t="shared" si="23"/>
        <v>2.072538860103627E-2</v>
      </c>
      <c r="AV70" s="79">
        <v>0.57142857142857095</v>
      </c>
      <c r="AW70" s="9">
        <v>4</v>
      </c>
      <c r="AX70" s="9">
        <v>1</v>
      </c>
      <c r="AY70" s="47">
        <f t="shared" si="18"/>
        <v>1</v>
      </c>
      <c r="AZ70" s="47">
        <f t="shared" si="24"/>
        <v>0.42857142857142855</v>
      </c>
      <c r="BA70" s="9">
        <f t="shared" si="25"/>
        <v>0.7142857142857143</v>
      </c>
      <c r="BB70" s="139">
        <v>612</v>
      </c>
      <c r="BC70" s="139">
        <v>2594</v>
      </c>
      <c r="BD70" s="139" t="s">
        <v>719</v>
      </c>
      <c r="BE70" s="139" t="s">
        <v>720</v>
      </c>
      <c r="BF70" s="139">
        <v>1462</v>
      </c>
      <c r="BG70" s="139">
        <v>48</v>
      </c>
      <c r="BH70" s="9">
        <f t="shared" si="26"/>
        <v>0.13132694938440492</v>
      </c>
      <c r="BI70" s="140">
        <f t="shared" si="27"/>
        <v>8.1699346405228763E-3</v>
      </c>
    </row>
    <row r="71" spans="1:61" ht="25" customHeight="1" x14ac:dyDescent="0.35">
      <c r="A71" s="8" t="s">
        <v>89</v>
      </c>
      <c r="B71" s="158" t="s">
        <v>277</v>
      </c>
      <c r="C71" s="8" t="str">
        <f t="shared" si="28"/>
        <v>2_06To12M</v>
      </c>
      <c r="D71" s="8" t="str">
        <f t="shared" si="29"/>
        <v>1_SMALL</v>
      </c>
      <c r="E71" s="8" t="s">
        <v>314</v>
      </c>
      <c r="F71" s="8">
        <f t="shared" si="20"/>
        <v>1</v>
      </c>
      <c r="G71" s="55" t="str">
        <f t="shared" si="30"/>
        <v>1_TOO_FEW</v>
      </c>
      <c r="H71" s="65">
        <v>0</v>
      </c>
      <c r="I71" s="55" t="s">
        <v>279</v>
      </c>
      <c r="J71" s="65">
        <v>1</v>
      </c>
      <c r="K71" s="55" t="str">
        <f t="shared" si="31"/>
        <v>1_TOO_FEW</v>
      </c>
      <c r="L71" s="183">
        <f t="shared" si="17"/>
        <v>1</v>
      </c>
      <c r="M71" s="55" t="s">
        <v>770</v>
      </c>
      <c r="N71" s="55" t="s">
        <v>771</v>
      </c>
      <c r="O71" s="55" t="s">
        <v>775</v>
      </c>
      <c r="P71" s="55" t="s">
        <v>777</v>
      </c>
      <c r="Q71" s="73" t="str">
        <f t="shared" si="21"/>
        <v>TURF: REGULAR ABSENCE (1_TOO_FEW) with FEW EXCEPTIONS  ;REEDS: 0_NONE ; IDLE Periods:SIGNIFICANT</v>
      </c>
      <c r="R71" s="230" t="str">
        <f t="shared" si="32"/>
        <v>1_ALMOST_FROZEN</v>
      </c>
      <c r="S71" s="8" t="s">
        <v>278</v>
      </c>
      <c r="T71" s="8">
        <v>250</v>
      </c>
      <c r="U71" s="8">
        <v>9</v>
      </c>
      <c r="V71" s="8">
        <v>1</v>
      </c>
      <c r="W71" s="84">
        <v>3</v>
      </c>
      <c r="X71" s="86">
        <f t="shared" si="22"/>
        <v>0.33333333333333331</v>
      </c>
      <c r="Y71" s="8">
        <v>5</v>
      </c>
      <c r="Z71" s="8">
        <v>5</v>
      </c>
      <c r="AA71" s="8">
        <v>14</v>
      </c>
      <c r="AB71" s="8">
        <v>14</v>
      </c>
      <c r="AC71" s="8">
        <v>1</v>
      </c>
      <c r="AD71" s="8">
        <v>1</v>
      </c>
      <c r="AE71" s="8">
        <v>2</v>
      </c>
      <c r="AF71" s="8">
        <v>2</v>
      </c>
      <c r="AG71" s="8">
        <v>0</v>
      </c>
      <c r="AH71" s="8">
        <v>0</v>
      </c>
      <c r="AI71" s="8">
        <v>0</v>
      </c>
      <c r="AJ71" s="8">
        <v>0</v>
      </c>
      <c r="AK71" s="8">
        <v>2</v>
      </c>
      <c r="AL71" s="8">
        <v>2</v>
      </c>
      <c r="AM71" s="164">
        <v>4</v>
      </c>
      <c r="AN71" s="9">
        <v>0.66666666666666596</v>
      </c>
      <c r="AO71" s="9">
        <v>0.22222222222222199</v>
      </c>
      <c r="AP71" s="9">
        <v>2</v>
      </c>
      <c r="AQ71" s="9">
        <v>0.66666666666666596</v>
      </c>
      <c r="AR71" s="9">
        <v>0.22222222222222199</v>
      </c>
      <c r="AS71" s="9">
        <v>2</v>
      </c>
      <c r="AT71" s="78">
        <v>1.3333333333333299</v>
      </c>
      <c r="AU71" s="78">
        <f t="shared" si="23"/>
        <v>1.5936254980079681E-2</v>
      </c>
      <c r="AV71" s="79">
        <v>0.44444444444444398</v>
      </c>
      <c r="AW71" s="9">
        <v>4</v>
      </c>
      <c r="AX71" s="9">
        <v>1</v>
      </c>
      <c r="AY71" s="47">
        <f t="shared" si="18"/>
        <v>0.5</v>
      </c>
      <c r="AZ71" s="47">
        <f t="shared" si="24"/>
        <v>0.1111111111111111</v>
      </c>
      <c r="BA71" s="9">
        <f t="shared" si="25"/>
        <v>0.33333333333333331</v>
      </c>
      <c r="BB71" s="139">
        <v>30</v>
      </c>
      <c r="BC71" s="139">
        <v>82</v>
      </c>
      <c r="BD71" s="139" t="s">
        <v>462</v>
      </c>
      <c r="BE71" s="139" t="s">
        <v>463</v>
      </c>
      <c r="BF71" s="139">
        <v>840</v>
      </c>
      <c r="BG71" s="139">
        <v>27</v>
      </c>
      <c r="BH71" s="9">
        <f t="shared" si="26"/>
        <v>0.29761904761904762</v>
      </c>
      <c r="BI71" s="140">
        <f t="shared" si="27"/>
        <v>0.1</v>
      </c>
    </row>
    <row r="72" spans="1:61" ht="25" customHeight="1" x14ac:dyDescent="0.35">
      <c r="A72" s="8" t="s">
        <v>156</v>
      </c>
      <c r="B72" s="158" t="s">
        <v>277</v>
      </c>
      <c r="C72" s="8" t="str">
        <f t="shared" si="28"/>
        <v>2_06To12M</v>
      </c>
      <c r="D72" s="8" t="str">
        <f t="shared" si="29"/>
        <v>0_NONE</v>
      </c>
      <c r="E72" s="8" t="s">
        <v>284</v>
      </c>
      <c r="F72" s="8">
        <f t="shared" si="20"/>
        <v>3</v>
      </c>
      <c r="G72" s="55" t="str">
        <f t="shared" si="30"/>
        <v>2_FEW</v>
      </c>
      <c r="H72" s="65">
        <v>0</v>
      </c>
      <c r="I72" s="55" t="s">
        <v>279</v>
      </c>
      <c r="J72" s="65">
        <v>3</v>
      </c>
      <c r="K72" s="55" t="str">
        <f t="shared" si="31"/>
        <v>2_FEW</v>
      </c>
      <c r="L72" s="183">
        <f t="shared" si="17"/>
        <v>1</v>
      </c>
      <c r="M72" s="55" t="s">
        <v>770</v>
      </c>
      <c r="N72" s="55" t="s">
        <v>771</v>
      </c>
      <c r="O72" s="55" t="s">
        <v>775</v>
      </c>
      <c r="P72" s="55" t="s">
        <v>777</v>
      </c>
      <c r="Q72" s="73" t="str">
        <f t="shared" si="21"/>
        <v>TURF: REGULAR ABSENCE (2_FEW) with FEW EXCEPTIONS  ;REEDS: 0_NONE ; IDLE Periods:SIGNIFICANT</v>
      </c>
      <c r="R72" s="230" t="str">
        <f t="shared" si="32"/>
        <v>1_ALMOST_FROZEN</v>
      </c>
      <c r="S72" s="8" t="str">
        <f t="shared" ref="S72:S85" si="33">IF(AK72=0,"20_MNTNC_ONLY",IF(AL72=0,"10_EXP_ONLY","XXX"))</f>
        <v>20_MNTNC_ONLY</v>
      </c>
      <c r="T72" s="8">
        <v>263</v>
      </c>
      <c r="U72" s="8">
        <v>9</v>
      </c>
      <c r="V72" s="8">
        <v>1</v>
      </c>
      <c r="W72" s="84">
        <v>4</v>
      </c>
      <c r="X72" s="86">
        <f t="shared" si="22"/>
        <v>0.75</v>
      </c>
      <c r="Y72" s="8">
        <v>2</v>
      </c>
      <c r="Z72" s="8">
        <v>2</v>
      </c>
      <c r="AA72" s="8">
        <v>10</v>
      </c>
      <c r="AB72" s="8">
        <v>10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3</v>
      </c>
      <c r="AJ72" s="8">
        <v>0</v>
      </c>
      <c r="AK72" s="13">
        <v>0</v>
      </c>
      <c r="AL72" s="8">
        <v>3</v>
      </c>
      <c r="AM72" s="164">
        <v>3</v>
      </c>
      <c r="AN72" s="9">
        <v>0</v>
      </c>
      <c r="AO72" s="9">
        <v>0</v>
      </c>
      <c r="AP72" s="9">
        <v>0</v>
      </c>
      <c r="AQ72" s="9">
        <v>0.75</v>
      </c>
      <c r="AR72" s="9">
        <v>0.33333333333333298</v>
      </c>
      <c r="AS72" s="9">
        <v>3</v>
      </c>
      <c r="AT72" s="78">
        <v>0.75</v>
      </c>
      <c r="AU72" s="78">
        <f t="shared" si="23"/>
        <v>1.1363636363636364E-2</v>
      </c>
      <c r="AV72" s="79">
        <v>0.33333333333333298</v>
      </c>
      <c r="AW72" s="9">
        <v>3</v>
      </c>
      <c r="AX72" s="9">
        <v>1</v>
      </c>
      <c r="AY72" s="47">
        <f t="shared" si="18"/>
        <v>0</v>
      </c>
      <c r="AZ72" s="47">
        <f t="shared" si="24"/>
        <v>0.33333333333333331</v>
      </c>
      <c r="BA72" s="9">
        <f t="shared" si="25"/>
        <v>0.44444444444444442</v>
      </c>
      <c r="BB72" s="139">
        <v>7937</v>
      </c>
      <c r="BC72" s="139">
        <v>74492</v>
      </c>
      <c r="BD72" s="139" t="s">
        <v>615</v>
      </c>
      <c r="BE72" s="139" t="s">
        <v>616</v>
      </c>
      <c r="BF72" s="139">
        <v>4120</v>
      </c>
      <c r="BG72" s="139">
        <v>135</v>
      </c>
      <c r="BH72" s="9">
        <f t="shared" si="26"/>
        <v>6.3834951456310685E-2</v>
      </c>
      <c r="BI72" s="140">
        <f t="shared" si="27"/>
        <v>5.0396875393725587E-4</v>
      </c>
    </row>
    <row r="73" spans="1:61" ht="25" customHeight="1" x14ac:dyDescent="0.35">
      <c r="A73" s="8" t="s">
        <v>64</v>
      </c>
      <c r="B73" s="158" t="s">
        <v>277</v>
      </c>
      <c r="C73" s="8" t="str">
        <f t="shared" si="28"/>
        <v>2_06To12M</v>
      </c>
      <c r="D73" s="8" t="str">
        <f t="shared" si="29"/>
        <v>0_NONE</v>
      </c>
      <c r="E73" s="8" t="s">
        <v>284</v>
      </c>
      <c r="F73" s="8">
        <f t="shared" si="20"/>
        <v>1</v>
      </c>
      <c r="G73" s="55" t="str">
        <f t="shared" si="30"/>
        <v>1_TOO_FEW</v>
      </c>
      <c r="H73" s="65">
        <v>0</v>
      </c>
      <c r="I73" s="55" t="s">
        <v>279</v>
      </c>
      <c r="J73" s="65">
        <v>1</v>
      </c>
      <c r="K73" s="55" t="str">
        <f t="shared" si="31"/>
        <v>1_TOO_FEW</v>
      </c>
      <c r="L73" s="183">
        <f t="shared" si="17"/>
        <v>1</v>
      </c>
      <c r="M73" s="55" t="s">
        <v>770</v>
      </c>
      <c r="N73" s="55" t="s">
        <v>771</v>
      </c>
      <c r="O73" s="55" t="s">
        <v>775</v>
      </c>
      <c r="P73" s="55" t="s">
        <v>777</v>
      </c>
      <c r="Q73" s="73" t="str">
        <f t="shared" si="21"/>
        <v>TURF: REGULAR ABSENCE (1_TOO_FEW) with FEW EXCEPTIONS  ;REEDS: 0_NONE ; IDLE Periods:SIGNIFICANT</v>
      </c>
      <c r="R73" s="230" t="str">
        <f t="shared" si="32"/>
        <v>1_ALMOST_FROZEN</v>
      </c>
      <c r="S73" s="8" t="str">
        <f t="shared" si="33"/>
        <v>20_MNTNC_ONLY</v>
      </c>
      <c r="T73" s="8">
        <v>292</v>
      </c>
      <c r="U73" s="8">
        <v>10</v>
      </c>
      <c r="V73" s="8">
        <v>1</v>
      </c>
      <c r="W73" s="84">
        <v>8</v>
      </c>
      <c r="X73" s="86">
        <f t="shared" si="22"/>
        <v>0.125</v>
      </c>
      <c r="Y73" s="8">
        <v>10</v>
      </c>
      <c r="Z73" s="8">
        <v>10</v>
      </c>
      <c r="AA73" s="8">
        <v>70</v>
      </c>
      <c r="AB73" s="8">
        <v>69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1</v>
      </c>
      <c r="AI73" s="8">
        <v>0</v>
      </c>
      <c r="AJ73" s="8">
        <v>0</v>
      </c>
      <c r="AK73" s="13">
        <v>0</v>
      </c>
      <c r="AL73" s="8">
        <v>1</v>
      </c>
      <c r="AM73" s="164">
        <v>1</v>
      </c>
      <c r="AN73" s="9">
        <v>0</v>
      </c>
      <c r="AO73" s="9">
        <v>0</v>
      </c>
      <c r="AP73" s="9">
        <v>0</v>
      </c>
      <c r="AQ73" s="9">
        <v>0.125</v>
      </c>
      <c r="AR73" s="9">
        <v>0.1</v>
      </c>
      <c r="AS73" s="9">
        <v>1</v>
      </c>
      <c r="AT73" s="78">
        <v>0.125</v>
      </c>
      <c r="AU73" s="78">
        <f t="shared" si="23"/>
        <v>3.4129692832764505E-3</v>
      </c>
      <c r="AV73" s="79">
        <v>0.1</v>
      </c>
      <c r="AW73" s="9">
        <v>1</v>
      </c>
      <c r="AX73" s="9">
        <v>1</v>
      </c>
      <c r="AY73" s="47">
        <f t="shared" si="18"/>
        <v>0</v>
      </c>
      <c r="AZ73" s="47">
        <f t="shared" si="24"/>
        <v>0.1</v>
      </c>
      <c r="BA73" s="9">
        <f t="shared" si="25"/>
        <v>0.8</v>
      </c>
      <c r="BB73" s="139">
        <v>1004</v>
      </c>
      <c r="BC73" s="139">
        <v>1785</v>
      </c>
      <c r="BD73" s="139" t="s">
        <v>402</v>
      </c>
      <c r="BE73" s="139" t="s">
        <v>403</v>
      </c>
      <c r="BF73" s="139">
        <v>1110</v>
      </c>
      <c r="BG73" s="139">
        <v>36</v>
      </c>
      <c r="BH73" s="9">
        <f t="shared" si="26"/>
        <v>0.26306306306306304</v>
      </c>
      <c r="BI73" s="140">
        <f t="shared" si="27"/>
        <v>7.9681274900398405E-3</v>
      </c>
    </row>
    <row r="74" spans="1:61" ht="25" customHeight="1" x14ac:dyDescent="0.35">
      <c r="A74" s="8" t="s">
        <v>77</v>
      </c>
      <c r="B74" s="158" t="s">
        <v>277</v>
      </c>
      <c r="C74" s="8" t="str">
        <f t="shared" si="28"/>
        <v>2_06To12M</v>
      </c>
      <c r="D74" s="8" t="str">
        <f t="shared" si="29"/>
        <v>0_NONE</v>
      </c>
      <c r="E74" s="8" t="s">
        <v>284</v>
      </c>
      <c r="F74" s="8">
        <f t="shared" si="20"/>
        <v>1</v>
      </c>
      <c r="G74" s="55" t="str">
        <f t="shared" si="30"/>
        <v>1_TOO_FEW</v>
      </c>
      <c r="H74" s="65">
        <v>0</v>
      </c>
      <c r="I74" s="55" t="s">
        <v>279</v>
      </c>
      <c r="J74" s="65">
        <v>1</v>
      </c>
      <c r="K74" s="55" t="str">
        <f t="shared" si="31"/>
        <v>1_TOO_FEW</v>
      </c>
      <c r="L74" s="183">
        <f t="shared" si="17"/>
        <v>1</v>
      </c>
      <c r="M74" s="55" t="s">
        <v>770</v>
      </c>
      <c r="N74" s="55" t="s">
        <v>771</v>
      </c>
      <c r="O74" s="55" t="s">
        <v>775</v>
      </c>
      <c r="P74" s="55" t="s">
        <v>777</v>
      </c>
      <c r="Q74" s="73" t="str">
        <f t="shared" si="21"/>
        <v>TURF: REGULAR ABSENCE (1_TOO_FEW) with FEW EXCEPTIONS  ;REEDS: 0_NONE ; IDLE Periods:SIGNIFICANT</v>
      </c>
      <c r="R74" s="230" t="str">
        <f t="shared" si="32"/>
        <v>1_ALMOST_FROZEN</v>
      </c>
      <c r="S74" s="8" t="str">
        <f t="shared" si="33"/>
        <v>20_MNTNC_ONLY</v>
      </c>
      <c r="T74" s="8">
        <v>310</v>
      </c>
      <c r="U74" s="8">
        <v>11</v>
      </c>
      <c r="V74" s="8">
        <v>1</v>
      </c>
      <c r="W74" s="84">
        <v>3</v>
      </c>
      <c r="X74" s="86">
        <f t="shared" si="22"/>
        <v>0.33333333333333331</v>
      </c>
      <c r="Y74" s="8">
        <v>2</v>
      </c>
      <c r="Z74" s="8">
        <v>2</v>
      </c>
      <c r="AA74" s="8">
        <v>6</v>
      </c>
      <c r="AB74" s="8">
        <v>6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4</v>
      </c>
      <c r="AJ74" s="8">
        <v>0</v>
      </c>
      <c r="AK74" s="13">
        <v>0</v>
      </c>
      <c r="AL74" s="8">
        <v>4</v>
      </c>
      <c r="AM74" s="164">
        <v>4</v>
      </c>
      <c r="AN74" s="9">
        <v>0</v>
      </c>
      <c r="AO74" s="9">
        <v>0</v>
      </c>
      <c r="AP74" s="9">
        <v>0</v>
      </c>
      <c r="AQ74" s="9">
        <v>1.3333333333333299</v>
      </c>
      <c r="AR74" s="9">
        <v>0.36363636363636298</v>
      </c>
      <c r="AS74" s="9">
        <v>4</v>
      </c>
      <c r="AT74" s="78">
        <v>1.3333333333333299</v>
      </c>
      <c r="AU74" s="78">
        <f t="shared" si="23"/>
        <v>1.2861736334405145E-2</v>
      </c>
      <c r="AV74" s="79">
        <v>0.36363636363636298</v>
      </c>
      <c r="AW74" s="9">
        <v>4</v>
      </c>
      <c r="AX74" s="9">
        <v>1</v>
      </c>
      <c r="AY74" s="47">
        <f t="shared" si="18"/>
        <v>0</v>
      </c>
      <c r="AZ74" s="47">
        <f t="shared" si="24"/>
        <v>9.0909090909090912E-2</v>
      </c>
      <c r="BA74" s="9">
        <f t="shared" si="25"/>
        <v>0.27272727272727271</v>
      </c>
      <c r="BB74" s="139">
        <v>301</v>
      </c>
      <c r="BC74" s="139">
        <v>851</v>
      </c>
      <c r="BD74" s="139" t="s">
        <v>436</v>
      </c>
      <c r="BE74" s="139" t="s">
        <v>437</v>
      </c>
      <c r="BF74" s="139">
        <v>595</v>
      </c>
      <c r="BG74" s="139">
        <v>19</v>
      </c>
      <c r="BH74" s="9">
        <f t="shared" si="26"/>
        <v>0.52100840336134457</v>
      </c>
      <c r="BI74" s="140">
        <f t="shared" si="27"/>
        <v>9.9667774086378731E-3</v>
      </c>
    </row>
    <row r="75" spans="1:61" ht="25" customHeight="1" x14ac:dyDescent="0.35">
      <c r="A75" s="8" t="s">
        <v>159</v>
      </c>
      <c r="B75" s="158" t="s">
        <v>277</v>
      </c>
      <c r="C75" s="8" t="str">
        <f t="shared" si="28"/>
        <v>2_06To12M</v>
      </c>
      <c r="D75" s="8" t="str">
        <f t="shared" si="29"/>
        <v>0_NONE</v>
      </c>
      <c r="E75" s="8" t="s">
        <v>284</v>
      </c>
      <c r="F75" s="8">
        <f t="shared" si="20"/>
        <v>1</v>
      </c>
      <c r="G75" s="55" t="str">
        <f t="shared" si="30"/>
        <v>1_TOO_FEW</v>
      </c>
      <c r="H75" s="65">
        <v>0</v>
      </c>
      <c r="I75" s="55" t="s">
        <v>279</v>
      </c>
      <c r="J75" s="65">
        <v>1</v>
      </c>
      <c r="K75" s="55" t="str">
        <f t="shared" si="31"/>
        <v>1_TOO_FEW</v>
      </c>
      <c r="L75" s="183">
        <f t="shared" si="17"/>
        <v>1</v>
      </c>
      <c r="M75" s="55" t="s">
        <v>770</v>
      </c>
      <c r="N75" s="55" t="s">
        <v>771</v>
      </c>
      <c r="O75" s="55" t="s">
        <v>775</v>
      </c>
      <c r="P75" s="55" t="s">
        <v>777</v>
      </c>
      <c r="Q75" s="73" t="str">
        <f t="shared" si="21"/>
        <v>TURF: REGULAR ABSENCE (1_TOO_FEW) with FEW EXCEPTIONS  ;REEDS: 0_NONE ; IDLE Periods:SIGNIFICANT</v>
      </c>
      <c r="R75" s="230" t="str">
        <f t="shared" si="32"/>
        <v>1_ALMOST_FROZEN</v>
      </c>
      <c r="S75" s="8" t="str">
        <f t="shared" si="33"/>
        <v>10_EXP_ONLY</v>
      </c>
      <c r="T75" s="8">
        <v>324</v>
      </c>
      <c r="U75" s="8">
        <v>11</v>
      </c>
      <c r="V75" s="8">
        <v>1</v>
      </c>
      <c r="W75" s="84">
        <v>5</v>
      </c>
      <c r="X75" s="86">
        <f t="shared" si="22"/>
        <v>0.2</v>
      </c>
      <c r="Y75" s="8">
        <v>3</v>
      </c>
      <c r="Z75" s="8">
        <v>3</v>
      </c>
      <c r="AA75" s="8">
        <v>26</v>
      </c>
      <c r="AB75" s="8">
        <v>27</v>
      </c>
      <c r="AC75" s="8">
        <v>0</v>
      </c>
      <c r="AD75" s="8">
        <v>0</v>
      </c>
      <c r="AE75" s="8">
        <v>0</v>
      </c>
      <c r="AF75" s="8">
        <v>0</v>
      </c>
      <c r="AG75" s="8">
        <v>1</v>
      </c>
      <c r="AH75" s="8">
        <v>0</v>
      </c>
      <c r="AI75" s="8">
        <v>0</v>
      </c>
      <c r="AJ75" s="8">
        <v>0</v>
      </c>
      <c r="AK75" s="13">
        <v>1</v>
      </c>
      <c r="AL75" s="8">
        <v>0</v>
      </c>
      <c r="AM75" s="164">
        <v>1</v>
      </c>
      <c r="AN75" s="9">
        <v>0.2</v>
      </c>
      <c r="AO75" s="9">
        <v>9.0909090909090898E-2</v>
      </c>
      <c r="AP75" s="9">
        <v>1</v>
      </c>
      <c r="AQ75" s="9">
        <v>0</v>
      </c>
      <c r="AR75" s="9">
        <v>0</v>
      </c>
      <c r="AS75" s="9">
        <v>0</v>
      </c>
      <c r="AT75" s="78">
        <v>0.2</v>
      </c>
      <c r="AU75" s="78">
        <f t="shared" si="23"/>
        <v>3.0769230769230769E-3</v>
      </c>
      <c r="AV75" s="79">
        <v>9.0909090909090898E-2</v>
      </c>
      <c r="AW75" s="9">
        <v>1</v>
      </c>
      <c r="AX75" s="9">
        <v>1</v>
      </c>
      <c r="AY75" s="47">
        <f t="shared" si="18"/>
        <v>1</v>
      </c>
      <c r="AZ75" s="47">
        <f t="shared" si="24"/>
        <v>9.0909090909090912E-2</v>
      </c>
      <c r="BA75" s="9">
        <f t="shared" si="25"/>
        <v>0.45454545454545453</v>
      </c>
      <c r="BB75" s="139">
        <v>1791</v>
      </c>
      <c r="BC75" s="139">
        <v>21674</v>
      </c>
      <c r="BD75" s="139" t="s">
        <v>623</v>
      </c>
      <c r="BE75" s="139" t="s">
        <v>624</v>
      </c>
      <c r="BF75" s="139">
        <v>2540</v>
      </c>
      <c r="BG75" s="139">
        <v>83</v>
      </c>
      <c r="BH75" s="9">
        <f t="shared" si="26"/>
        <v>0.12755905511811025</v>
      </c>
      <c r="BI75" s="140">
        <f t="shared" si="27"/>
        <v>2.7917364600781687E-3</v>
      </c>
    </row>
    <row r="76" spans="1:61" ht="25" customHeight="1" x14ac:dyDescent="0.35">
      <c r="A76" s="8" t="s">
        <v>210</v>
      </c>
      <c r="B76" s="158" t="s">
        <v>277</v>
      </c>
      <c r="C76" s="8" t="str">
        <f t="shared" si="28"/>
        <v>2_06To12M</v>
      </c>
      <c r="D76" s="8" t="str">
        <f t="shared" si="29"/>
        <v>0_NONE</v>
      </c>
      <c r="E76" s="8" t="s">
        <v>284</v>
      </c>
      <c r="F76" s="8">
        <f t="shared" si="20"/>
        <v>1</v>
      </c>
      <c r="G76" s="55" t="str">
        <f t="shared" si="30"/>
        <v>1_TOO_FEW</v>
      </c>
      <c r="H76" s="65">
        <v>0</v>
      </c>
      <c r="I76" s="55" t="s">
        <v>279</v>
      </c>
      <c r="J76" s="65">
        <v>1</v>
      </c>
      <c r="K76" s="55" t="str">
        <f t="shared" si="31"/>
        <v>1_TOO_FEW</v>
      </c>
      <c r="L76" s="183">
        <f t="shared" si="17"/>
        <v>1</v>
      </c>
      <c r="M76" s="55" t="s">
        <v>770</v>
      </c>
      <c r="N76" s="55" t="s">
        <v>771</v>
      </c>
      <c r="O76" s="55" t="s">
        <v>775</v>
      </c>
      <c r="P76" s="55" t="s">
        <v>777</v>
      </c>
      <c r="Q76" s="73" t="str">
        <f t="shared" si="21"/>
        <v>TURF: REGULAR ABSENCE (1_TOO_FEW) with FEW EXCEPTIONS  ;REEDS: 0_NONE ; IDLE Periods:SIGNIFICANT</v>
      </c>
      <c r="R76" s="230" t="str">
        <f t="shared" si="32"/>
        <v>1_ALMOST_FROZEN</v>
      </c>
      <c r="S76" s="8" t="str">
        <f t="shared" si="33"/>
        <v>10_EXP_ONLY</v>
      </c>
      <c r="T76" s="8">
        <v>324</v>
      </c>
      <c r="U76" s="8">
        <v>11</v>
      </c>
      <c r="V76" s="8">
        <v>1</v>
      </c>
      <c r="W76" s="84">
        <v>5</v>
      </c>
      <c r="X76" s="86">
        <f t="shared" si="22"/>
        <v>0.2</v>
      </c>
      <c r="Y76" s="8">
        <v>3</v>
      </c>
      <c r="Z76" s="8">
        <v>3</v>
      </c>
      <c r="AA76" s="8">
        <v>26</v>
      </c>
      <c r="AB76" s="8">
        <v>27</v>
      </c>
      <c r="AC76" s="8">
        <v>0</v>
      </c>
      <c r="AD76" s="8">
        <v>0</v>
      </c>
      <c r="AE76" s="8">
        <v>0</v>
      </c>
      <c r="AF76" s="8">
        <v>0</v>
      </c>
      <c r="AG76" s="8">
        <v>1</v>
      </c>
      <c r="AH76" s="8">
        <v>0</v>
      </c>
      <c r="AI76" s="8">
        <v>0</v>
      </c>
      <c r="AJ76" s="8">
        <v>0</v>
      </c>
      <c r="AK76" s="13">
        <v>1</v>
      </c>
      <c r="AL76" s="8">
        <v>0</v>
      </c>
      <c r="AM76" s="164">
        <v>1</v>
      </c>
      <c r="AN76" s="9">
        <v>0.2</v>
      </c>
      <c r="AO76" s="9">
        <v>9.0909090909090898E-2</v>
      </c>
      <c r="AP76" s="9">
        <v>1</v>
      </c>
      <c r="AQ76" s="9">
        <v>0</v>
      </c>
      <c r="AR76" s="9">
        <v>0</v>
      </c>
      <c r="AS76" s="9">
        <v>0</v>
      </c>
      <c r="AT76" s="78">
        <v>0.2</v>
      </c>
      <c r="AU76" s="78">
        <f t="shared" si="23"/>
        <v>3.0769230769230769E-3</v>
      </c>
      <c r="AV76" s="79">
        <v>9.0909090909090898E-2</v>
      </c>
      <c r="AW76" s="9">
        <v>1</v>
      </c>
      <c r="AX76" s="9">
        <v>1</v>
      </c>
      <c r="AY76" s="47">
        <f t="shared" si="18"/>
        <v>1</v>
      </c>
      <c r="AZ76" s="47">
        <f t="shared" si="24"/>
        <v>9.0909090909090912E-2</v>
      </c>
      <c r="BA76" s="9">
        <f t="shared" si="25"/>
        <v>0.45454545454545453</v>
      </c>
      <c r="BB76" s="139">
        <v>1791</v>
      </c>
      <c r="BC76" s="139">
        <v>21674</v>
      </c>
      <c r="BD76" s="139" t="s">
        <v>623</v>
      </c>
      <c r="BE76" s="139" t="s">
        <v>624</v>
      </c>
      <c r="BF76" s="139">
        <v>2540</v>
      </c>
      <c r="BG76" s="139">
        <v>83</v>
      </c>
      <c r="BH76" s="9">
        <f t="shared" si="26"/>
        <v>0.12755905511811025</v>
      </c>
      <c r="BI76" s="140">
        <f t="shared" si="27"/>
        <v>2.7917364600781687E-3</v>
      </c>
    </row>
    <row r="77" spans="1:61" ht="25" customHeight="1" x14ac:dyDescent="0.35">
      <c r="A77" s="8" t="s">
        <v>51</v>
      </c>
      <c r="B77" s="158" t="s">
        <v>277</v>
      </c>
      <c r="C77" s="8" t="str">
        <f t="shared" si="28"/>
        <v>2_06To12M</v>
      </c>
      <c r="D77" s="8" t="str">
        <f t="shared" si="29"/>
        <v>1_SMALL</v>
      </c>
      <c r="E77" s="8" t="s">
        <v>318</v>
      </c>
      <c r="F77" s="8">
        <f t="shared" si="20"/>
        <v>1</v>
      </c>
      <c r="G77" s="55" t="str">
        <f t="shared" si="30"/>
        <v>1_TOO_FEW</v>
      </c>
      <c r="H77" s="65">
        <v>0</v>
      </c>
      <c r="I77" s="55" t="s">
        <v>279</v>
      </c>
      <c r="J77" s="65">
        <v>1</v>
      </c>
      <c r="K77" s="55" t="str">
        <f t="shared" si="31"/>
        <v>1_TOO_FEW</v>
      </c>
      <c r="L77" s="183">
        <f t="shared" si="17"/>
        <v>1</v>
      </c>
      <c r="M77" s="55" t="s">
        <v>770</v>
      </c>
      <c r="N77" s="55" t="s">
        <v>771</v>
      </c>
      <c r="O77" s="55" t="s">
        <v>775</v>
      </c>
      <c r="P77" s="55" t="s">
        <v>777</v>
      </c>
      <c r="Q77" s="73" t="str">
        <f t="shared" si="21"/>
        <v>TURF: REGULAR ABSENCE (1_TOO_FEW) with FEW EXCEPTIONS  ;REEDS: 0_NONE ; IDLE Periods:SIGNIFICANT</v>
      </c>
      <c r="R77" s="230" t="str">
        <f t="shared" si="32"/>
        <v>1_ALMOST_FROZEN</v>
      </c>
      <c r="S77" s="8" t="str">
        <f t="shared" si="33"/>
        <v>10_EXP_ONLY</v>
      </c>
      <c r="T77" s="8">
        <v>331</v>
      </c>
      <c r="U77" s="8">
        <v>11</v>
      </c>
      <c r="V77" s="8">
        <v>1</v>
      </c>
      <c r="W77" s="84">
        <v>2</v>
      </c>
      <c r="X77" s="86">
        <f t="shared" si="22"/>
        <v>0.5</v>
      </c>
      <c r="Y77" s="8">
        <v>68</v>
      </c>
      <c r="Z77" s="8">
        <v>70</v>
      </c>
      <c r="AA77" s="8">
        <v>251</v>
      </c>
      <c r="AB77" s="8">
        <v>260</v>
      </c>
      <c r="AC77" s="8">
        <v>2</v>
      </c>
      <c r="AD77" s="8">
        <v>0</v>
      </c>
      <c r="AE77" s="8">
        <v>9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13">
        <v>9</v>
      </c>
      <c r="AL77" s="8">
        <v>0</v>
      </c>
      <c r="AM77" s="164">
        <v>9</v>
      </c>
      <c r="AN77" s="9">
        <v>4.5</v>
      </c>
      <c r="AO77" s="9">
        <v>0.81818181818181801</v>
      </c>
      <c r="AP77" s="9">
        <v>9</v>
      </c>
      <c r="AQ77" s="9">
        <v>0</v>
      </c>
      <c r="AR77" s="9">
        <v>0</v>
      </c>
      <c r="AS77" s="9">
        <v>0</v>
      </c>
      <c r="AT77" s="78">
        <v>4.5</v>
      </c>
      <c r="AU77" s="78">
        <f t="shared" si="23"/>
        <v>2.710843373493976E-2</v>
      </c>
      <c r="AV77" s="79">
        <v>0.81818181818181801</v>
      </c>
      <c r="AW77" s="9">
        <v>9</v>
      </c>
      <c r="AX77" s="9">
        <v>1.02941176470588</v>
      </c>
      <c r="AY77" s="47">
        <f t="shared" si="18"/>
        <v>1</v>
      </c>
      <c r="AZ77" s="47">
        <f t="shared" si="24"/>
        <v>9.0909090909090912E-2</v>
      </c>
      <c r="BA77" s="9">
        <f t="shared" si="25"/>
        <v>0.18181818181818182</v>
      </c>
      <c r="BB77" s="139">
        <v>1273</v>
      </c>
      <c r="BC77" s="139">
        <v>6208</v>
      </c>
      <c r="BD77" s="139" t="s">
        <v>677</v>
      </c>
      <c r="BE77" s="139" t="s">
        <v>678</v>
      </c>
      <c r="BF77" s="139">
        <v>1262</v>
      </c>
      <c r="BG77" s="139">
        <v>41</v>
      </c>
      <c r="BH77" s="9">
        <f t="shared" si="26"/>
        <v>0.26228209191759111</v>
      </c>
      <c r="BI77" s="140">
        <f t="shared" si="27"/>
        <v>1.5710919088766694E-3</v>
      </c>
    </row>
    <row r="78" spans="1:61" ht="25" customHeight="1" x14ac:dyDescent="0.35">
      <c r="A78" s="8" t="s">
        <v>110</v>
      </c>
      <c r="B78" s="158" t="s">
        <v>277</v>
      </c>
      <c r="C78" s="8" t="str">
        <f t="shared" si="28"/>
        <v>2_06To12M</v>
      </c>
      <c r="D78" s="8" t="str">
        <f t="shared" si="29"/>
        <v>0_NONE</v>
      </c>
      <c r="E78" s="8" t="s">
        <v>284</v>
      </c>
      <c r="F78" s="8">
        <f t="shared" si="20"/>
        <v>1</v>
      </c>
      <c r="G78" s="55" t="str">
        <f t="shared" si="30"/>
        <v>1_TOO_FEW</v>
      </c>
      <c r="H78" s="65">
        <v>0</v>
      </c>
      <c r="I78" s="55" t="s">
        <v>279</v>
      </c>
      <c r="J78" s="65">
        <v>1</v>
      </c>
      <c r="K78" s="55" t="str">
        <f t="shared" si="31"/>
        <v>1_TOO_FEW</v>
      </c>
      <c r="L78" s="183">
        <f t="shared" si="17"/>
        <v>1</v>
      </c>
      <c r="M78" s="55" t="s">
        <v>770</v>
      </c>
      <c r="N78" s="55" t="s">
        <v>771</v>
      </c>
      <c r="O78" s="55" t="s">
        <v>775</v>
      </c>
      <c r="P78" s="55" t="s">
        <v>777</v>
      </c>
      <c r="Q78" s="73" t="str">
        <f t="shared" si="21"/>
        <v>TURF: REGULAR ABSENCE (1_TOO_FEW) with FEW EXCEPTIONS  ;REEDS: 0_NONE ; IDLE Periods:SIGNIFICANT</v>
      </c>
      <c r="R78" s="230" t="str">
        <f t="shared" si="32"/>
        <v>1_ALMOST_FROZEN</v>
      </c>
      <c r="S78" s="8" t="str">
        <f t="shared" si="33"/>
        <v>10_EXP_ONLY</v>
      </c>
      <c r="T78" s="8">
        <v>339</v>
      </c>
      <c r="U78" s="8">
        <v>12</v>
      </c>
      <c r="V78" s="8">
        <v>1</v>
      </c>
      <c r="W78" s="84">
        <v>3</v>
      </c>
      <c r="X78" s="86">
        <f t="shared" si="22"/>
        <v>0.33333333333333331</v>
      </c>
      <c r="Y78" s="8">
        <v>2</v>
      </c>
      <c r="Z78" s="8">
        <v>2</v>
      </c>
      <c r="AA78" s="8">
        <v>11</v>
      </c>
      <c r="AB78" s="8">
        <v>13</v>
      </c>
      <c r="AC78" s="8">
        <v>0</v>
      </c>
      <c r="AD78" s="8">
        <v>0</v>
      </c>
      <c r="AE78" s="8">
        <v>0</v>
      </c>
      <c r="AF78" s="8">
        <v>0</v>
      </c>
      <c r="AG78" s="8">
        <v>2</v>
      </c>
      <c r="AH78" s="8">
        <v>0</v>
      </c>
      <c r="AI78" s="8">
        <v>0</v>
      </c>
      <c r="AJ78" s="8">
        <v>0</v>
      </c>
      <c r="AK78" s="13">
        <v>2</v>
      </c>
      <c r="AL78" s="8">
        <v>0</v>
      </c>
      <c r="AM78" s="164">
        <v>2</v>
      </c>
      <c r="AN78" s="9">
        <v>0.66666666666666596</v>
      </c>
      <c r="AO78" s="9">
        <v>0.16666666666666599</v>
      </c>
      <c r="AP78" s="9">
        <v>2</v>
      </c>
      <c r="AQ78" s="9">
        <v>0</v>
      </c>
      <c r="AR78" s="9">
        <v>0</v>
      </c>
      <c r="AS78" s="9">
        <v>0</v>
      </c>
      <c r="AT78" s="78">
        <v>0.66666666666666596</v>
      </c>
      <c r="AU78" s="78">
        <f t="shared" si="23"/>
        <v>5.8823529411764705E-3</v>
      </c>
      <c r="AV78" s="79">
        <v>0.16666666666666599</v>
      </c>
      <c r="AW78" s="9">
        <v>2</v>
      </c>
      <c r="AX78" s="9">
        <v>1</v>
      </c>
      <c r="AY78" s="47">
        <f t="shared" si="18"/>
        <v>1</v>
      </c>
      <c r="AZ78" s="47">
        <f t="shared" si="24"/>
        <v>8.3333333333333329E-2</v>
      </c>
      <c r="BA78" s="9">
        <f t="shared" si="25"/>
        <v>0.25</v>
      </c>
      <c r="BB78" s="139">
        <v>28</v>
      </c>
      <c r="BC78" s="139">
        <v>101</v>
      </c>
      <c r="BD78" s="139" t="s">
        <v>516</v>
      </c>
      <c r="BE78" s="139" t="s">
        <v>517</v>
      </c>
      <c r="BF78" s="139">
        <v>728</v>
      </c>
      <c r="BG78" s="139">
        <v>23</v>
      </c>
      <c r="BH78" s="9">
        <f t="shared" si="26"/>
        <v>0.46565934065934067</v>
      </c>
      <c r="BI78" s="140">
        <f t="shared" si="27"/>
        <v>0.10714285714285714</v>
      </c>
    </row>
    <row r="79" spans="1:61" ht="25" customHeight="1" x14ac:dyDescent="0.35">
      <c r="A79" s="8" t="s">
        <v>68</v>
      </c>
      <c r="B79" s="158" t="s">
        <v>277</v>
      </c>
      <c r="C79" s="8" t="str">
        <f t="shared" si="28"/>
        <v>3_13To36M</v>
      </c>
      <c r="D79" s="8" t="str">
        <f t="shared" si="29"/>
        <v>0_NONE</v>
      </c>
      <c r="E79" s="8" t="s">
        <v>284</v>
      </c>
      <c r="F79" s="8">
        <f t="shared" si="20"/>
        <v>1</v>
      </c>
      <c r="G79" s="55" t="str">
        <f t="shared" si="30"/>
        <v>1_TOO_FEW</v>
      </c>
      <c r="H79" s="65">
        <v>0</v>
      </c>
      <c r="I79" s="55" t="s">
        <v>279</v>
      </c>
      <c r="J79" s="65">
        <v>1</v>
      </c>
      <c r="K79" s="55" t="str">
        <f t="shared" si="31"/>
        <v>1_TOO_FEW</v>
      </c>
      <c r="L79" s="183">
        <f t="shared" si="17"/>
        <v>1</v>
      </c>
      <c r="M79" s="55" t="s">
        <v>770</v>
      </c>
      <c r="N79" s="55" t="s">
        <v>771</v>
      </c>
      <c r="O79" s="55" t="s">
        <v>775</v>
      </c>
      <c r="P79" s="55" t="s">
        <v>777</v>
      </c>
      <c r="Q79" s="73" t="str">
        <f t="shared" si="21"/>
        <v>TURF: REGULAR ABSENCE (1_TOO_FEW) with FEW EXCEPTIONS  ;REEDS: 0_NONE ; IDLE Periods:SIGNIFICANT</v>
      </c>
      <c r="R79" s="230" t="str">
        <f t="shared" si="32"/>
        <v>1_ALMOST_FROZEN</v>
      </c>
      <c r="S79" s="8" t="str">
        <f t="shared" si="33"/>
        <v>20_MNTNC_ONLY</v>
      </c>
      <c r="T79" s="8">
        <v>392</v>
      </c>
      <c r="U79" s="8">
        <v>13</v>
      </c>
      <c r="V79" s="8">
        <v>2</v>
      </c>
      <c r="W79" s="84">
        <v>5</v>
      </c>
      <c r="X79" s="86">
        <f t="shared" si="22"/>
        <v>0.2</v>
      </c>
      <c r="Y79" s="8">
        <v>41</v>
      </c>
      <c r="Z79" s="8">
        <v>41</v>
      </c>
      <c r="AA79" s="8">
        <v>458</v>
      </c>
      <c r="AB79" s="8">
        <v>458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3</v>
      </c>
      <c r="AJ79" s="8">
        <v>0</v>
      </c>
      <c r="AK79" s="13">
        <v>0</v>
      </c>
      <c r="AL79" s="8">
        <v>3</v>
      </c>
      <c r="AM79" s="164">
        <v>3</v>
      </c>
      <c r="AN79" s="9">
        <v>0</v>
      </c>
      <c r="AO79" s="9">
        <v>0</v>
      </c>
      <c r="AP79" s="9">
        <v>0</v>
      </c>
      <c r="AQ79" s="9">
        <v>0.6</v>
      </c>
      <c r="AR79" s="9">
        <v>0.23076923076923</v>
      </c>
      <c r="AS79" s="9">
        <v>1.5</v>
      </c>
      <c r="AT79" s="78">
        <v>0.6</v>
      </c>
      <c r="AU79" s="78">
        <f t="shared" si="23"/>
        <v>7.6335877862595417E-3</v>
      </c>
      <c r="AV79" s="79">
        <v>0.23076923076923</v>
      </c>
      <c r="AW79" s="9">
        <v>1.5</v>
      </c>
      <c r="AX79" s="9">
        <v>1</v>
      </c>
      <c r="AY79" s="47">
        <f t="shared" si="18"/>
        <v>0</v>
      </c>
      <c r="AZ79" s="47">
        <f t="shared" si="24"/>
        <v>7.6923076923076927E-2</v>
      </c>
      <c r="BA79" s="9">
        <f t="shared" si="25"/>
        <v>0.38461538461538464</v>
      </c>
      <c r="BB79" s="139">
        <v>13797</v>
      </c>
      <c r="BC79" s="139">
        <v>123980</v>
      </c>
      <c r="BD79" s="139" t="s">
        <v>414</v>
      </c>
      <c r="BE79" s="139" t="s">
        <v>415</v>
      </c>
      <c r="BF79" s="139">
        <v>3711</v>
      </c>
      <c r="BG79" s="139">
        <v>121</v>
      </c>
      <c r="BH79" s="9">
        <f t="shared" si="26"/>
        <v>0.10563190514686069</v>
      </c>
      <c r="BI79" s="140">
        <f t="shared" si="27"/>
        <v>3.6239762267159525E-4</v>
      </c>
    </row>
    <row r="80" spans="1:61" ht="25" customHeight="1" x14ac:dyDescent="0.35">
      <c r="A80" s="8" t="s">
        <v>101</v>
      </c>
      <c r="B80" s="158" t="s">
        <v>277</v>
      </c>
      <c r="C80" s="8" t="str">
        <f t="shared" si="28"/>
        <v>3_13To36M</v>
      </c>
      <c r="D80" s="8" t="str">
        <f t="shared" si="29"/>
        <v>0_NONE</v>
      </c>
      <c r="E80" s="8" t="s">
        <v>284</v>
      </c>
      <c r="F80" s="8">
        <f t="shared" si="20"/>
        <v>1</v>
      </c>
      <c r="G80" s="55" t="str">
        <f t="shared" si="30"/>
        <v>1_TOO_FEW</v>
      </c>
      <c r="H80" s="65">
        <v>0</v>
      </c>
      <c r="I80" s="55" t="s">
        <v>279</v>
      </c>
      <c r="J80" s="65">
        <v>1</v>
      </c>
      <c r="K80" s="55" t="str">
        <f t="shared" si="31"/>
        <v>1_TOO_FEW</v>
      </c>
      <c r="L80" s="183">
        <f t="shared" si="17"/>
        <v>1</v>
      </c>
      <c r="M80" s="55" t="s">
        <v>770</v>
      </c>
      <c r="N80" s="55" t="s">
        <v>771</v>
      </c>
      <c r="O80" s="55" t="s">
        <v>775</v>
      </c>
      <c r="P80" s="55" t="s">
        <v>777</v>
      </c>
      <c r="Q80" s="73" t="str">
        <f t="shared" si="21"/>
        <v>TURF: REGULAR ABSENCE (1_TOO_FEW) with FEW EXCEPTIONS  ;REEDS: 0_NONE ; IDLE Periods:SIGNIFICANT</v>
      </c>
      <c r="R80" s="230" t="str">
        <f t="shared" si="32"/>
        <v>1_ALMOST_FROZEN</v>
      </c>
      <c r="S80" s="8" t="str">
        <f t="shared" si="33"/>
        <v>10_EXP_ONLY</v>
      </c>
      <c r="T80" s="8">
        <v>393</v>
      </c>
      <c r="U80" s="8">
        <v>13</v>
      </c>
      <c r="V80" s="8">
        <v>2</v>
      </c>
      <c r="W80" s="84">
        <v>2</v>
      </c>
      <c r="X80" s="86">
        <f t="shared" si="22"/>
        <v>0.5</v>
      </c>
      <c r="Y80" s="8">
        <v>2</v>
      </c>
      <c r="Z80" s="8">
        <v>2</v>
      </c>
      <c r="AA80" s="8">
        <v>20</v>
      </c>
      <c r="AB80" s="8">
        <v>21</v>
      </c>
      <c r="AC80" s="8">
        <v>0</v>
      </c>
      <c r="AD80" s="8">
        <v>0</v>
      </c>
      <c r="AE80" s="8">
        <v>0</v>
      </c>
      <c r="AF80" s="8">
        <v>0</v>
      </c>
      <c r="AG80" s="8">
        <v>1</v>
      </c>
      <c r="AH80" s="8">
        <v>0</v>
      </c>
      <c r="AI80" s="8">
        <v>0</v>
      </c>
      <c r="AJ80" s="8">
        <v>0</v>
      </c>
      <c r="AK80" s="13">
        <v>1</v>
      </c>
      <c r="AL80" s="8">
        <v>0</v>
      </c>
      <c r="AM80" s="164">
        <v>1</v>
      </c>
      <c r="AN80" s="9">
        <v>0.5</v>
      </c>
      <c r="AO80" s="9">
        <v>7.69230769230769E-2</v>
      </c>
      <c r="AP80" s="9">
        <v>0.5</v>
      </c>
      <c r="AQ80" s="9">
        <v>0</v>
      </c>
      <c r="AR80" s="9">
        <v>0</v>
      </c>
      <c r="AS80" s="9">
        <v>0</v>
      </c>
      <c r="AT80" s="78">
        <v>0.5</v>
      </c>
      <c r="AU80" s="78">
        <f t="shared" si="23"/>
        <v>2.5380710659898475E-3</v>
      </c>
      <c r="AV80" s="79">
        <v>7.69230769230769E-2</v>
      </c>
      <c r="AW80" s="9">
        <v>0.5</v>
      </c>
      <c r="AX80" s="9">
        <v>1</v>
      </c>
      <c r="AY80" s="47">
        <f t="shared" si="18"/>
        <v>1</v>
      </c>
      <c r="AZ80" s="47">
        <f t="shared" si="24"/>
        <v>7.6923076923076927E-2</v>
      </c>
      <c r="BA80" s="9">
        <f t="shared" si="25"/>
        <v>0.15384615384615385</v>
      </c>
      <c r="BB80" s="139">
        <v>138</v>
      </c>
      <c r="BC80" s="139">
        <v>452</v>
      </c>
      <c r="BD80" s="139" t="s">
        <v>494</v>
      </c>
      <c r="BE80" s="139" t="s">
        <v>495</v>
      </c>
      <c r="BF80" s="139">
        <v>448</v>
      </c>
      <c r="BG80" s="139">
        <v>14</v>
      </c>
      <c r="BH80" s="9">
        <f t="shared" si="26"/>
        <v>0.8772321428571429</v>
      </c>
      <c r="BI80" s="140">
        <f t="shared" si="27"/>
        <v>1.4492753623188406E-2</v>
      </c>
    </row>
    <row r="81" spans="1:61" ht="25" customHeight="1" x14ac:dyDescent="0.35">
      <c r="A81" s="8" t="s">
        <v>90</v>
      </c>
      <c r="B81" s="158" t="s">
        <v>277</v>
      </c>
      <c r="C81" s="8" t="str">
        <f t="shared" si="28"/>
        <v>3_13To36M</v>
      </c>
      <c r="D81" s="8" t="str">
        <f t="shared" si="29"/>
        <v>0_NONE</v>
      </c>
      <c r="E81" s="8" t="s">
        <v>284</v>
      </c>
      <c r="F81" s="8">
        <f t="shared" si="20"/>
        <v>1</v>
      </c>
      <c r="G81" s="55" t="str">
        <f t="shared" si="30"/>
        <v>1_TOO_FEW</v>
      </c>
      <c r="H81" s="65">
        <v>0</v>
      </c>
      <c r="I81" s="55" t="s">
        <v>279</v>
      </c>
      <c r="J81" s="65">
        <v>1</v>
      </c>
      <c r="K81" s="55" t="str">
        <f t="shared" si="31"/>
        <v>1_TOO_FEW</v>
      </c>
      <c r="L81" s="183">
        <f t="shared" si="17"/>
        <v>1</v>
      </c>
      <c r="M81" s="55" t="s">
        <v>770</v>
      </c>
      <c r="N81" s="55" t="s">
        <v>771</v>
      </c>
      <c r="O81" s="55" t="s">
        <v>775</v>
      </c>
      <c r="P81" s="55" t="s">
        <v>777</v>
      </c>
      <c r="Q81" s="73" t="str">
        <f t="shared" si="21"/>
        <v>TURF: REGULAR ABSENCE (1_TOO_FEW) with FEW EXCEPTIONS  ;REEDS: 0_NONE ; IDLE Periods:SIGNIFICANT</v>
      </c>
      <c r="R81" s="230" t="str">
        <f t="shared" si="32"/>
        <v>1_ALMOST_FROZEN</v>
      </c>
      <c r="S81" s="8" t="str">
        <f t="shared" si="33"/>
        <v>10_EXP_ONLY</v>
      </c>
      <c r="T81" s="8">
        <v>461</v>
      </c>
      <c r="U81" s="8">
        <v>16</v>
      </c>
      <c r="V81" s="8">
        <v>2</v>
      </c>
      <c r="W81" s="84">
        <v>2</v>
      </c>
      <c r="X81" s="86">
        <f t="shared" si="22"/>
        <v>0.5</v>
      </c>
      <c r="Y81" s="8">
        <v>7</v>
      </c>
      <c r="Z81" s="8">
        <v>7</v>
      </c>
      <c r="AA81" s="8">
        <v>29</v>
      </c>
      <c r="AB81" s="8">
        <v>30</v>
      </c>
      <c r="AC81" s="8">
        <v>0</v>
      </c>
      <c r="AD81" s="8">
        <v>0</v>
      </c>
      <c r="AE81" s="8">
        <v>0</v>
      </c>
      <c r="AF81" s="8">
        <v>0</v>
      </c>
      <c r="AG81" s="8">
        <v>1</v>
      </c>
      <c r="AH81" s="8">
        <v>0</v>
      </c>
      <c r="AI81" s="8">
        <v>0</v>
      </c>
      <c r="AJ81" s="8">
        <v>0</v>
      </c>
      <c r="AK81" s="13">
        <v>1</v>
      </c>
      <c r="AL81" s="8">
        <v>0</v>
      </c>
      <c r="AM81" s="164">
        <v>1</v>
      </c>
      <c r="AN81" s="9">
        <v>0.5</v>
      </c>
      <c r="AO81" s="9">
        <v>6.25E-2</v>
      </c>
      <c r="AP81" s="9">
        <v>0.5</v>
      </c>
      <c r="AQ81" s="9">
        <v>0</v>
      </c>
      <c r="AR81" s="9">
        <v>0</v>
      </c>
      <c r="AS81" s="9">
        <v>0</v>
      </c>
      <c r="AT81" s="78">
        <v>0.5</v>
      </c>
      <c r="AU81" s="78">
        <f t="shared" si="23"/>
        <v>2.1645021645021645E-3</v>
      </c>
      <c r="AV81" s="79">
        <v>6.25E-2</v>
      </c>
      <c r="AW81" s="9">
        <v>0.5</v>
      </c>
      <c r="AX81" s="9">
        <v>1</v>
      </c>
      <c r="AY81" s="47">
        <f t="shared" si="18"/>
        <v>1</v>
      </c>
      <c r="AZ81" s="47">
        <f t="shared" si="24"/>
        <v>6.25E-2</v>
      </c>
      <c r="BA81" s="9">
        <f t="shared" si="25"/>
        <v>0.125</v>
      </c>
      <c r="BB81" s="139">
        <v>9</v>
      </c>
      <c r="BC81" s="139">
        <v>164</v>
      </c>
      <c r="BD81" s="139" t="s">
        <v>468</v>
      </c>
      <c r="BE81" s="139" t="s">
        <v>469</v>
      </c>
      <c r="BF81" s="139">
        <v>461</v>
      </c>
      <c r="BG81" s="139">
        <v>15</v>
      </c>
      <c r="BH81" s="9">
        <f t="shared" si="26"/>
        <v>1</v>
      </c>
      <c r="BI81" s="140">
        <f t="shared" si="27"/>
        <v>0.22222222222222221</v>
      </c>
    </row>
    <row r="82" spans="1:61" ht="25" customHeight="1" x14ac:dyDescent="0.35">
      <c r="A82" s="8" t="s">
        <v>213</v>
      </c>
      <c r="B82" s="158" t="s">
        <v>277</v>
      </c>
      <c r="C82" s="8" t="str">
        <f t="shared" si="28"/>
        <v>3_13To36M</v>
      </c>
      <c r="D82" s="8" t="str">
        <f t="shared" si="29"/>
        <v>0_NONE</v>
      </c>
      <c r="E82" s="8" t="s">
        <v>284</v>
      </c>
      <c r="F82" s="8">
        <f t="shared" si="20"/>
        <v>1</v>
      </c>
      <c r="G82" s="55" t="str">
        <f t="shared" si="30"/>
        <v>1_TOO_FEW</v>
      </c>
      <c r="H82" s="65">
        <v>0</v>
      </c>
      <c r="I82" s="55" t="s">
        <v>279</v>
      </c>
      <c r="J82" s="65">
        <v>1</v>
      </c>
      <c r="K82" s="55" t="str">
        <f t="shared" si="31"/>
        <v>1_TOO_FEW</v>
      </c>
      <c r="L82" s="183">
        <f t="shared" si="17"/>
        <v>1</v>
      </c>
      <c r="M82" s="55" t="s">
        <v>770</v>
      </c>
      <c r="N82" s="55" t="s">
        <v>771</v>
      </c>
      <c r="O82" s="55" t="s">
        <v>775</v>
      </c>
      <c r="P82" s="55" t="s">
        <v>777</v>
      </c>
      <c r="Q82" s="73" t="str">
        <f t="shared" si="21"/>
        <v>TURF: REGULAR ABSENCE (1_TOO_FEW) with FEW EXCEPTIONS  ;REEDS: 0_NONE ; IDLE Periods:SIGNIFICANT</v>
      </c>
      <c r="R82" s="230" t="str">
        <f t="shared" si="32"/>
        <v>1_ALMOST_FROZEN</v>
      </c>
      <c r="S82" s="8" t="str">
        <f t="shared" si="33"/>
        <v>10_EXP_ONLY</v>
      </c>
      <c r="T82" s="8">
        <v>461</v>
      </c>
      <c r="U82" s="8">
        <v>16</v>
      </c>
      <c r="V82" s="8">
        <v>2</v>
      </c>
      <c r="W82" s="84">
        <v>3</v>
      </c>
      <c r="X82" s="86">
        <f t="shared" si="22"/>
        <v>0.33333333333333331</v>
      </c>
      <c r="Y82" s="8">
        <v>1</v>
      </c>
      <c r="Z82" s="8">
        <v>1</v>
      </c>
      <c r="AA82" s="8">
        <v>11</v>
      </c>
      <c r="AB82" s="8">
        <v>12</v>
      </c>
      <c r="AC82" s="8">
        <v>0</v>
      </c>
      <c r="AD82" s="8">
        <v>0</v>
      </c>
      <c r="AE82" s="8">
        <v>0</v>
      </c>
      <c r="AF82" s="8">
        <v>0</v>
      </c>
      <c r="AG82" s="8">
        <v>1</v>
      </c>
      <c r="AH82" s="8">
        <v>0</v>
      </c>
      <c r="AI82" s="8">
        <v>0</v>
      </c>
      <c r="AJ82" s="8">
        <v>0</v>
      </c>
      <c r="AK82" s="13">
        <v>1</v>
      </c>
      <c r="AL82" s="8">
        <v>0</v>
      </c>
      <c r="AM82" s="164">
        <v>1</v>
      </c>
      <c r="AN82" s="9">
        <v>0.33333333333333298</v>
      </c>
      <c r="AO82" s="9">
        <v>6.25E-2</v>
      </c>
      <c r="AP82" s="9">
        <v>0.5</v>
      </c>
      <c r="AQ82" s="9">
        <v>0</v>
      </c>
      <c r="AR82" s="9">
        <v>0</v>
      </c>
      <c r="AS82" s="9">
        <v>0</v>
      </c>
      <c r="AT82" s="78">
        <v>0.33333333333333298</v>
      </c>
      <c r="AU82" s="78">
        <f t="shared" si="23"/>
        <v>2.1645021645021645E-3</v>
      </c>
      <c r="AV82" s="79">
        <v>6.25E-2</v>
      </c>
      <c r="AW82" s="9">
        <v>0.5</v>
      </c>
      <c r="AX82" s="9">
        <v>1</v>
      </c>
      <c r="AY82" s="47">
        <f t="shared" si="18"/>
        <v>1</v>
      </c>
      <c r="AZ82" s="47">
        <f t="shared" si="24"/>
        <v>6.25E-2</v>
      </c>
      <c r="BA82" s="9">
        <f t="shared" si="25"/>
        <v>0.1875</v>
      </c>
      <c r="BB82" s="139">
        <v>131</v>
      </c>
      <c r="BC82" s="139">
        <v>269</v>
      </c>
      <c r="BD82" s="139" t="s">
        <v>747</v>
      </c>
      <c r="BE82" s="139" t="s">
        <v>748</v>
      </c>
      <c r="BF82" s="139">
        <v>1530</v>
      </c>
      <c r="BG82" s="139">
        <v>50</v>
      </c>
      <c r="BH82" s="9">
        <f t="shared" si="26"/>
        <v>0.30130718954248364</v>
      </c>
      <c r="BI82" s="140">
        <f t="shared" si="27"/>
        <v>2.2900763358778626E-2</v>
      </c>
    </row>
    <row r="83" spans="1:61" ht="25" customHeight="1" x14ac:dyDescent="0.35">
      <c r="A83" s="8" t="s">
        <v>49</v>
      </c>
      <c r="B83" s="158" t="s">
        <v>277</v>
      </c>
      <c r="C83" s="8" t="str">
        <f t="shared" si="28"/>
        <v>3_13To36M</v>
      </c>
      <c r="D83" s="8" t="str">
        <f t="shared" si="29"/>
        <v>0_NONE</v>
      </c>
      <c r="E83" s="8" t="s">
        <v>284</v>
      </c>
      <c r="F83" s="8">
        <f t="shared" si="20"/>
        <v>2</v>
      </c>
      <c r="G83" s="55" t="str">
        <f t="shared" si="30"/>
        <v>2_FEW</v>
      </c>
      <c r="H83" s="65">
        <v>0</v>
      </c>
      <c r="I83" s="55" t="s">
        <v>279</v>
      </c>
      <c r="J83" s="65">
        <v>2</v>
      </c>
      <c r="K83" s="55" t="str">
        <f t="shared" si="31"/>
        <v>2_FEW</v>
      </c>
      <c r="L83" s="183">
        <f t="shared" si="17"/>
        <v>1</v>
      </c>
      <c r="M83" s="55" t="s">
        <v>770</v>
      </c>
      <c r="N83" s="55" t="s">
        <v>771</v>
      </c>
      <c r="O83" s="55" t="s">
        <v>775</v>
      </c>
      <c r="P83" s="55" t="s">
        <v>777</v>
      </c>
      <c r="Q83" s="73" t="str">
        <f t="shared" si="21"/>
        <v>TURF: REGULAR ABSENCE (2_FEW) with FEW EXCEPTIONS  ;REEDS: 0_NONE ; IDLE Periods:SIGNIFICANT</v>
      </c>
      <c r="R83" s="230" t="str">
        <f t="shared" si="32"/>
        <v>1_ALMOST_FROZEN</v>
      </c>
      <c r="S83" s="8" t="str">
        <f t="shared" si="33"/>
        <v>10_EXP_ONLY</v>
      </c>
      <c r="T83" s="8">
        <v>502</v>
      </c>
      <c r="U83" s="8">
        <v>17</v>
      </c>
      <c r="V83" s="8">
        <v>2</v>
      </c>
      <c r="W83" s="84">
        <v>3</v>
      </c>
      <c r="X83" s="86">
        <f t="shared" si="22"/>
        <v>0.66666666666666663</v>
      </c>
      <c r="Y83" s="8">
        <v>5</v>
      </c>
      <c r="Z83" s="8">
        <v>5</v>
      </c>
      <c r="AA83" s="8">
        <v>24</v>
      </c>
      <c r="AB83" s="8">
        <v>27</v>
      </c>
      <c r="AC83" s="8">
        <v>0</v>
      </c>
      <c r="AD83" s="8">
        <v>0</v>
      </c>
      <c r="AE83" s="8">
        <v>0</v>
      </c>
      <c r="AF83" s="8">
        <v>0</v>
      </c>
      <c r="AG83" s="8">
        <v>3</v>
      </c>
      <c r="AH83" s="8">
        <v>0</v>
      </c>
      <c r="AI83" s="8">
        <v>0</v>
      </c>
      <c r="AJ83" s="8">
        <v>0</v>
      </c>
      <c r="AK83" s="13">
        <v>3</v>
      </c>
      <c r="AL83" s="8">
        <v>0</v>
      </c>
      <c r="AM83" s="164">
        <v>3</v>
      </c>
      <c r="AN83" s="9">
        <v>1</v>
      </c>
      <c r="AO83" s="9">
        <v>0.17647058823529399</v>
      </c>
      <c r="AP83" s="9">
        <v>1.5</v>
      </c>
      <c r="AQ83" s="9">
        <v>0</v>
      </c>
      <c r="AR83" s="9">
        <v>0</v>
      </c>
      <c r="AS83" s="9">
        <v>0</v>
      </c>
      <c r="AT83" s="78">
        <v>1</v>
      </c>
      <c r="AU83" s="78">
        <f t="shared" si="23"/>
        <v>5.9642147117296221E-3</v>
      </c>
      <c r="AV83" s="79">
        <v>0.17647058823529399</v>
      </c>
      <c r="AW83" s="9">
        <v>1.5</v>
      </c>
      <c r="AX83" s="9">
        <v>1</v>
      </c>
      <c r="AY83" s="47">
        <f t="shared" si="18"/>
        <v>1</v>
      </c>
      <c r="AZ83" s="47">
        <f t="shared" si="24"/>
        <v>0.11764705882352941</v>
      </c>
      <c r="BA83" s="9">
        <f t="shared" si="25"/>
        <v>0.17647058823529413</v>
      </c>
      <c r="BB83" s="139">
        <v>492</v>
      </c>
      <c r="BC83" s="139">
        <v>1072</v>
      </c>
      <c r="BD83" s="139" t="s">
        <v>661</v>
      </c>
      <c r="BE83" s="139" t="s">
        <v>662</v>
      </c>
      <c r="BF83" s="139">
        <v>2604</v>
      </c>
      <c r="BG83" s="139">
        <v>85</v>
      </c>
      <c r="BH83" s="9">
        <f t="shared" si="26"/>
        <v>0.19278033794162827</v>
      </c>
      <c r="BI83" s="140">
        <f t="shared" si="27"/>
        <v>6.0975609756097563E-3</v>
      </c>
    </row>
    <row r="84" spans="1:61" ht="25" customHeight="1" x14ac:dyDescent="0.35">
      <c r="A84" s="8" t="s">
        <v>119</v>
      </c>
      <c r="B84" s="158" t="s">
        <v>277</v>
      </c>
      <c r="C84" s="8" t="str">
        <f t="shared" si="28"/>
        <v>3_13To36M</v>
      </c>
      <c r="D84" s="8" t="str">
        <f t="shared" si="29"/>
        <v>0_NONE</v>
      </c>
      <c r="E84" s="8" t="s">
        <v>284</v>
      </c>
      <c r="F84" s="8">
        <f t="shared" si="20"/>
        <v>1</v>
      </c>
      <c r="G84" s="55" t="str">
        <f t="shared" si="30"/>
        <v>1_TOO_FEW</v>
      </c>
      <c r="H84" s="65">
        <v>0</v>
      </c>
      <c r="I84" s="55" t="s">
        <v>279</v>
      </c>
      <c r="J84" s="65">
        <v>1</v>
      </c>
      <c r="K84" s="55" t="str">
        <f t="shared" si="31"/>
        <v>1_TOO_FEW</v>
      </c>
      <c r="L84" s="183">
        <f t="shared" si="17"/>
        <v>1</v>
      </c>
      <c r="M84" s="55" t="s">
        <v>770</v>
      </c>
      <c r="N84" s="55" t="s">
        <v>771</v>
      </c>
      <c r="O84" s="55" t="s">
        <v>775</v>
      </c>
      <c r="P84" s="55" t="s">
        <v>777</v>
      </c>
      <c r="Q84" s="73" t="str">
        <f t="shared" si="21"/>
        <v>TURF: REGULAR ABSENCE (1_TOO_FEW) with FEW EXCEPTIONS  ;REEDS: 0_NONE ; IDLE Periods:SIGNIFICANT</v>
      </c>
      <c r="R84" s="230" t="str">
        <f t="shared" si="32"/>
        <v>1_ALMOST_FROZEN</v>
      </c>
      <c r="S84" s="8" t="str">
        <f t="shared" si="33"/>
        <v>20_MNTNC_ONLY</v>
      </c>
      <c r="T84" s="8">
        <v>578</v>
      </c>
      <c r="U84" s="8">
        <v>19</v>
      </c>
      <c r="V84" s="8">
        <v>2</v>
      </c>
      <c r="W84" s="84">
        <v>2</v>
      </c>
      <c r="X84" s="86">
        <f t="shared" si="22"/>
        <v>0.5</v>
      </c>
      <c r="Y84" s="8">
        <v>1</v>
      </c>
      <c r="Z84" s="8">
        <v>1</v>
      </c>
      <c r="AA84" s="8">
        <v>29</v>
      </c>
      <c r="AB84" s="8">
        <v>29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3</v>
      </c>
      <c r="AJ84" s="8">
        <v>0</v>
      </c>
      <c r="AK84" s="13">
        <v>0</v>
      </c>
      <c r="AL84" s="8">
        <v>3</v>
      </c>
      <c r="AM84" s="164">
        <v>3</v>
      </c>
      <c r="AN84" s="9">
        <v>0</v>
      </c>
      <c r="AO84" s="9">
        <v>0</v>
      </c>
      <c r="AP84" s="9">
        <v>0</v>
      </c>
      <c r="AQ84" s="9">
        <v>1.5</v>
      </c>
      <c r="AR84" s="9">
        <v>0.157894736842105</v>
      </c>
      <c r="AS84" s="9">
        <v>1.5</v>
      </c>
      <c r="AT84" s="78">
        <v>1.5</v>
      </c>
      <c r="AU84" s="78">
        <f t="shared" si="23"/>
        <v>5.1813471502590676E-3</v>
      </c>
      <c r="AV84" s="79">
        <v>0.157894736842105</v>
      </c>
      <c r="AW84" s="9">
        <v>1.5</v>
      </c>
      <c r="AX84" s="9">
        <v>1</v>
      </c>
      <c r="AY84" s="47">
        <f t="shared" si="18"/>
        <v>0</v>
      </c>
      <c r="AZ84" s="47">
        <f t="shared" si="24"/>
        <v>5.2631578947368418E-2</v>
      </c>
      <c r="BA84" s="9">
        <f t="shared" si="25"/>
        <v>0.10526315789473684</v>
      </c>
      <c r="BB84" s="139">
        <v>49</v>
      </c>
      <c r="BC84" s="139">
        <v>184</v>
      </c>
      <c r="BD84" s="139" t="s">
        <v>535</v>
      </c>
      <c r="BE84" s="139" t="s">
        <v>536</v>
      </c>
      <c r="BF84" s="139">
        <v>1035</v>
      </c>
      <c r="BG84" s="139">
        <v>34</v>
      </c>
      <c r="BH84" s="9">
        <f t="shared" si="26"/>
        <v>0.55845410628019321</v>
      </c>
      <c r="BI84" s="140">
        <f t="shared" si="27"/>
        <v>4.0816326530612242E-2</v>
      </c>
    </row>
    <row r="85" spans="1:61" ht="25" customHeight="1" x14ac:dyDescent="0.35">
      <c r="A85" s="8" t="s">
        <v>98</v>
      </c>
      <c r="B85" s="158" t="s">
        <v>277</v>
      </c>
      <c r="C85" s="8" t="str">
        <f t="shared" si="28"/>
        <v>3_13To36M</v>
      </c>
      <c r="D85" s="8" t="str">
        <f t="shared" si="29"/>
        <v>1_SMALL</v>
      </c>
      <c r="E85" s="8" t="s">
        <v>315</v>
      </c>
      <c r="F85" s="8">
        <f t="shared" si="20"/>
        <v>2</v>
      </c>
      <c r="G85" s="55" t="str">
        <f t="shared" si="30"/>
        <v>2_FEW</v>
      </c>
      <c r="H85" s="65">
        <v>0</v>
      </c>
      <c r="I85" s="55" t="s">
        <v>279</v>
      </c>
      <c r="J85" s="70">
        <v>2</v>
      </c>
      <c r="K85" s="55" t="str">
        <f t="shared" si="31"/>
        <v>2_FEW</v>
      </c>
      <c r="L85" s="183">
        <f t="shared" si="17"/>
        <v>1</v>
      </c>
      <c r="M85" s="55" t="s">
        <v>770</v>
      </c>
      <c r="N85" s="55" t="s">
        <v>771</v>
      </c>
      <c r="O85" s="55" t="s">
        <v>775</v>
      </c>
      <c r="P85" s="55" t="s">
        <v>777</v>
      </c>
      <c r="Q85" s="73" t="str">
        <f t="shared" si="21"/>
        <v>TURF: REGULAR ABSENCE (2_FEW) with FEW EXCEPTIONS  ;REEDS: 0_NONE ; IDLE Periods:SIGNIFICANT</v>
      </c>
      <c r="R85" s="230" t="str">
        <f t="shared" si="32"/>
        <v>1_ALMOST_FROZEN</v>
      </c>
      <c r="S85" s="46" t="str">
        <f t="shared" si="33"/>
        <v>10_EXP_ONLY</v>
      </c>
      <c r="T85" s="8">
        <v>585</v>
      </c>
      <c r="U85" s="8">
        <v>20</v>
      </c>
      <c r="V85" s="8">
        <v>2</v>
      </c>
      <c r="W85" s="84">
        <v>13</v>
      </c>
      <c r="X85" s="86">
        <f t="shared" si="22"/>
        <v>0.15384615384615385</v>
      </c>
      <c r="Y85" s="8">
        <v>8</v>
      </c>
      <c r="Z85" s="8">
        <v>9</v>
      </c>
      <c r="AA85" s="8">
        <v>79</v>
      </c>
      <c r="AB85" s="8">
        <v>89</v>
      </c>
      <c r="AC85" s="8">
        <v>1</v>
      </c>
      <c r="AD85" s="8">
        <v>0</v>
      </c>
      <c r="AE85" s="8">
        <v>7</v>
      </c>
      <c r="AF85" s="8">
        <v>0</v>
      </c>
      <c r="AG85" s="8">
        <v>3</v>
      </c>
      <c r="AH85" s="8">
        <v>0</v>
      </c>
      <c r="AI85" s="8">
        <v>0</v>
      </c>
      <c r="AJ85" s="8">
        <v>0</v>
      </c>
      <c r="AK85" s="8">
        <v>10</v>
      </c>
      <c r="AL85" s="8">
        <v>0</v>
      </c>
      <c r="AM85" s="164">
        <v>10</v>
      </c>
      <c r="AN85" s="9">
        <v>0.76923076923076905</v>
      </c>
      <c r="AO85" s="9">
        <v>0.5</v>
      </c>
      <c r="AP85" s="9">
        <v>5</v>
      </c>
      <c r="AQ85" s="9">
        <v>0</v>
      </c>
      <c r="AR85" s="9">
        <v>0</v>
      </c>
      <c r="AS85" s="9">
        <v>0</v>
      </c>
      <c r="AT85" s="78">
        <v>0.76923076923076905</v>
      </c>
      <c r="AU85" s="78">
        <f t="shared" si="23"/>
        <v>1.7064846416382253E-2</v>
      </c>
      <c r="AV85" s="79">
        <v>0.5</v>
      </c>
      <c r="AW85" s="9">
        <v>5</v>
      </c>
      <c r="AX85" s="9">
        <v>1.125</v>
      </c>
      <c r="AY85" s="47">
        <f t="shared" si="18"/>
        <v>1</v>
      </c>
      <c r="AZ85" s="47">
        <f t="shared" si="24"/>
        <v>0.1</v>
      </c>
      <c r="BA85" s="9">
        <f t="shared" si="25"/>
        <v>0.65</v>
      </c>
      <c r="BB85" s="139">
        <v>2687</v>
      </c>
      <c r="BC85" s="139">
        <v>12244</v>
      </c>
      <c r="BD85" s="139" t="s">
        <v>486</v>
      </c>
      <c r="BE85" s="139" t="s">
        <v>487</v>
      </c>
      <c r="BF85" s="139">
        <v>2613</v>
      </c>
      <c r="BG85" s="139">
        <v>85</v>
      </c>
      <c r="BH85" s="9">
        <f t="shared" si="26"/>
        <v>0.22388059701492538</v>
      </c>
      <c r="BI85" s="140">
        <f t="shared" si="27"/>
        <v>4.8381094157052473E-3</v>
      </c>
    </row>
    <row r="86" spans="1:61" ht="25" customHeight="1" x14ac:dyDescent="0.35">
      <c r="A86" s="8" t="s">
        <v>121</v>
      </c>
      <c r="B86" s="158" t="s">
        <v>277</v>
      </c>
      <c r="C86" s="8" t="str">
        <f t="shared" si="28"/>
        <v>3_13To36M</v>
      </c>
      <c r="D86" s="8" t="str">
        <f t="shared" si="29"/>
        <v>0_NONE</v>
      </c>
      <c r="E86" s="8" t="s">
        <v>284</v>
      </c>
      <c r="F86" s="8">
        <f t="shared" si="20"/>
        <v>2</v>
      </c>
      <c r="G86" s="55" t="str">
        <f t="shared" si="30"/>
        <v>2_FEW</v>
      </c>
      <c r="H86" s="65">
        <v>0</v>
      </c>
      <c r="I86" s="55" t="s">
        <v>279</v>
      </c>
      <c r="J86" s="65">
        <v>2</v>
      </c>
      <c r="K86" s="55" t="str">
        <f t="shared" si="31"/>
        <v>2_FEW</v>
      </c>
      <c r="L86" s="183">
        <f t="shared" si="17"/>
        <v>1</v>
      </c>
      <c r="M86" s="55" t="s">
        <v>770</v>
      </c>
      <c r="N86" s="55" t="s">
        <v>771</v>
      </c>
      <c r="O86" s="55" t="s">
        <v>775</v>
      </c>
      <c r="P86" s="55" t="s">
        <v>777</v>
      </c>
      <c r="Q86" s="73" t="str">
        <f t="shared" si="21"/>
        <v>TURF: REGULAR ABSENCE (2_FEW) with FEW EXCEPTIONS  ;REEDS: 0_NONE ; IDLE Periods:SIGNIFICANT</v>
      </c>
      <c r="R86" s="230" t="str">
        <f t="shared" si="32"/>
        <v>1_ALMOST_FROZEN</v>
      </c>
      <c r="S86" s="8" t="s">
        <v>278</v>
      </c>
      <c r="T86" s="8">
        <v>599</v>
      </c>
      <c r="U86" s="8">
        <v>20</v>
      </c>
      <c r="V86" s="8">
        <v>2</v>
      </c>
      <c r="W86" s="84">
        <v>3</v>
      </c>
      <c r="X86" s="86">
        <f t="shared" si="22"/>
        <v>0.66666666666666663</v>
      </c>
      <c r="Y86" s="8">
        <v>25</v>
      </c>
      <c r="Z86" s="8">
        <v>25</v>
      </c>
      <c r="AA86" s="8">
        <v>118</v>
      </c>
      <c r="AB86" s="8">
        <v>121</v>
      </c>
      <c r="AC86" s="8">
        <v>0</v>
      </c>
      <c r="AD86" s="8">
        <v>0</v>
      </c>
      <c r="AE86" s="8">
        <v>0</v>
      </c>
      <c r="AF86" s="8">
        <v>0</v>
      </c>
      <c r="AG86" s="8">
        <v>3</v>
      </c>
      <c r="AH86" s="8">
        <v>0</v>
      </c>
      <c r="AI86" s="8">
        <v>2</v>
      </c>
      <c r="AJ86" s="8">
        <v>0</v>
      </c>
      <c r="AK86" s="13">
        <v>3</v>
      </c>
      <c r="AL86" s="8">
        <v>2</v>
      </c>
      <c r="AM86" s="164">
        <v>5</v>
      </c>
      <c r="AN86" s="9">
        <v>1</v>
      </c>
      <c r="AO86" s="9">
        <v>0.15</v>
      </c>
      <c r="AP86" s="9">
        <v>1.5</v>
      </c>
      <c r="AQ86" s="9">
        <v>0.66666666666666596</v>
      </c>
      <c r="AR86" s="9">
        <v>0.1</v>
      </c>
      <c r="AS86" s="9">
        <v>1</v>
      </c>
      <c r="AT86" s="78">
        <v>1.6666666666666601</v>
      </c>
      <c r="AU86" s="78">
        <f t="shared" si="23"/>
        <v>8.3333333333333332E-3</v>
      </c>
      <c r="AV86" s="79">
        <v>0.25</v>
      </c>
      <c r="AW86" s="9">
        <v>2.5</v>
      </c>
      <c r="AX86" s="9">
        <v>1</v>
      </c>
      <c r="AY86" s="47">
        <f t="shared" si="18"/>
        <v>0.6</v>
      </c>
      <c r="AZ86" s="47">
        <f t="shared" si="24"/>
        <v>0.1</v>
      </c>
      <c r="BA86" s="9">
        <f t="shared" si="25"/>
        <v>0.15</v>
      </c>
      <c r="BB86" s="139">
        <v>40</v>
      </c>
      <c r="BC86" s="139">
        <v>263</v>
      </c>
      <c r="BD86" s="139" t="s">
        <v>539</v>
      </c>
      <c r="BE86" s="139" t="s">
        <v>540</v>
      </c>
      <c r="BF86" s="139">
        <v>1008</v>
      </c>
      <c r="BG86" s="139">
        <v>33</v>
      </c>
      <c r="BH86" s="9">
        <f t="shared" si="26"/>
        <v>0.59424603174603174</v>
      </c>
      <c r="BI86" s="140">
        <f t="shared" si="27"/>
        <v>7.4999999999999997E-2</v>
      </c>
    </row>
    <row r="87" spans="1:61" ht="25" customHeight="1" x14ac:dyDescent="0.35">
      <c r="A87" s="8" t="s">
        <v>174</v>
      </c>
      <c r="B87" s="158" t="s">
        <v>277</v>
      </c>
      <c r="C87" s="8" t="str">
        <f t="shared" si="28"/>
        <v>3_13To36M</v>
      </c>
      <c r="D87" s="8" t="str">
        <f t="shared" si="29"/>
        <v>0_NONE</v>
      </c>
      <c r="E87" s="8" t="s">
        <v>284</v>
      </c>
      <c r="F87" s="8">
        <f t="shared" si="20"/>
        <v>2</v>
      </c>
      <c r="G87" s="55" t="str">
        <f t="shared" si="30"/>
        <v>2_FEW</v>
      </c>
      <c r="H87" s="65">
        <v>0</v>
      </c>
      <c r="I87" s="55" t="s">
        <v>279</v>
      </c>
      <c r="J87" s="65">
        <v>2</v>
      </c>
      <c r="K87" s="55" t="str">
        <f t="shared" si="31"/>
        <v>2_FEW</v>
      </c>
      <c r="L87" s="183">
        <f t="shared" si="17"/>
        <v>1</v>
      </c>
      <c r="M87" s="55" t="s">
        <v>770</v>
      </c>
      <c r="N87" s="55" t="s">
        <v>771</v>
      </c>
      <c r="O87" s="55" t="s">
        <v>775</v>
      </c>
      <c r="P87" s="55" t="s">
        <v>777</v>
      </c>
      <c r="Q87" s="73" t="str">
        <f t="shared" si="21"/>
        <v>TURF: REGULAR ABSENCE (2_FEW) with FEW EXCEPTIONS  ;REEDS: 0_NONE ; IDLE Periods:SIGNIFICANT</v>
      </c>
      <c r="R87" s="230" t="str">
        <f t="shared" si="32"/>
        <v>1_ALMOST_FROZEN</v>
      </c>
      <c r="S87" s="8" t="str">
        <f>IF(AK87=0,"20_MNTNC_ONLY",IF(AL87=0,"10_EXP_ONLY","XXX"))</f>
        <v>10_EXP_ONLY</v>
      </c>
      <c r="T87" s="8">
        <v>606</v>
      </c>
      <c r="U87" s="8">
        <v>20</v>
      </c>
      <c r="V87" s="8">
        <v>2</v>
      </c>
      <c r="W87" s="84">
        <v>6</v>
      </c>
      <c r="X87" s="86">
        <f t="shared" si="22"/>
        <v>0.33333333333333331</v>
      </c>
      <c r="Y87" s="8">
        <v>5</v>
      </c>
      <c r="Z87" s="8">
        <v>5</v>
      </c>
      <c r="AA87" s="8">
        <v>23</v>
      </c>
      <c r="AB87" s="8">
        <v>25</v>
      </c>
      <c r="AC87" s="8">
        <v>0</v>
      </c>
      <c r="AD87" s="8">
        <v>0</v>
      </c>
      <c r="AE87" s="8">
        <v>0</v>
      </c>
      <c r="AF87" s="8">
        <v>0</v>
      </c>
      <c r="AG87" s="8">
        <v>2</v>
      </c>
      <c r="AH87" s="8">
        <v>0</v>
      </c>
      <c r="AI87" s="8">
        <v>0</v>
      </c>
      <c r="AJ87" s="8">
        <v>0</v>
      </c>
      <c r="AK87" s="13">
        <v>2</v>
      </c>
      <c r="AL87" s="8">
        <v>0</v>
      </c>
      <c r="AM87" s="164">
        <v>2</v>
      </c>
      <c r="AN87" s="9">
        <v>0.33333333333333298</v>
      </c>
      <c r="AO87" s="9">
        <v>0.1</v>
      </c>
      <c r="AP87" s="9">
        <v>1</v>
      </c>
      <c r="AQ87" s="9">
        <v>0</v>
      </c>
      <c r="AR87" s="9">
        <v>0</v>
      </c>
      <c r="AS87" s="9">
        <v>0</v>
      </c>
      <c r="AT87" s="78">
        <v>0.33333333333333298</v>
      </c>
      <c r="AU87" s="78">
        <f t="shared" si="23"/>
        <v>3.2948929159802307E-3</v>
      </c>
      <c r="AV87" s="79">
        <v>0.1</v>
      </c>
      <c r="AW87" s="9">
        <v>1</v>
      </c>
      <c r="AX87" s="9">
        <v>1</v>
      </c>
      <c r="AY87" s="47">
        <f t="shared" si="18"/>
        <v>1</v>
      </c>
      <c r="AZ87" s="47">
        <f t="shared" si="24"/>
        <v>0.1</v>
      </c>
      <c r="BA87" s="9">
        <f t="shared" si="25"/>
        <v>0.3</v>
      </c>
      <c r="BB87" s="139">
        <v>205</v>
      </c>
      <c r="BC87" s="139">
        <v>948</v>
      </c>
      <c r="BD87" s="139" t="s">
        <v>657</v>
      </c>
      <c r="BE87" s="139" t="s">
        <v>658</v>
      </c>
      <c r="BF87" s="139">
        <v>1068</v>
      </c>
      <c r="BG87" s="139">
        <v>35</v>
      </c>
      <c r="BH87" s="9">
        <f t="shared" si="26"/>
        <v>0.56741573033707871</v>
      </c>
      <c r="BI87" s="140">
        <f t="shared" si="27"/>
        <v>2.9268292682926831E-2</v>
      </c>
    </row>
    <row r="88" spans="1:61" ht="25" customHeight="1" x14ac:dyDescent="0.35">
      <c r="A88" s="8" t="s">
        <v>114</v>
      </c>
      <c r="B88" s="158" t="s">
        <v>277</v>
      </c>
      <c r="C88" s="8" t="str">
        <f t="shared" si="28"/>
        <v>3_13To36M</v>
      </c>
      <c r="D88" s="8" t="str">
        <f t="shared" si="29"/>
        <v>0_NONE</v>
      </c>
      <c r="E88" s="8" t="s">
        <v>284</v>
      </c>
      <c r="F88" s="8">
        <f t="shared" si="20"/>
        <v>2</v>
      </c>
      <c r="G88" s="55" t="str">
        <f t="shared" si="30"/>
        <v>2_FEW</v>
      </c>
      <c r="H88" s="65">
        <v>0</v>
      </c>
      <c r="I88" s="55" t="s">
        <v>279</v>
      </c>
      <c r="J88" s="65">
        <v>2</v>
      </c>
      <c r="K88" s="55" t="str">
        <f t="shared" si="31"/>
        <v>2_FEW</v>
      </c>
      <c r="L88" s="183">
        <f t="shared" si="17"/>
        <v>1</v>
      </c>
      <c r="M88" s="55" t="s">
        <v>770</v>
      </c>
      <c r="N88" s="55" t="s">
        <v>771</v>
      </c>
      <c r="O88" s="55" t="s">
        <v>775</v>
      </c>
      <c r="P88" s="55" t="s">
        <v>777</v>
      </c>
      <c r="Q88" s="73" t="str">
        <f t="shared" si="21"/>
        <v>TURF: REGULAR ABSENCE (2_FEW) with FEW EXCEPTIONS  ;REEDS: 0_NONE ; IDLE Periods:SIGNIFICANT</v>
      </c>
      <c r="R88" s="230" t="str">
        <f t="shared" si="32"/>
        <v>1_ALMOST_FROZEN</v>
      </c>
      <c r="S88" s="8" t="str">
        <f>IF(AK88=0,"20_MNTNC_ONLY",IF(AL88=0,"10_EXP_ONLY","XXX"))</f>
        <v>20_MNTNC_ONLY</v>
      </c>
      <c r="T88" s="8">
        <v>610</v>
      </c>
      <c r="U88" s="8">
        <v>21</v>
      </c>
      <c r="V88" s="8">
        <v>2</v>
      </c>
      <c r="W88" s="84">
        <v>13</v>
      </c>
      <c r="X88" s="86">
        <f t="shared" si="22"/>
        <v>0.15384615384615385</v>
      </c>
      <c r="Y88" s="8">
        <v>10</v>
      </c>
      <c r="Z88" s="8">
        <v>10</v>
      </c>
      <c r="AA88" s="8">
        <v>75</v>
      </c>
      <c r="AB88" s="8">
        <v>75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2</v>
      </c>
      <c r="AJ88" s="8">
        <v>0</v>
      </c>
      <c r="AK88" s="13">
        <v>0</v>
      </c>
      <c r="AL88" s="8">
        <v>2</v>
      </c>
      <c r="AM88" s="164">
        <v>2</v>
      </c>
      <c r="AN88" s="9">
        <v>0</v>
      </c>
      <c r="AO88" s="9">
        <v>0</v>
      </c>
      <c r="AP88" s="9">
        <v>0</v>
      </c>
      <c r="AQ88" s="9">
        <v>0.15384615384615299</v>
      </c>
      <c r="AR88" s="9">
        <v>9.5238095238095205E-2</v>
      </c>
      <c r="AS88" s="9">
        <v>1</v>
      </c>
      <c r="AT88" s="78">
        <v>0.15384615384615299</v>
      </c>
      <c r="AU88" s="78">
        <f t="shared" si="23"/>
        <v>3.2733224222585926E-3</v>
      </c>
      <c r="AV88" s="79">
        <v>9.5238095238095205E-2</v>
      </c>
      <c r="AW88" s="9">
        <v>1</v>
      </c>
      <c r="AX88" s="9">
        <v>1</v>
      </c>
      <c r="AY88" s="47">
        <f t="shared" si="18"/>
        <v>0</v>
      </c>
      <c r="AZ88" s="47">
        <f t="shared" si="24"/>
        <v>9.5238095238095233E-2</v>
      </c>
      <c r="BA88" s="9">
        <f t="shared" si="25"/>
        <v>0.61904761904761907</v>
      </c>
      <c r="BB88" s="139">
        <v>267</v>
      </c>
      <c r="BC88" s="139">
        <v>7486</v>
      </c>
      <c r="BD88" s="139" t="s">
        <v>523</v>
      </c>
      <c r="BE88" s="139" t="s">
        <v>524</v>
      </c>
      <c r="BF88" s="139">
        <v>1728</v>
      </c>
      <c r="BG88" s="139">
        <v>56</v>
      </c>
      <c r="BH88" s="9">
        <f t="shared" si="26"/>
        <v>0.35300925925925924</v>
      </c>
      <c r="BI88" s="140">
        <f t="shared" si="27"/>
        <v>4.8689138576779027E-2</v>
      </c>
    </row>
    <row r="89" spans="1:61" ht="25" customHeight="1" x14ac:dyDescent="0.35">
      <c r="A89" s="8" t="s">
        <v>122</v>
      </c>
      <c r="B89" s="158" t="s">
        <v>277</v>
      </c>
      <c r="C89" s="8" t="str">
        <f t="shared" si="28"/>
        <v>3_13To36M</v>
      </c>
      <c r="D89" s="8" t="str">
        <f t="shared" si="29"/>
        <v>1_SMALL</v>
      </c>
      <c r="E89" s="8" t="s">
        <v>313</v>
      </c>
      <c r="F89" s="8">
        <f t="shared" si="20"/>
        <v>1</v>
      </c>
      <c r="G89" s="55" t="str">
        <f t="shared" si="30"/>
        <v>1_TOO_FEW</v>
      </c>
      <c r="H89" s="65">
        <v>0</v>
      </c>
      <c r="I89" s="55" t="s">
        <v>279</v>
      </c>
      <c r="J89" s="65">
        <v>1</v>
      </c>
      <c r="K89" s="55" t="str">
        <f t="shared" si="31"/>
        <v>1_TOO_FEW</v>
      </c>
      <c r="L89" s="183">
        <f t="shared" si="17"/>
        <v>1</v>
      </c>
      <c r="M89" s="55" t="s">
        <v>770</v>
      </c>
      <c r="N89" s="55" t="s">
        <v>771</v>
      </c>
      <c r="O89" s="55" t="s">
        <v>775</v>
      </c>
      <c r="P89" s="55" t="s">
        <v>777</v>
      </c>
      <c r="Q89" s="73" t="str">
        <f t="shared" si="21"/>
        <v>TURF: REGULAR ABSENCE (1_TOO_FEW) with FEW EXCEPTIONS  ;REEDS: 0_NONE ; IDLE Periods:SIGNIFICANT</v>
      </c>
      <c r="R89" s="230" t="str">
        <f t="shared" si="32"/>
        <v>1_ALMOST_FROZEN</v>
      </c>
      <c r="S89" s="8" t="str">
        <f>IF(AK89=0,"20_MNTNC_ONLY",IF(AL89=0,"10_EXP_ONLY","XXX"))</f>
        <v>10_EXP_ONLY</v>
      </c>
      <c r="T89" s="8">
        <v>659</v>
      </c>
      <c r="U89" s="8">
        <v>22</v>
      </c>
      <c r="V89" s="8">
        <v>2</v>
      </c>
      <c r="W89" s="84">
        <v>3</v>
      </c>
      <c r="X89" s="86">
        <f t="shared" si="22"/>
        <v>0.33333333333333331</v>
      </c>
      <c r="Y89" s="8">
        <v>2</v>
      </c>
      <c r="Z89" s="8">
        <v>3</v>
      </c>
      <c r="AA89" s="8">
        <v>14</v>
      </c>
      <c r="AB89" s="8">
        <v>20</v>
      </c>
      <c r="AC89" s="8">
        <v>1</v>
      </c>
      <c r="AD89" s="8">
        <v>0</v>
      </c>
      <c r="AE89" s="8">
        <v>6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6</v>
      </c>
      <c r="AL89" s="8">
        <v>0</v>
      </c>
      <c r="AM89" s="164">
        <v>6</v>
      </c>
      <c r="AN89" s="9">
        <v>2</v>
      </c>
      <c r="AO89" s="9">
        <v>0.27272727272727199</v>
      </c>
      <c r="AP89" s="9">
        <v>3</v>
      </c>
      <c r="AQ89" s="9">
        <v>0</v>
      </c>
      <c r="AR89" s="9">
        <v>0</v>
      </c>
      <c r="AS89" s="9">
        <v>0</v>
      </c>
      <c r="AT89" s="78">
        <v>2</v>
      </c>
      <c r="AU89" s="78">
        <f t="shared" si="23"/>
        <v>9.0909090909090905E-3</v>
      </c>
      <c r="AV89" s="79">
        <v>0.27272727272727199</v>
      </c>
      <c r="AW89" s="9">
        <v>3</v>
      </c>
      <c r="AX89" s="9">
        <v>1.5</v>
      </c>
      <c r="AY89" s="47">
        <f t="shared" si="18"/>
        <v>1</v>
      </c>
      <c r="AZ89" s="47">
        <f t="shared" si="24"/>
        <v>4.5454545454545456E-2</v>
      </c>
      <c r="BA89" s="9">
        <f t="shared" si="25"/>
        <v>0.13636363636363635</v>
      </c>
      <c r="BB89" s="139">
        <v>66</v>
      </c>
      <c r="BC89" s="139">
        <v>312</v>
      </c>
      <c r="BD89" s="139" t="s">
        <v>541</v>
      </c>
      <c r="BE89" s="139" t="s">
        <v>542</v>
      </c>
      <c r="BF89" s="139">
        <v>687</v>
      </c>
      <c r="BG89" s="139">
        <v>22</v>
      </c>
      <c r="BH89" s="9">
        <f t="shared" si="26"/>
        <v>0.95924308588064044</v>
      </c>
      <c r="BI89" s="140">
        <f t="shared" si="27"/>
        <v>4.5454545454545456E-2</v>
      </c>
    </row>
    <row r="90" spans="1:61" ht="25" customHeight="1" x14ac:dyDescent="0.35">
      <c r="A90" s="8" t="s">
        <v>151</v>
      </c>
      <c r="B90" s="158" t="s">
        <v>277</v>
      </c>
      <c r="C90" s="8" t="str">
        <f t="shared" si="28"/>
        <v>3_13To36M</v>
      </c>
      <c r="D90" s="8" t="str">
        <f t="shared" si="29"/>
        <v>1_SMALL</v>
      </c>
      <c r="E90" s="8" t="s">
        <v>313</v>
      </c>
      <c r="F90" s="8">
        <f t="shared" si="20"/>
        <v>1</v>
      </c>
      <c r="G90" s="55" t="str">
        <f t="shared" si="30"/>
        <v>1_TOO_FEW</v>
      </c>
      <c r="H90" s="65">
        <v>0</v>
      </c>
      <c r="I90" s="55" t="s">
        <v>279</v>
      </c>
      <c r="J90" s="65">
        <v>1</v>
      </c>
      <c r="K90" s="55" t="str">
        <f t="shared" si="31"/>
        <v>1_TOO_FEW</v>
      </c>
      <c r="L90" s="183">
        <f t="shared" si="17"/>
        <v>1</v>
      </c>
      <c r="M90" s="55" t="s">
        <v>770</v>
      </c>
      <c r="N90" s="55" t="s">
        <v>771</v>
      </c>
      <c r="O90" s="55" t="s">
        <v>775</v>
      </c>
      <c r="P90" s="55" t="s">
        <v>777</v>
      </c>
      <c r="Q90" s="73" t="str">
        <f t="shared" si="21"/>
        <v>TURF: REGULAR ABSENCE (1_TOO_FEW) with FEW EXCEPTIONS  ;REEDS: 0_NONE ; IDLE Periods:SIGNIFICANT</v>
      </c>
      <c r="R90" s="230" t="str">
        <f t="shared" si="32"/>
        <v>1_ALMOST_FROZEN</v>
      </c>
      <c r="S90" s="8" t="str">
        <f>IF(AK90=0,"20_MNTNC_ONLY",IF(AL90=0,"10_EXP_ONLY","XXX"))</f>
        <v>10_EXP_ONLY</v>
      </c>
      <c r="T90" s="8">
        <v>668</v>
      </c>
      <c r="U90" s="8">
        <v>22</v>
      </c>
      <c r="V90" s="8">
        <v>2</v>
      </c>
      <c r="W90" s="84">
        <v>7</v>
      </c>
      <c r="X90" s="86">
        <f t="shared" si="22"/>
        <v>0.14285714285714285</v>
      </c>
      <c r="Y90" s="8">
        <v>7</v>
      </c>
      <c r="Z90" s="8">
        <v>8</v>
      </c>
      <c r="AA90" s="8">
        <v>39</v>
      </c>
      <c r="AB90" s="8">
        <v>44</v>
      </c>
      <c r="AC90" s="8">
        <v>1</v>
      </c>
      <c r="AD90" s="8">
        <v>0</v>
      </c>
      <c r="AE90" s="8">
        <v>5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13">
        <v>5</v>
      </c>
      <c r="AL90" s="8">
        <v>0</v>
      </c>
      <c r="AM90" s="164">
        <v>5</v>
      </c>
      <c r="AN90" s="9">
        <v>0.71428571428571397</v>
      </c>
      <c r="AO90" s="9">
        <v>0.22727272727272699</v>
      </c>
      <c r="AP90" s="9">
        <v>2.5</v>
      </c>
      <c r="AQ90" s="9">
        <v>0</v>
      </c>
      <c r="AR90" s="9">
        <v>0</v>
      </c>
      <c r="AS90" s="9">
        <v>0</v>
      </c>
      <c r="AT90" s="78">
        <v>0.71428571428571397</v>
      </c>
      <c r="AU90" s="78">
        <f t="shared" si="23"/>
        <v>7.4738415545590429E-3</v>
      </c>
      <c r="AV90" s="79">
        <v>0.22727272727272699</v>
      </c>
      <c r="AW90" s="9">
        <v>2.5</v>
      </c>
      <c r="AX90" s="9">
        <v>1.1428571428571399</v>
      </c>
      <c r="AY90" s="47">
        <f t="shared" si="18"/>
        <v>1</v>
      </c>
      <c r="AZ90" s="47">
        <f t="shared" si="24"/>
        <v>4.5454545454545456E-2</v>
      </c>
      <c r="BA90" s="9">
        <f t="shared" si="25"/>
        <v>0.31818181818181818</v>
      </c>
      <c r="BB90" s="139">
        <v>223</v>
      </c>
      <c r="BC90" s="139">
        <v>602</v>
      </c>
      <c r="BD90" s="139" t="s">
        <v>605</v>
      </c>
      <c r="BE90" s="139" t="s">
        <v>606</v>
      </c>
      <c r="BF90" s="139">
        <v>962</v>
      </c>
      <c r="BG90" s="139">
        <v>31</v>
      </c>
      <c r="BH90" s="9">
        <f t="shared" si="26"/>
        <v>0.69438669438669443</v>
      </c>
      <c r="BI90" s="140">
        <f t="shared" si="27"/>
        <v>3.1390134529147982E-2</v>
      </c>
    </row>
    <row r="91" spans="1:61" ht="25" customHeight="1" x14ac:dyDescent="0.35">
      <c r="A91" s="8" t="s">
        <v>142</v>
      </c>
      <c r="B91" s="158" t="s">
        <v>277</v>
      </c>
      <c r="C91" s="8" t="str">
        <f t="shared" si="28"/>
        <v>3_13To36M</v>
      </c>
      <c r="D91" s="8" t="str">
        <f t="shared" si="29"/>
        <v>1_SMALL</v>
      </c>
      <c r="E91" s="8" t="s">
        <v>318</v>
      </c>
      <c r="F91" s="8">
        <f t="shared" si="20"/>
        <v>1</v>
      </c>
      <c r="G91" s="55" t="str">
        <f t="shared" si="30"/>
        <v>1_TOO_FEW</v>
      </c>
      <c r="H91" s="65">
        <v>0</v>
      </c>
      <c r="I91" s="55" t="s">
        <v>279</v>
      </c>
      <c r="J91" s="65">
        <v>1</v>
      </c>
      <c r="K91" s="55" t="str">
        <f t="shared" si="31"/>
        <v>1_TOO_FEW</v>
      </c>
      <c r="L91" s="183">
        <f t="shared" si="17"/>
        <v>1</v>
      </c>
      <c r="M91" s="55" t="s">
        <v>770</v>
      </c>
      <c r="N91" s="55" t="s">
        <v>771</v>
      </c>
      <c r="O91" s="55" t="s">
        <v>775</v>
      </c>
      <c r="P91" s="55" t="s">
        <v>777</v>
      </c>
      <c r="Q91" s="73" t="str">
        <f t="shared" si="21"/>
        <v>TURF: REGULAR ABSENCE (1_TOO_FEW) with FEW EXCEPTIONS  ;REEDS: 0_NONE ; IDLE Periods:SIGNIFICANT</v>
      </c>
      <c r="R91" s="230" t="str">
        <f t="shared" si="32"/>
        <v>1_ALMOST_FROZEN</v>
      </c>
      <c r="S91" s="8" t="s">
        <v>278</v>
      </c>
      <c r="T91" s="8">
        <v>741</v>
      </c>
      <c r="U91" s="8">
        <v>25</v>
      </c>
      <c r="V91" s="8">
        <v>3</v>
      </c>
      <c r="W91" s="84">
        <v>2</v>
      </c>
      <c r="X91" s="86">
        <f t="shared" si="22"/>
        <v>0.5</v>
      </c>
      <c r="Y91" s="8">
        <v>7</v>
      </c>
      <c r="Z91" s="8">
        <v>8</v>
      </c>
      <c r="AA91" s="8">
        <v>25</v>
      </c>
      <c r="AB91" s="8">
        <v>27</v>
      </c>
      <c r="AC91" s="8">
        <v>1</v>
      </c>
      <c r="AD91" s="8">
        <v>0</v>
      </c>
      <c r="AE91" s="8">
        <v>3</v>
      </c>
      <c r="AF91" s="8">
        <v>0</v>
      </c>
      <c r="AG91" s="8">
        <v>1</v>
      </c>
      <c r="AH91" s="8">
        <v>2</v>
      </c>
      <c r="AI91" s="8">
        <v>0</v>
      </c>
      <c r="AJ91" s="8">
        <v>0</v>
      </c>
      <c r="AK91" s="13">
        <v>4</v>
      </c>
      <c r="AL91" s="8">
        <v>2</v>
      </c>
      <c r="AM91" s="164">
        <v>6</v>
      </c>
      <c r="AN91" s="9">
        <v>2</v>
      </c>
      <c r="AO91" s="9">
        <v>0.16</v>
      </c>
      <c r="AP91" s="9">
        <v>1.3333333333333299</v>
      </c>
      <c r="AQ91" s="9">
        <v>1</v>
      </c>
      <c r="AR91" s="9">
        <v>0.08</v>
      </c>
      <c r="AS91" s="9">
        <v>0.66666666666666596</v>
      </c>
      <c r="AT91" s="78">
        <v>3</v>
      </c>
      <c r="AU91" s="78">
        <f t="shared" si="23"/>
        <v>8.0862533692722376E-3</v>
      </c>
      <c r="AV91" s="79">
        <v>0.24</v>
      </c>
      <c r="AW91" s="9">
        <v>2</v>
      </c>
      <c r="AX91" s="9">
        <v>1.1428571428571399</v>
      </c>
      <c r="AY91" s="47">
        <f t="shared" si="18"/>
        <v>0.66666666666666663</v>
      </c>
      <c r="AZ91" s="47">
        <f t="shared" si="24"/>
        <v>0.04</v>
      </c>
      <c r="BA91" s="9">
        <f t="shared" si="25"/>
        <v>0.08</v>
      </c>
      <c r="BB91" s="139">
        <v>17</v>
      </c>
      <c r="BC91" s="139">
        <v>43</v>
      </c>
      <c r="BD91" s="139" t="s">
        <v>585</v>
      </c>
      <c r="BE91" s="139" t="s">
        <v>586</v>
      </c>
      <c r="BF91" s="139">
        <v>741</v>
      </c>
      <c r="BG91" s="139">
        <v>24</v>
      </c>
      <c r="BH91" s="9">
        <f t="shared" si="26"/>
        <v>1</v>
      </c>
      <c r="BI91" s="140">
        <f t="shared" si="27"/>
        <v>0.11764705882352941</v>
      </c>
    </row>
    <row r="92" spans="1:61" ht="25" customHeight="1" x14ac:dyDescent="0.35">
      <c r="A92" s="8" t="s">
        <v>211</v>
      </c>
      <c r="B92" s="158" t="s">
        <v>277</v>
      </c>
      <c r="C92" s="8" t="str">
        <f t="shared" si="28"/>
        <v>3_13To36M</v>
      </c>
      <c r="D92" s="8" t="str">
        <f t="shared" si="29"/>
        <v>0_NONE</v>
      </c>
      <c r="E92" s="8" t="s">
        <v>284</v>
      </c>
      <c r="F92" s="8">
        <f t="shared" si="20"/>
        <v>2</v>
      </c>
      <c r="G92" s="55" t="str">
        <f t="shared" si="30"/>
        <v>2_FEW</v>
      </c>
      <c r="H92" s="65">
        <v>0</v>
      </c>
      <c r="I92" s="55" t="s">
        <v>279</v>
      </c>
      <c r="J92" s="65">
        <v>2</v>
      </c>
      <c r="K92" s="55" t="str">
        <f t="shared" si="31"/>
        <v>2_FEW</v>
      </c>
      <c r="L92" s="183">
        <f t="shared" si="17"/>
        <v>1</v>
      </c>
      <c r="M92" s="55" t="s">
        <v>770</v>
      </c>
      <c r="N92" s="55" t="s">
        <v>771</v>
      </c>
      <c r="O92" s="55" t="s">
        <v>775</v>
      </c>
      <c r="P92" s="55" t="s">
        <v>777</v>
      </c>
      <c r="Q92" s="73" t="str">
        <f t="shared" si="21"/>
        <v>TURF: REGULAR ABSENCE (2_FEW) with FEW EXCEPTIONS  ;REEDS: 0_NONE ; IDLE Periods:SIGNIFICANT</v>
      </c>
      <c r="R92" s="230" t="str">
        <f t="shared" si="32"/>
        <v>1_ALMOST_FROZEN</v>
      </c>
      <c r="S92" s="8" t="str">
        <f>IF(AK92=0,"20_MNTNC_ONLY",IF(AL92=0,"10_EXP_ONLY","XXX"))</f>
        <v>20_MNTNC_ONLY</v>
      </c>
      <c r="T92" s="8">
        <v>820</v>
      </c>
      <c r="U92" s="8">
        <v>27</v>
      </c>
      <c r="V92" s="8">
        <v>3</v>
      </c>
      <c r="W92" s="84">
        <v>4</v>
      </c>
      <c r="X92" s="86">
        <f t="shared" si="22"/>
        <v>0.5</v>
      </c>
      <c r="Y92" s="8">
        <v>1</v>
      </c>
      <c r="Z92" s="8">
        <v>1</v>
      </c>
      <c r="AA92" s="8">
        <v>2</v>
      </c>
      <c r="AB92" s="8">
        <v>2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2</v>
      </c>
      <c r="AJ92" s="8">
        <v>0</v>
      </c>
      <c r="AK92" s="13">
        <v>0</v>
      </c>
      <c r="AL92" s="8">
        <v>2</v>
      </c>
      <c r="AM92" s="164">
        <v>2</v>
      </c>
      <c r="AN92" s="9">
        <v>0</v>
      </c>
      <c r="AO92" s="9">
        <v>0</v>
      </c>
      <c r="AP92" s="9">
        <v>0</v>
      </c>
      <c r="AQ92" s="9">
        <v>0.5</v>
      </c>
      <c r="AR92" s="9">
        <v>7.4074074074074001E-2</v>
      </c>
      <c r="AS92" s="9">
        <v>0.66666666666666596</v>
      </c>
      <c r="AT92" s="78">
        <v>0.5</v>
      </c>
      <c r="AU92" s="78">
        <f t="shared" si="23"/>
        <v>2.4360535931790498E-3</v>
      </c>
      <c r="AV92" s="79">
        <v>7.4074074074074001E-2</v>
      </c>
      <c r="AW92" s="9">
        <v>0.66666666666666596</v>
      </c>
      <c r="AX92" s="9">
        <v>1</v>
      </c>
      <c r="AY92" s="47">
        <f t="shared" si="18"/>
        <v>0</v>
      </c>
      <c r="AZ92" s="47">
        <f t="shared" si="24"/>
        <v>7.407407407407407E-2</v>
      </c>
      <c r="BA92" s="9">
        <f t="shared" si="25"/>
        <v>0.14814814814814814</v>
      </c>
      <c r="BB92" s="139">
        <v>9</v>
      </c>
      <c r="BC92" s="139">
        <v>57</v>
      </c>
      <c r="BD92" s="139" t="s">
        <v>743</v>
      </c>
      <c r="BE92" s="139" t="s">
        <v>744</v>
      </c>
      <c r="BF92" s="139">
        <v>820</v>
      </c>
      <c r="BG92" s="139">
        <v>26</v>
      </c>
      <c r="BH92" s="9">
        <f t="shared" si="26"/>
        <v>1</v>
      </c>
      <c r="BI92" s="140">
        <f t="shared" si="27"/>
        <v>0.44444444444444442</v>
      </c>
    </row>
    <row r="93" spans="1:61" ht="25" customHeight="1" x14ac:dyDescent="0.35">
      <c r="A93" s="8" t="s">
        <v>120</v>
      </c>
      <c r="B93" s="158" t="s">
        <v>277</v>
      </c>
      <c r="C93" s="8" t="str">
        <f t="shared" si="28"/>
        <v>3_13To36M</v>
      </c>
      <c r="D93" s="8" t="str">
        <f t="shared" si="29"/>
        <v>0_NONE</v>
      </c>
      <c r="E93" s="8" t="s">
        <v>284</v>
      </c>
      <c r="F93" s="8">
        <f t="shared" si="20"/>
        <v>1</v>
      </c>
      <c r="G93" s="55" t="str">
        <f t="shared" si="30"/>
        <v>1_TOO_FEW</v>
      </c>
      <c r="H93" s="65">
        <v>0</v>
      </c>
      <c r="I93" s="55" t="s">
        <v>279</v>
      </c>
      <c r="J93" s="65">
        <v>1</v>
      </c>
      <c r="K93" s="55" t="str">
        <f t="shared" si="31"/>
        <v>1_TOO_FEW</v>
      </c>
      <c r="L93" s="183">
        <f t="shared" si="17"/>
        <v>1</v>
      </c>
      <c r="M93" s="55" t="s">
        <v>770</v>
      </c>
      <c r="N93" s="55" t="s">
        <v>771</v>
      </c>
      <c r="O93" s="55" t="s">
        <v>775</v>
      </c>
      <c r="P93" s="55" t="s">
        <v>777</v>
      </c>
      <c r="Q93" s="73" t="str">
        <f t="shared" si="21"/>
        <v>TURF: REGULAR ABSENCE (1_TOO_FEW) with FEW EXCEPTIONS  ;REEDS: 0_NONE ; IDLE Periods:SIGNIFICANT</v>
      </c>
      <c r="R93" s="230" t="str">
        <f t="shared" si="32"/>
        <v>1_ALMOST_FROZEN</v>
      </c>
      <c r="S93" s="8" t="str">
        <f>IF(AK93=0,"20_MNTNC_ONLY",IF(AL93=0,"10_EXP_ONLY","XXX"))</f>
        <v>20_MNTNC_ONLY</v>
      </c>
      <c r="T93" s="8">
        <v>829</v>
      </c>
      <c r="U93" s="8">
        <v>28</v>
      </c>
      <c r="V93" s="8">
        <v>3</v>
      </c>
      <c r="W93" s="84">
        <v>9</v>
      </c>
      <c r="X93" s="86">
        <f t="shared" si="22"/>
        <v>0.1111111111111111</v>
      </c>
      <c r="Y93" s="8">
        <v>5</v>
      </c>
      <c r="Z93" s="8">
        <v>5</v>
      </c>
      <c r="AA93" s="8">
        <v>81</v>
      </c>
      <c r="AB93" s="8">
        <v>81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7</v>
      </c>
      <c r="AJ93" s="8">
        <v>0</v>
      </c>
      <c r="AK93" s="13">
        <v>0</v>
      </c>
      <c r="AL93" s="8">
        <v>7</v>
      </c>
      <c r="AM93" s="164">
        <v>7</v>
      </c>
      <c r="AN93" s="9">
        <v>0</v>
      </c>
      <c r="AO93" s="9">
        <v>0</v>
      </c>
      <c r="AP93" s="9">
        <v>0</v>
      </c>
      <c r="AQ93" s="9">
        <v>0.77777777777777701</v>
      </c>
      <c r="AR93" s="9">
        <v>0.25</v>
      </c>
      <c r="AS93" s="9">
        <v>2.3333333333333299</v>
      </c>
      <c r="AT93" s="78">
        <v>0.77777777777777701</v>
      </c>
      <c r="AU93" s="78">
        <f t="shared" si="23"/>
        <v>8.4337349397590362E-3</v>
      </c>
      <c r="AV93" s="79">
        <v>0.25</v>
      </c>
      <c r="AW93" s="9">
        <v>2.3333333333333299</v>
      </c>
      <c r="AX93" s="9">
        <v>1</v>
      </c>
      <c r="AY93" s="47">
        <f t="shared" si="18"/>
        <v>0</v>
      </c>
      <c r="AZ93" s="47">
        <f t="shared" si="24"/>
        <v>3.5714285714285712E-2</v>
      </c>
      <c r="BA93" s="9">
        <f t="shared" si="25"/>
        <v>0.32142857142857145</v>
      </c>
      <c r="BB93" s="139">
        <v>106</v>
      </c>
      <c r="BC93" s="139">
        <v>813</v>
      </c>
      <c r="BD93" s="139" t="s">
        <v>537</v>
      </c>
      <c r="BE93" s="139" t="s">
        <v>538</v>
      </c>
      <c r="BF93" s="139">
        <v>1004</v>
      </c>
      <c r="BG93" s="139">
        <v>33</v>
      </c>
      <c r="BH93" s="9">
        <f t="shared" si="26"/>
        <v>0.82569721115537853</v>
      </c>
      <c r="BI93" s="140">
        <f t="shared" si="27"/>
        <v>8.4905660377358486E-2</v>
      </c>
    </row>
    <row r="94" spans="1:61" ht="25" customHeight="1" x14ac:dyDescent="0.35">
      <c r="A94" s="8" t="s">
        <v>146</v>
      </c>
      <c r="B94" s="158" t="s">
        <v>277</v>
      </c>
      <c r="C94" s="8" t="str">
        <f t="shared" si="28"/>
        <v>3_13To36M</v>
      </c>
      <c r="D94" s="8" t="str">
        <f t="shared" si="29"/>
        <v>0_NONE</v>
      </c>
      <c r="E94" s="8" t="s">
        <v>284</v>
      </c>
      <c r="F94" s="8">
        <f t="shared" si="20"/>
        <v>1</v>
      </c>
      <c r="G94" s="55" t="str">
        <f t="shared" si="30"/>
        <v>1_TOO_FEW</v>
      </c>
      <c r="H94" s="65">
        <v>0</v>
      </c>
      <c r="I94" s="55" t="s">
        <v>279</v>
      </c>
      <c r="J94" s="65">
        <v>1</v>
      </c>
      <c r="K94" s="55" t="str">
        <f t="shared" si="31"/>
        <v>1_TOO_FEW</v>
      </c>
      <c r="L94" s="183">
        <f t="shared" si="17"/>
        <v>1</v>
      </c>
      <c r="M94" s="55" t="s">
        <v>770</v>
      </c>
      <c r="N94" s="55" t="s">
        <v>771</v>
      </c>
      <c r="O94" s="55" t="s">
        <v>775</v>
      </c>
      <c r="P94" s="55" t="s">
        <v>777</v>
      </c>
      <c r="Q94" s="73" t="str">
        <f t="shared" si="21"/>
        <v>TURF: REGULAR ABSENCE (1_TOO_FEW) with FEW EXCEPTIONS  ;REEDS: 0_NONE ; IDLE Periods:SIGNIFICANT</v>
      </c>
      <c r="R94" s="230" t="str">
        <f t="shared" si="32"/>
        <v>1_ALMOST_FROZEN</v>
      </c>
      <c r="S94" s="8" t="str">
        <f>IF(AK94=0,"20_MNTNC_ONLY",IF(AL94=0,"10_EXP_ONLY","XXX"))</f>
        <v>20_MNTNC_ONLY</v>
      </c>
      <c r="T94" s="8">
        <v>847</v>
      </c>
      <c r="U94" s="8">
        <v>28</v>
      </c>
      <c r="V94" s="8">
        <v>3</v>
      </c>
      <c r="W94" s="84">
        <v>4</v>
      </c>
      <c r="X94" s="86">
        <f t="shared" si="22"/>
        <v>0.25</v>
      </c>
      <c r="Y94" s="8">
        <v>29</v>
      </c>
      <c r="Z94" s="8">
        <v>29</v>
      </c>
      <c r="AA94" s="8">
        <v>127</v>
      </c>
      <c r="AB94" s="8">
        <v>127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2</v>
      </c>
      <c r="AJ94" s="8">
        <v>0</v>
      </c>
      <c r="AK94" s="13">
        <v>0</v>
      </c>
      <c r="AL94" s="8">
        <v>2</v>
      </c>
      <c r="AM94" s="164">
        <v>2</v>
      </c>
      <c r="AN94" s="9">
        <v>0</v>
      </c>
      <c r="AO94" s="9">
        <v>0</v>
      </c>
      <c r="AP94" s="9">
        <v>0</v>
      </c>
      <c r="AQ94" s="9">
        <v>0.5</v>
      </c>
      <c r="AR94" s="9">
        <v>7.1428571428571397E-2</v>
      </c>
      <c r="AS94" s="9">
        <v>0.66666666666666596</v>
      </c>
      <c r="AT94" s="78">
        <v>0.5</v>
      </c>
      <c r="AU94" s="78">
        <f t="shared" si="23"/>
        <v>2.3584905660377358E-3</v>
      </c>
      <c r="AV94" s="79">
        <v>7.1428571428571397E-2</v>
      </c>
      <c r="AW94" s="9">
        <v>0.66666666666666596</v>
      </c>
      <c r="AX94" s="9">
        <v>1</v>
      </c>
      <c r="AY94" s="47">
        <f t="shared" si="18"/>
        <v>0</v>
      </c>
      <c r="AZ94" s="47">
        <f t="shared" si="24"/>
        <v>3.5714285714285712E-2</v>
      </c>
      <c r="BA94" s="9">
        <f t="shared" si="25"/>
        <v>0.14285714285714285</v>
      </c>
      <c r="BB94" s="139">
        <v>301</v>
      </c>
      <c r="BC94" s="139">
        <v>722</v>
      </c>
      <c r="BD94" s="139" t="s">
        <v>601</v>
      </c>
      <c r="BE94" s="139" t="s">
        <v>602</v>
      </c>
      <c r="BF94" s="139">
        <v>1358</v>
      </c>
      <c r="BG94" s="139">
        <v>44</v>
      </c>
      <c r="BH94" s="9">
        <f t="shared" si="26"/>
        <v>0.62371134020618557</v>
      </c>
      <c r="BI94" s="140">
        <f t="shared" si="27"/>
        <v>1.3289036544850499E-2</v>
      </c>
    </row>
    <row r="95" spans="1:61" ht="25" customHeight="1" x14ac:dyDescent="0.35">
      <c r="A95" s="8" t="s">
        <v>74</v>
      </c>
      <c r="B95" s="158" t="s">
        <v>277</v>
      </c>
      <c r="C95" s="8" t="str">
        <f t="shared" si="28"/>
        <v>3_13To36M</v>
      </c>
      <c r="D95" s="8" t="str">
        <f t="shared" si="29"/>
        <v>0_NONE</v>
      </c>
      <c r="E95" s="8" t="s">
        <v>284</v>
      </c>
      <c r="F95" s="8">
        <f t="shared" si="20"/>
        <v>1</v>
      </c>
      <c r="G95" s="55" t="str">
        <f t="shared" si="30"/>
        <v>1_TOO_FEW</v>
      </c>
      <c r="H95" s="65">
        <v>0</v>
      </c>
      <c r="I95" s="55" t="s">
        <v>279</v>
      </c>
      <c r="J95" s="65">
        <v>1</v>
      </c>
      <c r="K95" s="55" t="str">
        <f t="shared" si="31"/>
        <v>1_TOO_FEW</v>
      </c>
      <c r="L95" s="183">
        <f t="shared" si="17"/>
        <v>1</v>
      </c>
      <c r="M95" s="55" t="s">
        <v>770</v>
      </c>
      <c r="N95" s="55" t="s">
        <v>771</v>
      </c>
      <c r="O95" s="55" t="s">
        <v>775</v>
      </c>
      <c r="P95" s="55" t="s">
        <v>777</v>
      </c>
      <c r="Q95" s="73" t="str">
        <f t="shared" si="21"/>
        <v>TURF: REGULAR ABSENCE (1_TOO_FEW) with FEW EXCEPTIONS  ;REEDS: 0_NONE ; IDLE Periods:SIGNIFICANT</v>
      </c>
      <c r="R95" s="230" t="str">
        <f t="shared" si="32"/>
        <v>1_ALMOST_FROZEN</v>
      </c>
      <c r="S95" s="8" t="str">
        <f>IF(AK95=0,"20_MNTNC_ONLY",IF(AL95=0,"10_EXP_ONLY","XXX"))</f>
        <v>20_MNTNC_ONLY</v>
      </c>
      <c r="T95" s="8">
        <v>934</v>
      </c>
      <c r="U95" s="8">
        <v>31</v>
      </c>
      <c r="V95" s="8">
        <v>3</v>
      </c>
      <c r="W95" s="84">
        <v>2</v>
      </c>
      <c r="X95" s="86">
        <f t="shared" si="22"/>
        <v>0.5</v>
      </c>
      <c r="Y95" s="8">
        <v>1</v>
      </c>
      <c r="Z95" s="8">
        <v>1</v>
      </c>
      <c r="AA95" s="8">
        <v>3</v>
      </c>
      <c r="AB95" s="8">
        <v>3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2</v>
      </c>
      <c r="AJ95" s="8">
        <v>0</v>
      </c>
      <c r="AK95" s="13">
        <v>0</v>
      </c>
      <c r="AL95" s="8">
        <v>2</v>
      </c>
      <c r="AM95" s="164">
        <v>2</v>
      </c>
      <c r="AN95" s="9">
        <v>0</v>
      </c>
      <c r="AO95" s="9">
        <v>0</v>
      </c>
      <c r="AP95" s="9">
        <v>0</v>
      </c>
      <c r="AQ95" s="9">
        <v>1</v>
      </c>
      <c r="AR95" s="9">
        <v>6.4516129032257993E-2</v>
      </c>
      <c r="AS95" s="9">
        <v>0.66666666666666596</v>
      </c>
      <c r="AT95" s="78">
        <v>1</v>
      </c>
      <c r="AU95" s="78">
        <f t="shared" si="23"/>
        <v>2.1390374331550803E-3</v>
      </c>
      <c r="AV95" s="79">
        <v>6.4516129032257993E-2</v>
      </c>
      <c r="AW95" s="9">
        <v>0.66666666666666596</v>
      </c>
      <c r="AX95" s="9">
        <v>1</v>
      </c>
      <c r="AY95" s="47">
        <f t="shared" si="18"/>
        <v>0</v>
      </c>
      <c r="AZ95" s="47">
        <f t="shared" si="24"/>
        <v>3.2258064516129031E-2</v>
      </c>
      <c r="BA95" s="9">
        <f t="shared" si="25"/>
        <v>6.4516129032258063E-2</v>
      </c>
      <c r="BB95" s="139">
        <v>214</v>
      </c>
      <c r="BC95" s="139">
        <v>553</v>
      </c>
      <c r="BD95" s="139" t="s">
        <v>428</v>
      </c>
      <c r="BE95" s="139" t="s">
        <v>429</v>
      </c>
      <c r="BF95" s="139">
        <v>2005</v>
      </c>
      <c r="BG95" s="139">
        <v>65</v>
      </c>
      <c r="BH95" s="9">
        <f t="shared" si="26"/>
        <v>0.46583541147132168</v>
      </c>
      <c r="BI95" s="140">
        <f t="shared" si="27"/>
        <v>9.3457943925233638E-3</v>
      </c>
    </row>
    <row r="96" spans="1:61" ht="25" customHeight="1" x14ac:dyDescent="0.35">
      <c r="A96" s="8" t="s">
        <v>135</v>
      </c>
      <c r="B96" s="158" t="s">
        <v>277</v>
      </c>
      <c r="C96" s="8" t="str">
        <f t="shared" si="28"/>
        <v>3_13To36M</v>
      </c>
      <c r="D96" s="8" t="str">
        <f t="shared" si="29"/>
        <v>1_SMALL</v>
      </c>
      <c r="E96" s="8" t="s">
        <v>315</v>
      </c>
      <c r="F96" s="8">
        <f t="shared" si="20"/>
        <v>1</v>
      </c>
      <c r="G96" s="55" t="str">
        <f t="shared" si="30"/>
        <v>1_TOO_FEW</v>
      </c>
      <c r="H96" s="65">
        <v>0</v>
      </c>
      <c r="I96" s="55" t="s">
        <v>279</v>
      </c>
      <c r="J96" s="65">
        <v>1</v>
      </c>
      <c r="K96" s="55" t="str">
        <f t="shared" si="31"/>
        <v>1_TOO_FEW</v>
      </c>
      <c r="L96" s="183">
        <f t="shared" si="17"/>
        <v>1</v>
      </c>
      <c r="M96" s="55" t="s">
        <v>770</v>
      </c>
      <c r="N96" s="55" t="s">
        <v>771</v>
      </c>
      <c r="O96" s="55" t="s">
        <v>775</v>
      </c>
      <c r="P96" s="55" t="s">
        <v>777</v>
      </c>
      <c r="Q96" s="73" t="str">
        <f t="shared" si="21"/>
        <v>TURF: REGULAR ABSENCE (1_TOO_FEW) with FEW EXCEPTIONS  ;REEDS: 0_NONE ; IDLE Periods:SIGNIFICANT</v>
      </c>
      <c r="R96" s="230" t="str">
        <f t="shared" si="32"/>
        <v>1_ALMOST_FROZEN</v>
      </c>
      <c r="S96" s="8" t="str">
        <f>IF(AK96=0,"20_MNTNC_ONLY",IF(AL96=0,"10_EXP_ONLY","XXX"))</f>
        <v>10_EXP_ONLY</v>
      </c>
      <c r="T96" s="8">
        <v>943</v>
      </c>
      <c r="U96" s="8">
        <v>31</v>
      </c>
      <c r="V96" s="8">
        <v>3</v>
      </c>
      <c r="W96" s="84">
        <v>3</v>
      </c>
      <c r="X96" s="86">
        <f t="shared" si="22"/>
        <v>0.33333333333333331</v>
      </c>
      <c r="Y96" s="8">
        <v>6</v>
      </c>
      <c r="Z96" s="8">
        <v>7</v>
      </c>
      <c r="AA96" s="8">
        <v>15</v>
      </c>
      <c r="AB96" s="8">
        <v>18</v>
      </c>
      <c r="AC96" s="8">
        <v>1</v>
      </c>
      <c r="AD96" s="8">
        <v>0</v>
      </c>
      <c r="AE96" s="8">
        <v>3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13">
        <v>3</v>
      </c>
      <c r="AL96" s="8">
        <v>0</v>
      </c>
      <c r="AM96" s="164">
        <v>3</v>
      </c>
      <c r="AN96" s="9">
        <v>1</v>
      </c>
      <c r="AO96" s="9">
        <v>9.6774193548387094E-2</v>
      </c>
      <c r="AP96" s="9">
        <v>1</v>
      </c>
      <c r="AQ96" s="9">
        <v>0</v>
      </c>
      <c r="AR96" s="9">
        <v>0</v>
      </c>
      <c r="AS96" s="9">
        <v>0</v>
      </c>
      <c r="AT96" s="78">
        <v>1</v>
      </c>
      <c r="AU96" s="78">
        <f t="shared" si="23"/>
        <v>3.1779661016949155E-3</v>
      </c>
      <c r="AV96" s="79">
        <v>9.6774193548387094E-2</v>
      </c>
      <c r="AW96" s="9">
        <v>1</v>
      </c>
      <c r="AX96" s="9">
        <v>1.1666666666666601</v>
      </c>
      <c r="AY96" s="47">
        <f t="shared" si="18"/>
        <v>1</v>
      </c>
      <c r="AZ96" s="47">
        <f t="shared" si="24"/>
        <v>3.2258064516129031E-2</v>
      </c>
      <c r="BA96" s="9">
        <f t="shared" si="25"/>
        <v>9.6774193548387094E-2</v>
      </c>
      <c r="BB96" s="139">
        <v>305</v>
      </c>
      <c r="BC96" s="139">
        <v>981</v>
      </c>
      <c r="BD96" s="139" t="s">
        <v>569</v>
      </c>
      <c r="BE96" s="139" t="s">
        <v>570</v>
      </c>
      <c r="BF96" s="139">
        <v>2925</v>
      </c>
      <c r="BG96" s="139">
        <v>96</v>
      </c>
      <c r="BH96" s="9">
        <f t="shared" si="26"/>
        <v>0.3223931623931624</v>
      </c>
      <c r="BI96" s="140">
        <f t="shared" si="27"/>
        <v>9.8360655737704927E-3</v>
      </c>
    </row>
    <row r="97" spans="1:61" ht="25" customHeight="1" x14ac:dyDescent="0.35">
      <c r="A97" s="8" t="s">
        <v>107</v>
      </c>
      <c r="B97" s="158" t="s">
        <v>277</v>
      </c>
      <c r="C97" s="8" t="str">
        <f t="shared" si="28"/>
        <v>3_13To36M</v>
      </c>
      <c r="D97" s="8" t="str">
        <f t="shared" si="29"/>
        <v>0_NONE</v>
      </c>
      <c r="E97" s="8" t="s">
        <v>284</v>
      </c>
      <c r="F97" s="8">
        <f t="shared" si="20"/>
        <v>2</v>
      </c>
      <c r="G97" s="55" t="str">
        <f t="shared" si="30"/>
        <v>2_FEW</v>
      </c>
      <c r="H97" s="65">
        <v>0</v>
      </c>
      <c r="I97" s="55" t="s">
        <v>279</v>
      </c>
      <c r="J97" s="65">
        <v>2</v>
      </c>
      <c r="K97" s="55" t="str">
        <f t="shared" si="31"/>
        <v>2_FEW</v>
      </c>
      <c r="L97" s="183">
        <f t="shared" si="17"/>
        <v>1</v>
      </c>
      <c r="M97" s="55" t="s">
        <v>770</v>
      </c>
      <c r="N97" s="55" t="s">
        <v>771</v>
      </c>
      <c r="O97" s="55" t="s">
        <v>775</v>
      </c>
      <c r="P97" s="55" t="s">
        <v>777</v>
      </c>
      <c r="Q97" s="73" t="str">
        <f t="shared" si="21"/>
        <v>TURF: REGULAR ABSENCE (2_FEW) with FEW EXCEPTIONS  ;REEDS: 0_NONE ; IDLE Periods:SIGNIFICANT</v>
      </c>
      <c r="R97" s="230" t="str">
        <f t="shared" si="32"/>
        <v>1_ALMOST_FROZEN</v>
      </c>
      <c r="S97" s="8" t="s">
        <v>278</v>
      </c>
      <c r="T97" s="8">
        <v>1074</v>
      </c>
      <c r="U97" s="8">
        <v>36</v>
      </c>
      <c r="V97" s="8">
        <v>3</v>
      </c>
      <c r="W97" s="84">
        <v>4</v>
      </c>
      <c r="X97" s="86">
        <f t="shared" si="22"/>
        <v>0.5</v>
      </c>
      <c r="Y97" s="8">
        <v>3</v>
      </c>
      <c r="Z97" s="8">
        <v>3</v>
      </c>
      <c r="AA97" s="8">
        <v>10</v>
      </c>
      <c r="AB97" s="8">
        <v>11</v>
      </c>
      <c r="AC97" s="8">
        <v>0</v>
      </c>
      <c r="AD97" s="8">
        <v>0</v>
      </c>
      <c r="AE97" s="8">
        <v>0</v>
      </c>
      <c r="AF97" s="8">
        <v>0</v>
      </c>
      <c r="AG97" s="8">
        <v>2</v>
      </c>
      <c r="AH97" s="8">
        <v>1</v>
      </c>
      <c r="AI97" s="8">
        <v>0</v>
      </c>
      <c r="AJ97" s="8">
        <v>0</v>
      </c>
      <c r="AK97" s="13">
        <v>2</v>
      </c>
      <c r="AL97" s="8">
        <v>1</v>
      </c>
      <c r="AM97" s="164">
        <v>3</v>
      </c>
      <c r="AN97" s="9">
        <v>0.5</v>
      </c>
      <c r="AO97" s="9">
        <v>5.5555555555555497E-2</v>
      </c>
      <c r="AP97" s="9">
        <v>0.66666666666666596</v>
      </c>
      <c r="AQ97" s="9">
        <v>0.25</v>
      </c>
      <c r="AR97" s="9">
        <v>2.77777777777777E-2</v>
      </c>
      <c r="AS97" s="9">
        <v>0.33333333333333298</v>
      </c>
      <c r="AT97" s="78">
        <v>0.75</v>
      </c>
      <c r="AU97" s="78">
        <f t="shared" si="23"/>
        <v>2.7906976744186047E-3</v>
      </c>
      <c r="AV97" s="79">
        <v>8.3333333333333301E-2</v>
      </c>
      <c r="AW97" s="9">
        <v>1</v>
      </c>
      <c r="AX97" s="9">
        <v>1</v>
      </c>
      <c r="AY97" s="47">
        <f t="shared" si="18"/>
        <v>0.66666666666666663</v>
      </c>
      <c r="AZ97" s="47">
        <f t="shared" si="24"/>
        <v>5.5555555555555552E-2</v>
      </c>
      <c r="BA97" s="9">
        <f t="shared" si="25"/>
        <v>0.1111111111111111</v>
      </c>
      <c r="BB97" s="139">
        <v>294</v>
      </c>
      <c r="BC97" s="139">
        <v>951</v>
      </c>
      <c r="BD97" s="139" t="s">
        <v>510</v>
      </c>
      <c r="BE97" s="139" t="s">
        <v>511</v>
      </c>
      <c r="BF97" s="139">
        <v>1963</v>
      </c>
      <c r="BG97" s="139">
        <v>64</v>
      </c>
      <c r="BH97" s="9">
        <f t="shared" si="26"/>
        <v>0.54712175241976568</v>
      </c>
      <c r="BI97" s="140">
        <f t="shared" si="27"/>
        <v>1.3605442176870748E-2</v>
      </c>
    </row>
    <row r="98" spans="1:61" ht="25" customHeight="1" x14ac:dyDescent="0.35">
      <c r="A98" s="8" t="s">
        <v>191</v>
      </c>
      <c r="B98" s="158" t="s">
        <v>277</v>
      </c>
      <c r="C98" s="8" t="str">
        <f t="shared" si="28"/>
        <v>4_LONG</v>
      </c>
      <c r="D98" s="8" t="str">
        <f t="shared" si="29"/>
        <v>0_NONE</v>
      </c>
      <c r="E98" s="8" t="s">
        <v>284</v>
      </c>
      <c r="F98" s="8">
        <f t="shared" si="20"/>
        <v>1</v>
      </c>
      <c r="G98" s="55" t="str">
        <f t="shared" si="30"/>
        <v>1_TOO_FEW</v>
      </c>
      <c r="H98" s="65">
        <v>0</v>
      </c>
      <c r="I98" s="55" t="s">
        <v>279</v>
      </c>
      <c r="J98" s="65">
        <v>1</v>
      </c>
      <c r="K98" s="55" t="str">
        <f t="shared" si="31"/>
        <v>1_TOO_FEW</v>
      </c>
      <c r="L98" s="183">
        <f t="shared" si="17"/>
        <v>1</v>
      </c>
      <c r="M98" s="55" t="s">
        <v>770</v>
      </c>
      <c r="N98" s="55" t="s">
        <v>771</v>
      </c>
      <c r="O98" s="55" t="s">
        <v>775</v>
      </c>
      <c r="P98" s="55" t="s">
        <v>777</v>
      </c>
      <c r="Q98" s="73" t="str">
        <f t="shared" si="21"/>
        <v>TURF: REGULAR ABSENCE (1_TOO_FEW) with FEW EXCEPTIONS  ;REEDS: 0_NONE ; IDLE Periods:SIGNIFICANT</v>
      </c>
      <c r="R98" s="230" t="str">
        <f t="shared" si="32"/>
        <v>1_ALMOST_FROZEN</v>
      </c>
      <c r="S98" s="8" t="str">
        <f>IF(AK98=0,"20_MNTNC_ONLY",IF(AL98=0,"10_EXP_ONLY","XXX"))</f>
        <v>20_MNTNC_ONLY</v>
      </c>
      <c r="T98" s="8">
        <v>1110</v>
      </c>
      <c r="U98" s="8">
        <v>37</v>
      </c>
      <c r="V98" s="8">
        <v>4</v>
      </c>
      <c r="W98" s="84">
        <v>3</v>
      </c>
      <c r="X98" s="86">
        <f t="shared" ref="X98:X129" si="34">F98/W98</f>
        <v>0.33333333333333331</v>
      </c>
      <c r="Y98" s="8">
        <v>1</v>
      </c>
      <c r="Z98" s="8">
        <v>1</v>
      </c>
      <c r="AA98" s="8">
        <v>11</v>
      </c>
      <c r="AB98" s="8">
        <v>11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3</v>
      </c>
      <c r="AJ98" s="8">
        <v>0</v>
      </c>
      <c r="AK98" s="13">
        <v>0</v>
      </c>
      <c r="AL98" s="8">
        <v>3</v>
      </c>
      <c r="AM98" s="164">
        <v>3</v>
      </c>
      <c r="AN98" s="9">
        <v>0</v>
      </c>
      <c r="AO98" s="9">
        <v>0</v>
      </c>
      <c r="AP98" s="9">
        <v>0</v>
      </c>
      <c r="AQ98" s="9">
        <v>1</v>
      </c>
      <c r="AR98" s="9">
        <v>8.1081081081081002E-2</v>
      </c>
      <c r="AS98" s="9">
        <v>0.75</v>
      </c>
      <c r="AT98" s="78">
        <v>1</v>
      </c>
      <c r="AU98" s="78">
        <f t="shared" si="23"/>
        <v>2.7002700270027003E-3</v>
      </c>
      <c r="AV98" s="79">
        <v>8.1081081081081002E-2</v>
      </c>
      <c r="AW98" s="9">
        <v>0.75</v>
      </c>
      <c r="AX98" s="9">
        <v>1</v>
      </c>
      <c r="AY98" s="47">
        <f t="shared" si="18"/>
        <v>0</v>
      </c>
      <c r="AZ98" s="47">
        <f t="shared" ref="AZ98:AZ129" si="35">F98/U98</f>
        <v>2.7027027027027029E-2</v>
      </c>
      <c r="BA98" s="9">
        <f t="shared" si="25"/>
        <v>8.1081081081081086E-2</v>
      </c>
      <c r="BB98" s="139">
        <v>1504</v>
      </c>
      <c r="BC98" s="139">
        <v>10402</v>
      </c>
      <c r="BD98" s="139" t="s">
        <v>697</v>
      </c>
      <c r="BE98" s="139" t="s">
        <v>698</v>
      </c>
      <c r="BF98" s="139">
        <v>3152</v>
      </c>
      <c r="BG98" s="139">
        <v>103</v>
      </c>
      <c r="BH98" s="9">
        <f t="shared" ref="BH98:BH129" si="36">T98/BF98</f>
        <v>0.35215736040609136</v>
      </c>
      <c r="BI98" s="140">
        <f t="shared" ref="BI98:BI129" si="37">W98/BB98</f>
        <v>1.9946808510638296E-3</v>
      </c>
    </row>
    <row r="99" spans="1:61" ht="25" customHeight="1" x14ac:dyDescent="0.35">
      <c r="A99" s="8" t="s">
        <v>205</v>
      </c>
      <c r="B99" s="158" t="s">
        <v>277</v>
      </c>
      <c r="C99" s="8" t="str">
        <f t="shared" si="28"/>
        <v>4_LONG</v>
      </c>
      <c r="D99" s="8" t="str">
        <f t="shared" si="29"/>
        <v>0_NONE</v>
      </c>
      <c r="E99" s="8" t="s">
        <v>284</v>
      </c>
      <c r="F99" s="8">
        <f t="shared" si="20"/>
        <v>1</v>
      </c>
      <c r="G99" s="55" t="str">
        <f t="shared" si="30"/>
        <v>1_TOO_FEW</v>
      </c>
      <c r="H99" s="65">
        <v>0</v>
      </c>
      <c r="I99" s="55" t="s">
        <v>279</v>
      </c>
      <c r="J99" s="65">
        <v>1</v>
      </c>
      <c r="K99" s="55" t="str">
        <f t="shared" si="31"/>
        <v>1_TOO_FEW</v>
      </c>
      <c r="L99" s="183">
        <f t="shared" si="17"/>
        <v>1</v>
      </c>
      <c r="M99" s="55" t="s">
        <v>770</v>
      </c>
      <c r="N99" s="55" t="s">
        <v>771</v>
      </c>
      <c r="O99" s="55" t="s">
        <v>775</v>
      </c>
      <c r="P99" s="55" t="s">
        <v>777</v>
      </c>
      <c r="Q99" s="73" t="str">
        <f t="shared" si="21"/>
        <v>TURF: REGULAR ABSENCE (1_TOO_FEW) with FEW EXCEPTIONS  ;REEDS: 0_NONE ; IDLE Periods:SIGNIFICANT</v>
      </c>
      <c r="R99" s="230" t="str">
        <f t="shared" si="32"/>
        <v>1_ALMOST_FROZEN</v>
      </c>
      <c r="S99" s="8" t="str">
        <f>IF(AK99=0,"20_MNTNC_ONLY",IF(AL99=0,"10_EXP_ONLY","XXX"))</f>
        <v>20_MNTNC_ONLY</v>
      </c>
      <c r="T99" s="8">
        <v>1865</v>
      </c>
      <c r="U99" s="8">
        <v>62</v>
      </c>
      <c r="V99" s="8">
        <v>6</v>
      </c>
      <c r="W99" s="84">
        <v>4</v>
      </c>
      <c r="X99" s="86">
        <f t="shared" si="34"/>
        <v>0.25</v>
      </c>
      <c r="Y99" s="8">
        <v>3</v>
      </c>
      <c r="Z99" s="8">
        <v>3</v>
      </c>
      <c r="AA99" s="8">
        <v>24</v>
      </c>
      <c r="AB99" s="8">
        <v>24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9</v>
      </c>
      <c r="AJ99" s="8">
        <v>0</v>
      </c>
      <c r="AK99" s="13">
        <v>0</v>
      </c>
      <c r="AL99" s="8">
        <v>9</v>
      </c>
      <c r="AM99" s="164">
        <v>9</v>
      </c>
      <c r="AN99" s="9">
        <v>0</v>
      </c>
      <c r="AO99" s="9">
        <v>0</v>
      </c>
      <c r="AP99" s="9">
        <v>0</v>
      </c>
      <c r="AQ99" s="9">
        <v>2.25</v>
      </c>
      <c r="AR99" s="9">
        <v>0.14516129032257999</v>
      </c>
      <c r="AS99" s="9">
        <v>1.5</v>
      </c>
      <c r="AT99" s="78">
        <v>2.25</v>
      </c>
      <c r="AU99" s="78">
        <f t="shared" si="23"/>
        <v>4.8231511254019296E-3</v>
      </c>
      <c r="AV99" s="79">
        <v>0.14516129032257999</v>
      </c>
      <c r="AW99" s="9">
        <v>1.5</v>
      </c>
      <c r="AX99" s="9">
        <v>1</v>
      </c>
      <c r="AY99" s="47">
        <f t="shared" si="18"/>
        <v>0</v>
      </c>
      <c r="AZ99" s="47">
        <f t="shared" si="35"/>
        <v>1.6129032258064516E-2</v>
      </c>
      <c r="BA99" s="9">
        <f t="shared" si="25"/>
        <v>6.4516129032258063E-2</v>
      </c>
      <c r="BB99" s="139">
        <v>1393</v>
      </c>
      <c r="BC99" s="139">
        <v>6695</v>
      </c>
      <c r="BD99" s="139" t="s">
        <v>729</v>
      </c>
      <c r="BE99" s="139" t="s">
        <v>730</v>
      </c>
      <c r="BF99" s="139">
        <v>2011</v>
      </c>
      <c r="BG99" s="139">
        <v>66</v>
      </c>
      <c r="BH99" s="9">
        <f t="shared" si="36"/>
        <v>0.92739930382894087</v>
      </c>
      <c r="BI99" s="140">
        <f t="shared" si="37"/>
        <v>2.871500358937545E-3</v>
      </c>
    </row>
    <row r="100" spans="1:61" ht="25" customHeight="1" x14ac:dyDescent="0.35">
      <c r="A100" s="8" t="s">
        <v>186</v>
      </c>
      <c r="B100" s="158" t="s">
        <v>277</v>
      </c>
      <c r="C100" s="8" t="str">
        <f t="shared" si="28"/>
        <v>4_LONG</v>
      </c>
      <c r="D100" s="8" t="str">
        <f t="shared" si="29"/>
        <v>0_NONE</v>
      </c>
      <c r="E100" s="8" t="s">
        <v>284</v>
      </c>
      <c r="F100" s="8">
        <f t="shared" si="20"/>
        <v>2</v>
      </c>
      <c r="G100" s="55" t="str">
        <f t="shared" si="30"/>
        <v>2_FEW</v>
      </c>
      <c r="H100" s="65">
        <v>0</v>
      </c>
      <c r="I100" s="55" t="s">
        <v>279</v>
      </c>
      <c r="J100" s="65">
        <v>2</v>
      </c>
      <c r="K100" s="55" t="str">
        <f t="shared" si="31"/>
        <v>2_FEW</v>
      </c>
      <c r="L100" s="183">
        <f t="shared" ref="L100:L163" si="38">J100/F100</f>
        <v>1</v>
      </c>
      <c r="M100" s="55" t="s">
        <v>770</v>
      </c>
      <c r="N100" s="55" t="s">
        <v>771</v>
      </c>
      <c r="O100" s="55" t="s">
        <v>775</v>
      </c>
      <c r="P100" s="55" t="s">
        <v>777</v>
      </c>
      <c r="Q100" s="73" t="str">
        <f t="shared" si="21"/>
        <v>TURF: REGULAR ABSENCE (2_FEW) with FEW EXCEPTIONS  ;REEDS: 0_NONE ; IDLE Periods:SIGNIFICANT</v>
      </c>
      <c r="R100" s="230" t="str">
        <f t="shared" si="32"/>
        <v>1_ALMOST_FROZEN</v>
      </c>
      <c r="S100" s="8" t="str">
        <f>IF(AK100=0,"20_MNTNC_ONLY",IF(AL100=0,"10_EXP_ONLY","XXX"))</f>
        <v>20_MNTNC_ONLY</v>
      </c>
      <c r="T100" s="8">
        <v>2987</v>
      </c>
      <c r="U100" s="8">
        <v>99</v>
      </c>
      <c r="V100" s="8">
        <v>9</v>
      </c>
      <c r="W100" s="84">
        <v>3</v>
      </c>
      <c r="X100" s="86">
        <f t="shared" si="34"/>
        <v>0.66666666666666663</v>
      </c>
      <c r="Y100" s="8">
        <v>2</v>
      </c>
      <c r="Z100" s="8">
        <v>2</v>
      </c>
      <c r="AA100" s="8">
        <v>8</v>
      </c>
      <c r="AB100" s="8">
        <v>8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2</v>
      </c>
      <c r="AJ100" s="8">
        <v>0</v>
      </c>
      <c r="AK100" s="13">
        <v>0</v>
      </c>
      <c r="AL100" s="8">
        <v>2</v>
      </c>
      <c r="AM100" s="164">
        <v>2</v>
      </c>
      <c r="AN100" s="9">
        <v>0</v>
      </c>
      <c r="AO100" s="9">
        <v>0</v>
      </c>
      <c r="AP100" s="9">
        <v>0</v>
      </c>
      <c r="AQ100" s="9">
        <v>0.66666666666666596</v>
      </c>
      <c r="AR100" s="9">
        <v>2.02020202020202E-2</v>
      </c>
      <c r="AS100" s="9">
        <v>0.22222222222222199</v>
      </c>
      <c r="AT100" s="78">
        <v>0.66666666666666596</v>
      </c>
      <c r="AU100" s="78">
        <f t="shared" si="23"/>
        <v>6.6934404283801872E-4</v>
      </c>
      <c r="AV100" s="79">
        <v>2.02020202020202E-2</v>
      </c>
      <c r="AW100" s="9">
        <v>0.22222222222222199</v>
      </c>
      <c r="AX100" s="9">
        <v>1</v>
      </c>
      <c r="AY100" s="47">
        <f t="shared" ref="AY100:AY163" si="39">AK100/(AK100+AL100)</f>
        <v>0</v>
      </c>
      <c r="AZ100" s="47">
        <f t="shared" si="35"/>
        <v>2.0202020202020204E-2</v>
      </c>
      <c r="BA100" s="9">
        <f t="shared" si="25"/>
        <v>3.0303030303030304E-2</v>
      </c>
      <c r="BB100" s="139">
        <v>1362</v>
      </c>
      <c r="BC100" s="139">
        <v>7545</v>
      </c>
      <c r="BD100" s="139" t="s">
        <v>687</v>
      </c>
      <c r="BE100" s="139" t="s">
        <v>688</v>
      </c>
      <c r="BF100" s="139">
        <v>4732</v>
      </c>
      <c r="BG100" s="139">
        <v>155</v>
      </c>
      <c r="BH100" s="9">
        <f t="shared" si="36"/>
        <v>0.63123415046491971</v>
      </c>
      <c r="BI100" s="140">
        <f t="shared" si="37"/>
        <v>2.2026431718061676E-3</v>
      </c>
    </row>
    <row r="101" spans="1:61" ht="25" customHeight="1" x14ac:dyDescent="0.35">
      <c r="A101" s="24" t="s">
        <v>175</v>
      </c>
      <c r="B101" s="159" t="s">
        <v>287</v>
      </c>
      <c r="C101" s="24" t="str">
        <f t="shared" si="28"/>
        <v>0_UpTo10Days</v>
      </c>
      <c r="D101" s="24" t="str">
        <f t="shared" si="29"/>
        <v>2_MODERATE</v>
      </c>
      <c r="E101" s="24" t="s">
        <v>318</v>
      </c>
      <c r="F101" s="39">
        <f t="shared" si="20"/>
        <v>1</v>
      </c>
      <c r="G101" s="56" t="str">
        <f t="shared" si="30"/>
        <v>1_TOO_FEW</v>
      </c>
      <c r="H101" s="66">
        <v>1</v>
      </c>
      <c r="I101" s="63" t="s">
        <v>303</v>
      </c>
      <c r="J101" s="71">
        <v>0</v>
      </c>
      <c r="K101" s="56" t="str">
        <f t="shared" si="31"/>
        <v>0_NONE</v>
      </c>
      <c r="L101" s="184">
        <f t="shared" si="38"/>
        <v>0</v>
      </c>
      <c r="M101" s="56" t="s">
        <v>770</v>
      </c>
      <c r="N101" s="56" t="s">
        <v>771</v>
      </c>
      <c r="O101" s="56" t="s">
        <v>775</v>
      </c>
      <c r="P101" s="56" t="s">
        <v>777</v>
      </c>
      <c r="Q101" s="74" t="str">
        <f t="shared" si="21"/>
        <v>TURF: REGULAR ABSENCE (0_NONE) with FEW EXCEPTIONS  ;REEDS: 1_SINGLE ; IDLE Periods:SIGNIFICANT</v>
      </c>
      <c r="R101" s="229" t="str">
        <f t="shared" si="32"/>
        <v>2_SMALL</v>
      </c>
      <c r="S101" s="26" t="s">
        <v>288</v>
      </c>
      <c r="T101" s="24">
        <v>2</v>
      </c>
      <c r="U101" s="24">
        <v>1</v>
      </c>
      <c r="V101" s="24">
        <v>1</v>
      </c>
      <c r="W101" s="87">
        <v>2</v>
      </c>
      <c r="X101" s="88">
        <f t="shared" si="34"/>
        <v>0.5</v>
      </c>
      <c r="Y101" s="24">
        <v>1</v>
      </c>
      <c r="Z101" s="24">
        <v>5</v>
      </c>
      <c r="AA101" s="24">
        <v>6</v>
      </c>
      <c r="AB101" s="24">
        <v>23</v>
      </c>
      <c r="AC101" s="24">
        <v>4</v>
      </c>
      <c r="AD101" s="24">
        <v>0</v>
      </c>
      <c r="AE101" s="24">
        <v>16</v>
      </c>
      <c r="AF101" s="24">
        <v>0</v>
      </c>
      <c r="AG101" s="24">
        <v>1</v>
      </c>
      <c r="AH101" s="24">
        <v>0</v>
      </c>
      <c r="AI101" s="24">
        <v>0</v>
      </c>
      <c r="AJ101" s="24">
        <v>0</v>
      </c>
      <c r="AK101" s="24">
        <v>17</v>
      </c>
      <c r="AL101" s="24">
        <v>0</v>
      </c>
      <c r="AM101" s="165">
        <v>17</v>
      </c>
      <c r="AN101" s="22">
        <v>8.5</v>
      </c>
      <c r="AO101" s="22">
        <v>17</v>
      </c>
      <c r="AP101" s="22">
        <v>17</v>
      </c>
      <c r="AQ101" s="22">
        <v>0</v>
      </c>
      <c r="AR101" s="22">
        <v>0</v>
      </c>
      <c r="AS101" s="22">
        <v>0</v>
      </c>
      <c r="AT101" s="77">
        <v>8.5</v>
      </c>
      <c r="AU101" s="77">
        <f t="shared" si="23"/>
        <v>5.666666666666667</v>
      </c>
      <c r="AV101" s="103">
        <v>17</v>
      </c>
      <c r="AW101" s="22">
        <v>17</v>
      </c>
      <c r="AX101" s="22">
        <v>5</v>
      </c>
      <c r="AY101" s="45">
        <f t="shared" si="39"/>
        <v>1</v>
      </c>
      <c r="AZ101" s="45">
        <f t="shared" si="35"/>
        <v>1</v>
      </c>
      <c r="BA101" s="22">
        <f t="shared" si="25"/>
        <v>2</v>
      </c>
      <c r="BB101" s="104">
        <v>146</v>
      </c>
      <c r="BC101" s="104">
        <v>1217</v>
      </c>
      <c r="BD101" s="104" t="s">
        <v>659</v>
      </c>
      <c r="BE101" s="104" t="s">
        <v>660</v>
      </c>
      <c r="BF101" s="104">
        <v>173</v>
      </c>
      <c r="BG101" s="104">
        <v>5</v>
      </c>
      <c r="BH101" s="22">
        <f t="shared" si="36"/>
        <v>1.1560693641618497E-2</v>
      </c>
      <c r="BI101" s="105">
        <f t="shared" si="37"/>
        <v>1.3698630136986301E-2</v>
      </c>
    </row>
    <row r="102" spans="1:61" ht="25" customHeight="1" x14ac:dyDescent="0.35">
      <c r="A102" s="24" t="s">
        <v>217</v>
      </c>
      <c r="B102" s="159" t="s">
        <v>287</v>
      </c>
      <c r="C102" s="24" t="str">
        <f t="shared" si="28"/>
        <v>0_UpTo10Days</v>
      </c>
      <c r="D102" s="24" t="str">
        <f t="shared" si="29"/>
        <v>1_SMALL</v>
      </c>
      <c r="E102" s="24" t="s">
        <v>314</v>
      </c>
      <c r="F102" s="39">
        <f t="shared" si="20"/>
        <v>2</v>
      </c>
      <c r="G102" s="56" t="str">
        <f t="shared" si="30"/>
        <v>2_FEW</v>
      </c>
      <c r="H102" s="66">
        <v>1</v>
      </c>
      <c r="I102" s="63" t="s">
        <v>303</v>
      </c>
      <c r="J102" s="71">
        <v>1</v>
      </c>
      <c r="K102" s="56" t="str">
        <f t="shared" si="31"/>
        <v>1_TOO_FEW</v>
      </c>
      <c r="L102" s="184">
        <f t="shared" si="38"/>
        <v>0.5</v>
      </c>
      <c r="M102" s="56" t="s">
        <v>770</v>
      </c>
      <c r="N102" s="56" t="s">
        <v>771</v>
      </c>
      <c r="O102" s="56" t="s">
        <v>775</v>
      </c>
      <c r="P102" s="56" t="s">
        <v>777</v>
      </c>
      <c r="Q102" s="74" t="str">
        <f t="shared" si="21"/>
        <v>TURF: REGULAR ABSENCE (1_TOO_FEW) with FEW EXCEPTIONS  ;REEDS: 1_SINGLE ; IDLE Periods:SIGNIFICANT</v>
      </c>
      <c r="R102" s="229" t="str">
        <f t="shared" si="32"/>
        <v>2_SMALL</v>
      </c>
      <c r="S102" s="26" t="s">
        <v>278</v>
      </c>
      <c r="T102" s="24">
        <v>7</v>
      </c>
      <c r="U102" s="24">
        <v>1</v>
      </c>
      <c r="V102" s="24">
        <v>1</v>
      </c>
      <c r="W102" s="87">
        <v>3</v>
      </c>
      <c r="X102" s="88">
        <f t="shared" si="34"/>
        <v>0.66666666666666663</v>
      </c>
      <c r="Y102" s="24">
        <v>4</v>
      </c>
      <c r="Z102" s="24">
        <v>4</v>
      </c>
      <c r="AA102" s="24">
        <v>22</v>
      </c>
      <c r="AB102" s="24">
        <v>22</v>
      </c>
      <c r="AC102" s="24">
        <v>1</v>
      </c>
      <c r="AD102" s="24">
        <v>1</v>
      </c>
      <c r="AE102" s="24">
        <v>12</v>
      </c>
      <c r="AF102" s="24">
        <v>12</v>
      </c>
      <c r="AG102" s="24">
        <v>2</v>
      </c>
      <c r="AH102" s="24">
        <v>2</v>
      </c>
      <c r="AI102" s="24">
        <v>0</v>
      </c>
      <c r="AJ102" s="24">
        <v>0</v>
      </c>
      <c r="AK102" s="24">
        <v>14</v>
      </c>
      <c r="AL102" s="24">
        <v>14</v>
      </c>
      <c r="AM102" s="165">
        <v>28</v>
      </c>
      <c r="AN102" s="22">
        <v>4.6666666666666599</v>
      </c>
      <c r="AO102" s="22">
        <v>14</v>
      </c>
      <c r="AP102" s="22">
        <v>14</v>
      </c>
      <c r="AQ102" s="22">
        <v>4.6666666666666599</v>
      </c>
      <c r="AR102" s="22">
        <v>14</v>
      </c>
      <c r="AS102" s="22">
        <v>14</v>
      </c>
      <c r="AT102" s="77">
        <v>9.3333333333333304</v>
      </c>
      <c r="AU102" s="77">
        <f t="shared" si="23"/>
        <v>3.5</v>
      </c>
      <c r="AV102" s="103">
        <v>28</v>
      </c>
      <c r="AW102" s="22">
        <v>28</v>
      </c>
      <c r="AX102" s="22">
        <v>1</v>
      </c>
      <c r="AY102" s="45">
        <f t="shared" si="39"/>
        <v>0.5</v>
      </c>
      <c r="AZ102" s="45">
        <f t="shared" si="35"/>
        <v>2</v>
      </c>
      <c r="BA102" s="22">
        <f t="shared" si="25"/>
        <v>3</v>
      </c>
      <c r="BB102" s="104">
        <v>124</v>
      </c>
      <c r="BC102" s="104">
        <v>304</v>
      </c>
      <c r="BD102" s="104" t="s">
        <v>755</v>
      </c>
      <c r="BE102" s="104" t="s">
        <v>756</v>
      </c>
      <c r="BF102" s="104">
        <v>379</v>
      </c>
      <c r="BG102" s="104">
        <v>12</v>
      </c>
      <c r="BH102" s="22">
        <f t="shared" si="36"/>
        <v>1.8469656992084433E-2</v>
      </c>
      <c r="BI102" s="105">
        <f t="shared" si="37"/>
        <v>2.4193548387096774E-2</v>
      </c>
    </row>
    <row r="103" spans="1:61" ht="25" customHeight="1" x14ac:dyDescent="0.35">
      <c r="A103" s="24" t="s">
        <v>38</v>
      </c>
      <c r="B103" s="159" t="s">
        <v>287</v>
      </c>
      <c r="C103" s="24" t="str">
        <f t="shared" si="28"/>
        <v>0_UpTo10Days</v>
      </c>
      <c r="D103" s="24" t="str">
        <f t="shared" si="29"/>
        <v>2_MODERATE</v>
      </c>
      <c r="E103" s="24" t="s">
        <v>284</v>
      </c>
      <c r="F103" s="39">
        <f t="shared" si="20"/>
        <v>1</v>
      </c>
      <c r="G103" s="56" t="str">
        <f t="shared" si="30"/>
        <v>1_TOO_FEW</v>
      </c>
      <c r="H103" s="66">
        <v>1</v>
      </c>
      <c r="I103" s="63" t="s">
        <v>303</v>
      </c>
      <c r="J103" s="71">
        <v>0</v>
      </c>
      <c r="K103" s="56" t="str">
        <f t="shared" si="31"/>
        <v>0_NONE</v>
      </c>
      <c r="L103" s="184">
        <f t="shared" si="38"/>
        <v>0</v>
      </c>
      <c r="M103" s="56" t="s">
        <v>770</v>
      </c>
      <c r="N103" s="56" t="s">
        <v>771</v>
      </c>
      <c r="O103" s="56" t="s">
        <v>775</v>
      </c>
      <c r="P103" s="56" t="s">
        <v>777</v>
      </c>
      <c r="Q103" s="74" t="str">
        <f t="shared" si="21"/>
        <v>TURF: REGULAR ABSENCE (0_NONE) with FEW EXCEPTIONS  ;REEDS: 1_SINGLE ; IDLE Periods:SIGNIFICANT</v>
      </c>
      <c r="R103" s="229" t="str">
        <f t="shared" si="32"/>
        <v>2_SMALL</v>
      </c>
      <c r="S103" s="24" t="s">
        <v>278</v>
      </c>
      <c r="T103" s="24">
        <v>9</v>
      </c>
      <c r="U103" s="24">
        <v>1</v>
      </c>
      <c r="V103" s="24">
        <v>1</v>
      </c>
      <c r="W103" s="87">
        <v>2</v>
      </c>
      <c r="X103" s="88">
        <f t="shared" si="34"/>
        <v>0.5</v>
      </c>
      <c r="Y103" s="24">
        <v>4</v>
      </c>
      <c r="Z103" s="24">
        <v>4</v>
      </c>
      <c r="AA103" s="24">
        <v>12</v>
      </c>
      <c r="AB103" s="24">
        <v>17</v>
      </c>
      <c r="AC103" s="24">
        <v>2</v>
      </c>
      <c r="AD103" s="24">
        <v>2</v>
      </c>
      <c r="AE103" s="24">
        <v>10</v>
      </c>
      <c r="AF103" s="24">
        <v>6</v>
      </c>
      <c r="AG103" s="24">
        <v>1</v>
      </c>
      <c r="AH103" s="24">
        <v>0</v>
      </c>
      <c r="AI103" s="24">
        <v>2</v>
      </c>
      <c r="AJ103" s="24">
        <v>0</v>
      </c>
      <c r="AK103" s="24">
        <v>11</v>
      </c>
      <c r="AL103" s="24">
        <v>8</v>
      </c>
      <c r="AM103" s="165">
        <v>19</v>
      </c>
      <c r="AN103" s="22">
        <v>5.5</v>
      </c>
      <c r="AO103" s="22">
        <v>11</v>
      </c>
      <c r="AP103" s="22">
        <v>11</v>
      </c>
      <c r="AQ103" s="22">
        <v>4</v>
      </c>
      <c r="AR103" s="22">
        <v>8</v>
      </c>
      <c r="AS103" s="22">
        <v>8</v>
      </c>
      <c r="AT103" s="77">
        <v>9.5</v>
      </c>
      <c r="AU103" s="77">
        <f t="shared" si="23"/>
        <v>1.9</v>
      </c>
      <c r="AV103" s="103">
        <v>19</v>
      </c>
      <c r="AW103" s="22">
        <v>19</v>
      </c>
      <c r="AX103" s="22">
        <v>1</v>
      </c>
      <c r="AY103" s="45">
        <f t="shared" si="39"/>
        <v>0.57894736842105265</v>
      </c>
      <c r="AZ103" s="45">
        <f t="shared" si="35"/>
        <v>1</v>
      </c>
      <c r="BA103" s="22">
        <f t="shared" si="25"/>
        <v>2</v>
      </c>
      <c r="BB103" s="104">
        <v>74</v>
      </c>
      <c r="BC103" s="104">
        <v>89</v>
      </c>
      <c r="BD103" s="104" t="s">
        <v>466</v>
      </c>
      <c r="BE103" s="104" t="s">
        <v>467</v>
      </c>
      <c r="BF103" s="104">
        <v>862</v>
      </c>
      <c r="BG103" s="104">
        <v>28</v>
      </c>
      <c r="BH103" s="22">
        <f t="shared" si="36"/>
        <v>1.0440835266821345E-2</v>
      </c>
      <c r="BI103" s="105">
        <f t="shared" si="37"/>
        <v>2.7027027027027029E-2</v>
      </c>
    </row>
    <row r="104" spans="1:61" ht="25" customHeight="1" x14ac:dyDescent="0.35">
      <c r="A104" s="24" t="s">
        <v>91</v>
      </c>
      <c r="B104" s="159" t="s">
        <v>287</v>
      </c>
      <c r="C104" s="24" t="str">
        <f t="shared" si="28"/>
        <v>0_UpTo10Days</v>
      </c>
      <c r="D104" s="24" t="str">
        <f t="shared" si="29"/>
        <v>2_MODERATE</v>
      </c>
      <c r="E104" s="24" t="s">
        <v>318</v>
      </c>
      <c r="F104" s="39">
        <f t="shared" si="20"/>
        <v>1</v>
      </c>
      <c r="G104" s="56" t="str">
        <f t="shared" si="30"/>
        <v>1_TOO_FEW</v>
      </c>
      <c r="H104" s="66">
        <v>1</v>
      </c>
      <c r="I104" s="63" t="s">
        <v>303</v>
      </c>
      <c r="J104" s="71">
        <v>0</v>
      </c>
      <c r="K104" s="56" t="str">
        <f t="shared" si="31"/>
        <v>0_NONE</v>
      </c>
      <c r="L104" s="184">
        <f t="shared" si="38"/>
        <v>0</v>
      </c>
      <c r="M104" s="56" t="s">
        <v>770</v>
      </c>
      <c r="N104" s="56" t="s">
        <v>771</v>
      </c>
      <c r="O104" s="56" t="s">
        <v>775</v>
      </c>
      <c r="P104" s="56" t="s">
        <v>777</v>
      </c>
      <c r="Q104" s="74" t="str">
        <f t="shared" si="21"/>
        <v>TURF: REGULAR ABSENCE (0_NONE) with FEW EXCEPTIONS  ;REEDS: 1_SINGLE ; IDLE Periods:SIGNIFICANT</v>
      </c>
      <c r="R104" s="229" t="str">
        <f t="shared" si="32"/>
        <v>2_SMALL</v>
      </c>
      <c r="S104" s="24" t="s">
        <v>278</v>
      </c>
      <c r="T104" s="24">
        <v>9</v>
      </c>
      <c r="U104" s="24">
        <v>1</v>
      </c>
      <c r="V104" s="24">
        <v>1</v>
      </c>
      <c r="W104" s="87">
        <v>2</v>
      </c>
      <c r="X104" s="88">
        <f t="shared" si="34"/>
        <v>0.5</v>
      </c>
      <c r="Y104" s="24">
        <v>3</v>
      </c>
      <c r="Z104" s="24">
        <v>4</v>
      </c>
      <c r="AA104" s="24">
        <v>16</v>
      </c>
      <c r="AB104" s="24">
        <v>23</v>
      </c>
      <c r="AC104" s="24">
        <v>2</v>
      </c>
      <c r="AD104" s="24">
        <v>1</v>
      </c>
      <c r="AE104" s="24">
        <v>12</v>
      </c>
      <c r="AF104" s="24">
        <v>7</v>
      </c>
      <c r="AG104" s="24">
        <v>3</v>
      </c>
      <c r="AH104" s="24">
        <v>1</v>
      </c>
      <c r="AI104" s="24">
        <v>1</v>
      </c>
      <c r="AJ104" s="24">
        <v>0</v>
      </c>
      <c r="AK104" s="24">
        <v>15</v>
      </c>
      <c r="AL104" s="24">
        <v>9</v>
      </c>
      <c r="AM104" s="165">
        <v>24</v>
      </c>
      <c r="AN104" s="22">
        <v>7.5</v>
      </c>
      <c r="AO104" s="22">
        <v>15</v>
      </c>
      <c r="AP104" s="22">
        <v>15</v>
      </c>
      <c r="AQ104" s="22">
        <v>4.5</v>
      </c>
      <c r="AR104" s="22">
        <v>9</v>
      </c>
      <c r="AS104" s="22">
        <v>9</v>
      </c>
      <c r="AT104" s="77">
        <v>12</v>
      </c>
      <c r="AU104" s="77">
        <f t="shared" si="23"/>
        <v>2.4</v>
      </c>
      <c r="AV104" s="103">
        <v>24</v>
      </c>
      <c r="AW104" s="22">
        <v>24</v>
      </c>
      <c r="AX104" s="22">
        <v>1.3333333333333299</v>
      </c>
      <c r="AY104" s="45">
        <f t="shared" si="39"/>
        <v>0.625</v>
      </c>
      <c r="AZ104" s="45">
        <f t="shared" si="35"/>
        <v>1</v>
      </c>
      <c r="BA104" s="22">
        <f t="shared" si="25"/>
        <v>2</v>
      </c>
      <c r="BB104" s="104">
        <v>36</v>
      </c>
      <c r="BC104" s="104">
        <v>1029</v>
      </c>
      <c r="BD104" s="104" t="s">
        <v>470</v>
      </c>
      <c r="BE104" s="104" t="s">
        <v>471</v>
      </c>
      <c r="BF104" s="104">
        <v>990</v>
      </c>
      <c r="BG104" s="104">
        <v>32</v>
      </c>
      <c r="BH104" s="22">
        <f t="shared" si="36"/>
        <v>9.0909090909090905E-3</v>
      </c>
      <c r="BI104" s="105">
        <f t="shared" si="37"/>
        <v>5.5555555555555552E-2</v>
      </c>
    </row>
    <row r="105" spans="1:61" ht="25" customHeight="1" x14ac:dyDescent="0.35">
      <c r="A105" s="24" t="s">
        <v>43</v>
      </c>
      <c r="B105" s="159" t="s">
        <v>287</v>
      </c>
      <c r="C105" s="24" t="str">
        <f t="shared" si="28"/>
        <v>1_11To180D</v>
      </c>
      <c r="D105" s="24" t="str">
        <f t="shared" si="29"/>
        <v>1_SMALL</v>
      </c>
      <c r="E105" s="24" t="s">
        <v>315</v>
      </c>
      <c r="F105" s="39">
        <f t="shared" si="20"/>
        <v>2</v>
      </c>
      <c r="G105" s="56" t="str">
        <f t="shared" si="30"/>
        <v>2_FEW</v>
      </c>
      <c r="H105" s="66">
        <v>0</v>
      </c>
      <c r="I105" s="63" t="s">
        <v>279</v>
      </c>
      <c r="J105" s="66">
        <v>2</v>
      </c>
      <c r="K105" s="56" t="str">
        <f t="shared" si="31"/>
        <v>2_FEW</v>
      </c>
      <c r="L105" s="184">
        <f t="shared" si="38"/>
        <v>1</v>
      </c>
      <c r="M105" s="56" t="s">
        <v>770</v>
      </c>
      <c r="N105" s="56" t="s">
        <v>771</v>
      </c>
      <c r="O105" s="56" t="s">
        <v>775</v>
      </c>
      <c r="P105" s="56" t="s">
        <v>777</v>
      </c>
      <c r="Q105" s="74" t="str">
        <f t="shared" si="21"/>
        <v>TURF: REGULAR ABSENCE (2_FEW) with FEW EXCEPTIONS  ;REEDS: 0_NONE ; IDLE Periods:SIGNIFICANT</v>
      </c>
      <c r="R105" s="229" t="str">
        <f t="shared" si="32"/>
        <v>2_SMALL</v>
      </c>
      <c r="S105" s="24" t="s">
        <v>302</v>
      </c>
      <c r="T105" s="24">
        <v>17</v>
      </c>
      <c r="U105" s="24">
        <v>1</v>
      </c>
      <c r="V105" s="24">
        <v>1</v>
      </c>
      <c r="W105" s="87">
        <v>3</v>
      </c>
      <c r="X105" s="88">
        <f t="shared" si="34"/>
        <v>0.66666666666666663</v>
      </c>
      <c r="Y105" s="24">
        <v>4</v>
      </c>
      <c r="Z105" s="24">
        <v>6</v>
      </c>
      <c r="AA105" s="24">
        <v>35</v>
      </c>
      <c r="AB105" s="24">
        <v>45</v>
      </c>
      <c r="AC105" s="24">
        <v>2</v>
      </c>
      <c r="AD105" s="24">
        <v>0</v>
      </c>
      <c r="AE105" s="24">
        <v>10</v>
      </c>
      <c r="AF105" s="24">
        <v>0</v>
      </c>
      <c r="AG105" s="24">
        <v>0</v>
      </c>
      <c r="AH105" s="24">
        <v>0</v>
      </c>
      <c r="AI105" s="24">
        <v>1</v>
      </c>
      <c r="AJ105" s="24">
        <v>0</v>
      </c>
      <c r="AK105" s="24">
        <v>10</v>
      </c>
      <c r="AL105" s="24">
        <v>1</v>
      </c>
      <c r="AM105" s="165">
        <v>11</v>
      </c>
      <c r="AN105" s="22">
        <v>3.3333333333333299</v>
      </c>
      <c r="AO105" s="22">
        <v>10</v>
      </c>
      <c r="AP105" s="22">
        <v>10</v>
      </c>
      <c r="AQ105" s="22">
        <v>0.33333333333333298</v>
      </c>
      <c r="AR105" s="22">
        <v>1</v>
      </c>
      <c r="AS105" s="22">
        <v>1</v>
      </c>
      <c r="AT105" s="77">
        <v>3.6666666666666599</v>
      </c>
      <c r="AU105" s="77">
        <f t="shared" si="23"/>
        <v>0.61111111111111116</v>
      </c>
      <c r="AV105" s="141">
        <v>11</v>
      </c>
      <c r="AW105" s="22">
        <v>11</v>
      </c>
      <c r="AX105" s="22">
        <v>1.5</v>
      </c>
      <c r="AY105" s="45">
        <f t="shared" si="39"/>
        <v>0.90909090909090906</v>
      </c>
      <c r="AZ105" s="45">
        <f t="shared" si="35"/>
        <v>2</v>
      </c>
      <c r="BA105" s="22">
        <f t="shared" si="25"/>
        <v>3</v>
      </c>
      <c r="BB105" s="104">
        <v>55</v>
      </c>
      <c r="BC105" s="104">
        <v>581</v>
      </c>
      <c r="BD105" s="104" t="s">
        <v>545</v>
      </c>
      <c r="BE105" s="104" t="s">
        <v>546</v>
      </c>
      <c r="BF105" s="104">
        <v>427</v>
      </c>
      <c r="BG105" s="104">
        <v>13</v>
      </c>
      <c r="BH105" s="22">
        <f t="shared" si="36"/>
        <v>3.9812646370023422E-2</v>
      </c>
      <c r="BI105" s="105">
        <f t="shared" si="37"/>
        <v>5.4545454545454543E-2</v>
      </c>
    </row>
    <row r="106" spans="1:61" ht="25" customHeight="1" x14ac:dyDescent="0.35">
      <c r="A106" s="24" t="s">
        <v>53</v>
      </c>
      <c r="B106" s="159" t="s">
        <v>287</v>
      </c>
      <c r="C106" s="24" t="str">
        <f t="shared" si="28"/>
        <v>1_11To180D</v>
      </c>
      <c r="D106" s="24" t="str">
        <f t="shared" si="29"/>
        <v>2_MODERATE</v>
      </c>
      <c r="E106" s="24" t="s">
        <v>315</v>
      </c>
      <c r="F106" s="39">
        <f t="shared" si="20"/>
        <v>2</v>
      </c>
      <c r="G106" s="56" t="str">
        <f t="shared" si="30"/>
        <v>2_FEW</v>
      </c>
      <c r="H106" s="66">
        <v>1</v>
      </c>
      <c r="I106" s="63" t="s">
        <v>303</v>
      </c>
      <c r="J106" s="71">
        <v>1</v>
      </c>
      <c r="K106" s="56" t="str">
        <f t="shared" si="31"/>
        <v>1_TOO_FEW</v>
      </c>
      <c r="L106" s="184">
        <f t="shared" si="38"/>
        <v>0.5</v>
      </c>
      <c r="M106" s="56" t="s">
        <v>770</v>
      </c>
      <c r="N106" s="56" t="s">
        <v>771</v>
      </c>
      <c r="O106" s="56" t="s">
        <v>775</v>
      </c>
      <c r="P106" s="56" t="s">
        <v>777</v>
      </c>
      <c r="Q106" s="74" t="str">
        <f t="shared" si="21"/>
        <v>TURF: REGULAR ABSENCE (1_TOO_FEW) with FEW EXCEPTIONS  ;REEDS: 1_SINGLE ; IDLE Periods:SIGNIFICANT</v>
      </c>
      <c r="R106" s="229" t="str">
        <f t="shared" si="32"/>
        <v>3_MODERATE</v>
      </c>
      <c r="S106" s="24" t="s">
        <v>278</v>
      </c>
      <c r="T106" s="24">
        <v>25</v>
      </c>
      <c r="U106" s="24">
        <v>1</v>
      </c>
      <c r="V106" s="24">
        <v>1</v>
      </c>
      <c r="W106" s="87">
        <v>3</v>
      </c>
      <c r="X106" s="88">
        <f t="shared" si="34"/>
        <v>0.66666666666666663</v>
      </c>
      <c r="Y106" s="24">
        <v>1</v>
      </c>
      <c r="Z106" s="24">
        <v>4</v>
      </c>
      <c r="AA106" s="24">
        <v>8</v>
      </c>
      <c r="AB106" s="24">
        <v>23</v>
      </c>
      <c r="AC106" s="24">
        <v>4</v>
      </c>
      <c r="AD106" s="24">
        <v>1</v>
      </c>
      <c r="AE106" s="24">
        <v>23</v>
      </c>
      <c r="AF106" s="24">
        <v>8</v>
      </c>
      <c r="AG106" s="24">
        <v>0</v>
      </c>
      <c r="AH106" s="24">
        <v>0</v>
      </c>
      <c r="AI106" s="24">
        <v>0</v>
      </c>
      <c r="AJ106" s="24">
        <v>0</v>
      </c>
      <c r="AK106" s="24">
        <v>23</v>
      </c>
      <c r="AL106" s="24">
        <v>8</v>
      </c>
      <c r="AM106" s="165">
        <v>31</v>
      </c>
      <c r="AN106" s="22">
        <v>7.6666666666666599</v>
      </c>
      <c r="AO106" s="22">
        <v>23</v>
      </c>
      <c r="AP106" s="22">
        <v>23</v>
      </c>
      <c r="AQ106" s="22">
        <v>2.6666666666666599</v>
      </c>
      <c r="AR106" s="22">
        <v>8</v>
      </c>
      <c r="AS106" s="22">
        <v>8</v>
      </c>
      <c r="AT106" s="77">
        <v>10.3333333333333</v>
      </c>
      <c r="AU106" s="77">
        <f t="shared" si="23"/>
        <v>1.1923076923076923</v>
      </c>
      <c r="AV106" s="103">
        <v>31</v>
      </c>
      <c r="AW106" s="22">
        <v>31</v>
      </c>
      <c r="AX106" s="22">
        <v>4</v>
      </c>
      <c r="AY106" s="45">
        <f t="shared" si="39"/>
        <v>0.74193548387096775</v>
      </c>
      <c r="AZ106" s="45">
        <f t="shared" si="35"/>
        <v>2</v>
      </c>
      <c r="BA106" s="22">
        <f t="shared" si="25"/>
        <v>3</v>
      </c>
      <c r="BB106" s="104">
        <v>485</v>
      </c>
      <c r="BC106" s="104">
        <v>1561</v>
      </c>
      <c r="BD106" s="104" t="s">
        <v>717</v>
      </c>
      <c r="BE106" s="104" t="s">
        <v>718</v>
      </c>
      <c r="BF106" s="104">
        <v>1199</v>
      </c>
      <c r="BG106" s="104">
        <v>39</v>
      </c>
      <c r="BH106" s="22">
        <f t="shared" si="36"/>
        <v>2.0850708924103418E-2</v>
      </c>
      <c r="BI106" s="105">
        <f t="shared" si="37"/>
        <v>6.1855670103092781E-3</v>
      </c>
    </row>
    <row r="107" spans="1:61" ht="25" customHeight="1" x14ac:dyDescent="0.35">
      <c r="A107" s="24" t="s">
        <v>46</v>
      </c>
      <c r="B107" s="159" t="s">
        <v>287</v>
      </c>
      <c r="C107" s="24" t="str">
        <f t="shared" si="28"/>
        <v>1_11To180D</v>
      </c>
      <c r="D107" s="24" t="str">
        <f t="shared" si="29"/>
        <v>3_HIGH</v>
      </c>
      <c r="E107" s="24" t="s">
        <v>284</v>
      </c>
      <c r="F107" s="39">
        <f t="shared" si="20"/>
        <v>2</v>
      </c>
      <c r="G107" s="56" t="str">
        <f t="shared" si="30"/>
        <v>2_FEW</v>
      </c>
      <c r="H107" s="66">
        <v>1</v>
      </c>
      <c r="I107" s="63" t="s">
        <v>303</v>
      </c>
      <c r="J107" s="71">
        <v>1</v>
      </c>
      <c r="K107" s="56" t="str">
        <f t="shared" si="31"/>
        <v>1_TOO_FEW</v>
      </c>
      <c r="L107" s="184">
        <f t="shared" si="38"/>
        <v>0.5</v>
      </c>
      <c r="M107" s="56" t="s">
        <v>770</v>
      </c>
      <c r="N107" s="56" t="s">
        <v>771</v>
      </c>
      <c r="O107" s="56" t="s">
        <v>775</v>
      </c>
      <c r="P107" s="56" t="s">
        <v>777</v>
      </c>
      <c r="Q107" s="74" t="str">
        <f t="shared" si="21"/>
        <v>TURF: REGULAR ABSENCE (1_TOO_FEW) with FEW EXCEPTIONS  ;REEDS: 1_SINGLE ; IDLE Periods:SIGNIFICANT</v>
      </c>
      <c r="R107" s="229" t="str">
        <f t="shared" si="32"/>
        <v>4_HIGH</v>
      </c>
      <c r="S107" s="24" t="s">
        <v>278</v>
      </c>
      <c r="T107" s="24">
        <v>29</v>
      </c>
      <c r="U107" s="24">
        <v>1</v>
      </c>
      <c r="V107" s="24">
        <v>1</v>
      </c>
      <c r="W107" s="87">
        <v>6</v>
      </c>
      <c r="X107" s="88">
        <f t="shared" si="34"/>
        <v>0.33333333333333331</v>
      </c>
      <c r="Y107" s="24">
        <v>20</v>
      </c>
      <c r="Z107" s="24">
        <v>18</v>
      </c>
      <c r="AA107" s="24">
        <v>71</v>
      </c>
      <c r="AB107" s="24">
        <v>58</v>
      </c>
      <c r="AC107" s="24">
        <v>18</v>
      </c>
      <c r="AD107" s="24">
        <v>20</v>
      </c>
      <c r="AE107" s="24">
        <v>58</v>
      </c>
      <c r="AF107" s="24">
        <v>74</v>
      </c>
      <c r="AG107" s="24">
        <v>4</v>
      </c>
      <c r="AH107" s="24">
        <v>1</v>
      </c>
      <c r="AI107" s="24">
        <v>0</v>
      </c>
      <c r="AJ107" s="24">
        <v>0</v>
      </c>
      <c r="AK107" s="24">
        <v>62</v>
      </c>
      <c r="AL107" s="24">
        <v>75</v>
      </c>
      <c r="AM107" s="165">
        <v>137</v>
      </c>
      <c r="AN107" s="22">
        <v>10.3333333333333</v>
      </c>
      <c r="AO107" s="22">
        <v>62</v>
      </c>
      <c r="AP107" s="22">
        <v>62</v>
      </c>
      <c r="AQ107" s="22">
        <v>12.5</v>
      </c>
      <c r="AR107" s="22">
        <v>75</v>
      </c>
      <c r="AS107" s="22">
        <v>75</v>
      </c>
      <c r="AT107" s="77">
        <v>22.8333333333333</v>
      </c>
      <c r="AU107" s="77">
        <f t="shared" si="23"/>
        <v>4.5666666666666664</v>
      </c>
      <c r="AV107" s="103">
        <v>137</v>
      </c>
      <c r="AW107" s="22">
        <v>137</v>
      </c>
      <c r="AX107" s="22">
        <v>0.9</v>
      </c>
      <c r="AY107" s="45">
        <f t="shared" si="39"/>
        <v>0.45255474452554745</v>
      </c>
      <c r="AZ107" s="45">
        <f t="shared" si="35"/>
        <v>2</v>
      </c>
      <c r="BA107" s="22">
        <f t="shared" si="25"/>
        <v>6</v>
      </c>
      <c r="BB107" s="104">
        <v>160</v>
      </c>
      <c r="BC107" s="104">
        <v>224</v>
      </c>
      <c r="BD107" s="104" t="s">
        <v>619</v>
      </c>
      <c r="BE107" s="104" t="s">
        <v>620</v>
      </c>
      <c r="BF107" s="104">
        <v>120</v>
      </c>
      <c r="BG107" s="104">
        <v>3</v>
      </c>
      <c r="BH107" s="22">
        <f t="shared" si="36"/>
        <v>0.24166666666666667</v>
      </c>
      <c r="BI107" s="105">
        <f t="shared" si="37"/>
        <v>3.7499999999999999E-2</v>
      </c>
    </row>
    <row r="108" spans="1:61" ht="25" customHeight="1" x14ac:dyDescent="0.35">
      <c r="A108" s="24" t="s">
        <v>108</v>
      </c>
      <c r="B108" s="159" t="s">
        <v>287</v>
      </c>
      <c r="C108" s="24" t="str">
        <f t="shared" si="28"/>
        <v>1_11To180D</v>
      </c>
      <c r="D108" s="24" t="str">
        <f t="shared" si="29"/>
        <v>2_MODERATE</v>
      </c>
      <c r="E108" s="24" t="s">
        <v>316</v>
      </c>
      <c r="F108" s="39">
        <f t="shared" si="20"/>
        <v>2</v>
      </c>
      <c r="G108" s="56" t="str">
        <f t="shared" si="30"/>
        <v>2_FEW</v>
      </c>
      <c r="H108" s="66">
        <v>1</v>
      </c>
      <c r="I108" s="63" t="s">
        <v>303</v>
      </c>
      <c r="J108" s="71">
        <v>1</v>
      </c>
      <c r="K108" s="56" t="str">
        <f t="shared" si="31"/>
        <v>1_TOO_FEW</v>
      </c>
      <c r="L108" s="184">
        <f t="shared" si="38"/>
        <v>0.5</v>
      </c>
      <c r="M108" s="56" t="s">
        <v>770</v>
      </c>
      <c r="N108" s="56" t="s">
        <v>771</v>
      </c>
      <c r="O108" s="56" t="s">
        <v>775</v>
      </c>
      <c r="P108" s="56" t="s">
        <v>777</v>
      </c>
      <c r="Q108" s="74" t="str">
        <f t="shared" si="21"/>
        <v>TURF: REGULAR ABSENCE (1_TOO_FEW) with FEW EXCEPTIONS  ;REEDS: 1_SINGLE ; IDLE Periods:SIGNIFICANT</v>
      </c>
      <c r="R108" s="229" t="str">
        <f t="shared" si="32"/>
        <v>2_SMALL</v>
      </c>
      <c r="S108" s="24" t="s">
        <v>278</v>
      </c>
      <c r="T108" s="24">
        <v>30</v>
      </c>
      <c r="U108" s="24">
        <v>1</v>
      </c>
      <c r="V108" s="24">
        <v>1</v>
      </c>
      <c r="W108" s="87">
        <v>8</v>
      </c>
      <c r="X108" s="88">
        <f t="shared" si="34"/>
        <v>0.25</v>
      </c>
      <c r="Y108" s="24">
        <v>6</v>
      </c>
      <c r="Z108" s="24">
        <v>7</v>
      </c>
      <c r="AA108" s="24">
        <v>26</v>
      </c>
      <c r="AB108" s="24">
        <v>29</v>
      </c>
      <c r="AC108" s="24">
        <v>2</v>
      </c>
      <c r="AD108" s="24">
        <v>1</v>
      </c>
      <c r="AE108" s="24">
        <v>10</v>
      </c>
      <c r="AF108" s="24">
        <v>5</v>
      </c>
      <c r="AG108" s="24">
        <v>0</v>
      </c>
      <c r="AH108" s="24">
        <v>2</v>
      </c>
      <c r="AI108" s="24">
        <v>2</v>
      </c>
      <c r="AJ108" s="24">
        <v>0</v>
      </c>
      <c r="AK108" s="24">
        <v>10</v>
      </c>
      <c r="AL108" s="24">
        <v>9</v>
      </c>
      <c r="AM108" s="165">
        <v>19</v>
      </c>
      <c r="AN108" s="22">
        <v>1.25</v>
      </c>
      <c r="AO108" s="22">
        <v>10</v>
      </c>
      <c r="AP108" s="22">
        <v>10</v>
      </c>
      <c r="AQ108" s="22">
        <v>1.125</v>
      </c>
      <c r="AR108" s="22">
        <v>9</v>
      </c>
      <c r="AS108" s="22">
        <v>9</v>
      </c>
      <c r="AT108" s="77">
        <v>2.375</v>
      </c>
      <c r="AU108" s="77">
        <f t="shared" si="23"/>
        <v>0.61290322580645162</v>
      </c>
      <c r="AV108" s="103">
        <v>19</v>
      </c>
      <c r="AW108" s="22">
        <v>19</v>
      </c>
      <c r="AX108" s="22">
        <v>1.1666666666666601</v>
      </c>
      <c r="AY108" s="45">
        <f t="shared" si="39"/>
        <v>0.52631578947368418</v>
      </c>
      <c r="AZ108" s="45">
        <f t="shared" si="35"/>
        <v>2</v>
      </c>
      <c r="BA108" s="22">
        <f t="shared" si="25"/>
        <v>8</v>
      </c>
      <c r="BB108" s="104">
        <v>159</v>
      </c>
      <c r="BC108" s="104">
        <v>848</v>
      </c>
      <c r="BD108" s="104" t="s">
        <v>512</v>
      </c>
      <c r="BE108" s="104" t="s">
        <v>513</v>
      </c>
      <c r="BF108" s="104">
        <v>41</v>
      </c>
      <c r="BG108" s="104">
        <v>1</v>
      </c>
      <c r="BH108" s="22">
        <f t="shared" si="36"/>
        <v>0.73170731707317072</v>
      </c>
      <c r="BI108" s="105">
        <f t="shared" si="37"/>
        <v>5.0314465408805034E-2</v>
      </c>
    </row>
    <row r="109" spans="1:61" ht="25" customHeight="1" x14ac:dyDescent="0.35">
      <c r="A109" s="24" t="s">
        <v>132</v>
      </c>
      <c r="B109" s="159" t="s">
        <v>287</v>
      </c>
      <c r="C109" s="24" t="str">
        <f t="shared" si="28"/>
        <v>1_11To180D</v>
      </c>
      <c r="D109" s="24" t="str">
        <f t="shared" si="29"/>
        <v>2_MODERATE</v>
      </c>
      <c r="E109" s="24" t="s">
        <v>318</v>
      </c>
      <c r="F109" s="39">
        <f t="shared" si="20"/>
        <v>1</v>
      </c>
      <c r="G109" s="56" t="str">
        <f t="shared" si="30"/>
        <v>1_TOO_FEW</v>
      </c>
      <c r="H109" s="66">
        <v>1</v>
      </c>
      <c r="I109" s="63" t="s">
        <v>303</v>
      </c>
      <c r="J109" s="71">
        <v>0</v>
      </c>
      <c r="K109" s="56" t="str">
        <f t="shared" si="31"/>
        <v>0_NONE</v>
      </c>
      <c r="L109" s="184">
        <f t="shared" si="38"/>
        <v>0</v>
      </c>
      <c r="M109" s="56" t="s">
        <v>770</v>
      </c>
      <c r="N109" s="56" t="s">
        <v>771</v>
      </c>
      <c r="O109" s="56" t="s">
        <v>775</v>
      </c>
      <c r="P109" s="56" t="s">
        <v>777</v>
      </c>
      <c r="Q109" s="74" t="str">
        <f t="shared" si="21"/>
        <v>TURF: REGULAR ABSENCE (0_NONE) with FEW EXCEPTIONS  ;REEDS: 1_SINGLE ; IDLE Periods:SIGNIFICANT</v>
      </c>
      <c r="R109" s="229" t="str">
        <f t="shared" si="32"/>
        <v>3_MODERATE</v>
      </c>
      <c r="S109" s="24" t="s">
        <v>302</v>
      </c>
      <c r="T109" s="24">
        <v>35</v>
      </c>
      <c r="U109" s="24">
        <v>2</v>
      </c>
      <c r="V109" s="24">
        <v>1</v>
      </c>
      <c r="W109" s="87">
        <v>3</v>
      </c>
      <c r="X109" s="88">
        <f t="shared" si="34"/>
        <v>0.33333333333333331</v>
      </c>
      <c r="Y109" s="24">
        <v>3</v>
      </c>
      <c r="Z109" s="24">
        <v>5</v>
      </c>
      <c r="AA109" s="24">
        <v>30</v>
      </c>
      <c r="AB109" s="24">
        <v>53</v>
      </c>
      <c r="AC109" s="24">
        <v>3</v>
      </c>
      <c r="AD109" s="24">
        <v>1</v>
      </c>
      <c r="AE109" s="24">
        <v>31</v>
      </c>
      <c r="AF109" s="24">
        <v>8</v>
      </c>
      <c r="AG109" s="24">
        <v>0</v>
      </c>
      <c r="AH109" s="24">
        <v>0</v>
      </c>
      <c r="AI109" s="24">
        <v>0</v>
      </c>
      <c r="AJ109" s="24">
        <v>0</v>
      </c>
      <c r="AK109" s="24">
        <v>31</v>
      </c>
      <c r="AL109" s="24">
        <v>8</v>
      </c>
      <c r="AM109" s="165">
        <v>39</v>
      </c>
      <c r="AN109" s="22">
        <v>10.3333333333333</v>
      </c>
      <c r="AO109" s="22">
        <v>15.5</v>
      </c>
      <c r="AP109" s="22">
        <v>31</v>
      </c>
      <c r="AQ109" s="22">
        <v>2.6666666666666599</v>
      </c>
      <c r="AR109" s="22">
        <v>4</v>
      </c>
      <c r="AS109" s="22">
        <v>8</v>
      </c>
      <c r="AT109" s="77">
        <v>13</v>
      </c>
      <c r="AU109" s="77">
        <f t="shared" si="23"/>
        <v>1.0833333333333333</v>
      </c>
      <c r="AV109" s="103">
        <v>19.5</v>
      </c>
      <c r="AW109" s="22">
        <v>39</v>
      </c>
      <c r="AX109" s="22">
        <v>1.6666666666666601</v>
      </c>
      <c r="AY109" s="45">
        <f t="shared" si="39"/>
        <v>0.79487179487179482</v>
      </c>
      <c r="AZ109" s="45">
        <f t="shared" si="35"/>
        <v>0.5</v>
      </c>
      <c r="BA109" s="22">
        <f t="shared" si="25"/>
        <v>1.5</v>
      </c>
      <c r="BB109" s="104">
        <v>54</v>
      </c>
      <c r="BC109" s="104">
        <v>2054</v>
      </c>
      <c r="BD109" s="104" t="s">
        <v>563</v>
      </c>
      <c r="BE109" s="104" t="s">
        <v>564</v>
      </c>
      <c r="BF109" s="104">
        <v>222</v>
      </c>
      <c r="BG109" s="104">
        <v>7</v>
      </c>
      <c r="BH109" s="22">
        <f t="shared" si="36"/>
        <v>0.15765765765765766</v>
      </c>
      <c r="BI109" s="105">
        <f t="shared" si="37"/>
        <v>5.5555555555555552E-2</v>
      </c>
    </row>
    <row r="110" spans="1:61" ht="25" customHeight="1" x14ac:dyDescent="0.35">
      <c r="A110" s="24" t="s">
        <v>63</v>
      </c>
      <c r="B110" s="159" t="s">
        <v>287</v>
      </c>
      <c r="C110" s="24" t="str">
        <f t="shared" si="28"/>
        <v>1_11To180D</v>
      </c>
      <c r="D110" s="24" t="str">
        <f t="shared" si="29"/>
        <v>2_MODERATE</v>
      </c>
      <c r="E110" s="24" t="s">
        <v>313</v>
      </c>
      <c r="F110" s="39">
        <f t="shared" si="20"/>
        <v>2</v>
      </c>
      <c r="G110" s="56" t="str">
        <f t="shared" si="30"/>
        <v>2_FEW</v>
      </c>
      <c r="H110" s="66">
        <v>0</v>
      </c>
      <c r="I110" s="63" t="s">
        <v>279</v>
      </c>
      <c r="J110" s="71">
        <v>2</v>
      </c>
      <c r="K110" s="56" t="str">
        <f t="shared" si="31"/>
        <v>2_FEW</v>
      </c>
      <c r="L110" s="184">
        <f t="shared" si="38"/>
        <v>1</v>
      </c>
      <c r="M110" s="56" t="s">
        <v>770</v>
      </c>
      <c r="N110" s="56" t="s">
        <v>771</v>
      </c>
      <c r="O110" s="56" t="s">
        <v>775</v>
      </c>
      <c r="P110" s="56" t="s">
        <v>777</v>
      </c>
      <c r="Q110" s="74" t="str">
        <f t="shared" si="21"/>
        <v>TURF: REGULAR ABSENCE (2_FEW) with FEW EXCEPTIONS  ;REEDS: 0_NONE ; IDLE Periods:SIGNIFICANT</v>
      </c>
      <c r="R110" s="229" t="str">
        <f t="shared" si="32"/>
        <v>2_SMALL</v>
      </c>
      <c r="S110" s="24" t="s">
        <v>288</v>
      </c>
      <c r="T110" s="24">
        <v>39</v>
      </c>
      <c r="U110" s="24">
        <v>2</v>
      </c>
      <c r="V110" s="24">
        <v>1</v>
      </c>
      <c r="W110" s="87">
        <v>5</v>
      </c>
      <c r="X110" s="88">
        <f t="shared" si="34"/>
        <v>0.4</v>
      </c>
      <c r="Y110" s="24">
        <v>2</v>
      </c>
      <c r="Z110" s="24">
        <v>5</v>
      </c>
      <c r="AA110" s="24">
        <v>13</v>
      </c>
      <c r="AB110" s="24">
        <v>27</v>
      </c>
      <c r="AC110" s="24">
        <v>3</v>
      </c>
      <c r="AD110" s="24">
        <v>0</v>
      </c>
      <c r="AE110" s="24">
        <v>12</v>
      </c>
      <c r="AF110" s="24">
        <v>0</v>
      </c>
      <c r="AG110" s="24">
        <v>2</v>
      </c>
      <c r="AH110" s="24">
        <v>0</v>
      </c>
      <c r="AI110" s="24">
        <v>0</v>
      </c>
      <c r="AJ110" s="24">
        <v>0</v>
      </c>
      <c r="AK110" s="24">
        <v>14</v>
      </c>
      <c r="AL110" s="24">
        <v>0</v>
      </c>
      <c r="AM110" s="165">
        <v>14</v>
      </c>
      <c r="AN110" s="22">
        <v>2.8</v>
      </c>
      <c r="AO110" s="22">
        <v>7</v>
      </c>
      <c r="AP110" s="22">
        <v>14</v>
      </c>
      <c r="AQ110" s="22">
        <v>0</v>
      </c>
      <c r="AR110" s="22">
        <v>0</v>
      </c>
      <c r="AS110" s="22">
        <v>0</v>
      </c>
      <c r="AT110" s="77">
        <v>2.8</v>
      </c>
      <c r="AU110" s="77">
        <f t="shared" si="23"/>
        <v>0.35</v>
      </c>
      <c r="AV110" s="103">
        <v>7</v>
      </c>
      <c r="AW110" s="22">
        <v>14</v>
      </c>
      <c r="AX110" s="22">
        <v>2.5</v>
      </c>
      <c r="AY110" s="45">
        <f t="shared" si="39"/>
        <v>1</v>
      </c>
      <c r="AZ110" s="45">
        <f t="shared" si="35"/>
        <v>1</v>
      </c>
      <c r="BA110" s="22">
        <f t="shared" si="25"/>
        <v>2.5</v>
      </c>
      <c r="BB110" s="104">
        <v>54</v>
      </c>
      <c r="BC110" s="104">
        <v>203</v>
      </c>
      <c r="BD110" s="104" t="s">
        <v>398</v>
      </c>
      <c r="BE110" s="104" t="s">
        <v>399</v>
      </c>
      <c r="BF110" s="104">
        <v>789</v>
      </c>
      <c r="BG110" s="104">
        <v>25</v>
      </c>
      <c r="BH110" s="22">
        <f t="shared" si="36"/>
        <v>4.9429657794676805E-2</v>
      </c>
      <c r="BI110" s="105">
        <f t="shared" si="37"/>
        <v>9.2592592592592587E-2</v>
      </c>
    </row>
    <row r="111" spans="1:61" ht="25" customHeight="1" x14ac:dyDescent="0.35">
      <c r="A111" s="24" t="s">
        <v>81</v>
      </c>
      <c r="B111" s="159" t="s">
        <v>287</v>
      </c>
      <c r="C111" s="24" t="str">
        <f t="shared" si="28"/>
        <v>1_11To180D</v>
      </c>
      <c r="D111" s="24" t="str">
        <f t="shared" si="29"/>
        <v>1_SMALL</v>
      </c>
      <c r="E111" s="24" t="s">
        <v>284</v>
      </c>
      <c r="F111" s="39">
        <f t="shared" si="20"/>
        <v>1</v>
      </c>
      <c r="G111" s="56" t="str">
        <f t="shared" si="30"/>
        <v>1_TOO_FEW</v>
      </c>
      <c r="H111" s="66">
        <v>0</v>
      </c>
      <c r="I111" s="63" t="s">
        <v>279</v>
      </c>
      <c r="J111" s="71">
        <v>1</v>
      </c>
      <c r="K111" s="56" t="str">
        <f t="shared" si="31"/>
        <v>1_TOO_FEW</v>
      </c>
      <c r="L111" s="184">
        <f t="shared" si="38"/>
        <v>1</v>
      </c>
      <c r="M111" s="56" t="s">
        <v>770</v>
      </c>
      <c r="N111" s="56" t="s">
        <v>771</v>
      </c>
      <c r="O111" s="56" t="s">
        <v>775</v>
      </c>
      <c r="P111" s="56" t="s">
        <v>777</v>
      </c>
      <c r="Q111" s="74" t="str">
        <f t="shared" si="21"/>
        <v>TURF: REGULAR ABSENCE (1_TOO_FEW) with FEW EXCEPTIONS  ;REEDS: 0_NONE ; IDLE Periods:SIGNIFICANT</v>
      </c>
      <c r="R111" s="229" t="str">
        <f t="shared" si="32"/>
        <v>2_SMALL</v>
      </c>
      <c r="S111" s="24" t="s">
        <v>278</v>
      </c>
      <c r="T111" s="24">
        <v>40</v>
      </c>
      <c r="U111" s="24">
        <v>2</v>
      </c>
      <c r="V111" s="24">
        <v>1</v>
      </c>
      <c r="W111" s="87">
        <v>2</v>
      </c>
      <c r="X111" s="88">
        <f t="shared" si="34"/>
        <v>0.5</v>
      </c>
      <c r="Y111" s="24">
        <v>1</v>
      </c>
      <c r="Z111" s="24">
        <v>1</v>
      </c>
      <c r="AA111" s="24">
        <v>6</v>
      </c>
      <c r="AB111" s="24">
        <v>7</v>
      </c>
      <c r="AC111" s="24">
        <v>1</v>
      </c>
      <c r="AD111" s="24">
        <v>1</v>
      </c>
      <c r="AE111" s="24">
        <v>7</v>
      </c>
      <c r="AF111" s="24">
        <v>6</v>
      </c>
      <c r="AG111" s="24">
        <v>0</v>
      </c>
      <c r="AH111" s="24">
        <v>0</v>
      </c>
      <c r="AI111" s="24">
        <v>0</v>
      </c>
      <c r="AJ111" s="24">
        <v>0</v>
      </c>
      <c r="AK111" s="24">
        <v>7</v>
      </c>
      <c r="AL111" s="24">
        <v>6</v>
      </c>
      <c r="AM111" s="165">
        <v>13</v>
      </c>
      <c r="AN111" s="22">
        <v>3.5</v>
      </c>
      <c r="AO111" s="22">
        <v>3.5</v>
      </c>
      <c r="AP111" s="22">
        <v>7</v>
      </c>
      <c r="AQ111" s="22">
        <v>3</v>
      </c>
      <c r="AR111" s="22">
        <v>3</v>
      </c>
      <c r="AS111" s="22">
        <v>6</v>
      </c>
      <c r="AT111" s="77">
        <v>6.5</v>
      </c>
      <c r="AU111" s="77">
        <f t="shared" si="23"/>
        <v>0.31707317073170732</v>
      </c>
      <c r="AV111" s="103">
        <v>6.5</v>
      </c>
      <c r="AW111" s="22">
        <v>13</v>
      </c>
      <c r="AX111" s="22">
        <v>1</v>
      </c>
      <c r="AY111" s="45">
        <f t="shared" si="39"/>
        <v>0.53846153846153844</v>
      </c>
      <c r="AZ111" s="45">
        <f t="shared" si="35"/>
        <v>0.5</v>
      </c>
      <c r="BA111" s="22">
        <f t="shared" si="25"/>
        <v>1</v>
      </c>
      <c r="BB111" s="104">
        <v>86</v>
      </c>
      <c r="BC111" s="104">
        <v>264</v>
      </c>
      <c r="BD111" s="104" t="s">
        <v>446</v>
      </c>
      <c r="BE111" s="104" t="s">
        <v>447</v>
      </c>
      <c r="BF111" s="104">
        <v>1705</v>
      </c>
      <c r="BG111" s="104">
        <v>56</v>
      </c>
      <c r="BH111" s="22">
        <f t="shared" si="36"/>
        <v>2.3460410557184751E-2</v>
      </c>
      <c r="BI111" s="105">
        <f t="shared" si="37"/>
        <v>2.3255813953488372E-2</v>
      </c>
    </row>
    <row r="112" spans="1:61" ht="25" customHeight="1" x14ac:dyDescent="0.35">
      <c r="A112" s="24" t="s">
        <v>134</v>
      </c>
      <c r="B112" s="159" t="s">
        <v>287</v>
      </c>
      <c r="C112" s="24" t="str">
        <f t="shared" si="28"/>
        <v>1_11To180D</v>
      </c>
      <c r="D112" s="24" t="str">
        <f t="shared" si="29"/>
        <v>1_SMALL</v>
      </c>
      <c r="E112" s="24" t="s">
        <v>313</v>
      </c>
      <c r="F112" s="39">
        <f t="shared" si="20"/>
        <v>1</v>
      </c>
      <c r="G112" s="56" t="str">
        <f t="shared" si="30"/>
        <v>1_TOO_FEW</v>
      </c>
      <c r="H112" s="66">
        <v>1</v>
      </c>
      <c r="I112" s="63" t="s">
        <v>303</v>
      </c>
      <c r="J112" s="71">
        <v>0</v>
      </c>
      <c r="K112" s="56" t="str">
        <f t="shared" si="31"/>
        <v>0_NONE</v>
      </c>
      <c r="L112" s="184">
        <f t="shared" si="38"/>
        <v>0</v>
      </c>
      <c r="M112" s="56" t="s">
        <v>770</v>
      </c>
      <c r="N112" s="56" t="s">
        <v>771</v>
      </c>
      <c r="O112" s="56" t="s">
        <v>775</v>
      </c>
      <c r="P112" s="56" t="s">
        <v>777</v>
      </c>
      <c r="Q112" s="74" t="str">
        <f t="shared" si="21"/>
        <v>TURF: REGULAR ABSENCE (0_NONE) with FEW EXCEPTIONS  ;REEDS: 1_SINGLE ; IDLE Periods:SIGNIFICANT</v>
      </c>
      <c r="R112" s="229" t="str">
        <f t="shared" si="32"/>
        <v>2_SMALL</v>
      </c>
      <c r="S112" s="24" t="s">
        <v>278</v>
      </c>
      <c r="T112" s="24">
        <v>42</v>
      </c>
      <c r="U112" s="24">
        <v>2</v>
      </c>
      <c r="V112" s="24">
        <v>1</v>
      </c>
      <c r="W112" s="87">
        <v>3</v>
      </c>
      <c r="X112" s="88">
        <f t="shared" si="34"/>
        <v>0.33333333333333331</v>
      </c>
      <c r="Y112" s="24">
        <v>9</v>
      </c>
      <c r="Z112" s="24">
        <v>11</v>
      </c>
      <c r="AA112" s="24">
        <v>43</v>
      </c>
      <c r="AB112" s="24">
        <v>58</v>
      </c>
      <c r="AC112" s="24">
        <v>2</v>
      </c>
      <c r="AD112" s="24">
        <v>0</v>
      </c>
      <c r="AE112" s="24">
        <v>8</v>
      </c>
      <c r="AF112" s="24">
        <v>0</v>
      </c>
      <c r="AG112" s="24">
        <v>7</v>
      </c>
      <c r="AH112" s="24">
        <v>0</v>
      </c>
      <c r="AI112" s="24">
        <v>6</v>
      </c>
      <c r="AJ112" s="24">
        <v>0</v>
      </c>
      <c r="AK112" s="24">
        <v>15</v>
      </c>
      <c r="AL112" s="24">
        <v>6</v>
      </c>
      <c r="AM112" s="165">
        <v>21</v>
      </c>
      <c r="AN112" s="22">
        <v>5</v>
      </c>
      <c r="AO112" s="22">
        <v>7.5</v>
      </c>
      <c r="AP112" s="22">
        <v>15</v>
      </c>
      <c r="AQ112" s="22">
        <v>2</v>
      </c>
      <c r="AR112" s="22">
        <v>3</v>
      </c>
      <c r="AS112" s="22">
        <v>6</v>
      </c>
      <c r="AT112" s="77">
        <v>7</v>
      </c>
      <c r="AU112" s="77">
        <f t="shared" si="23"/>
        <v>0.48837209302325579</v>
      </c>
      <c r="AV112" s="103">
        <v>10.5</v>
      </c>
      <c r="AW112" s="22">
        <v>21</v>
      </c>
      <c r="AX112" s="22">
        <v>1.2222222222222201</v>
      </c>
      <c r="AY112" s="45">
        <f t="shared" si="39"/>
        <v>0.7142857142857143</v>
      </c>
      <c r="AZ112" s="45">
        <f t="shared" si="35"/>
        <v>0.5</v>
      </c>
      <c r="BA112" s="22">
        <f t="shared" si="25"/>
        <v>1.5</v>
      </c>
      <c r="BB112" s="104">
        <v>569</v>
      </c>
      <c r="BC112" s="104">
        <v>2060</v>
      </c>
      <c r="BD112" s="104" t="s">
        <v>567</v>
      </c>
      <c r="BE112" s="104" t="s">
        <v>568</v>
      </c>
      <c r="BF112" s="104">
        <v>385</v>
      </c>
      <c r="BG112" s="104">
        <v>12</v>
      </c>
      <c r="BH112" s="22">
        <f t="shared" si="36"/>
        <v>0.10909090909090909</v>
      </c>
      <c r="BI112" s="105">
        <f t="shared" si="37"/>
        <v>5.272407732864675E-3</v>
      </c>
    </row>
    <row r="113" spans="1:61" ht="25" customHeight="1" x14ac:dyDescent="0.35">
      <c r="A113" s="24" t="s">
        <v>150</v>
      </c>
      <c r="B113" s="159" t="s">
        <v>287</v>
      </c>
      <c r="C113" s="24" t="str">
        <f t="shared" si="28"/>
        <v>1_11To180D</v>
      </c>
      <c r="D113" s="24" t="str">
        <f t="shared" si="29"/>
        <v>0_NONE</v>
      </c>
      <c r="E113" s="24" t="s">
        <v>284</v>
      </c>
      <c r="F113" s="39">
        <f t="shared" si="20"/>
        <v>1</v>
      </c>
      <c r="G113" s="56" t="str">
        <f t="shared" si="30"/>
        <v>1_TOO_FEW</v>
      </c>
      <c r="H113" s="66">
        <v>0</v>
      </c>
      <c r="I113" s="63" t="s">
        <v>279</v>
      </c>
      <c r="J113" s="71">
        <v>1</v>
      </c>
      <c r="K113" s="56" t="str">
        <f t="shared" si="31"/>
        <v>1_TOO_FEW</v>
      </c>
      <c r="L113" s="184">
        <f t="shared" si="38"/>
        <v>1</v>
      </c>
      <c r="M113" s="56" t="s">
        <v>770</v>
      </c>
      <c r="N113" s="56" t="s">
        <v>771</v>
      </c>
      <c r="O113" s="56" t="s">
        <v>775</v>
      </c>
      <c r="P113" s="56" t="s">
        <v>777</v>
      </c>
      <c r="Q113" s="74" t="str">
        <f t="shared" si="21"/>
        <v>TURF: REGULAR ABSENCE (1_TOO_FEW) with FEW EXCEPTIONS  ;REEDS: 0_NONE ; IDLE Periods:SIGNIFICANT</v>
      </c>
      <c r="R113" s="229" t="str">
        <f t="shared" si="32"/>
        <v>2_SMALL</v>
      </c>
      <c r="S113" s="24" t="s">
        <v>278</v>
      </c>
      <c r="T113" s="24">
        <v>46</v>
      </c>
      <c r="U113" s="24">
        <v>2</v>
      </c>
      <c r="V113" s="24">
        <v>1</v>
      </c>
      <c r="W113" s="87">
        <v>4</v>
      </c>
      <c r="X113" s="88">
        <f t="shared" si="34"/>
        <v>0.25</v>
      </c>
      <c r="Y113" s="24">
        <v>9</v>
      </c>
      <c r="Z113" s="24">
        <v>9</v>
      </c>
      <c r="AA113" s="24">
        <v>54</v>
      </c>
      <c r="AB113" s="24">
        <v>57</v>
      </c>
      <c r="AC113" s="24">
        <v>0</v>
      </c>
      <c r="AD113" s="24">
        <v>0</v>
      </c>
      <c r="AE113" s="24">
        <v>0</v>
      </c>
      <c r="AF113" s="24">
        <v>0</v>
      </c>
      <c r="AG113" s="24">
        <v>4</v>
      </c>
      <c r="AH113" s="24">
        <v>1</v>
      </c>
      <c r="AI113" s="24">
        <v>6</v>
      </c>
      <c r="AJ113" s="24">
        <v>0</v>
      </c>
      <c r="AK113" s="24">
        <v>4</v>
      </c>
      <c r="AL113" s="24">
        <v>7</v>
      </c>
      <c r="AM113" s="165">
        <v>11</v>
      </c>
      <c r="AN113" s="22">
        <v>1</v>
      </c>
      <c r="AO113" s="22">
        <v>2</v>
      </c>
      <c r="AP113" s="22">
        <v>4</v>
      </c>
      <c r="AQ113" s="22">
        <v>1.75</v>
      </c>
      <c r="AR113" s="22">
        <v>3.5</v>
      </c>
      <c r="AS113" s="22">
        <v>7</v>
      </c>
      <c r="AT113" s="77">
        <v>2.75</v>
      </c>
      <c r="AU113" s="77">
        <f t="shared" si="23"/>
        <v>0.23404255319148937</v>
      </c>
      <c r="AV113" s="103">
        <v>5.5</v>
      </c>
      <c r="AW113" s="22">
        <v>11</v>
      </c>
      <c r="AX113" s="22">
        <v>1</v>
      </c>
      <c r="AY113" s="45">
        <f t="shared" si="39"/>
        <v>0.36363636363636365</v>
      </c>
      <c r="AZ113" s="45">
        <f t="shared" si="35"/>
        <v>0.5</v>
      </c>
      <c r="BA113" s="22">
        <f t="shared" si="25"/>
        <v>2</v>
      </c>
      <c r="BB113" s="104">
        <v>67</v>
      </c>
      <c r="BC113" s="104">
        <v>628</v>
      </c>
      <c r="BD113" s="104" t="s">
        <v>603</v>
      </c>
      <c r="BE113" s="104" t="s">
        <v>604</v>
      </c>
      <c r="BF113" s="104">
        <v>348</v>
      </c>
      <c r="BG113" s="104">
        <v>11</v>
      </c>
      <c r="BH113" s="22">
        <f t="shared" si="36"/>
        <v>0.13218390804597702</v>
      </c>
      <c r="BI113" s="105">
        <f t="shared" si="37"/>
        <v>5.9701492537313432E-2</v>
      </c>
    </row>
    <row r="114" spans="1:61" ht="25" customHeight="1" x14ac:dyDescent="0.35">
      <c r="A114" s="39" t="s">
        <v>218</v>
      </c>
      <c r="B114" s="159" t="s">
        <v>287</v>
      </c>
      <c r="C114" s="24" t="str">
        <f t="shared" si="28"/>
        <v>1_11To180D</v>
      </c>
      <c r="D114" s="24" t="str">
        <f t="shared" si="29"/>
        <v>2_MODERATE</v>
      </c>
      <c r="E114" s="24" t="s">
        <v>313</v>
      </c>
      <c r="F114" s="39">
        <f t="shared" si="20"/>
        <v>3</v>
      </c>
      <c r="G114" s="56" t="str">
        <f t="shared" si="30"/>
        <v>2_FEW</v>
      </c>
      <c r="H114" s="66">
        <v>1</v>
      </c>
      <c r="I114" s="63" t="s">
        <v>303</v>
      </c>
      <c r="J114" s="66">
        <v>2</v>
      </c>
      <c r="K114" s="56" t="str">
        <f t="shared" si="31"/>
        <v>2_FEW</v>
      </c>
      <c r="L114" s="184">
        <f t="shared" si="38"/>
        <v>0.66666666666666663</v>
      </c>
      <c r="M114" s="56" t="s">
        <v>770</v>
      </c>
      <c r="N114" s="56" t="s">
        <v>771</v>
      </c>
      <c r="O114" s="56" t="s">
        <v>775</v>
      </c>
      <c r="P114" s="56" t="s">
        <v>777</v>
      </c>
      <c r="Q114" s="74" t="str">
        <f t="shared" si="21"/>
        <v>TURF: REGULAR ABSENCE (2_FEW) with FEW EXCEPTIONS  ;REEDS: 1_SINGLE ; IDLE Periods:SIGNIFICANT</v>
      </c>
      <c r="R114" s="229" t="str">
        <f t="shared" si="32"/>
        <v>2_SMALL</v>
      </c>
      <c r="S114" s="24" t="s">
        <v>278</v>
      </c>
      <c r="T114" s="24">
        <v>77</v>
      </c>
      <c r="U114" s="24">
        <v>3</v>
      </c>
      <c r="V114" s="24">
        <v>1</v>
      </c>
      <c r="W114" s="87">
        <v>6</v>
      </c>
      <c r="X114" s="88">
        <f t="shared" si="34"/>
        <v>0.5</v>
      </c>
      <c r="Y114" s="24">
        <v>2</v>
      </c>
      <c r="Z114" s="24">
        <v>4</v>
      </c>
      <c r="AA114" s="24">
        <v>8</v>
      </c>
      <c r="AB114" s="24">
        <v>18</v>
      </c>
      <c r="AC114" s="24">
        <v>5</v>
      </c>
      <c r="AD114" s="24">
        <v>3</v>
      </c>
      <c r="AE114" s="24">
        <v>16</v>
      </c>
      <c r="AF114" s="24">
        <v>9</v>
      </c>
      <c r="AG114" s="24">
        <v>3</v>
      </c>
      <c r="AH114" s="24">
        <v>0</v>
      </c>
      <c r="AI114" s="24">
        <v>0</v>
      </c>
      <c r="AJ114" s="24">
        <v>0</v>
      </c>
      <c r="AK114" s="24">
        <v>19</v>
      </c>
      <c r="AL114" s="24">
        <v>9</v>
      </c>
      <c r="AM114" s="165">
        <v>28</v>
      </c>
      <c r="AN114" s="22">
        <v>3.1666666666666599</v>
      </c>
      <c r="AO114" s="22">
        <v>6.3333333333333304</v>
      </c>
      <c r="AP114" s="22">
        <v>19</v>
      </c>
      <c r="AQ114" s="22">
        <v>1.5</v>
      </c>
      <c r="AR114" s="22">
        <v>3</v>
      </c>
      <c r="AS114" s="22">
        <v>9</v>
      </c>
      <c r="AT114" s="77">
        <v>4.6666666666666599</v>
      </c>
      <c r="AU114" s="77">
        <f t="shared" si="23"/>
        <v>0.35897435897435898</v>
      </c>
      <c r="AV114" s="103">
        <v>9.3333333333333304</v>
      </c>
      <c r="AW114" s="22">
        <v>28</v>
      </c>
      <c r="AX114" s="22">
        <v>2</v>
      </c>
      <c r="AY114" s="24">
        <f t="shared" si="39"/>
        <v>0.6785714285714286</v>
      </c>
      <c r="AZ114" s="45">
        <f t="shared" si="35"/>
        <v>1</v>
      </c>
      <c r="BA114" s="24">
        <f t="shared" si="25"/>
        <v>2</v>
      </c>
      <c r="BB114" s="104">
        <v>41</v>
      </c>
      <c r="BC114" s="104">
        <v>225</v>
      </c>
      <c r="BD114" s="104" t="s">
        <v>757</v>
      </c>
      <c r="BE114" s="104" t="s">
        <v>758</v>
      </c>
      <c r="BF114" s="104">
        <v>82</v>
      </c>
      <c r="BG114" s="104">
        <v>2</v>
      </c>
      <c r="BH114" s="22">
        <f t="shared" si="36"/>
        <v>0.93902439024390238</v>
      </c>
      <c r="BI114" s="105">
        <f t="shared" si="37"/>
        <v>0.14634146341463414</v>
      </c>
    </row>
    <row r="115" spans="1:61" ht="25" customHeight="1" x14ac:dyDescent="0.35">
      <c r="A115" s="39" t="s">
        <v>188</v>
      </c>
      <c r="B115" s="159" t="s">
        <v>287</v>
      </c>
      <c r="C115" s="24" t="str">
        <f t="shared" si="28"/>
        <v>1_11To180D</v>
      </c>
      <c r="D115" s="24" t="str">
        <f t="shared" si="29"/>
        <v>0_NONE</v>
      </c>
      <c r="E115" s="24" t="s">
        <v>284</v>
      </c>
      <c r="F115" s="39">
        <f t="shared" si="20"/>
        <v>3</v>
      </c>
      <c r="G115" s="56" t="str">
        <f t="shared" si="30"/>
        <v>2_FEW</v>
      </c>
      <c r="H115" s="66">
        <v>1</v>
      </c>
      <c r="I115" s="63" t="s">
        <v>303</v>
      </c>
      <c r="J115" s="71">
        <v>2</v>
      </c>
      <c r="K115" s="56" t="str">
        <f t="shared" si="31"/>
        <v>2_FEW</v>
      </c>
      <c r="L115" s="184">
        <f t="shared" si="38"/>
        <v>0.66666666666666663</v>
      </c>
      <c r="M115" s="56" t="s">
        <v>770</v>
      </c>
      <c r="N115" s="56" t="s">
        <v>771</v>
      </c>
      <c r="O115" s="56" t="s">
        <v>775</v>
      </c>
      <c r="P115" s="56" t="s">
        <v>777</v>
      </c>
      <c r="Q115" s="74" t="str">
        <f t="shared" si="21"/>
        <v>TURF: REGULAR ABSENCE (2_FEW) with FEW EXCEPTIONS  ;REEDS: 1_SINGLE ; IDLE Periods:SIGNIFICANT</v>
      </c>
      <c r="R115" s="229" t="str">
        <f t="shared" si="32"/>
        <v>3_MODERATE</v>
      </c>
      <c r="S115" s="24" t="s">
        <v>295</v>
      </c>
      <c r="T115" s="24">
        <v>177</v>
      </c>
      <c r="U115" s="24">
        <v>6</v>
      </c>
      <c r="V115" s="24">
        <v>1</v>
      </c>
      <c r="W115" s="87">
        <v>4</v>
      </c>
      <c r="X115" s="88">
        <f t="shared" si="34"/>
        <v>0.75</v>
      </c>
      <c r="Y115" s="24">
        <v>9</v>
      </c>
      <c r="Z115" s="24">
        <v>9</v>
      </c>
      <c r="AA115" s="24">
        <v>77</v>
      </c>
      <c r="AB115" s="24">
        <v>80</v>
      </c>
      <c r="AC115" s="24">
        <v>0</v>
      </c>
      <c r="AD115" s="24">
        <v>0</v>
      </c>
      <c r="AE115" s="24">
        <v>0</v>
      </c>
      <c r="AF115" s="24">
        <v>0</v>
      </c>
      <c r="AG115" s="24">
        <v>3</v>
      </c>
      <c r="AH115" s="24">
        <v>0</v>
      </c>
      <c r="AI115" s="24">
        <v>29</v>
      </c>
      <c r="AJ115" s="24">
        <v>0</v>
      </c>
      <c r="AK115" s="24">
        <v>3</v>
      </c>
      <c r="AL115" s="24">
        <v>29</v>
      </c>
      <c r="AM115" s="165">
        <v>32</v>
      </c>
      <c r="AN115" s="22">
        <v>0.75</v>
      </c>
      <c r="AO115" s="22">
        <v>0.5</v>
      </c>
      <c r="AP115" s="22">
        <v>3</v>
      </c>
      <c r="AQ115" s="22">
        <v>7.25</v>
      </c>
      <c r="AR115" s="22">
        <v>4.8333333333333304</v>
      </c>
      <c r="AS115" s="22">
        <v>29</v>
      </c>
      <c r="AT115" s="77">
        <v>8</v>
      </c>
      <c r="AU115" s="77">
        <f t="shared" si="23"/>
        <v>0.1797752808988764</v>
      </c>
      <c r="AV115" s="103">
        <v>5.3333333333333304</v>
      </c>
      <c r="AW115" s="22">
        <v>32</v>
      </c>
      <c r="AX115" s="22">
        <v>1</v>
      </c>
      <c r="AY115" s="45">
        <f t="shared" si="39"/>
        <v>9.375E-2</v>
      </c>
      <c r="AZ115" s="45">
        <f t="shared" si="35"/>
        <v>0.5</v>
      </c>
      <c r="BA115" s="22">
        <f t="shared" si="25"/>
        <v>0.66666666666666663</v>
      </c>
      <c r="BB115" s="104">
        <v>119</v>
      </c>
      <c r="BC115" s="104">
        <v>802</v>
      </c>
      <c r="BD115" s="104" t="s">
        <v>691</v>
      </c>
      <c r="BE115" s="104" t="s">
        <v>692</v>
      </c>
      <c r="BF115" s="104">
        <v>276</v>
      </c>
      <c r="BG115" s="104">
        <v>9</v>
      </c>
      <c r="BH115" s="22">
        <f t="shared" si="36"/>
        <v>0.64130434782608692</v>
      </c>
      <c r="BI115" s="105">
        <f t="shared" si="37"/>
        <v>3.3613445378151259E-2</v>
      </c>
    </row>
    <row r="116" spans="1:61" ht="25" customHeight="1" x14ac:dyDescent="0.35">
      <c r="A116" s="142" t="s">
        <v>80</v>
      </c>
      <c r="B116" s="159" t="s">
        <v>287</v>
      </c>
      <c r="C116" s="24" t="str">
        <f t="shared" si="28"/>
        <v>2_06To12M</v>
      </c>
      <c r="D116" s="24" t="str">
        <f t="shared" si="29"/>
        <v>2_MODERATE</v>
      </c>
      <c r="E116" s="24" t="s">
        <v>316</v>
      </c>
      <c r="F116" s="110">
        <f t="shared" si="20"/>
        <v>3</v>
      </c>
      <c r="G116" s="56" t="str">
        <f t="shared" si="30"/>
        <v>2_FEW</v>
      </c>
      <c r="H116" s="66">
        <v>0</v>
      </c>
      <c r="I116" s="63" t="s">
        <v>279</v>
      </c>
      <c r="J116" s="66">
        <v>3</v>
      </c>
      <c r="K116" s="56" t="str">
        <f t="shared" si="31"/>
        <v>2_FEW</v>
      </c>
      <c r="L116" s="184">
        <f t="shared" si="38"/>
        <v>1</v>
      </c>
      <c r="M116" s="56" t="s">
        <v>770</v>
      </c>
      <c r="N116" s="56" t="s">
        <v>771</v>
      </c>
      <c r="O116" s="56" t="s">
        <v>775</v>
      </c>
      <c r="P116" s="56" t="s">
        <v>777</v>
      </c>
      <c r="Q116" s="74" t="str">
        <f t="shared" si="21"/>
        <v>TURF: REGULAR ABSENCE (2_FEW) with FEW EXCEPTIONS  ;REEDS: 0_NONE ; IDLE Periods:SIGNIFICANT</v>
      </c>
      <c r="R116" s="229" t="str">
        <f t="shared" si="32"/>
        <v>2_SMALL</v>
      </c>
      <c r="S116" s="24" t="s">
        <v>278</v>
      </c>
      <c r="T116" s="24">
        <v>226</v>
      </c>
      <c r="U116" s="24">
        <v>8</v>
      </c>
      <c r="V116" s="24">
        <v>1</v>
      </c>
      <c r="W116" s="87">
        <v>4</v>
      </c>
      <c r="X116" s="88">
        <f t="shared" si="34"/>
        <v>0.75</v>
      </c>
      <c r="Y116" s="24">
        <v>5</v>
      </c>
      <c r="Z116" s="24">
        <v>7</v>
      </c>
      <c r="AA116" s="24">
        <v>24</v>
      </c>
      <c r="AB116" s="24">
        <v>33</v>
      </c>
      <c r="AC116" s="24">
        <v>4</v>
      </c>
      <c r="AD116" s="24">
        <v>2</v>
      </c>
      <c r="AE116" s="24">
        <v>15</v>
      </c>
      <c r="AF116" s="24">
        <v>6</v>
      </c>
      <c r="AG116" s="24">
        <v>1</v>
      </c>
      <c r="AH116" s="24">
        <v>1</v>
      </c>
      <c r="AI116" s="24">
        <v>0</v>
      </c>
      <c r="AJ116" s="24">
        <v>0</v>
      </c>
      <c r="AK116" s="24">
        <v>16</v>
      </c>
      <c r="AL116" s="24">
        <v>7</v>
      </c>
      <c r="AM116" s="165">
        <v>23</v>
      </c>
      <c r="AN116" s="22">
        <v>4</v>
      </c>
      <c r="AO116" s="22">
        <v>2</v>
      </c>
      <c r="AP116" s="22">
        <v>16</v>
      </c>
      <c r="AQ116" s="22">
        <v>1.75</v>
      </c>
      <c r="AR116" s="22">
        <v>0.875</v>
      </c>
      <c r="AS116" s="22">
        <v>7</v>
      </c>
      <c r="AT116" s="77">
        <v>5.75</v>
      </c>
      <c r="AU116" s="77">
        <f t="shared" si="23"/>
        <v>0.1013215859030837</v>
      </c>
      <c r="AV116" s="103">
        <v>2.875</v>
      </c>
      <c r="AW116" s="22">
        <v>23</v>
      </c>
      <c r="AX116" s="22">
        <v>1.4</v>
      </c>
      <c r="AY116" s="45">
        <f t="shared" si="39"/>
        <v>0.69565217391304346</v>
      </c>
      <c r="AZ116" s="45">
        <f t="shared" si="35"/>
        <v>0.375</v>
      </c>
      <c r="BA116" s="22">
        <f t="shared" si="25"/>
        <v>0.5</v>
      </c>
      <c r="BB116" s="104">
        <v>102</v>
      </c>
      <c r="BC116" s="104">
        <v>344</v>
      </c>
      <c r="BD116" s="104" t="s">
        <v>442</v>
      </c>
      <c r="BE116" s="104" t="s">
        <v>443</v>
      </c>
      <c r="BF116" s="104">
        <v>365</v>
      </c>
      <c r="BG116" s="104">
        <v>12</v>
      </c>
      <c r="BH116" s="22">
        <f t="shared" si="36"/>
        <v>0.61917808219178083</v>
      </c>
      <c r="BI116" s="105">
        <f t="shared" si="37"/>
        <v>3.9215686274509803E-2</v>
      </c>
    </row>
    <row r="117" spans="1:61" ht="25" customHeight="1" x14ac:dyDescent="0.35">
      <c r="A117" s="142" t="s">
        <v>215</v>
      </c>
      <c r="B117" s="159" t="s">
        <v>287</v>
      </c>
      <c r="C117" s="24" t="str">
        <f t="shared" si="28"/>
        <v>2_06To12M</v>
      </c>
      <c r="D117" s="24" t="str">
        <f t="shared" si="29"/>
        <v>1_SMALL</v>
      </c>
      <c r="E117" s="24" t="s">
        <v>313</v>
      </c>
      <c r="F117" s="39">
        <f t="shared" si="20"/>
        <v>2</v>
      </c>
      <c r="G117" s="56" t="str">
        <f t="shared" si="30"/>
        <v>2_FEW</v>
      </c>
      <c r="H117" s="66">
        <v>2</v>
      </c>
      <c r="I117" s="63" t="s">
        <v>309</v>
      </c>
      <c r="J117" s="66">
        <v>0</v>
      </c>
      <c r="K117" s="56" t="str">
        <f t="shared" si="31"/>
        <v>0_NONE</v>
      </c>
      <c r="L117" s="184">
        <f t="shared" si="38"/>
        <v>0</v>
      </c>
      <c r="M117" s="56" t="s">
        <v>770</v>
      </c>
      <c r="N117" s="56" t="s">
        <v>771</v>
      </c>
      <c r="O117" s="56" t="s">
        <v>779</v>
      </c>
      <c r="P117" s="56" t="s">
        <v>777</v>
      </c>
      <c r="Q117" s="74" t="str">
        <f t="shared" si="21"/>
        <v>TURF: REGULAR ABSENCE (0_NONE) with NO EXCEPTIONS  ;REEDS: 2_DOUBLE ; IDLE Periods:SIGNIFICANT</v>
      </c>
      <c r="R117" s="229" t="str">
        <f t="shared" si="32"/>
        <v>4_HIGH</v>
      </c>
      <c r="S117" s="24" t="s">
        <v>295</v>
      </c>
      <c r="T117" s="24">
        <v>280</v>
      </c>
      <c r="U117" s="24">
        <v>10</v>
      </c>
      <c r="V117" s="24">
        <v>1</v>
      </c>
      <c r="W117" s="87">
        <v>3</v>
      </c>
      <c r="X117" s="88">
        <f t="shared" si="34"/>
        <v>0.66666666666666663</v>
      </c>
      <c r="Y117" s="24">
        <v>4</v>
      </c>
      <c r="Z117" s="24">
        <v>5</v>
      </c>
      <c r="AA117" s="24">
        <v>43</v>
      </c>
      <c r="AB117" s="24">
        <v>66</v>
      </c>
      <c r="AC117" s="24">
        <v>1</v>
      </c>
      <c r="AD117" s="24">
        <v>0</v>
      </c>
      <c r="AE117" s="24">
        <v>13</v>
      </c>
      <c r="AF117" s="24">
        <v>0</v>
      </c>
      <c r="AG117" s="24">
        <v>10</v>
      </c>
      <c r="AH117" s="24">
        <v>0</v>
      </c>
      <c r="AI117" s="24">
        <v>94</v>
      </c>
      <c r="AJ117" s="24">
        <v>0</v>
      </c>
      <c r="AK117" s="24">
        <v>23</v>
      </c>
      <c r="AL117" s="24">
        <v>94</v>
      </c>
      <c r="AM117" s="165">
        <v>117</v>
      </c>
      <c r="AN117" s="22">
        <v>7.6666666666666599</v>
      </c>
      <c r="AO117" s="22">
        <v>2.2999999999999998</v>
      </c>
      <c r="AP117" s="22">
        <v>23</v>
      </c>
      <c r="AQ117" s="22">
        <v>31.3333333333333</v>
      </c>
      <c r="AR117" s="22">
        <v>9.4</v>
      </c>
      <c r="AS117" s="22">
        <v>94</v>
      </c>
      <c r="AT117" s="77">
        <v>39</v>
      </c>
      <c r="AU117" s="77">
        <f t="shared" si="23"/>
        <v>0.41637010676156583</v>
      </c>
      <c r="AV117" s="103">
        <v>11.7</v>
      </c>
      <c r="AW117" s="22">
        <v>117</v>
      </c>
      <c r="AX117" s="22">
        <v>1.25</v>
      </c>
      <c r="AY117" s="45">
        <f t="shared" si="39"/>
        <v>0.19658119658119658</v>
      </c>
      <c r="AZ117" s="45">
        <f t="shared" si="35"/>
        <v>0.2</v>
      </c>
      <c r="BA117" s="22">
        <f t="shared" si="25"/>
        <v>0.3</v>
      </c>
      <c r="BB117" s="104">
        <v>429</v>
      </c>
      <c r="BC117" s="104">
        <v>2948</v>
      </c>
      <c r="BD117" s="104" t="s">
        <v>751</v>
      </c>
      <c r="BE117" s="104" t="s">
        <v>752</v>
      </c>
      <c r="BF117" s="104">
        <v>1124</v>
      </c>
      <c r="BG117" s="104">
        <v>36</v>
      </c>
      <c r="BH117" s="22">
        <f t="shared" si="36"/>
        <v>0.24911032028469751</v>
      </c>
      <c r="BI117" s="105">
        <f t="shared" si="37"/>
        <v>6.993006993006993E-3</v>
      </c>
    </row>
    <row r="118" spans="1:61" ht="25" customHeight="1" x14ac:dyDescent="0.35">
      <c r="A118" s="39" t="s">
        <v>85</v>
      </c>
      <c r="B118" s="159" t="s">
        <v>287</v>
      </c>
      <c r="C118" s="24" t="str">
        <f t="shared" si="28"/>
        <v>2_06To12M</v>
      </c>
      <c r="D118" s="24" t="str">
        <f t="shared" si="29"/>
        <v>1_SMALL</v>
      </c>
      <c r="E118" s="24" t="s">
        <v>284</v>
      </c>
      <c r="F118" s="39">
        <f t="shared" si="20"/>
        <v>1</v>
      </c>
      <c r="G118" s="56" t="str">
        <f t="shared" si="30"/>
        <v>1_TOO_FEW</v>
      </c>
      <c r="H118" s="171">
        <v>1</v>
      </c>
      <c r="I118" s="63" t="s">
        <v>303</v>
      </c>
      <c r="J118" s="71">
        <v>0</v>
      </c>
      <c r="K118" s="56" t="str">
        <f t="shared" si="31"/>
        <v>0_NONE</v>
      </c>
      <c r="L118" s="184">
        <f t="shared" si="38"/>
        <v>0</v>
      </c>
      <c r="M118" s="56" t="s">
        <v>770</v>
      </c>
      <c r="N118" s="56" t="s">
        <v>771</v>
      </c>
      <c r="O118" s="56" t="s">
        <v>775</v>
      </c>
      <c r="P118" s="56" t="s">
        <v>777</v>
      </c>
      <c r="Q118" s="74" t="str">
        <f t="shared" si="21"/>
        <v>TURF: REGULAR ABSENCE (0_NONE) with FEW EXCEPTIONS  ;REEDS: 1_SINGLE ; IDLE Periods:SIGNIFICANT</v>
      </c>
      <c r="R118" s="229" t="str">
        <f t="shared" si="32"/>
        <v>2_SMALL</v>
      </c>
      <c r="S118" s="24" t="s">
        <v>278</v>
      </c>
      <c r="T118" s="24">
        <v>292</v>
      </c>
      <c r="U118" s="24">
        <v>10</v>
      </c>
      <c r="V118" s="24">
        <v>1</v>
      </c>
      <c r="W118" s="87">
        <v>4</v>
      </c>
      <c r="X118" s="88">
        <f t="shared" si="34"/>
        <v>0.25</v>
      </c>
      <c r="Y118" s="24">
        <v>14</v>
      </c>
      <c r="Z118" s="24">
        <v>14</v>
      </c>
      <c r="AA118" s="24">
        <v>80</v>
      </c>
      <c r="AB118" s="24">
        <v>79</v>
      </c>
      <c r="AC118" s="24">
        <v>1</v>
      </c>
      <c r="AD118" s="24">
        <v>1</v>
      </c>
      <c r="AE118" s="24">
        <v>9</v>
      </c>
      <c r="AF118" s="24">
        <v>10</v>
      </c>
      <c r="AG118" s="24">
        <v>1</v>
      </c>
      <c r="AH118" s="24">
        <v>1</v>
      </c>
      <c r="AI118" s="24">
        <v>1</v>
      </c>
      <c r="AJ118" s="24">
        <v>0</v>
      </c>
      <c r="AK118" s="24">
        <v>10</v>
      </c>
      <c r="AL118" s="24">
        <v>12</v>
      </c>
      <c r="AM118" s="165">
        <v>22</v>
      </c>
      <c r="AN118" s="22">
        <v>2.5</v>
      </c>
      <c r="AO118" s="22">
        <v>1</v>
      </c>
      <c r="AP118" s="22">
        <v>10</v>
      </c>
      <c r="AQ118" s="22">
        <v>3</v>
      </c>
      <c r="AR118" s="22">
        <v>1.2</v>
      </c>
      <c r="AS118" s="22">
        <v>12</v>
      </c>
      <c r="AT118" s="77">
        <v>5.5</v>
      </c>
      <c r="AU118" s="77">
        <f t="shared" si="23"/>
        <v>7.5085324232081918E-2</v>
      </c>
      <c r="AV118" s="103">
        <v>2.2000000000000002</v>
      </c>
      <c r="AW118" s="22">
        <v>22</v>
      </c>
      <c r="AX118" s="22">
        <v>1</v>
      </c>
      <c r="AY118" s="45">
        <f t="shared" si="39"/>
        <v>0.45454545454545453</v>
      </c>
      <c r="AZ118" s="45">
        <f t="shared" si="35"/>
        <v>0.1</v>
      </c>
      <c r="BA118" s="22">
        <f t="shared" si="25"/>
        <v>0.4</v>
      </c>
      <c r="BB118" s="104">
        <v>87</v>
      </c>
      <c r="BC118" s="104">
        <v>2878</v>
      </c>
      <c r="BD118" s="104" t="s">
        <v>454</v>
      </c>
      <c r="BE118" s="104" t="s">
        <v>455</v>
      </c>
      <c r="BF118" s="104">
        <v>1622</v>
      </c>
      <c r="BG118" s="104">
        <v>53</v>
      </c>
      <c r="BH118" s="22">
        <f t="shared" si="36"/>
        <v>0.18002466091245375</v>
      </c>
      <c r="BI118" s="105">
        <f t="shared" si="37"/>
        <v>4.5977011494252873E-2</v>
      </c>
    </row>
    <row r="119" spans="1:61" ht="25" customHeight="1" x14ac:dyDescent="0.35">
      <c r="A119" s="111" t="s">
        <v>82</v>
      </c>
      <c r="B119" s="159" t="s">
        <v>287</v>
      </c>
      <c r="C119" s="24" t="str">
        <f t="shared" si="28"/>
        <v>3_13To36M</v>
      </c>
      <c r="D119" s="24" t="str">
        <f t="shared" si="29"/>
        <v>1_SMALL</v>
      </c>
      <c r="E119" s="24" t="s">
        <v>314</v>
      </c>
      <c r="F119" s="111">
        <f t="shared" si="20"/>
        <v>3</v>
      </c>
      <c r="G119" s="56" t="str">
        <f t="shared" si="30"/>
        <v>2_FEW</v>
      </c>
      <c r="H119" s="143">
        <v>3</v>
      </c>
      <c r="I119" s="63" t="s">
        <v>310</v>
      </c>
      <c r="J119" s="71">
        <v>0</v>
      </c>
      <c r="K119" s="56" t="str">
        <f t="shared" si="31"/>
        <v>0_NONE</v>
      </c>
      <c r="L119" s="184">
        <f t="shared" si="38"/>
        <v>0</v>
      </c>
      <c r="M119" s="56" t="s">
        <v>770</v>
      </c>
      <c r="N119" s="56" t="s">
        <v>771</v>
      </c>
      <c r="O119" s="56" t="s">
        <v>779</v>
      </c>
      <c r="P119" s="56" t="s">
        <v>777</v>
      </c>
      <c r="Q119" s="74" t="str">
        <f t="shared" si="21"/>
        <v>TURF: REGULAR ABSENCE (0_NONE) with NO EXCEPTIONS  ;REEDS: 3_SEVERAL ; IDLE Periods:SIGNIFICANT</v>
      </c>
      <c r="R119" s="229" t="str">
        <f t="shared" si="32"/>
        <v>3_MODERATE</v>
      </c>
      <c r="S119" s="24" t="s">
        <v>278</v>
      </c>
      <c r="T119" s="24">
        <v>383</v>
      </c>
      <c r="U119" s="24">
        <v>13</v>
      </c>
      <c r="V119" s="24">
        <v>2</v>
      </c>
      <c r="W119" s="87">
        <v>4</v>
      </c>
      <c r="X119" s="88">
        <f t="shared" si="34"/>
        <v>0.75</v>
      </c>
      <c r="Y119" s="24">
        <v>5</v>
      </c>
      <c r="Z119" s="24">
        <v>5</v>
      </c>
      <c r="AA119" s="24">
        <v>40</v>
      </c>
      <c r="AB119" s="24">
        <v>45</v>
      </c>
      <c r="AC119" s="24">
        <v>1</v>
      </c>
      <c r="AD119" s="24">
        <v>1</v>
      </c>
      <c r="AE119" s="24">
        <v>12</v>
      </c>
      <c r="AF119" s="24">
        <v>12</v>
      </c>
      <c r="AG119" s="24">
        <v>9</v>
      </c>
      <c r="AH119" s="24">
        <v>4</v>
      </c>
      <c r="AI119" s="24">
        <v>17</v>
      </c>
      <c r="AJ119" s="24">
        <v>0</v>
      </c>
      <c r="AK119" s="24">
        <v>21</v>
      </c>
      <c r="AL119" s="24">
        <v>33</v>
      </c>
      <c r="AM119" s="165">
        <v>54</v>
      </c>
      <c r="AN119" s="22">
        <v>5.25</v>
      </c>
      <c r="AO119" s="22">
        <v>1.6153846153846101</v>
      </c>
      <c r="AP119" s="22">
        <v>10.5</v>
      </c>
      <c r="AQ119" s="22">
        <v>8.25</v>
      </c>
      <c r="AR119" s="22">
        <v>2.5384615384615299</v>
      </c>
      <c r="AS119" s="22">
        <v>16.5</v>
      </c>
      <c r="AT119" s="77">
        <v>13.5</v>
      </c>
      <c r="AU119" s="77">
        <f t="shared" si="23"/>
        <v>0.140625</v>
      </c>
      <c r="AV119" s="103">
        <v>4.1538461538461497</v>
      </c>
      <c r="AW119" s="22">
        <v>27</v>
      </c>
      <c r="AX119" s="22">
        <v>1</v>
      </c>
      <c r="AY119" s="45">
        <f t="shared" si="39"/>
        <v>0.3888888888888889</v>
      </c>
      <c r="AZ119" s="45">
        <f t="shared" si="35"/>
        <v>0.23076923076923078</v>
      </c>
      <c r="BA119" s="22">
        <f t="shared" si="25"/>
        <v>0.30769230769230771</v>
      </c>
      <c r="BB119" s="104">
        <v>62</v>
      </c>
      <c r="BC119" s="104">
        <v>374</v>
      </c>
      <c r="BD119" s="104" t="s">
        <v>448</v>
      </c>
      <c r="BE119" s="104" t="s">
        <v>449</v>
      </c>
      <c r="BF119" s="104">
        <v>1179</v>
      </c>
      <c r="BG119" s="104">
        <v>38</v>
      </c>
      <c r="BH119" s="22">
        <f t="shared" si="36"/>
        <v>0.3248515691263783</v>
      </c>
      <c r="BI119" s="105">
        <f t="shared" si="37"/>
        <v>6.4516129032258063E-2</v>
      </c>
    </row>
    <row r="120" spans="1:61" ht="25" customHeight="1" x14ac:dyDescent="0.35">
      <c r="A120" s="39" t="s">
        <v>57</v>
      </c>
      <c r="B120" s="159" t="s">
        <v>287</v>
      </c>
      <c r="C120" s="24" t="str">
        <f t="shared" si="28"/>
        <v>3_13To36M</v>
      </c>
      <c r="D120" s="24" t="str">
        <f t="shared" si="29"/>
        <v>1_SMALL</v>
      </c>
      <c r="E120" s="24" t="s">
        <v>284</v>
      </c>
      <c r="F120" s="39">
        <f t="shared" si="20"/>
        <v>2</v>
      </c>
      <c r="G120" s="56" t="str">
        <f t="shared" si="30"/>
        <v>2_FEW</v>
      </c>
      <c r="H120" s="171">
        <v>1</v>
      </c>
      <c r="I120" s="63" t="s">
        <v>303</v>
      </c>
      <c r="J120" s="71">
        <v>1</v>
      </c>
      <c r="K120" s="56" t="str">
        <f t="shared" si="31"/>
        <v>1_TOO_FEW</v>
      </c>
      <c r="L120" s="184">
        <f t="shared" si="38"/>
        <v>0.5</v>
      </c>
      <c r="M120" s="56" t="s">
        <v>770</v>
      </c>
      <c r="N120" s="56" t="s">
        <v>771</v>
      </c>
      <c r="O120" s="56" t="s">
        <v>775</v>
      </c>
      <c r="P120" s="56" t="s">
        <v>777</v>
      </c>
      <c r="Q120" s="74" t="str">
        <f t="shared" si="21"/>
        <v>TURF: REGULAR ABSENCE (1_TOO_FEW) with FEW EXCEPTIONS  ;REEDS: 1_SINGLE ; IDLE Periods:SIGNIFICANT</v>
      </c>
      <c r="R120" s="229" t="str">
        <f t="shared" si="32"/>
        <v>3_MODERATE</v>
      </c>
      <c r="S120" s="24" t="s">
        <v>278</v>
      </c>
      <c r="T120" s="24">
        <v>430</v>
      </c>
      <c r="U120" s="24">
        <v>15</v>
      </c>
      <c r="V120" s="24">
        <v>2</v>
      </c>
      <c r="W120" s="87">
        <v>17</v>
      </c>
      <c r="X120" s="88">
        <f t="shared" si="34"/>
        <v>0.11764705882352941</v>
      </c>
      <c r="Y120" s="24">
        <v>6</v>
      </c>
      <c r="Z120" s="24">
        <v>6</v>
      </c>
      <c r="AA120" s="24">
        <v>19</v>
      </c>
      <c r="AB120" s="24">
        <v>19</v>
      </c>
      <c r="AC120" s="24">
        <v>1</v>
      </c>
      <c r="AD120" s="24">
        <v>1</v>
      </c>
      <c r="AE120" s="24">
        <v>3</v>
      </c>
      <c r="AF120" s="24">
        <v>3</v>
      </c>
      <c r="AG120" s="24">
        <v>7</v>
      </c>
      <c r="AH120" s="24">
        <v>7</v>
      </c>
      <c r="AI120" s="24">
        <v>11</v>
      </c>
      <c r="AJ120" s="24">
        <v>0</v>
      </c>
      <c r="AK120" s="24">
        <v>10</v>
      </c>
      <c r="AL120" s="24">
        <v>21</v>
      </c>
      <c r="AM120" s="165">
        <v>31</v>
      </c>
      <c r="AN120" s="22">
        <v>0.58823529411764697</v>
      </c>
      <c r="AO120" s="22">
        <v>0.66666666666666596</v>
      </c>
      <c r="AP120" s="22">
        <v>5</v>
      </c>
      <c r="AQ120" s="22">
        <v>1.23529411764705</v>
      </c>
      <c r="AR120" s="22">
        <v>1.4</v>
      </c>
      <c r="AS120" s="22">
        <v>10.5</v>
      </c>
      <c r="AT120" s="77">
        <v>1.8235294117647001</v>
      </c>
      <c r="AU120" s="77">
        <f t="shared" si="23"/>
        <v>7.1925754060324823E-2</v>
      </c>
      <c r="AV120" s="103">
        <v>2.0666666666666602</v>
      </c>
      <c r="AW120" s="22">
        <v>15.5</v>
      </c>
      <c r="AX120" s="22">
        <v>1</v>
      </c>
      <c r="AY120" s="45">
        <f t="shared" si="39"/>
        <v>0.32258064516129031</v>
      </c>
      <c r="AZ120" s="45">
        <f t="shared" si="35"/>
        <v>0.13333333333333333</v>
      </c>
      <c r="BA120" s="22">
        <f t="shared" si="25"/>
        <v>1.1333333333333333</v>
      </c>
      <c r="BB120" s="104">
        <v>260</v>
      </c>
      <c r="BC120" s="104">
        <v>607</v>
      </c>
      <c r="BD120" s="104" t="s">
        <v>384</v>
      </c>
      <c r="BE120" s="104" t="s">
        <v>385</v>
      </c>
      <c r="BF120" s="104">
        <v>632</v>
      </c>
      <c r="BG120" s="104">
        <v>20</v>
      </c>
      <c r="BH120" s="22">
        <f t="shared" si="36"/>
        <v>0.680379746835443</v>
      </c>
      <c r="BI120" s="105">
        <f t="shared" si="37"/>
        <v>6.5384615384615388E-2</v>
      </c>
    </row>
    <row r="121" spans="1:61" ht="25" customHeight="1" x14ac:dyDescent="0.35">
      <c r="A121" s="142" t="s">
        <v>112</v>
      </c>
      <c r="B121" s="159" t="s">
        <v>287</v>
      </c>
      <c r="C121" s="24" t="str">
        <f t="shared" si="28"/>
        <v>3_13To36M</v>
      </c>
      <c r="D121" s="24" t="str">
        <f t="shared" si="29"/>
        <v>1_SMALL</v>
      </c>
      <c r="E121" s="24" t="s">
        <v>313</v>
      </c>
      <c r="F121" s="110">
        <f t="shared" si="20"/>
        <v>3</v>
      </c>
      <c r="G121" s="56" t="str">
        <f t="shared" si="30"/>
        <v>2_FEW</v>
      </c>
      <c r="H121" s="66">
        <v>0</v>
      </c>
      <c r="I121" s="63" t="s">
        <v>279</v>
      </c>
      <c r="J121" s="102">
        <v>3</v>
      </c>
      <c r="K121" s="56" t="str">
        <f t="shared" si="31"/>
        <v>2_FEW</v>
      </c>
      <c r="L121" s="184">
        <f t="shared" si="38"/>
        <v>1</v>
      </c>
      <c r="M121" s="56" t="s">
        <v>770</v>
      </c>
      <c r="N121" s="56" t="s">
        <v>771</v>
      </c>
      <c r="O121" s="56" t="s">
        <v>775</v>
      </c>
      <c r="P121" s="56" t="s">
        <v>777</v>
      </c>
      <c r="Q121" s="74" t="str">
        <f t="shared" si="21"/>
        <v>TURF: REGULAR ABSENCE (2_FEW) with FEW EXCEPTIONS  ;REEDS: 0_NONE ; IDLE Periods:SIGNIFICANT</v>
      </c>
      <c r="R121" s="229" t="str">
        <f t="shared" si="32"/>
        <v>2_SMALL</v>
      </c>
      <c r="S121" s="24" t="s">
        <v>278</v>
      </c>
      <c r="T121" s="24">
        <v>554</v>
      </c>
      <c r="U121" s="24">
        <v>19</v>
      </c>
      <c r="V121" s="24">
        <v>2</v>
      </c>
      <c r="W121" s="87">
        <v>6</v>
      </c>
      <c r="X121" s="88">
        <f t="shared" si="34"/>
        <v>0.5</v>
      </c>
      <c r="Y121" s="24">
        <v>1</v>
      </c>
      <c r="Z121" s="24">
        <v>2</v>
      </c>
      <c r="AA121" s="24">
        <v>7</v>
      </c>
      <c r="AB121" s="24">
        <v>14</v>
      </c>
      <c r="AC121" s="24">
        <v>1</v>
      </c>
      <c r="AD121" s="24">
        <v>0</v>
      </c>
      <c r="AE121" s="24">
        <v>3</v>
      </c>
      <c r="AF121" s="24">
        <v>0</v>
      </c>
      <c r="AG121" s="24">
        <v>4</v>
      </c>
      <c r="AH121" s="24">
        <v>0</v>
      </c>
      <c r="AI121" s="24">
        <v>1</v>
      </c>
      <c r="AJ121" s="24">
        <v>3</v>
      </c>
      <c r="AK121" s="24">
        <v>7</v>
      </c>
      <c r="AL121" s="24">
        <v>4</v>
      </c>
      <c r="AM121" s="165">
        <v>11</v>
      </c>
      <c r="AN121" s="22">
        <v>1.1666666666666601</v>
      </c>
      <c r="AO121" s="22">
        <v>0.36842105263157798</v>
      </c>
      <c r="AP121" s="22">
        <v>3.5</v>
      </c>
      <c r="AQ121" s="22">
        <v>0.66666666666666596</v>
      </c>
      <c r="AR121" s="22">
        <v>0.21052631578947301</v>
      </c>
      <c r="AS121" s="22">
        <v>2</v>
      </c>
      <c r="AT121" s="77">
        <v>1.8333333333333299</v>
      </c>
      <c r="AU121" s="77">
        <f t="shared" si="23"/>
        <v>1.9819819819819819E-2</v>
      </c>
      <c r="AV121" s="103">
        <v>0.57894736842105199</v>
      </c>
      <c r="AW121" s="22">
        <v>5.5</v>
      </c>
      <c r="AX121" s="22">
        <v>2</v>
      </c>
      <c r="AY121" s="45">
        <f t="shared" si="39"/>
        <v>0.63636363636363635</v>
      </c>
      <c r="AZ121" s="45">
        <f t="shared" si="35"/>
        <v>0.15789473684210525</v>
      </c>
      <c r="BA121" s="22">
        <f t="shared" si="25"/>
        <v>0.31578947368421051</v>
      </c>
      <c r="BB121" s="104">
        <v>140</v>
      </c>
      <c r="BC121" s="104">
        <v>266</v>
      </c>
      <c r="BD121" s="104" t="s">
        <v>519</v>
      </c>
      <c r="BE121" s="104" t="s">
        <v>520</v>
      </c>
      <c r="BF121" s="104">
        <v>695</v>
      </c>
      <c r="BG121" s="104">
        <v>22</v>
      </c>
      <c r="BH121" s="22">
        <f t="shared" si="36"/>
        <v>0.7971223021582734</v>
      </c>
      <c r="BI121" s="105">
        <f t="shared" si="37"/>
        <v>4.2857142857142858E-2</v>
      </c>
    </row>
    <row r="122" spans="1:61" ht="25" customHeight="1" x14ac:dyDescent="0.35">
      <c r="A122" s="39" t="s">
        <v>94</v>
      </c>
      <c r="B122" s="159" t="s">
        <v>287</v>
      </c>
      <c r="C122" s="24" t="str">
        <f t="shared" si="28"/>
        <v>3_13To36M</v>
      </c>
      <c r="D122" s="24" t="str">
        <f t="shared" si="29"/>
        <v>3_HIGH</v>
      </c>
      <c r="E122" s="24" t="s">
        <v>320</v>
      </c>
      <c r="F122" s="39">
        <f t="shared" si="20"/>
        <v>1</v>
      </c>
      <c r="G122" s="56" t="str">
        <f t="shared" si="30"/>
        <v>1_TOO_FEW</v>
      </c>
      <c r="H122" s="66">
        <v>1</v>
      </c>
      <c r="I122" s="63" t="s">
        <v>303</v>
      </c>
      <c r="J122" s="71">
        <v>0</v>
      </c>
      <c r="K122" s="56" t="str">
        <f t="shared" si="31"/>
        <v>0_NONE</v>
      </c>
      <c r="L122" s="184">
        <f t="shared" si="38"/>
        <v>0</v>
      </c>
      <c r="M122" s="56" t="s">
        <v>770</v>
      </c>
      <c r="N122" s="56" t="s">
        <v>771</v>
      </c>
      <c r="O122" s="56" t="s">
        <v>775</v>
      </c>
      <c r="P122" s="56" t="s">
        <v>777</v>
      </c>
      <c r="Q122" s="74" t="str">
        <f t="shared" si="21"/>
        <v>TURF: REGULAR ABSENCE (0_NONE) with FEW EXCEPTIONS  ;REEDS: 1_SINGLE ; IDLE Periods:SIGNIFICANT</v>
      </c>
      <c r="R122" s="229" t="str">
        <f t="shared" si="32"/>
        <v>4_HIGH</v>
      </c>
      <c r="S122" s="24" t="s">
        <v>295</v>
      </c>
      <c r="T122" s="24">
        <v>594</v>
      </c>
      <c r="U122" s="24">
        <v>20</v>
      </c>
      <c r="V122" s="24">
        <v>2</v>
      </c>
      <c r="W122" s="87">
        <v>9</v>
      </c>
      <c r="X122" s="88">
        <f t="shared" si="34"/>
        <v>0.1111111111111111</v>
      </c>
      <c r="Y122" s="24">
        <v>47</v>
      </c>
      <c r="Z122" s="24">
        <v>4</v>
      </c>
      <c r="AA122" s="24">
        <v>362</v>
      </c>
      <c r="AB122" s="24">
        <v>28</v>
      </c>
      <c r="AC122" s="24">
        <v>2</v>
      </c>
      <c r="AD122" s="24">
        <v>45</v>
      </c>
      <c r="AE122" s="24">
        <v>17</v>
      </c>
      <c r="AF122" s="24">
        <v>348</v>
      </c>
      <c r="AG122" s="24">
        <v>5</v>
      </c>
      <c r="AH122" s="24">
        <v>8</v>
      </c>
      <c r="AI122" s="24">
        <v>5</v>
      </c>
      <c r="AJ122" s="24">
        <v>0</v>
      </c>
      <c r="AK122" s="24">
        <v>22</v>
      </c>
      <c r="AL122" s="24">
        <v>361</v>
      </c>
      <c r="AM122" s="165">
        <v>383</v>
      </c>
      <c r="AN122" s="22">
        <v>2.4444444444444402</v>
      </c>
      <c r="AO122" s="22">
        <v>1.1000000000000001</v>
      </c>
      <c r="AP122" s="22">
        <v>11</v>
      </c>
      <c r="AQ122" s="22">
        <v>40.1111111111111</v>
      </c>
      <c r="AR122" s="22">
        <v>18.05</v>
      </c>
      <c r="AS122" s="22">
        <v>180.5</v>
      </c>
      <c r="AT122" s="77">
        <v>42.5555555555555</v>
      </c>
      <c r="AU122" s="77">
        <f t="shared" si="23"/>
        <v>0.64369747899159668</v>
      </c>
      <c r="AV122" s="103">
        <v>19.149999999999999</v>
      </c>
      <c r="AW122" s="22">
        <v>191.5</v>
      </c>
      <c r="AX122" s="22">
        <v>8.5106382978723402E-2</v>
      </c>
      <c r="AY122" s="45">
        <f t="shared" si="39"/>
        <v>5.7441253263707574E-2</v>
      </c>
      <c r="AZ122" s="45">
        <f t="shared" si="35"/>
        <v>0.05</v>
      </c>
      <c r="BA122" s="22">
        <f t="shared" si="25"/>
        <v>0.45</v>
      </c>
      <c r="BB122" s="104">
        <v>31566</v>
      </c>
      <c r="BC122" s="104">
        <v>123703</v>
      </c>
      <c r="BD122" s="104" t="s">
        <v>476</v>
      </c>
      <c r="BE122" s="104" t="s">
        <v>477</v>
      </c>
      <c r="BF122" s="104">
        <v>3229</v>
      </c>
      <c r="BG122" s="104">
        <v>106</v>
      </c>
      <c r="BH122" s="22">
        <f t="shared" si="36"/>
        <v>0.18395788169711985</v>
      </c>
      <c r="BI122" s="105">
        <f t="shared" si="37"/>
        <v>2.8511689792815053E-4</v>
      </c>
    </row>
    <row r="123" spans="1:61" ht="25" customHeight="1" x14ac:dyDescent="0.35">
      <c r="A123" s="24" t="s">
        <v>30</v>
      </c>
      <c r="B123" s="159" t="s">
        <v>287</v>
      </c>
      <c r="C123" s="24" t="str">
        <f t="shared" si="28"/>
        <v>3_13To36M</v>
      </c>
      <c r="D123" s="24" t="str">
        <f t="shared" si="29"/>
        <v>1_SMALL</v>
      </c>
      <c r="E123" s="24" t="s">
        <v>284</v>
      </c>
      <c r="F123" s="39">
        <f t="shared" si="20"/>
        <v>2</v>
      </c>
      <c r="G123" s="56" t="str">
        <f t="shared" si="30"/>
        <v>2_FEW</v>
      </c>
      <c r="H123" s="66">
        <v>1</v>
      </c>
      <c r="I123" s="63" t="s">
        <v>303</v>
      </c>
      <c r="J123" s="71">
        <v>1</v>
      </c>
      <c r="K123" s="56" t="str">
        <f t="shared" si="31"/>
        <v>1_TOO_FEW</v>
      </c>
      <c r="L123" s="184">
        <f t="shared" si="38"/>
        <v>0.5</v>
      </c>
      <c r="M123" s="56" t="s">
        <v>770</v>
      </c>
      <c r="N123" s="56" t="s">
        <v>771</v>
      </c>
      <c r="O123" s="56" t="s">
        <v>775</v>
      </c>
      <c r="P123" s="56" t="s">
        <v>777</v>
      </c>
      <c r="Q123" s="74" t="str">
        <f t="shared" si="21"/>
        <v>TURF: REGULAR ABSENCE (1_TOO_FEW) with FEW EXCEPTIONS  ;REEDS: 1_SINGLE ; IDLE Periods:SIGNIFICANT</v>
      </c>
      <c r="R123" s="229" t="str">
        <f t="shared" si="32"/>
        <v>2_SMALL</v>
      </c>
      <c r="S123" s="24" t="s">
        <v>278</v>
      </c>
      <c r="T123" s="24">
        <v>683</v>
      </c>
      <c r="U123" s="24">
        <v>23</v>
      </c>
      <c r="V123" s="24">
        <v>2</v>
      </c>
      <c r="W123" s="87">
        <v>4</v>
      </c>
      <c r="X123" s="88">
        <f t="shared" si="34"/>
        <v>0.5</v>
      </c>
      <c r="Y123" s="24">
        <v>1</v>
      </c>
      <c r="Z123" s="24">
        <v>1</v>
      </c>
      <c r="AA123" s="24">
        <v>10</v>
      </c>
      <c r="AB123" s="24">
        <v>9</v>
      </c>
      <c r="AC123" s="24">
        <v>1</v>
      </c>
      <c r="AD123" s="24">
        <v>1</v>
      </c>
      <c r="AE123" s="24">
        <v>9</v>
      </c>
      <c r="AF123" s="24">
        <v>9</v>
      </c>
      <c r="AG123" s="24">
        <v>0</v>
      </c>
      <c r="AH123" s="24">
        <v>1</v>
      </c>
      <c r="AI123" s="24">
        <v>0</v>
      </c>
      <c r="AJ123" s="24">
        <v>1</v>
      </c>
      <c r="AK123" s="24">
        <v>9</v>
      </c>
      <c r="AL123" s="24">
        <v>11</v>
      </c>
      <c r="AM123" s="165">
        <v>20</v>
      </c>
      <c r="AN123" s="22">
        <v>2.25</v>
      </c>
      <c r="AO123" s="22">
        <v>0.39130434782608697</v>
      </c>
      <c r="AP123" s="22">
        <v>4.5</v>
      </c>
      <c r="AQ123" s="22">
        <v>2.75</v>
      </c>
      <c r="AR123" s="22">
        <v>0.47826086956521702</v>
      </c>
      <c r="AS123" s="22">
        <v>5.5</v>
      </c>
      <c r="AT123" s="77">
        <v>5</v>
      </c>
      <c r="AU123" s="77">
        <f t="shared" si="23"/>
        <v>2.9239766081871343E-2</v>
      </c>
      <c r="AV123" s="103">
        <v>0.86956521739130399</v>
      </c>
      <c r="AW123" s="22">
        <v>10</v>
      </c>
      <c r="AX123" s="22">
        <v>1</v>
      </c>
      <c r="AY123" s="45">
        <f t="shared" si="39"/>
        <v>0.45</v>
      </c>
      <c r="AZ123" s="45">
        <f t="shared" si="35"/>
        <v>8.6956521739130432E-2</v>
      </c>
      <c r="BA123" s="22">
        <f t="shared" si="25"/>
        <v>0.17391304347826086</v>
      </c>
      <c r="BB123" s="104">
        <v>36</v>
      </c>
      <c r="BC123" s="104">
        <v>86</v>
      </c>
      <c r="BD123" s="104" t="s">
        <v>380</v>
      </c>
      <c r="BE123" s="104" t="s">
        <v>381</v>
      </c>
      <c r="BF123" s="104">
        <v>726</v>
      </c>
      <c r="BG123" s="104">
        <v>23</v>
      </c>
      <c r="BH123" s="22">
        <f t="shared" si="36"/>
        <v>0.94077134986225897</v>
      </c>
      <c r="BI123" s="105">
        <f t="shared" si="37"/>
        <v>0.1111111111111111</v>
      </c>
    </row>
    <row r="124" spans="1:61" ht="25" customHeight="1" x14ac:dyDescent="0.35">
      <c r="A124" s="24" t="s">
        <v>34</v>
      </c>
      <c r="B124" s="159" t="s">
        <v>287</v>
      </c>
      <c r="C124" s="24" t="str">
        <f t="shared" si="28"/>
        <v>4_LONG</v>
      </c>
      <c r="D124" s="24" t="str">
        <f t="shared" si="29"/>
        <v>0_NONE</v>
      </c>
      <c r="E124" s="24" t="s">
        <v>284</v>
      </c>
      <c r="F124" s="39">
        <f t="shared" si="20"/>
        <v>1</v>
      </c>
      <c r="G124" s="56" t="str">
        <f t="shared" si="30"/>
        <v>1_TOO_FEW</v>
      </c>
      <c r="H124" s="66">
        <v>1</v>
      </c>
      <c r="I124" s="63" t="s">
        <v>303</v>
      </c>
      <c r="J124" s="71">
        <v>0</v>
      </c>
      <c r="K124" s="56" t="str">
        <f t="shared" si="31"/>
        <v>0_NONE</v>
      </c>
      <c r="L124" s="184">
        <f t="shared" si="38"/>
        <v>0</v>
      </c>
      <c r="M124" s="56" t="s">
        <v>770</v>
      </c>
      <c r="N124" s="56" t="s">
        <v>771</v>
      </c>
      <c r="O124" s="56" t="s">
        <v>775</v>
      </c>
      <c r="P124" s="56" t="s">
        <v>777</v>
      </c>
      <c r="Q124" s="74" t="str">
        <f t="shared" si="21"/>
        <v>TURF: REGULAR ABSENCE (0_NONE) with FEW EXCEPTIONS  ;REEDS: 1_SINGLE ; IDLE Periods:SIGNIFICANT</v>
      </c>
      <c r="R124" s="229" t="str">
        <f t="shared" si="32"/>
        <v>2_SMALL</v>
      </c>
      <c r="S124" s="24" t="s">
        <v>278</v>
      </c>
      <c r="T124" s="24">
        <v>1227</v>
      </c>
      <c r="U124" s="24">
        <v>41</v>
      </c>
      <c r="V124" s="24">
        <v>4</v>
      </c>
      <c r="W124" s="87">
        <v>2</v>
      </c>
      <c r="X124" s="88">
        <f t="shared" si="34"/>
        <v>0.5</v>
      </c>
      <c r="Y124" s="24">
        <v>3</v>
      </c>
      <c r="Z124" s="24">
        <v>3</v>
      </c>
      <c r="AA124" s="24">
        <v>20</v>
      </c>
      <c r="AB124" s="24">
        <v>28</v>
      </c>
      <c r="AC124" s="24">
        <v>0</v>
      </c>
      <c r="AD124" s="24">
        <v>0</v>
      </c>
      <c r="AE124" s="24">
        <v>0</v>
      </c>
      <c r="AF124" s="24">
        <v>0</v>
      </c>
      <c r="AG124" s="24">
        <v>10</v>
      </c>
      <c r="AH124" s="24">
        <v>2</v>
      </c>
      <c r="AI124" s="24">
        <v>12</v>
      </c>
      <c r="AJ124" s="24">
        <v>0</v>
      </c>
      <c r="AK124" s="24">
        <v>10</v>
      </c>
      <c r="AL124" s="24">
        <v>14</v>
      </c>
      <c r="AM124" s="165">
        <v>24</v>
      </c>
      <c r="AN124" s="22">
        <v>5</v>
      </c>
      <c r="AO124" s="22">
        <v>0.24390243902438999</v>
      </c>
      <c r="AP124" s="22">
        <v>2.5</v>
      </c>
      <c r="AQ124" s="22">
        <v>7</v>
      </c>
      <c r="AR124" s="22">
        <v>0.34146341463414598</v>
      </c>
      <c r="AS124" s="22">
        <v>3.5</v>
      </c>
      <c r="AT124" s="77">
        <v>12</v>
      </c>
      <c r="AU124" s="77">
        <f t="shared" si="23"/>
        <v>1.9543973941368076E-2</v>
      </c>
      <c r="AV124" s="103">
        <v>0.585365853658536</v>
      </c>
      <c r="AW124" s="22">
        <v>6</v>
      </c>
      <c r="AX124" s="22">
        <v>1</v>
      </c>
      <c r="AY124" s="45">
        <f t="shared" si="39"/>
        <v>0.41666666666666669</v>
      </c>
      <c r="AZ124" s="45">
        <f t="shared" si="35"/>
        <v>2.4390243902439025E-2</v>
      </c>
      <c r="BA124" s="22">
        <f t="shared" si="25"/>
        <v>4.878048780487805E-2</v>
      </c>
      <c r="BB124" s="104">
        <v>127</v>
      </c>
      <c r="BC124" s="104">
        <v>245</v>
      </c>
      <c r="BD124" s="104" t="s">
        <v>416</v>
      </c>
      <c r="BE124" s="104" t="s">
        <v>417</v>
      </c>
      <c r="BF124" s="104">
        <v>1715</v>
      </c>
      <c r="BG124" s="104">
        <v>56</v>
      </c>
      <c r="BH124" s="22">
        <f t="shared" si="36"/>
        <v>0.71545189504373174</v>
      </c>
      <c r="BI124" s="105">
        <f t="shared" si="37"/>
        <v>1.5748031496062992E-2</v>
      </c>
    </row>
    <row r="125" spans="1:61" ht="25" customHeight="1" x14ac:dyDescent="0.35">
      <c r="A125" s="24" t="s">
        <v>209</v>
      </c>
      <c r="B125" s="159" t="s">
        <v>287</v>
      </c>
      <c r="C125" s="24" t="str">
        <f t="shared" si="28"/>
        <v>4_LONG</v>
      </c>
      <c r="D125" s="24" t="str">
        <f t="shared" si="29"/>
        <v>1_SMALL</v>
      </c>
      <c r="E125" s="24" t="s">
        <v>315</v>
      </c>
      <c r="F125" s="39">
        <f t="shared" si="20"/>
        <v>1</v>
      </c>
      <c r="G125" s="56" t="str">
        <f t="shared" si="30"/>
        <v>1_TOO_FEW</v>
      </c>
      <c r="H125" s="66">
        <v>0</v>
      </c>
      <c r="I125" s="63" t="s">
        <v>279</v>
      </c>
      <c r="J125" s="71">
        <v>1</v>
      </c>
      <c r="K125" s="56" t="str">
        <f t="shared" si="31"/>
        <v>1_TOO_FEW</v>
      </c>
      <c r="L125" s="184">
        <f t="shared" si="38"/>
        <v>1</v>
      </c>
      <c r="M125" s="56" t="s">
        <v>770</v>
      </c>
      <c r="N125" s="56" t="s">
        <v>771</v>
      </c>
      <c r="O125" s="56" t="s">
        <v>775</v>
      </c>
      <c r="P125" s="56" t="s">
        <v>777</v>
      </c>
      <c r="Q125" s="74" t="str">
        <f t="shared" si="21"/>
        <v>TURF: REGULAR ABSENCE (1_TOO_FEW) with FEW EXCEPTIONS  ;REEDS: 0_NONE ; IDLE Periods:SIGNIFICANT</v>
      </c>
      <c r="R125" s="229" t="str">
        <f t="shared" si="32"/>
        <v>2_SMALL</v>
      </c>
      <c r="S125" s="24" t="s">
        <v>288</v>
      </c>
      <c r="T125" s="24">
        <v>1397</v>
      </c>
      <c r="U125" s="24">
        <v>46</v>
      </c>
      <c r="V125" s="24">
        <v>4</v>
      </c>
      <c r="W125" s="87">
        <v>5</v>
      </c>
      <c r="X125" s="88">
        <f t="shared" si="34"/>
        <v>0.2</v>
      </c>
      <c r="Y125" s="24">
        <v>1</v>
      </c>
      <c r="Z125" s="24">
        <v>2</v>
      </c>
      <c r="AA125" s="24">
        <v>2</v>
      </c>
      <c r="AB125" s="24">
        <v>14</v>
      </c>
      <c r="AC125" s="24">
        <v>1</v>
      </c>
      <c r="AD125" s="24">
        <v>0</v>
      </c>
      <c r="AE125" s="24">
        <v>11</v>
      </c>
      <c r="AF125" s="24">
        <v>0</v>
      </c>
      <c r="AG125" s="24">
        <v>1</v>
      </c>
      <c r="AH125" s="24">
        <v>0</v>
      </c>
      <c r="AI125" s="24">
        <v>0</v>
      </c>
      <c r="AJ125" s="24">
        <v>0</v>
      </c>
      <c r="AK125" s="24">
        <v>12</v>
      </c>
      <c r="AL125" s="24">
        <v>0</v>
      </c>
      <c r="AM125" s="165">
        <v>12</v>
      </c>
      <c r="AN125" s="22">
        <v>2.4</v>
      </c>
      <c r="AO125" s="22">
        <v>0.26086956521739102</v>
      </c>
      <c r="AP125" s="22">
        <v>3</v>
      </c>
      <c r="AQ125" s="22">
        <v>0</v>
      </c>
      <c r="AR125" s="22">
        <v>0</v>
      </c>
      <c r="AS125" s="22">
        <v>0</v>
      </c>
      <c r="AT125" s="77">
        <v>2.4</v>
      </c>
      <c r="AU125" s="77">
        <f t="shared" si="23"/>
        <v>8.5836909871244635E-3</v>
      </c>
      <c r="AV125" s="103">
        <v>0.26086956521739102</v>
      </c>
      <c r="AW125" s="22">
        <v>3</v>
      </c>
      <c r="AX125" s="22">
        <v>2</v>
      </c>
      <c r="AY125" s="45">
        <f t="shared" si="39"/>
        <v>1</v>
      </c>
      <c r="AZ125" s="45">
        <f t="shared" si="35"/>
        <v>2.1739130434782608E-2</v>
      </c>
      <c r="BA125" s="22">
        <f t="shared" si="25"/>
        <v>0.10869565217391304</v>
      </c>
      <c r="BB125" s="104">
        <v>1380</v>
      </c>
      <c r="BC125" s="104">
        <v>7063</v>
      </c>
      <c r="BD125" s="104" t="s">
        <v>737</v>
      </c>
      <c r="BE125" s="104" t="s">
        <v>738</v>
      </c>
      <c r="BF125" s="104">
        <v>3539</v>
      </c>
      <c r="BG125" s="104">
        <v>116</v>
      </c>
      <c r="BH125" s="22">
        <f t="shared" si="36"/>
        <v>0.3947442780446454</v>
      </c>
      <c r="BI125" s="105">
        <f t="shared" si="37"/>
        <v>3.6231884057971015E-3</v>
      </c>
    </row>
    <row r="126" spans="1:61" ht="25" customHeight="1" x14ac:dyDescent="0.35">
      <c r="A126" s="205" t="s">
        <v>59</v>
      </c>
      <c r="B126" s="206" t="s">
        <v>328</v>
      </c>
      <c r="C126" s="205" t="str">
        <f t="shared" si="28"/>
        <v>0_UpTo10Days</v>
      </c>
      <c r="D126" s="205" t="str">
        <f t="shared" si="29"/>
        <v>0_NONE</v>
      </c>
      <c r="E126" s="205" t="s">
        <v>284</v>
      </c>
      <c r="F126" s="205">
        <f t="shared" si="20"/>
        <v>7</v>
      </c>
      <c r="G126" s="207" t="str">
        <f t="shared" si="30"/>
        <v>3_MODERATE</v>
      </c>
      <c r="H126" s="208">
        <v>0</v>
      </c>
      <c r="I126" s="207" t="s">
        <v>279</v>
      </c>
      <c r="J126" s="208">
        <v>7</v>
      </c>
      <c r="K126" s="207" t="str">
        <f t="shared" si="31"/>
        <v>3_MODERATE</v>
      </c>
      <c r="L126" s="209">
        <f t="shared" si="38"/>
        <v>1</v>
      </c>
      <c r="M126" s="207" t="s">
        <v>770</v>
      </c>
      <c r="N126" s="207" t="s">
        <v>778</v>
      </c>
      <c r="O126" s="207" t="s">
        <v>779</v>
      </c>
      <c r="P126" s="207" t="s">
        <v>779</v>
      </c>
      <c r="Q126" s="210" t="str">
        <f t="shared" si="21"/>
        <v>TURF: REGULAR PRESENCE (3_MODERATE) with NO EXCEPTIONS  ;REEDS: 0_NONE ; IDLE Periods:NO</v>
      </c>
      <c r="R126" s="211" t="str">
        <f t="shared" si="32"/>
        <v>3_MODERATE</v>
      </c>
      <c r="S126" s="205" t="s">
        <v>278</v>
      </c>
      <c r="T126" s="205">
        <v>6</v>
      </c>
      <c r="U126" s="205">
        <v>1</v>
      </c>
      <c r="V126" s="205">
        <v>1</v>
      </c>
      <c r="W126" s="212">
        <v>10</v>
      </c>
      <c r="X126" s="213">
        <f t="shared" si="34"/>
        <v>0.7</v>
      </c>
      <c r="Y126" s="205">
        <v>6</v>
      </c>
      <c r="Z126" s="205">
        <v>6</v>
      </c>
      <c r="AA126" s="205">
        <v>15</v>
      </c>
      <c r="AB126" s="205">
        <v>29</v>
      </c>
      <c r="AC126" s="205">
        <v>0</v>
      </c>
      <c r="AD126" s="205">
        <v>0</v>
      </c>
      <c r="AE126" s="205">
        <v>0</v>
      </c>
      <c r="AF126" s="205">
        <v>0</v>
      </c>
      <c r="AG126" s="205">
        <v>36</v>
      </c>
      <c r="AH126" s="205">
        <v>22</v>
      </c>
      <c r="AI126" s="205">
        <v>5</v>
      </c>
      <c r="AJ126" s="205">
        <v>0</v>
      </c>
      <c r="AK126" s="205">
        <v>36</v>
      </c>
      <c r="AL126" s="205">
        <v>27</v>
      </c>
      <c r="AM126" s="214">
        <v>63</v>
      </c>
      <c r="AN126" s="215">
        <v>3.6</v>
      </c>
      <c r="AO126" s="215">
        <v>36</v>
      </c>
      <c r="AP126" s="215">
        <v>36</v>
      </c>
      <c r="AQ126" s="215">
        <v>2.7</v>
      </c>
      <c r="AR126" s="215">
        <v>27</v>
      </c>
      <c r="AS126" s="215">
        <v>27</v>
      </c>
      <c r="AT126" s="216">
        <v>6.3</v>
      </c>
      <c r="AU126" s="216">
        <f t="shared" si="23"/>
        <v>9</v>
      </c>
      <c r="AV126" s="217">
        <v>63</v>
      </c>
      <c r="AW126" s="215">
        <v>63</v>
      </c>
      <c r="AX126" s="215">
        <v>1</v>
      </c>
      <c r="AY126" s="218">
        <f t="shared" si="39"/>
        <v>0.5714285714285714</v>
      </c>
      <c r="AZ126" s="218">
        <f t="shared" si="35"/>
        <v>7</v>
      </c>
      <c r="BA126" s="215">
        <f t="shared" si="25"/>
        <v>10</v>
      </c>
      <c r="BB126" s="219">
        <v>109</v>
      </c>
      <c r="BC126" s="219">
        <v>588</v>
      </c>
      <c r="BD126" s="219" t="s">
        <v>388</v>
      </c>
      <c r="BE126" s="219" t="s">
        <v>389</v>
      </c>
      <c r="BF126" s="219">
        <v>42</v>
      </c>
      <c r="BG126" s="219">
        <v>1</v>
      </c>
      <c r="BH126" s="215">
        <f t="shared" si="36"/>
        <v>0.14285714285714285</v>
      </c>
      <c r="BI126" s="220">
        <f t="shared" si="37"/>
        <v>9.1743119266055051E-2</v>
      </c>
    </row>
    <row r="127" spans="1:61" ht="25" customHeight="1" x14ac:dyDescent="0.35">
      <c r="A127" s="205" t="s">
        <v>113</v>
      </c>
      <c r="B127" s="206" t="s">
        <v>328</v>
      </c>
      <c r="C127" s="205" t="str">
        <f t="shared" si="28"/>
        <v>1_11To180D</v>
      </c>
      <c r="D127" s="205" t="str">
        <f t="shared" si="29"/>
        <v>2_MODERATE</v>
      </c>
      <c r="E127" s="205" t="s">
        <v>321</v>
      </c>
      <c r="F127" s="205">
        <f t="shared" si="20"/>
        <v>4</v>
      </c>
      <c r="G127" s="207" t="str">
        <f t="shared" si="30"/>
        <v>3_MODERATE</v>
      </c>
      <c r="H127" s="208">
        <v>0</v>
      </c>
      <c r="I127" s="207" t="s">
        <v>279</v>
      </c>
      <c r="J127" s="208">
        <v>4</v>
      </c>
      <c r="K127" s="207" t="str">
        <f t="shared" si="31"/>
        <v>3_MODERATE</v>
      </c>
      <c r="L127" s="209">
        <f t="shared" si="38"/>
        <v>1</v>
      </c>
      <c r="M127" s="207" t="s">
        <v>770</v>
      </c>
      <c r="N127" s="207" t="s">
        <v>778</v>
      </c>
      <c r="O127" s="207" t="s">
        <v>779</v>
      </c>
      <c r="P127" s="207" t="s">
        <v>779</v>
      </c>
      <c r="Q127" s="210" t="str">
        <f t="shared" si="21"/>
        <v>TURF: REGULAR PRESENCE (3_MODERATE) with NO EXCEPTIONS  ;REEDS: 0_NONE ; IDLE Periods:NO</v>
      </c>
      <c r="R127" s="211" t="str">
        <f t="shared" si="32"/>
        <v>2_SMALL</v>
      </c>
      <c r="S127" s="205" t="s">
        <v>278</v>
      </c>
      <c r="T127" s="205">
        <v>31</v>
      </c>
      <c r="U127" s="205">
        <v>2</v>
      </c>
      <c r="V127" s="205">
        <v>1</v>
      </c>
      <c r="W127" s="212">
        <v>7</v>
      </c>
      <c r="X127" s="213">
        <f t="shared" si="34"/>
        <v>0.5714285714285714</v>
      </c>
      <c r="Y127" s="205">
        <v>6</v>
      </c>
      <c r="Z127" s="205">
        <v>7</v>
      </c>
      <c r="AA127" s="205">
        <v>27</v>
      </c>
      <c r="AB127" s="205">
        <v>33</v>
      </c>
      <c r="AC127" s="205">
        <v>3</v>
      </c>
      <c r="AD127" s="205">
        <v>2</v>
      </c>
      <c r="AE127" s="205">
        <v>8</v>
      </c>
      <c r="AF127" s="205">
        <v>5</v>
      </c>
      <c r="AG127" s="205">
        <v>3</v>
      </c>
      <c r="AH127" s="205">
        <v>0</v>
      </c>
      <c r="AI127" s="205">
        <v>0</v>
      </c>
      <c r="AJ127" s="205">
        <v>0</v>
      </c>
      <c r="AK127" s="205">
        <v>11</v>
      </c>
      <c r="AL127" s="205">
        <v>5</v>
      </c>
      <c r="AM127" s="214">
        <v>16</v>
      </c>
      <c r="AN127" s="215">
        <v>1.5714285714285701</v>
      </c>
      <c r="AO127" s="215">
        <v>5.5</v>
      </c>
      <c r="AP127" s="215">
        <v>11</v>
      </c>
      <c r="AQ127" s="215">
        <v>0.71428571428571397</v>
      </c>
      <c r="AR127" s="215">
        <v>2.5</v>
      </c>
      <c r="AS127" s="215">
        <v>5</v>
      </c>
      <c r="AT127" s="216">
        <v>2.2857142857142798</v>
      </c>
      <c r="AU127" s="216">
        <f t="shared" si="23"/>
        <v>0.5</v>
      </c>
      <c r="AV127" s="217">
        <v>8</v>
      </c>
      <c r="AW127" s="215">
        <v>16</v>
      </c>
      <c r="AX127" s="215">
        <v>1.1666666666666601</v>
      </c>
      <c r="AY127" s="218">
        <f t="shared" si="39"/>
        <v>0.6875</v>
      </c>
      <c r="AZ127" s="218">
        <f t="shared" si="35"/>
        <v>2</v>
      </c>
      <c r="BA127" s="215">
        <f t="shared" si="25"/>
        <v>3.5</v>
      </c>
      <c r="BB127" s="219">
        <v>146</v>
      </c>
      <c r="BC127" s="219">
        <v>496</v>
      </c>
      <c r="BD127" s="219" t="s">
        <v>521</v>
      </c>
      <c r="BE127" s="219" t="s">
        <v>522</v>
      </c>
      <c r="BF127" s="219">
        <v>1434</v>
      </c>
      <c r="BG127" s="219">
        <v>47</v>
      </c>
      <c r="BH127" s="215">
        <f t="shared" si="36"/>
        <v>2.1617852161785217E-2</v>
      </c>
      <c r="BI127" s="220">
        <f t="shared" si="37"/>
        <v>4.7945205479452052E-2</v>
      </c>
    </row>
    <row r="128" spans="1:61" ht="25" customHeight="1" x14ac:dyDescent="0.35">
      <c r="A128" s="205" t="s">
        <v>189</v>
      </c>
      <c r="B128" s="206" t="s">
        <v>328</v>
      </c>
      <c r="C128" s="205" t="str">
        <f t="shared" si="28"/>
        <v>1_11To180D</v>
      </c>
      <c r="D128" s="205" t="str">
        <f t="shared" si="29"/>
        <v>1_SMALL</v>
      </c>
      <c r="E128" s="205" t="s">
        <v>323</v>
      </c>
      <c r="F128" s="205">
        <f t="shared" si="20"/>
        <v>5</v>
      </c>
      <c r="G128" s="207" t="str">
        <f t="shared" si="30"/>
        <v>3_MODERATE</v>
      </c>
      <c r="H128" s="208">
        <v>0</v>
      </c>
      <c r="I128" s="207" t="s">
        <v>279</v>
      </c>
      <c r="J128" s="208">
        <v>5</v>
      </c>
      <c r="K128" s="207" t="str">
        <f t="shared" si="31"/>
        <v>3_MODERATE</v>
      </c>
      <c r="L128" s="209">
        <f t="shared" si="38"/>
        <v>1</v>
      </c>
      <c r="M128" s="207" t="s">
        <v>770</v>
      </c>
      <c r="N128" s="207" t="s">
        <v>778</v>
      </c>
      <c r="O128" s="207" t="s">
        <v>779</v>
      </c>
      <c r="P128" s="207" t="s">
        <v>779</v>
      </c>
      <c r="Q128" s="210" t="str">
        <f t="shared" si="21"/>
        <v>TURF: REGULAR PRESENCE (3_MODERATE) with NO EXCEPTIONS  ;REEDS: 0_NONE ; IDLE Periods:NO</v>
      </c>
      <c r="R128" s="211" t="str">
        <f t="shared" si="32"/>
        <v>2_SMALL</v>
      </c>
      <c r="S128" s="205" t="s">
        <v>278</v>
      </c>
      <c r="T128" s="205">
        <v>53</v>
      </c>
      <c r="U128" s="205">
        <v>2</v>
      </c>
      <c r="V128" s="205">
        <v>1</v>
      </c>
      <c r="W128" s="212">
        <v>9</v>
      </c>
      <c r="X128" s="213">
        <f t="shared" si="34"/>
        <v>0.55555555555555558</v>
      </c>
      <c r="Y128" s="205">
        <v>5</v>
      </c>
      <c r="Z128" s="205">
        <v>4</v>
      </c>
      <c r="AA128" s="205">
        <v>22</v>
      </c>
      <c r="AB128" s="205">
        <v>23</v>
      </c>
      <c r="AC128" s="205">
        <v>0</v>
      </c>
      <c r="AD128" s="205">
        <v>1</v>
      </c>
      <c r="AE128" s="205">
        <v>0</v>
      </c>
      <c r="AF128" s="205">
        <v>2</v>
      </c>
      <c r="AG128" s="205">
        <v>4</v>
      </c>
      <c r="AH128" s="205">
        <v>1</v>
      </c>
      <c r="AI128" s="205">
        <v>3</v>
      </c>
      <c r="AJ128" s="205">
        <v>2</v>
      </c>
      <c r="AK128" s="205">
        <v>4</v>
      </c>
      <c r="AL128" s="205">
        <v>8</v>
      </c>
      <c r="AM128" s="214">
        <v>12</v>
      </c>
      <c r="AN128" s="215">
        <v>0.44444444444444398</v>
      </c>
      <c r="AO128" s="215">
        <v>2</v>
      </c>
      <c r="AP128" s="215">
        <v>4</v>
      </c>
      <c r="AQ128" s="215">
        <v>0.88888888888888795</v>
      </c>
      <c r="AR128" s="215">
        <v>4</v>
      </c>
      <c r="AS128" s="215">
        <v>8</v>
      </c>
      <c r="AT128" s="216">
        <v>1.3333333333333299</v>
      </c>
      <c r="AU128" s="216">
        <f t="shared" si="23"/>
        <v>0.22222222222222221</v>
      </c>
      <c r="AV128" s="217">
        <v>6</v>
      </c>
      <c r="AW128" s="215">
        <v>12</v>
      </c>
      <c r="AX128" s="215">
        <v>0.8</v>
      </c>
      <c r="AY128" s="218">
        <f t="shared" si="39"/>
        <v>0.33333333333333331</v>
      </c>
      <c r="AZ128" s="218">
        <f t="shared" si="35"/>
        <v>2.5</v>
      </c>
      <c r="BA128" s="215">
        <f t="shared" si="25"/>
        <v>4.5</v>
      </c>
      <c r="BB128" s="219">
        <v>122</v>
      </c>
      <c r="BC128" s="219">
        <v>468</v>
      </c>
      <c r="BD128" s="219" t="s">
        <v>693</v>
      </c>
      <c r="BE128" s="219" t="s">
        <v>694</v>
      </c>
      <c r="BF128" s="219">
        <v>422</v>
      </c>
      <c r="BG128" s="219">
        <v>13</v>
      </c>
      <c r="BH128" s="215">
        <f t="shared" si="36"/>
        <v>0.12559241706161137</v>
      </c>
      <c r="BI128" s="220">
        <f t="shared" si="37"/>
        <v>7.3770491803278687E-2</v>
      </c>
    </row>
    <row r="129" spans="1:61" ht="25" customHeight="1" x14ac:dyDescent="0.35">
      <c r="A129" s="221" t="s">
        <v>56</v>
      </c>
      <c r="B129" s="206" t="s">
        <v>328</v>
      </c>
      <c r="C129" s="205" t="str">
        <f t="shared" si="28"/>
        <v>1_11To180D</v>
      </c>
      <c r="D129" s="205" t="str">
        <f t="shared" si="29"/>
        <v>1_SMALL</v>
      </c>
      <c r="E129" s="205" t="s">
        <v>316</v>
      </c>
      <c r="F129" s="205">
        <f t="shared" si="20"/>
        <v>4</v>
      </c>
      <c r="G129" s="207" t="str">
        <f t="shared" si="30"/>
        <v>3_MODERATE</v>
      </c>
      <c r="H129" s="208">
        <v>0</v>
      </c>
      <c r="I129" s="207" t="s">
        <v>279</v>
      </c>
      <c r="J129" s="222">
        <v>4</v>
      </c>
      <c r="K129" s="207" t="str">
        <f t="shared" si="31"/>
        <v>3_MODERATE</v>
      </c>
      <c r="L129" s="209">
        <f t="shared" si="38"/>
        <v>1</v>
      </c>
      <c r="M129" s="207" t="s">
        <v>770</v>
      </c>
      <c r="N129" s="207" t="s">
        <v>778</v>
      </c>
      <c r="O129" s="207" t="s">
        <v>779</v>
      </c>
      <c r="P129" s="207" t="s">
        <v>779</v>
      </c>
      <c r="Q129" s="210" t="str">
        <f t="shared" si="21"/>
        <v>TURF: REGULAR PRESENCE (3_MODERATE) with NO EXCEPTIONS  ;REEDS: 0_NONE ; IDLE Periods:NO</v>
      </c>
      <c r="R129" s="211" t="str">
        <f t="shared" si="32"/>
        <v>2_SMALL</v>
      </c>
      <c r="S129" s="205" t="s">
        <v>288</v>
      </c>
      <c r="T129" s="205">
        <v>60</v>
      </c>
      <c r="U129" s="205">
        <v>3</v>
      </c>
      <c r="V129" s="205">
        <v>1</v>
      </c>
      <c r="W129" s="212">
        <v>5</v>
      </c>
      <c r="X129" s="213">
        <f t="shared" si="34"/>
        <v>0.8</v>
      </c>
      <c r="Y129" s="205">
        <v>2</v>
      </c>
      <c r="Z129" s="205">
        <v>3</v>
      </c>
      <c r="AA129" s="205">
        <v>7</v>
      </c>
      <c r="AB129" s="205">
        <v>18</v>
      </c>
      <c r="AC129" s="205">
        <v>1</v>
      </c>
      <c r="AD129" s="205">
        <v>0</v>
      </c>
      <c r="AE129" s="205">
        <v>8</v>
      </c>
      <c r="AF129" s="205">
        <v>0</v>
      </c>
      <c r="AG129" s="205">
        <v>3</v>
      </c>
      <c r="AH129" s="205">
        <v>0</v>
      </c>
      <c r="AI129" s="205">
        <v>0</v>
      </c>
      <c r="AJ129" s="205">
        <v>0</v>
      </c>
      <c r="AK129" s="205">
        <v>11</v>
      </c>
      <c r="AL129" s="205">
        <v>0</v>
      </c>
      <c r="AM129" s="223">
        <v>11</v>
      </c>
      <c r="AN129" s="215">
        <v>2.2000000000000002</v>
      </c>
      <c r="AO129" s="215">
        <v>3.6666666666666599</v>
      </c>
      <c r="AP129" s="215">
        <v>11</v>
      </c>
      <c r="AQ129" s="215">
        <v>0</v>
      </c>
      <c r="AR129" s="215">
        <v>0</v>
      </c>
      <c r="AS129" s="215">
        <v>0</v>
      </c>
      <c r="AT129" s="216">
        <v>2.2000000000000002</v>
      </c>
      <c r="AU129" s="216">
        <f t="shared" si="23"/>
        <v>0.18032786885245902</v>
      </c>
      <c r="AV129" s="217">
        <v>3.6666666666666599</v>
      </c>
      <c r="AW129" s="215">
        <v>11</v>
      </c>
      <c r="AX129" s="215">
        <v>1.5</v>
      </c>
      <c r="AY129" s="218">
        <f t="shared" si="39"/>
        <v>1</v>
      </c>
      <c r="AZ129" s="218">
        <f t="shared" si="35"/>
        <v>1.3333333333333333</v>
      </c>
      <c r="BA129" s="215">
        <f t="shared" si="25"/>
        <v>1.6666666666666667</v>
      </c>
      <c r="BB129" s="219">
        <v>137</v>
      </c>
      <c r="BC129" s="219">
        <v>315</v>
      </c>
      <c r="BD129" s="219" t="s">
        <v>763</v>
      </c>
      <c r="BE129" s="219" t="s">
        <v>764</v>
      </c>
      <c r="BF129" s="219">
        <v>915</v>
      </c>
      <c r="BG129" s="219">
        <v>30</v>
      </c>
      <c r="BH129" s="215">
        <f t="shared" si="36"/>
        <v>6.5573770491803282E-2</v>
      </c>
      <c r="BI129" s="220">
        <f t="shared" si="37"/>
        <v>3.6496350364963501E-2</v>
      </c>
    </row>
    <row r="130" spans="1:61" ht="25" customHeight="1" x14ac:dyDescent="0.35">
      <c r="A130" s="205" t="s">
        <v>170</v>
      </c>
      <c r="B130" s="206" t="s">
        <v>328</v>
      </c>
      <c r="C130" s="205" t="str">
        <f t="shared" si="28"/>
        <v>1_11To180D</v>
      </c>
      <c r="D130" s="205" t="str">
        <f t="shared" si="29"/>
        <v>1_SMALL</v>
      </c>
      <c r="E130" s="205" t="s">
        <v>316</v>
      </c>
      <c r="F130" s="205">
        <f t="shared" ref="F130:F193" si="40">H130+J130</f>
        <v>4</v>
      </c>
      <c r="G130" s="207" t="str">
        <f t="shared" si="30"/>
        <v>3_MODERATE</v>
      </c>
      <c r="H130" s="208">
        <v>0</v>
      </c>
      <c r="I130" s="207" t="s">
        <v>279</v>
      </c>
      <c r="J130" s="208">
        <v>4</v>
      </c>
      <c r="K130" s="207" t="str">
        <f t="shared" si="31"/>
        <v>3_MODERATE</v>
      </c>
      <c r="L130" s="209">
        <f t="shared" si="38"/>
        <v>1</v>
      </c>
      <c r="M130" s="207" t="s">
        <v>770</v>
      </c>
      <c r="N130" s="207" t="s">
        <v>778</v>
      </c>
      <c r="O130" s="207" t="s">
        <v>775</v>
      </c>
      <c r="P130" s="207" t="s">
        <v>306</v>
      </c>
      <c r="Q130" s="210" t="str">
        <f t="shared" ref="Q130:Q193" si="41">_xlfn.CONCAT("TURF: ", M130," ",N130," (", K130, ") with ", O130, " EXCEPTIONS ", " ;REEDS: ", I130, " ; IDLE Periods:", P130)</f>
        <v>TURF: REGULAR PRESENCE (3_MODERATE) with FEW EXCEPTIONS  ;REEDS: 0_NONE ; IDLE Periods:LOW</v>
      </c>
      <c r="R130" s="211" t="str">
        <f t="shared" si="32"/>
        <v>2_SMALL</v>
      </c>
      <c r="S130" s="205" t="s">
        <v>302</v>
      </c>
      <c r="T130" s="205">
        <v>78</v>
      </c>
      <c r="U130" s="205">
        <v>3</v>
      </c>
      <c r="V130" s="205">
        <v>1</v>
      </c>
      <c r="W130" s="212">
        <v>5</v>
      </c>
      <c r="X130" s="213">
        <f t="shared" ref="X130:X161" si="42">F130/W130</f>
        <v>0.8</v>
      </c>
      <c r="Y130" s="205">
        <v>4</v>
      </c>
      <c r="Z130" s="205">
        <v>6</v>
      </c>
      <c r="AA130" s="205">
        <v>37</v>
      </c>
      <c r="AB130" s="205">
        <v>52</v>
      </c>
      <c r="AC130" s="205">
        <v>2</v>
      </c>
      <c r="AD130" s="205">
        <v>0</v>
      </c>
      <c r="AE130" s="205">
        <v>14</v>
      </c>
      <c r="AF130" s="205">
        <v>0</v>
      </c>
      <c r="AG130" s="205">
        <v>1</v>
      </c>
      <c r="AH130" s="205">
        <v>0</v>
      </c>
      <c r="AI130" s="205">
        <v>3</v>
      </c>
      <c r="AJ130" s="205">
        <v>0</v>
      </c>
      <c r="AK130" s="205">
        <v>15</v>
      </c>
      <c r="AL130" s="205">
        <v>3</v>
      </c>
      <c r="AM130" s="214">
        <v>18</v>
      </c>
      <c r="AN130" s="215">
        <v>3</v>
      </c>
      <c r="AO130" s="215">
        <v>5</v>
      </c>
      <c r="AP130" s="215">
        <v>15</v>
      </c>
      <c r="AQ130" s="215">
        <v>0.6</v>
      </c>
      <c r="AR130" s="215">
        <v>1</v>
      </c>
      <c r="AS130" s="215">
        <v>3</v>
      </c>
      <c r="AT130" s="216">
        <v>3.6</v>
      </c>
      <c r="AU130" s="216">
        <f t="shared" ref="AU130:AU193" si="43">AM130/(1+T130)</f>
        <v>0.22784810126582278</v>
      </c>
      <c r="AV130" s="217">
        <v>6</v>
      </c>
      <c r="AW130" s="215">
        <v>18</v>
      </c>
      <c r="AX130" s="215">
        <v>1.5</v>
      </c>
      <c r="AY130" s="218">
        <f t="shared" si="39"/>
        <v>0.83333333333333337</v>
      </c>
      <c r="AZ130" s="218">
        <f t="shared" ref="AZ130:AZ161" si="44">F130/U130</f>
        <v>1.3333333333333333</v>
      </c>
      <c r="BA130" s="215">
        <f t="shared" ref="BA130:BA193" si="45">W130/U130</f>
        <v>1.6666666666666667</v>
      </c>
      <c r="BB130" s="219">
        <v>798</v>
      </c>
      <c r="BC130" s="219">
        <v>1648</v>
      </c>
      <c r="BD130" s="219" t="s">
        <v>645</v>
      </c>
      <c r="BE130" s="219" t="s">
        <v>646</v>
      </c>
      <c r="BF130" s="219">
        <v>1000</v>
      </c>
      <c r="BG130" s="219">
        <v>32</v>
      </c>
      <c r="BH130" s="215">
        <f t="shared" ref="BH130:BH161" si="46">T130/BF130</f>
        <v>7.8E-2</v>
      </c>
      <c r="BI130" s="220">
        <f t="shared" ref="BI130:BI161" si="47">W130/BB130</f>
        <v>6.2656641604010022E-3</v>
      </c>
    </row>
    <row r="131" spans="1:61" ht="25" customHeight="1" x14ac:dyDescent="0.35">
      <c r="A131" s="205" t="s">
        <v>219</v>
      </c>
      <c r="B131" s="206" t="s">
        <v>328</v>
      </c>
      <c r="C131" s="205" t="str">
        <f t="shared" ref="C131:C194" si="48">IF(T131&gt;1095,"4_LONG", IF(T131&gt;365,"3_13To36M", IF(T131&gt;180,"2_06To12M",  IF(T131&gt;10,"1_11To180D","0_UpTo10Days"))))</f>
        <v>1_11To180D</v>
      </c>
      <c r="D131" s="205" t="str">
        <f t="shared" ref="D131:D194" si="49">IF(AC131+AD131=0,"0_NONE",IF(AC131+AD131&lt;3,"1_SMALL",IF(AC131+AD131&lt;11,"2_MODERATE","3_HIGH")))</f>
        <v>1_SMALL</v>
      </c>
      <c r="E131" s="205" t="s">
        <v>316</v>
      </c>
      <c r="F131" s="205">
        <f t="shared" si="40"/>
        <v>5</v>
      </c>
      <c r="G131" s="207" t="str">
        <f t="shared" ref="G131:G194" si="50">IF(F131=0,"0_NONE", IF(F131=1,"1_TOO_FEW", IF(F131&lt;4,"2_FEW", IF(F131&lt;11,"3_MODERATE","4_SEVERAL"))))</f>
        <v>3_MODERATE</v>
      </c>
      <c r="H131" s="208">
        <v>0</v>
      </c>
      <c r="I131" s="207" t="s">
        <v>279</v>
      </c>
      <c r="J131" s="208">
        <v>5</v>
      </c>
      <c r="K131" s="207" t="str">
        <f t="shared" ref="K131:K194" si="51">IF(J131=0,"0_NONE", IF(J131=1,"1_TOO_FEW", IF(J131&lt;4,"2_FEW", IF(J131&lt;11,"3_MODERATE","4_SEVERAL"))))</f>
        <v>3_MODERATE</v>
      </c>
      <c r="L131" s="209">
        <f t="shared" si="38"/>
        <v>1</v>
      </c>
      <c r="M131" s="207" t="s">
        <v>770</v>
      </c>
      <c r="N131" s="207" t="s">
        <v>778</v>
      </c>
      <c r="O131" s="207" t="s">
        <v>775</v>
      </c>
      <c r="P131" s="207" t="s">
        <v>306</v>
      </c>
      <c r="Q131" s="210" t="str">
        <f t="shared" si="41"/>
        <v>TURF: REGULAR PRESENCE (3_MODERATE) with FEW EXCEPTIONS  ;REEDS: 0_NONE ; IDLE Periods:LOW</v>
      </c>
      <c r="R131" s="211" t="str">
        <f t="shared" ref="R131:R194" si="52">IF(AM131=0,"0_NONE",IF(AM131&lt;11,"1_ALMOST_FROZEN",IF(AM131&lt;31,"2_SMALL",IF(AM131&lt;91,"3_MODERATE","4_HIGH"))))</f>
        <v>2_SMALL</v>
      </c>
      <c r="S131" s="205" t="s">
        <v>278</v>
      </c>
      <c r="T131" s="205">
        <v>96</v>
      </c>
      <c r="U131" s="205">
        <v>4</v>
      </c>
      <c r="V131" s="205">
        <v>1</v>
      </c>
      <c r="W131" s="212">
        <v>10</v>
      </c>
      <c r="X131" s="213">
        <f t="shared" si="42"/>
        <v>0.5</v>
      </c>
      <c r="Y131" s="205">
        <v>20</v>
      </c>
      <c r="Z131" s="205">
        <v>22</v>
      </c>
      <c r="AA131" s="205">
        <v>131</v>
      </c>
      <c r="AB131" s="205">
        <v>143</v>
      </c>
      <c r="AC131" s="205">
        <v>2</v>
      </c>
      <c r="AD131" s="205">
        <v>0</v>
      </c>
      <c r="AE131" s="205">
        <v>5</v>
      </c>
      <c r="AF131" s="205">
        <v>0</v>
      </c>
      <c r="AG131" s="205">
        <v>7</v>
      </c>
      <c r="AH131" s="205">
        <v>0</v>
      </c>
      <c r="AI131" s="205">
        <v>5</v>
      </c>
      <c r="AJ131" s="205">
        <v>0</v>
      </c>
      <c r="AK131" s="205">
        <v>12</v>
      </c>
      <c r="AL131" s="205">
        <v>5</v>
      </c>
      <c r="AM131" s="214">
        <v>17</v>
      </c>
      <c r="AN131" s="215">
        <v>1.2</v>
      </c>
      <c r="AO131" s="215">
        <v>3</v>
      </c>
      <c r="AP131" s="215">
        <v>12</v>
      </c>
      <c r="AQ131" s="215">
        <v>0.5</v>
      </c>
      <c r="AR131" s="215">
        <v>1.25</v>
      </c>
      <c r="AS131" s="215">
        <v>5</v>
      </c>
      <c r="AT131" s="216">
        <v>1.7</v>
      </c>
      <c r="AU131" s="216">
        <f t="shared" si="43"/>
        <v>0.17525773195876287</v>
      </c>
      <c r="AV131" s="217">
        <v>4.25</v>
      </c>
      <c r="AW131" s="215">
        <v>17</v>
      </c>
      <c r="AX131" s="215">
        <v>1.1000000000000001</v>
      </c>
      <c r="AY131" s="218">
        <f t="shared" si="39"/>
        <v>0.70588235294117652</v>
      </c>
      <c r="AZ131" s="218">
        <f t="shared" si="44"/>
        <v>1.25</v>
      </c>
      <c r="BA131" s="215">
        <f t="shared" si="45"/>
        <v>2.5</v>
      </c>
      <c r="BB131" s="219">
        <v>93</v>
      </c>
      <c r="BC131" s="219">
        <v>2039</v>
      </c>
      <c r="BD131" s="219" t="s">
        <v>759</v>
      </c>
      <c r="BE131" s="219" t="s">
        <v>760</v>
      </c>
      <c r="BF131" s="219">
        <v>332</v>
      </c>
      <c r="BG131" s="219">
        <v>10</v>
      </c>
      <c r="BH131" s="215">
        <f t="shared" si="46"/>
        <v>0.28915662650602408</v>
      </c>
      <c r="BI131" s="220">
        <f t="shared" si="47"/>
        <v>0.10752688172043011</v>
      </c>
    </row>
    <row r="132" spans="1:61" ht="25" customHeight="1" x14ac:dyDescent="0.35">
      <c r="A132" s="205" t="s">
        <v>33</v>
      </c>
      <c r="B132" s="206" t="s">
        <v>328</v>
      </c>
      <c r="C132" s="205" t="str">
        <f t="shared" si="48"/>
        <v>1_11To180D</v>
      </c>
      <c r="D132" s="205" t="str">
        <f t="shared" si="49"/>
        <v>1_SMALL</v>
      </c>
      <c r="E132" s="205" t="s">
        <v>313</v>
      </c>
      <c r="F132" s="205">
        <f t="shared" si="40"/>
        <v>6</v>
      </c>
      <c r="G132" s="207" t="str">
        <f t="shared" si="50"/>
        <v>3_MODERATE</v>
      </c>
      <c r="H132" s="208">
        <v>0</v>
      </c>
      <c r="I132" s="207" t="s">
        <v>279</v>
      </c>
      <c r="J132" s="208">
        <v>6</v>
      </c>
      <c r="K132" s="207" t="str">
        <f t="shared" si="51"/>
        <v>3_MODERATE</v>
      </c>
      <c r="L132" s="209">
        <f t="shared" si="38"/>
        <v>1</v>
      </c>
      <c r="M132" s="207" t="s">
        <v>780</v>
      </c>
      <c r="N132" s="207" t="s">
        <v>778</v>
      </c>
      <c r="O132" s="207" t="s">
        <v>775</v>
      </c>
      <c r="P132" s="207" t="s">
        <v>304</v>
      </c>
      <c r="Q132" s="210" t="str">
        <f t="shared" si="41"/>
        <v>TURF: IRREGULAR PRESENCE (3_MODERATE) with FEW EXCEPTIONS  ;REEDS: 0_NONE ; IDLE Periods:MODERATE</v>
      </c>
      <c r="R132" s="211" t="str">
        <f t="shared" si="52"/>
        <v>2_SMALL</v>
      </c>
      <c r="S132" s="205" t="s">
        <v>278</v>
      </c>
      <c r="T132" s="205">
        <v>106</v>
      </c>
      <c r="U132" s="205">
        <v>4</v>
      </c>
      <c r="V132" s="205">
        <v>1</v>
      </c>
      <c r="W132" s="212">
        <v>9</v>
      </c>
      <c r="X132" s="213">
        <f t="shared" si="42"/>
        <v>0.66666666666666663</v>
      </c>
      <c r="Y132" s="205">
        <v>6</v>
      </c>
      <c r="Z132" s="205">
        <v>7</v>
      </c>
      <c r="AA132" s="205">
        <v>29</v>
      </c>
      <c r="AB132" s="205">
        <v>37</v>
      </c>
      <c r="AC132" s="205">
        <v>1</v>
      </c>
      <c r="AD132" s="205">
        <v>0</v>
      </c>
      <c r="AE132" s="205">
        <v>2</v>
      </c>
      <c r="AF132" s="205">
        <v>0</v>
      </c>
      <c r="AG132" s="205">
        <v>7</v>
      </c>
      <c r="AH132" s="205">
        <v>1</v>
      </c>
      <c r="AI132" s="205">
        <v>3</v>
      </c>
      <c r="AJ132" s="205">
        <v>0</v>
      </c>
      <c r="AK132" s="205">
        <v>9</v>
      </c>
      <c r="AL132" s="205">
        <v>4</v>
      </c>
      <c r="AM132" s="214">
        <v>13</v>
      </c>
      <c r="AN132" s="215">
        <v>1</v>
      </c>
      <c r="AO132" s="215">
        <v>2.25</v>
      </c>
      <c r="AP132" s="215">
        <v>9</v>
      </c>
      <c r="AQ132" s="215">
        <v>0.44444444444444398</v>
      </c>
      <c r="AR132" s="215">
        <v>1</v>
      </c>
      <c r="AS132" s="215">
        <v>4</v>
      </c>
      <c r="AT132" s="216">
        <v>1.44444444444444</v>
      </c>
      <c r="AU132" s="216">
        <f t="shared" si="43"/>
        <v>0.12149532710280374</v>
      </c>
      <c r="AV132" s="217">
        <v>3.25</v>
      </c>
      <c r="AW132" s="215">
        <v>13</v>
      </c>
      <c r="AX132" s="215">
        <v>1.1666666666666601</v>
      </c>
      <c r="AY132" s="218">
        <f t="shared" si="39"/>
        <v>0.69230769230769229</v>
      </c>
      <c r="AZ132" s="218">
        <f t="shared" si="44"/>
        <v>1.5</v>
      </c>
      <c r="BA132" s="215">
        <f t="shared" si="45"/>
        <v>2.25</v>
      </c>
      <c r="BB132" s="219">
        <v>48</v>
      </c>
      <c r="BC132" s="219">
        <v>200</v>
      </c>
      <c r="BD132" s="219" t="s">
        <v>404</v>
      </c>
      <c r="BE132" s="219" t="s">
        <v>405</v>
      </c>
      <c r="BF132" s="219">
        <v>620</v>
      </c>
      <c r="BG132" s="219">
        <v>20</v>
      </c>
      <c r="BH132" s="215">
        <f t="shared" si="46"/>
        <v>0.17096774193548386</v>
      </c>
      <c r="BI132" s="220">
        <f t="shared" si="47"/>
        <v>0.1875</v>
      </c>
    </row>
    <row r="133" spans="1:61" ht="25" customHeight="1" x14ac:dyDescent="0.35">
      <c r="A133" s="205" t="s">
        <v>45</v>
      </c>
      <c r="B133" s="206" t="s">
        <v>328</v>
      </c>
      <c r="C133" s="205" t="str">
        <f t="shared" si="48"/>
        <v>1_11To180D</v>
      </c>
      <c r="D133" s="205" t="str">
        <f t="shared" si="49"/>
        <v>2_MODERATE</v>
      </c>
      <c r="E133" s="205" t="s">
        <v>784</v>
      </c>
      <c r="F133" s="205">
        <f t="shared" si="40"/>
        <v>12</v>
      </c>
      <c r="G133" s="207" t="str">
        <f t="shared" si="50"/>
        <v>4_SEVERAL</v>
      </c>
      <c r="H133" s="208">
        <v>0</v>
      </c>
      <c r="I133" s="207" t="s">
        <v>279</v>
      </c>
      <c r="J133" s="208">
        <v>12</v>
      </c>
      <c r="K133" s="207" t="str">
        <f t="shared" si="51"/>
        <v>4_SEVERAL</v>
      </c>
      <c r="L133" s="209">
        <f t="shared" si="38"/>
        <v>1</v>
      </c>
      <c r="M133" s="207" t="s">
        <v>770</v>
      </c>
      <c r="N133" s="207" t="s">
        <v>778</v>
      </c>
      <c r="O133" s="207" t="s">
        <v>779</v>
      </c>
      <c r="P133" s="207" t="s">
        <v>779</v>
      </c>
      <c r="Q133" s="210" t="str">
        <f t="shared" si="41"/>
        <v>TURF: REGULAR PRESENCE (4_SEVERAL) with NO EXCEPTIONS  ;REEDS: 0_NONE ; IDLE Periods:NO</v>
      </c>
      <c r="R133" s="211" t="str">
        <f t="shared" si="52"/>
        <v>3_MODERATE</v>
      </c>
      <c r="S133" s="205" t="s">
        <v>278</v>
      </c>
      <c r="T133" s="205">
        <v>107</v>
      </c>
      <c r="U133" s="205">
        <v>4</v>
      </c>
      <c r="V133" s="205">
        <v>1</v>
      </c>
      <c r="W133" s="212">
        <v>16</v>
      </c>
      <c r="X133" s="213">
        <f t="shared" si="42"/>
        <v>0.75</v>
      </c>
      <c r="Y133" s="205">
        <v>9</v>
      </c>
      <c r="Z133" s="205">
        <v>12</v>
      </c>
      <c r="AA133" s="205">
        <v>42</v>
      </c>
      <c r="AB133" s="205">
        <v>64</v>
      </c>
      <c r="AC133" s="205">
        <v>4</v>
      </c>
      <c r="AD133" s="205">
        <v>1</v>
      </c>
      <c r="AE133" s="205">
        <v>21</v>
      </c>
      <c r="AF133" s="205">
        <v>5</v>
      </c>
      <c r="AG133" s="205">
        <v>11</v>
      </c>
      <c r="AH133" s="205">
        <v>5</v>
      </c>
      <c r="AI133" s="205">
        <v>1</v>
      </c>
      <c r="AJ133" s="205">
        <v>0</v>
      </c>
      <c r="AK133" s="205">
        <v>32</v>
      </c>
      <c r="AL133" s="205">
        <v>11</v>
      </c>
      <c r="AM133" s="214">
        <v>43</v>
      </c>
      <c r="AN133" s="215">
        <v>2</v>
      </c>
      <c r="AO133" s="215">
        <v>8</v>
      </c>
      <c r="AP133" s="215">
        <v>32</v>
      </c>
      <c r="AQ133" s="215">
        <v>0.6875</v>
      </c>
      <c r="AR133" s="215">
        <v>2.75</v>
      </c>
      <c r="AS133" s="215">
        <v>11</v>
      </c>
      <c r="AT133" s="216">
        <v>2.6875</v>
      </c>
      <c r="AU133" s="216">
        <f t="shared" si="43"/>
        <v>0.39814814814814814</v>
      </c>
      <c r="AV133" s="217">
        <v>10.75</v>
      </c>
      <c r="AW133" s="215">
        <v>43</v>
      </c>
      <c r="AX133" s="215">
        <v>1.3333333333333299</v>
      </c>
      <c r="AY133" s="218">
        <f t="shared" si="39"/>
        <v>0.7441860465116279</v>
      </c>
      <c r="AZ133" s="218">
        <f t="shared" si="44"/>
        <v>3</v>
      </c>
      <c r="BA133" s="215">
        <f t="shared" si="45"/>
        <v>4</v>
      </c>
      <c r="BB133" s="219">
        <v>225</v>
      </c>
      <c r="BC133" s="219">
        <v>665</v>
      </c>
      <c r="BD133" s="219" t="s">
        <v>591</v>
      </c>
      <c r="BE133" s="219" t="s">
        <v>592</v>
      </c>
      <c r="BF133" s="219">
        <v>133</v>
      </c>
      <c r="BG133" s="219">
        <v>4</v>
      </c>
      <c r="BH133" s="215">
        <f t="shared" si="46"/>
        <v>0.80451127819548873</v>
      </c>
      <c r="BI133" s="220">
        <f t="shared" si="47"/>
        <v>7.1111111111111111E-2</v>
      </c>
    </row>
    <row r="134" spans="1:61" ht="25" customHeight="1" x14ac:dyDescent="0.35">
      <c r="A134" s="205" t="s">
        <v>71</v>
      </c>
      <c r="B134" s="206" t="s">
        <v>328</v>
      </c>
      <c r="C134" s="205" t="str">
        <f t="shared" si="48"/>
        <v>1_11To180D</v>
      </c>
      <c r="D134" s="205" t="str">
        <f t="shared" si="49"/>
        <v>2_MODERATE</v>
      </c>
      <c r="E134" s="205" t="s">
        <v>316</v>
      </c>
      <c r="F134" s="205">
        <f t="shared" si="40"/>
        <v>7</v>
      </c>
      <c r="G134" s="207" t="str">
        <f t="shared" si="50"/>
        <v>3_MODERATE</v>
      </c>
      <c r="H134" s="208">
        <v>0</v>
      </c>
      <c r="I134" s="207" t="s">
        <v>279</v>
      </c>
      <c r="J134" s="208">
        <v>7</v>
      </c>
      <c r="K134" s="207" t="str">
        <f t="shared" si="51"/>
        <v>3_MODERATE</v>
      </c>
      <c r="L134" s="209">
        <f t="shared" si="38"/>
        <v>1</v>
      </c>
      <c r="M134" s="207" t="s">
        <v>770</v>
      </c>
      <c r="N134" s="207" t="s">
        <v>778</v>
      </c>
      <c r="O134" s="207" t="s">
        <v>775</v>
      </c>
      <c r="P134" s="207" t="s">
        <v>306</v>
      </c>
      <c r="Q134" s="210" t="str">
        <f t="shared" si="41"/>
        <v>TURF: REGULAR PRESENCE (3_MODERATE) with FEW EXCEPTIONS  ;REEDS: 0_NONE ; IDLE Periods:LOW</v>
      </c>
      <c r="R134" s="211" t="str">
        <f t="shared" si="52"/>
        <v>3_MODERATE</v>
      </c>
      <c r="S134" s="205" t="s">
        <v>278</v>
      </c>
      <c r="T134" s="205">
        <v>116</v>
      </c>
      <c r="U134" s="205">
        <v>4</v>
      </c>
      <c r="V134" s="205">
        <v>1</v>
      </c>
      <c r="W134" s="212">
        <v>12</v>
      </c>
      <c r="X134" s="213">
        <f t="shared" si="42"/>
        <v>0.58333333333333337</v>
      </c>
      <c r="Y134" s="205">
        <v>65</v>
      </c>
      <c r="Z134" s="205">
        <v>68</v>
      </c>
      <c r="AA134" s="205">
        <v>319</v>
      </c>
      <c r="AB134" s="205">
        <v>338</v>
      </c>
      <c r="AC134" s="205">
        <v>3</v>
      </c>
      <c r="AD134" s="205">
        <v>0</v>
      </c>
      <c r="AE134" s="205">
        <v>17</v>
      </c>
      <c r="AF134" s="205">
        <v>0</v>
      </c>
      <c r="AG134" s="205">
        <v>2</v>
      </c>
      <c r="AH134" s="205">
        <v>0</v>
      </c>
      <c r="AI134" s="205">
        <v>16</v>
      </c>
      <c r="AJ134" s="205">
        <v>1</v>
      </c>
      <c r="AK134" s="205">
        <v>19</v>
      </c>
      <c r="AL134" s="205">
        <v>17</v>
      </c>
      <c r="AM134" s="214">
        <v>36</v>
      </c>
      <c r="AN134" s="215">
        <v>1.5833333333333299</v>
      </c>
      <c r="AO134" s="215">
        <v>4.75</v>
      </c>
      <c r="AP134" s="215">
        <v>19</v>
      </c>
      <c r="AQ134" s="215">
        <v>1.4166666666666601</v>
      </c>
      <c r="AR134" s="215">
        <v>4.25</v>
      </c>
      <c r="AS134" s="215">
        <v>17</v>
      </c>
      <c r="AT134" s="216">
        <v>3</v>
      </c>
      <c r="AU134" s="216">
        <f t="shared" si="43"/>
        <v>0.30769230769230771</v>
      </c>
      <c r="AV134" s="217">
        <v>9</v>
      </c>
      <c r="AW134" s="215">
        <v>36</v>
      </c>
      <c r="AX134" s="215">
        <v>1.04615384615384</v>
      </c>
      <c r="AY134" s="218">
        <f t="shared" si="39"/>
        <v>0.52777777777777779</v>
      </c>
      <c r="AZ134" s="218">
        <f t="shared" si="44"/>
        <v>1.75</v>
      </c>
      <c r="BA134" s="215">
        <f t="shared" si="45"/>
        <v>3</v>
      </c>
      <c r="BB134" s="219">
        <v>1316</v>
      </c>
      <c r="BC134" s="219">
        <v>2024</v>
      </c>
      <c r="BD134" s="219" t="s">
        <v>422</v>
      </c>
      <c r="BE134" s="219" t="s">
        <v>423</v>
      </c>
      <c r="BF134" s="219">
        <v>1009</v>
      </c>
      <c r="BG134" s="219">
        <v>33</v>
      </c>
      <c r="BH134" s="215">
        <f t="shared" si="46"/>
        <v>0.11496531219028741</v>
      </c>
      <c r="BI134" s="220">
        <f t="shared" si="47"/>
        <v>9.11854103343465E-3</v>
      </c>
    </row>
    <row r="135" spans="1:61" ht="25" customHeight="1" x14ac:dyDescent="0.35">
      <c r="A135" s="224" t="s">
        <v>42</v>
      </c>
      <c r="B135" s="206" t="s">
        <v>328</v>
      </c>
      <c r="C135" s="205" t="str">
        <f t="shared" si="48"/>
        <v>1_11To180D</v>
      </c>
      <c r="D135" s="205" t="str">
        <f t="shared" si="49"/>
        <v>1_SMALL</v>
      </c>
      <c r="E135" s="205" t="s">
        <v>316</v>
      </c>
      <c r="F135" s="205">
        <f t="shared" si="40"/>
        <v>8</v>
      </c>
      <c r="G135" s="207" t="str">
        <f t="shared" si="50"/>
        <v>3_MODERATE</v>
      </c>
      <c r="H135" s="208">
        <v>0</v>
      </c>
      <c r="I135" s="207" t="s">
        <v>279</v>
      </c>
      <c r="J135" s="208">
        <v>8</v>
      </c>
      <c r="K135" s="207" t="str">
        <f t="shared" si="51"/>
        <v>3_MODERATE</v>
      </c>
      <c r="L135" s="209">
        <f t="shared" si="38"/>
        <v>1</v>
      </c>
      <c r="M135" s="207" t="s">
        <v>770</v>
      </c>
      <c r="N135" s="207" t="s">
        <v>778</v>
      </c>
      <c r="O135" s="207" t="s">
        <v>775</v>
      </c>
      <c r="P135" s="207" t="s">
        <v>306</v>
      </c>
      <c r="Q135" s="210" t="str">
        <f t="shared" si="41"/>
        <v>TURF: REGULAR PRESENCE (3_MODERATE) with FEW EXCEPTIONS  ;REEDS: 0_NONE ; IDLE Periods:LOW</v>
      </c>
      <c r="R135" s="211" t="str">
        <f t="shared" si="52"/>
        <v>2_SMALL</v>
      </c>
      <c r="S135" s="205" t="s">
        <v>288</v>
      </c>
      <c r="T135" s="205">
        <v>134</v>
      </c>
      <c r="U135" s="205">
        <v>5</v>
      </c>
      <c r="V135" s="205">
        <v>1</v>
      </c>
      <c r="W135" s="212">
        <v>14</v>
      </c>
      <c r="X135" s="213">
        <f t="shared" si="42"/>
        <v>0.5714285714285714</v>
      </c>
      <c r="Y135" s="205">
        <v>5</v>
      </c>
      <c r="Z135" s="205">
        <v>6</v>
      </c>
      <c r="AA135" s="205">
        <v>25</v>
      </c>
      <c r="AB135" s="205">
        <v>39</v>
      </c>
      <c r="AC135" s="205">
        <v>1</v>
      </c>
      <c r="AD135" s="205">
        <v>0</v>
      </c>
      <c r="AE135" s="205">
        <v>5</v>
      </c>
      <c r="AF135" s="205">
        <v>0</v>
      </c>
      <c r="AG135" s="205">
        <v>9</v>
      </c>
      <c r="AH135" s="205">
        <v>0</v>
      </c>
      <c r="AI135" s="205">
        <v>0</v>
      </c>
      <c r="AJ135" s="205">
        <v>0</v>
      </c>
      <c r="AK135" s="205">
        <v>14</v>
      </c>
      <c r="AL135" s="205">
        <v>0</v>
      </c>
      <c r="AM135" s="214">
        <v>14</v>
      </c>
      <c r="AN135" s="215">
        <v>1</v>
      </c>
      <c r="AO135" s="215">
        <v>2.8</v>
      </c>
      <c r="AP135" s="215">
        <v>14</v>
      </c>
      <c r="AQ135" s="215">
        <v>0</v>
      </c>
      <c r="AR135" s="215">
        <v>0</v>
      </c>
      <c r="AS135" s="215">
        <v>0</v>
      </c>
      <c r="AT135" s="216">
        <v>1</v>
      </c>
      <c r="AU135" s="216">
        <f t="shared" si="43"/>
        <v>0.1037037037037037</v>
      </c>
      <c r="AV135" s="217">
        <v>2.8</v>
      </c>
      <c r="AW135" s="215">
        <v>14</v>
      </c>
      <c r="AX135" s="215">
        <v>1.2</v>
      </c>
      <c r="AY135" s="218">
        <f t="shared" si="39"/>
        <v>1</v>
      </c>
      <c r="AZ135" s="218">
        <f t="shared" si="44"/>
        <v>1.6</v>
      </c>
      <c r="BA135" s="215">
        <f t="shared" si="45"/>
        <v>2.8</v>
      </c>
      <c r="BB135" s="219">
        <v>233</v>
      </c>
      <c r="BC135" s="219">
        <v>543</v>
      </c>
      <c r="BD135" s="219" t="s">
        <v>500</v>
      </c>
      <c r="BE135" s="219" t="s">
        <v>501</v>
      </c>
      <c r="BF135" s="219">
        <v>145</v>
      </c>
      <c r="BG135" s="219">
        <v>4</v>
      </c>
      <c r="BH135" s="215">
        <f t="shared" si="46"/>
        <v>0.92413793103448272</v>
      </c>
      <c r="BI135" s="220">
        <f t="shared" si="47"/>
        <v>6.0085836909871244E-2</v>
      </c>
    </row>
    <row r="136" spans="1:61" ht="25" customHeight="1" x14ac:dyDescent="0.35">
      <c r="A136" s="224" t="s">
        <v>72</v>
      </c>
      <c r="B136" s="206" t="s">
        <v>328</v>
      </c>
      <c r="C136" s="205" t="str">
        <f t="shared" si="48"/>
        <v>2_06To12M</v>
      </c>
      <c r="D136" s="205" t="str">
        <f t="shared" si="49"/>
        <v>1_SMALL</v>
      </c>
      <c r="E136" s="205" t="s">
        <v>316</v>
      </c>
      <c r="F136" s="205">
        <f t="shared" si="40"/>
        <v>7</v>
      </c>
      <c r="G136" s="207" t="str">
        <f t="shared" si="50"/>
        <v>3_MODERATE</v>
      </c>
      <c r="H136" s="208">
        <v>0</v>
      </c>
      <c r="I136" s="207" t="s">
        <v>279</v>
      </c>
      <c r="J136" s="225">
        <v>7</v>
      </c>
      <c r="K136" s="207" t="str">
        <f t="shared" si="51"/>
        <v>3_MODERATE</v>
      </c>
      <c r="L136" s="209">
        <f t="shared" si="38"/>
        <v>1</v>
      </c>
      <c r="M136" s="207" t="s">
        <v>780</v>
      </c>
      <c r="N136" s="207" t="s">
        <v>778</v>
      </c>
      <c r="O136" s="207" t="s">
        <v>781</v>
      </c>
      <c r="P136" s="207" t="s">
        <v>304</v>
      </c>
      <c r="Q136" s="210" t="str">
        <f t="shared" si="41"/>
        <v>TURF: IRREGULAR PRESENCE (3_MODERATE) with Dense-n-Sparse EXCEPTIONS  ;REEDS: 0_NONE ; IDLE Periods:MODERATE</v>
      </c>
      <c r="R136" s="211" t="str">
        <f t="shared" si="52"/>
        <v>2_SMALL</v>
      </c>
      <c r="S136" s="205" t="s">
        <v>278</v>
      </c>
      <c r="T136" s="205">
        <v>190</v>
      </c>
      <c r="U136" s="205">
        <v>7</v>
      </c>
      <c r="V136" s="205">
        <v>1</v>
      </c>
      <c r="W136" s="212">
        <v>13</v>
      </c>
      <c r="X136" s="213">
        <f t="shared" si="42"/>
        <v>0.53846153846153844</v>
      </c>
      <c r="Y136" s="205">
        <v>4</v>
      </c>
      <c r="Z136" s="205">
        <v>5</v>
      </c>
      <c r="AA136" s="205">
        <v>26</v>
      </c>
      <c r="AB136" s="205">
        <v>33</v>
      </c>
      <c r="AC136" s="205">
        <v>1</v>
      </c>
      <c r="AD136" s="205">
        <v>0</v>
      </c>
      <c r="AE136" s="205">
        <v>2</v>
      </c>
      <c r="AF136" s="205">
        <v>0</v>
      </c>
      <c r="AG136" s="205">
        <v>8</v>
      </c>
      <c r="AH136" s="205">
        <v>3</v>
      </c>
      <c r="AI136" s="205">
        <v>8</v>
      </c>
      <c r="AJ136" s="205">
        <v>0</v>
      </c>
      <c r="AK136" s="205">
        <v>10</v>
      </c>
      <c r="AL136" s="205">
        <v>11</v>
      </c>
      <c r="AM136" s="226">
        <v>21</v>
      </c>
      <c r="AN136" s="215">
        <v>0.76923076923076905</v>
      </c>
      <c r="AO136" s="215">
        <v>1.4285714285714199</v>
      </c>
      <c r="AP136" s="215">
        <v>10</v>
      </c>
      <c r="AQ136" s="215">
        <v>0.84615384615384603</v>
      </c>
      <c r="AR136" s="215">
        <v>1.5714285714285701</v>
      </c>
      <c r="AS136" s="215">
        <v>11</v>
      </c>
      <c r="AT136" s="216">
        <v>1.6153846153846101</v>
      </c>
      <c r="AU136" s="216">
        <f t="shared" si="43"/>
        <v>0.1099476439790576</v>
      </c>
      <c r="AV136" s="217">
        <v>3</v>
      </c>
      <c r="AW136" s="215">
        <v>21</v>
      </c>
      <c r="AX136" s="215">
        <v>1.25</v>
      </c>
      <c r="AY136" s="218">
        <f t="shared" si="39"/>
        <v>0.47619047619047616</v>
      </c>
      <c r="AZ136" s="218">
        <f t="shared" si="44"/>
        <v>1</v>
      </c>
      <c r="BA136" s="215">
        <f t="shared" si="45"/>
        <v>1.8571428571428572</v>
      </c>
      <c r="BB136" s="219">
        <v>584</v>
      </c>
      <c r="BC136" s="219">
        <v>2289</v>
      </c>
      <c r="BD136" s="219" t="s">
        <v>424</v>
      </c>
      <c r="BE136" s="219" t="s">
        <v>425</v>
      </c>
      <c r="BF136" s="219">
        <v>1594</v>
      </c>
      <c r="BG136" s="219">
        <v>52</v>
      </c>
      <c r="BH136" s="215">
        <f t="shared" si="46"/>
        <v>0.1191969887076537</v>
      </c>
      <c r="BI136" s="220">
        <f t="shared" si="47"/>
        <v>2.2260273972602738E-2</v>
      </c>
    </row>
    <row r="137" spans="1:61" ht="25" customHeight="1" x14ac:dyDescent="0.35">
      <c r="A137" s="205" t="s">
        <v>153</v>
      </c>
      <c r="B137" s="206" t="s">
        <v>328</v>
      </c>
      <c r="C137" s="205" t="str">
        <f t="shared" si="48"/>
        <v>2_06To12M</v>
      </c>
      <c r="D137" s="205" t="str">
        <f t="shared" si="49"/>
        <v>1_SMALL</v>
      </c>
      <c r="E137" s="205" t="s">
        <v>316</v>
      </c>
      <c r="F137" s="205">
        <f t="shared" si="40"/>
        <v>5</v>
      </c>
      <c r="G137" s="207" t="str">
        <f t="shared" si="50"/>
        <v>3_MODERATE</v>
      </c>
      <c r="H137" s="208">
        <v>0</v>
      </c>
      <c r="I137" s="207" t="s">
        <v>279</v>
      </c>
      <c r="J137" s="208">
        <v>5</v>
      </c>
      <c r="K137" s="207" t="str">
        <f t="shared" si="51"/>
        <v>3_MODERATE</v>
      </c>
      <c r="L137" s="209">
        <f t="shared" si="38"/>
        <v>1</v>
      </c>
      <c r="M137" s="207" t="s">
        <v>780</v>
      </c>
      <c r="N137" s="207" t="s">
        <v>778</v>
      </c>
      <c r="O137" s="207" t="s">
        <v>781</v>
      </c>
      <c r="P137" s="207" t="s">
        <v>304</v>
      </c>
      <c r="Q137" s="210" t="str">
        <f t="shared" si="41"/>
        <v>TURF: IRREGULAR PRESENCE (3_MODERATE) with Dense-n-Sparse EXCEPTIONS  ;REEDS: 0_NONE ; IDLE Periods:MODERATE</v>
      </c>
      <c r="R137" s="211" t="str">
        <f t="shared" si="52"/>
        <v>2_SMALL</v>
      </c>
      <c r="S137" s="205" t="s">
        <v>302</v>
      </c>
      <c r="T137" s="205">
        <v>249</v>
      </c>
      <c r="U137" s="205">
        <v>9</v>
      </c>
      <c r="V137" s="205">
        <v>1</v>
      </c>
      <c r="W137" s="212">
        <v>9</v>
      </c>
      <c r="X137" s="213">
        <f t="shared" si="42"/>
        <v>0.55555555555555558</v>
      </c>
      <c r="Y137" s="205">
        <v>6</v>
      </c>
      <c r="Z137" s="205">
        <v>7</v>
      </c>
      <c r="AA137" s="205">
        <v>22</v>
      </c>
      <c r="AB137" s="205">
        <v>31</v>
      </c>
      <c r="AC137" s="205">
        <v>1</v>
      </c>
      <c r="AD137" s="205">
        <v>0</v>
      </c>
      <c r="AE137" s="205">
        <v>2</v>
      </c>
      <c r="AF137" s="205">
        <v>0</v>
      </c>
      <c r="AG137" s="205">
        <v>8</v>
      </c>
      <c r="AH137" s="205">
        <v>1</v>
      </c>
      <c r="AI137" s="205">
        <v>0</v>
      </c>
      <c r="AJ137" s="205">
        <v>2</v>
      </c>
      <c r="AK137" s="205">
        <v>10</v>
      </c>
      <c r="AL137" s="205">
        <v>3</v>
      </c>
      <c r="AM137" s="214">
        <v>13</v>
      </c>
      <c r="AN137" s="215">
        <v>1.1111111111111101</v>
      </c>
      <c r="AO137" s="215">
        <v>1.1111111111111101</v>
      </c>
      <c r="AP137" s="215">
        <v>10</v>
      </c>
      <c r="AQ137" s="215">
        <v>0.33333333333333298</v>
      </c>
      <c r="AR137" s="215">
        <v>0.33333333333333298</v>
      </c>
      <c r="AS137" s="215">
        <v>3</v>
      </c>
      <c r="AT137" s="216">
        <v>1.44444444444444</v>
      </c>
      <c r="AU137" s="216">
        <f t="shared" si="43"/>
        <v>5.1999999999999998E-2</v>
      </c>
      <c r="AV137" s="217">
        <v>1.44444444444444</v>
      </c>
      <c r="AW137" s="215">
        <v>13</v>
      </c>
      <c r="AX137" s="215">
        <v>1.1666666666666601</v>
      </c>
      <c r="AY137" s="218">
        <f t="shared" si="39"/>
        <v>0.76923076923076927</v>
      </c>
      <c r="AZ137" s="218">
        <f t="shared" si="44"/>
        <v>0.55555555555555558</v>
      </c>
      <c r="BA137" s="215">
        <f t="shared" si="45"/>
        <v>1</v>
      </c>
      <c r="BB137" s="219">
        <v>862</v>
      </c>
      <c r="BC137" s="219">
        <v>3779</v>
      </c>
      <c r="BD137" s="219" t="s">
        <v>609</v>
      </c>
      <c r="BE137" s="219" t="s">
        <v>610</v>
      </c>
      <c r="BF137" s="219">
        <v>1217</v>
      </c>
      <c r="BG137" s="219">
        <v>40</v>
      </c>
      <c r="BH137" s="215">
        <f t="shared" si="46"/>
        <v>0.20460147904683648</v>
      </c>
      <c r="BI137" s="220">
        <f t="shared" si="47"/>
        <v>1.0440835266821345E-2</v>
      </c>
    </row>
    <row r="138" spans="1:61" ht="25" customHeight="1" x14ac:dyDescent="0.35">
      <c r="A138" s="205" t="s">
        <v>76</v>
      </c>
      <c r="B138" s="206" t="s">
        <v>328</v>
      </c>
      <c r="C138" s="205" t="str">
        <f t="shared" si="48"/>
        <v>2_06To12M</v>
      </c>
      <c r="D138" s="205" t="str">
        <f t="shared" si="49"/>
        <v>2_MODERATE</v>
      </c>
      <c r="E138" s="205" t="s">
        <v>316</v>
      </c>
      <c r="F138" s="205">
        <f t="shared" si="40"/>
        <v>7</v>
      </c>
      <c r="G138" s="207" t="str">
        <f t="shared" si="50"/>
        <v>3_MODERATE</v>
      </c>
      <c r="H138" s="208">
        <v>0</v>
      </c>
      <c r="I138" s="207" t="s">
        <v>279</v>
      </c>
      <c r="J138" s="208">
        <v>7</v>
      </c>
      <c r="K138" s="207" t="str">
        <f t="shared" si="51"/>
        <v>3_MODERATE</v>
      </c>
      <c r="L138" s="209">
        <f t="shared" si="38"/>
        <v>1</v>
      </c>
      <c r="M138" s="207" t="s">
        <v>770</v>
      </c>
      <c r="N138" s="207" t="s">
        <v>771</v>
      </c>
      <c r="O138" s="207" t="s">
        <v>775</v>
      </c>
      <c r="P138" s="207" t="s">
        <v>777</v>
      </c>
      <c r="Q138" s="210" t="str">
        <f t="shared" si="41"/>
        <v>TURF: REGULAR ABSENCE (3_MODERATE) with FEW EXCEPTIONS  ;REEDS: 0_NONE ; IDLE Periods:SIGNIFICANT</v>
      </c>
      <c r="R138" s="211" t="str">
        <f t="shared" si="52"/>
        <v>2_SMALL</v>
      </c>
      <c r="S138" s="205" t="s">
        <v>302</v>
      </c>
      <c r="T138" s="205">
        <v>254</v>
      </c>
      <c r="U138" s="205">
        <v>9</v>
      </c>
      <c r="V138" s="205">
        <v>1</v>
      </c>
      <c r="W138" s="212">
        <v>21</v>
      </c>
      <c r="X138" s="213">
        <f t="shared" si="42"/>
        <v>0.33333333333333331</v>
      </c>
      <c r="Y138" s="205">
        <v>6</v>
      </c>
      <c r="Z138" s="205">
        <v>7</v>
      </c>
      <c r="AA138" s="205">
        <v>25</v>
      </c>
      <c r="AB138" s="205">
        <v>32</v>
      </c>
      <c r="AC138" s="205">
        <v>2</v>
      </c>
      <c r="AD138" s="205">
        <v>1</v>
      </c>
      <c r="AE138" s="205">
        <v>5</v>
      </c>
      <c r="AF138" s="205">
        <v>2</v>
      </c>
      <c r="AG138" s="205">
        <v>5</v>
      </c>
      <c r="AH138" s="205">
        <v>1</v>
      </c>
      <c r="AI138" s="205">
        <v>0</v>
      </c>
      <c r="AJ138" s="205">
        <v>0</v>
      </c>
      <c r="AK138" s="205">
        <v>10</v>
      </c>
      <c r="AL138" s="205">
        <v>3</v>
      </c>
      <c r="AM138" s="214">
        <v>13</v>
      </c>
      <c r="AN138" s="215">
        <v>0.476190476190476</v>
      </c>
      <c r="AO138" s="215">
        <v>1.1111111111111101</v>
      </c>
      <c r="AP138" s="215">
        <v>10</v>
      </c>
      <c r="AQ138" s="215">
        <v>0.14285714285714199</v>
      </c>
      <c r="AR138" s="215">
        <v>0.33333333333333298</v>
      </c>
      <c r="AS138" s="215">
        <v>3</v>
      </c>
      <c r="AT138" s="216">
        <v>0.61904761904761896</v>
      </c>
      <c r="AU138" s="216">
        <f t="shared" si="43"/>
        <v>5.0980392156862744E-2</v>
      </c>
      <c r="AV138" s="217">
        <v>1.44444444444444</v>
      </c>
      <c r="AW138" s="215">
        <v>13</v>
      </c>
      <c r="AX138" s="215">
        <v>1.1666666666666601</v>
      </c>
      <c r="AY138" s="218">
        <f t="shared" si="39"/>
        <v>0.76923076923076927</v>
      </c>
      <c r="AZ138" s="218">
        <f t="shared" si="44"/>
        <v>0.77777777777777779</v>
      </c>
      <c r="BA138" s="215">
        <f t="shared" si="45"/>
        <v>2.3333333333333335</v>
      </c>
      <c r="BB138" s="219">
        <v>509</v>
      </c>
      <c r="BC138" s="219">
        <v>1294</v>
      </c>
      <c r="BD138" s="219" t="s">
        <v>434</v>
      </c>
      <c r="BE138" s="219" t="s">
        <v>435</v>
      </c>
      <c r="BF138" s="219">
        <v>493</v>
      </c>
      <c r="BG138" s="219">
        <v>16</v>
      </c>
      <c r="BH138" s="215">
        <f t="shared" si="46"/>
        <v>0.51521298174442187</v>
      </c>
      <c r="BI138" s="220">
        <f t="shared" si="47"/>
        <v>4.1257367387033402E-2</v>
      </c>
    </row>
    <row r="139" spans="1:61" ht="25" customHeight="1" x14ac:dyDescent="0.35">
      <c r="A139" s="205" t="s">
        <v>203</v>
      </c>
      <c r="B139" s="206" t="s">
        <v>328</v>
      </c>
      <c r="C139" s="205" t="str">
        <f t="shared" si="48"/>
        <v>2_06To12M</v>
      </c>
      <c r="D139" s="205" t="str">
        <f t="shared" si="49"/>
        <v>2_MODERATE</v>
      </c>
      <c r="E139" s="205" t="s">
        <v>784</v>
      </c>
      <c r="F139" s="205">
        <f t="shared" si="40"/>
        <v>7</v>
      </c>
      <c r="G139" s="207" t="str">
        <f t="shared" si="50"/>
        <v>3_MODERATE</v>
      </c>
      <c r="H139" s="208">
        <v>0</v>
      </c>
      <c r="I139" s="207" t="s">
        <v>279</v>
      </c>
      <c r="J139" s="208">
        <v>7</v>
      </c>
      <c r="K139" s="207" t="str">
        <f t="shared" si="51"/>
        <v>3_MODERATE</v>
      </c>
      <c r="L139" s="209">
        <f t="shared" si="38"/>
        <v>1</v>
      </c>
      <c r="M139" s="207" t="s">
        <v>770</v>
      </c>
      <c r="N139" s="207" t="s">
        <v>778</v>
      </c>
      <c r="O139" s="207" t="s">
        <v>775</v>
      </c>
      <c r="P139" s="207" t="s">
        <v>306</v>
      </c>
      <c r="Q139" s="210" t="str">
        <f t="shared" si="41"/>
        <v>TURF: REGULAR PRESENCE (3_MODERATE) with FEW EXCEPTIONS  ;REEDS: 0_NONE ; IDLE Periods:LOW</v>
      </c>
      <c r="R139" s="211" t="str">
        <f t="shared" si="52"/>
        <v>2_SMALL</v>
      </c>
      <c r="S139" s="205" t="s">
        <v>302</v>
      </c>
      <c r="T139" s="205">
        <v>291</v>
      </c>
      <c r="U139" s="205">
        <v>10</v>
      </c>
      <c r="V139" s="205">
        <v>1</v>
      </c>
      <c r="W139" s="212">
        <v>10</v>
      </c>
      <c r="X139" s="213">
        <f t="shared" si="42"/>
        <v>0.7</v>
      </c>
      <c r="Y139" s="205">
        <v>1</v>
      </c>
      <c r="Z139" s="205">
        <v>6</v>
      </c>
      <c r="AA139" s="205">
        <v>7</v>
      </c>
      <c r="AB139" s="205">
        <v>30</v>
      </c>
      <c r="AC139" s="205">
        <v>5</v>
      </c>
      <c r="AD139" s="205">
        <v>0</v>
      </c>
      <c r="AE139" s="205">
        <v>13</v>
      </c>
      <c r="AF139" s="205">
        <v>0</v>
      </c>
      <c r="AG139" s="205">
        <v>11</v>
      </c>
      <c r="AH139" s="205">
        <v>1</v>
      </c>
      <c r="AI139" s="205">
        <v>2</v>
      </c>
      <c r="AJ139" s="205">
        <v>0</v>
      </c>
      <c r="AK139" s="205">
        <v>24</v>
      </c>
      <c r="AL139" s="205">
        <v>3</v>
      </c>
      <c r="AM139" s="214">
        <v>27</v>
      </c>
      <c r="AN139" s="215">
        <v>2.4</v>
      </c>
      <c r="AO139" s="215">
        <v>2.4</v>
      </c>
      <c r="AP139" s="215">
        <v>24</v>
      </c>
      <c r="AQ139" s="215">
        <v>0.3</v>
      </c>
      <c r="AR139" s="215">
        <v>0.3</v>
      </c>
      <c r="AS139" s="215">
        <v>3</v>
      </c>
      <c r="AT139" s="216">
        <v>2.7</v>
      </c>
      <c r="AU139" s="216">
        <f t="shared" si="43"/>
        <v>9.2465753424657529E-2</v>
      </c>
      <c r="AV139" s="217">
        <v>2.7</v>
      </c>
      <c r="AW139" s="215">
        <v>27</v>
      </c>
      <c r="AX139" s="215">
        <v>6</v>
      </c>
      <c r="AY139" s="218">
        <f t="shared" si="39"/>
        <v>0.88888888888888884</v>
      </c>
      <c r="AZ139" s="218">
        <f t="shared" si="44"/>
        <v>0.7</v>
      </c>
      <c r="BA139" s="215">
        <f t="shared" si="45"/>
        <v>1</v>
      </c>
      <c r="BB139" s="219">
        <v>185</v>
      </c>
      <c r="BC139" s="219">
        <v>700</v>
      </c>
      <c r="BD139" s="219" t="s">
        <v>725</v>
      </c>
      <c r="BE139" s="219" t="s">
        <v>726</v>
      </c>
      <c r="BF139" s="219">
        <v>1244</v>
      </c>
      <c r="BG139" s="219">
        <v>40</v>
      </c>
      <c r="BH139" s="215">
        <f t="shared" si="46"/>
        <v>0.23392282958199356</v>
      </c>
      <c r="BI139" s="220">
        <f t="shared" si="47"/>
        <v>5.4054054054054057E-2</v>
      </c>
    </row>
    <row r="140" spans="1:61" ht="25" customHeight="1" x14ac:dyDescent="0.35">
      <c r="A140" s="205" t="s">
        <v>136</v>
      </c>
      <c r="B140" s="206" t="s">
        <v>328</v>
      </c>
      <c r="C140" s="205" t="str">
        <f t="shared" si="48"/>
        <v>3_13To36M</v>
      </c>
      <c r="D140" s="205" t="str">
        <f t="shared" si="49"/>
        <v>1_SMALL</v>
      </c>
      <c r="E140" s="205" t="s">
        <v>314</v>
      </c>
      <c r="F140" s="205">
        <f t="shared" si="40"/>
        <v>9</v>
      </c>
      <c r="G140" s="207" t="str">
        <f t="shared" si="50"/>
        <v>3_MODERATE</v>
      </c>
      <c r="H140" s="208">
        <v>0</v>
      </c>
      <c r="I140" s="207" t="s">
        <v>279</v>
      </c>
      <c r="J140" s="208">
        <v>9</v>
      </c>
      <c r="K140" s="207" t="str">
        <f t="shared" si="51"/>
        <v>3_MODERATE</v>
      </c>
      <c r="L140" s="209">
        <f t="shared" si="38"/>
        <v>1</v>
      </c>
      <c r="M140" s="207" t="s">
        <v>780</v>
      </c>
      <c r="N140" s="207" t="s">
        <v>778</v>
      </c>
      <c r="O140" s="207" t="s">
        <v>781</v>
      </c>
      <c r="P140" s="207" t="s">
        <v>777</v>
      </c>
      <c r="Q140" s="210" t="str">
        <f t="shared" si="41"/>
        <v>TURF: IRREGULAR PRESENCE (3_MODERATE) with Dense-n-Sparse EXCEPTIONS  ;REEDS: 0_NONE ; IDLE Periods:SIGNIFICANT</v>
      </c>
      <c r="R140" s="211" t="str">
        <f t="shared" si="52"/>
        <v>3_MODERATE</v>
      </c>
      <c r="S140" s="205" t="s">
        <v>302</v>
      </c>
      <c r="T140" s="205">
        <v>602</v>
      </c>
      <c r="U140" s="205">
        <v>20</v>
      </c>
      <c r="V140" s="205">
        <v>2</v>
      </c>
      <c r="W140" s="212">
        <v>13</v>
      </c>
      <c r="X140" s="213">
        <f t="shared" si="42"/>
        <v>0.69230769230769229</v>
      </c>
      <c r="Y140" s="205">
        <v>6</v>
      </c>
      <c r="Z140" s="205">
        <v>6</v>
      </c>
      <c r="AA140" s="205">
        <v>31</v>
      </c>
      <c r="AB140" s="205">
        <v>56</v>
      </c>
      <c r="AC140" s="205">
        <v>1</v>
      </c>
      <c r="AD140" s="205">
        <v>1</v>
      </c>
      <c r="AE140" s="205">
        <v>10</v>
      </c>
      <c r="AF140" s="205">
        <v>3</v>
      </c>
      <c r="AG140" s="205">
        <v>18</v>
      </c>
      <c r="AH140" s="205">
        <v>0</v>
      </c>
      <c r="AI140" s="205">
        <v>3</v>
      </c>
      <c r="AJ140" s="205">
        <v>0</v>
      </c>
      <c r="AK140" s="205">
        <v>28</v>
      </c>
      <c r="AL140" s="205">
        <v>6</v>
      </c>
      <c r="AM140" s="214">
        <v>34</v>
      </c>
      <c r="AN140" s="215">
        <v>2.1538461538461502</v>
      </c>
      <c r="AO140" s="215">
        <v>1.4</v>
      </c>
      <c r="AP140" s="215">
        <v>14</v>
      </c>
      <c r="AQ140" s="215">
        <v>0.46153846153846101</v>
      </c>
      <c r="AR140" s="215">
        <v>0.3</v>
      </c>
      <c r="AS140" s="215">
        <v>3</v>
      </c>
      <c r="AT140" s="216">
        <v>2.6153846153846101</v>
      </c>
      <c r="AU140" s="216">
        <f t="shared" si="43"/>
        <v>5.6384742951907131E-2</v>
      </c>
      <c r="AV140" s="217">
        <v>1.7</v>
      </c>
      <c r="AW140" s="215">
        <v>17</v>
      </c>
      <c r="AX140" s="215">
        <v>1</v>
      </c>
      <c r="AY140" s="218">
        <f t="shared" si="39"/>
        <v>0.82352941176470584</v>
      </c>
      <c r="AZ140" s="218">
        <f t="shared" si="44"/>
        <v>0.45</v>
      </c>
      <c r="BA140" s="215">
        <f t="shared" si="45"/>
        <v>0.65</v>
      </c>
      <c r="BB140" s="219">
        <v>119</v>
      </c>
      <c r="BC140" s="219">
        <v>259</v>
      </c>
      <c r="BD140" s="219" t="s">
        <v>571</v>
      </c>
      <c r="BE140" s="219" t="s">
        <v>572</v>
      </c>
      <c r="BF140" s="219">
        <v>666</v>
      </c>
      <c r="BG140" s="219">
        <v>21</v>
      </c>
      <c r="BH140" s="215">
        <f t="shared" si="46"/>
        <v>0.90390390390390385</v>
      </c>
      <c r="BI140" s="220">
        <f t="shared" si="47"/>
        <v>0.1092436974789916</v>
      </c>
    </row>
    <row r="141" spans="1:61" ht="25" customHeight="1" x14ac:dyDescent="0.35">
      <c r="A141" s="205" t="s">
        <v>131</v>
      </c>
      <c r="B141" s="206" t="s">
        <v>328</v>
      </c>
      <c r="C141" s="205" t="str">
        <f t="shared" si="48"/>
        <v>3_13To36M</v>
      </c>
      <c r="D141" s="205" t="str">
        <f t="shared" si="49"/>
        <v>1_SMALL</v>
      </c>
      <c r="E141" s="205" t="s">
        <v>316</v>
      </c>
      <c r="F141" s="205">
        <f t="shared" si="40"/>
        <v>4</v>
      </c>
      <c r="G141" s="207" t="str">
        <f t="shared" si="50"/>
        <v>3_MODERATE</v>
      </c>
      <c r="H141" s="208">
        <v>0</v>
      </c>
      <c r="I141" s="207" t="s">
        <v>279</v>
      </c>
      <c r="J141" s="208">
        <v>4</v>
      </c>
      <c r="K141" s="207" t="str">
        <f t="shared" si="51"/>
        <v>3_MODERATE</v>
      </c>
      <c r="L141" s="209">
        <f t="shared" si="38"/>
        <v>1</v>
      </c>
      <c r="M141" s="207" t="s">
        <v>770</v>
      </c>
      <c r="N141" s="207" t="s">
        <v>771</v>
      </c>
      <c r="O141" s="207" t="s">
        <v>775</v>
      </c>
      <c r="P141" s="207" t="s">
        <v>777</v>
      </c>
      <c r="Q141" s="210" t="str">
        <f t="shared" si="41"/>
        <v>TURF: REGULAR ABSENCE (3_MODERATE) with FEW EXCEPTIONS  ;REEDS: 0_NONE ; IDLE Periods:SIGNIFICANT</v>
      </c>
      <c r="R141" s="211" t="str">
        <f t="shared" si="52"/>
        <v>2_SMALL</v>
      </c>
      <c r="S141" s="205" t="s">
        <v>302</v>
      </c>
      <c r="T141" s="205">
        <v>614</v>
      </c>
      <c r="U141" s="205">
        <v>21</v>
      </c>
      <c r="V141" s="205">
        <v>2</v>
      </c>
      <c r="W141" s="212">
        <v>7</v>
      </c>
      <c r="X141" s="213">
        <f t="shared" si="42"/>
        <v>0.5714285714285714</v>
      </c>
      <c r="Y141" s="205">
        <v>11</v>
      </c>
      <c r="Z141" s="205">
        <v>13</v>
      </c>
      <c r="AA141" s="205">
        <v>87</v>
      </c>
      <c r="AB141" s="205">
        <v>109</v>
      </c>
      <c r="AC141" s="205">
        <v>2</v>
      </c>
      <c r="AD141" s="205">
        <v>0</v>
      </c>
      <c r="AE141" s="205">
        <v>11</v>
      </c>
      <c r="AF141" s="205">
        <v>0</v>
      </c>
      <c r="AG141" s="205">
        <v>11</v>
      </c>
      <c r="AH141" s="205">
        <v>0</v>
      </c>
      <c r="AI141" s="205">
        <v>1</v>
      </c>
      <c r="AJ141" s="205">
        <v>0</v>
      </c>
      <c r="AK141" s="205">
        <v>22</v>
      </c>
      <c r="AL141" s="205">
        <v>1</v>
      </c>
      <c r="AM141" s="214">
        <v>23</v>
      </c>
      <c r="AN141" s="215">
        <v>3.1428571428571401</v>
      </c>
      <c r="AO141" s="215">
        <v>1.0476190476190399</v>
      </c>
      <c r="AP141" s="215">
        <v>11</v>
      </c>
      <c r="AQ141" s="215">
        <v>0.14285714285714199</v>
      </c>
      <c r="AR141" s="215">
        <v>4.7619047619047603E-2</v>
      </c>
      <c r="AS141" s="215">
        <v>0.5</v>
      </c>
      <c r="AT141" s="216">
        <v>3.2857142857142798</v>
      </c>
      <c r="AU141" s="216">
        <f t="shared" si="43"/>
        <v>3.7398373983739838E-2</v>
      </c>
      <c r="AV141" s="217">
        <v>1.09523809523809</v>
      </c>
      <c r="AW141" s="215">
        <v>11.5</v>
      </c>
      <c r="AX141" s="215">
        <v>1.1818181818181801</v>
      </c>
      <c r="AY141" s="218">
        <f t="shared" si="39"/>
        <v>0.95652173913043481</v>
      </c>
      <c r="AZ141" s="218">
        <f t="shared" si="44"/>
        <v>0.19047619047619047</v>
      </c>
      <c r="BA141" s="215">
        <f t="shared" si="45"/>
        <v>0.33333333333333331</v>
      </c>
      <c r="BB141" s="219">
        <v>326</v>
      </c>
      <c r="BC141" s="219">
        <v>883</v>
      </c>
      <c r="BD141" s="219" t="s">
        <v>561</v>
      </c>
      <c r="BE141" s="219" t="s">
        <v>562</v>
      </c>
      <c r="BF141" s="219">
        <v>976</v>
      </c>
      <c r="BG141" s="219">
        <v>32</v>
      </c>
      <c r="BH141" s="215">
        <f t="shared" si="46"/>
        <v>0.62909836065573765</v>
      </c>
      <c r="BI141" s="220">
        <f t="shared" si="47"/>
        <v>2.1472392638036811E-2</v>
      </c>
    </row>
    <row r="142" spans="1:61" ht="25" customHeight="1" x14ac:dyDescent="0.35">
      <c r="A142" s="205" t="s">
        <v>127</v>
      </c>
      <c r="B142" s="206" t="s">
        <v>328</v>
      </c>
      <c r="C142" s="205" t="str">
        <f t="shared" si="48"/>
        <v>3_13To36M</v>
      </c>
      <c r="D142" s="205" t="str">
        <f t="shared" si="49"/>
        <v>2_MODERATE</v>
      </c>
      <c r="E142" s="205" t="s">
        <v>784</v>
      </c>
      <c r="F142" s="205">
        <f t="shared" si="40"/>
        <v>12</v>
      </c>
      <c r="G142" s="207" t="str">
        <f t="shared" si="50"/>
        <v>4_SEVERAL</v>
      </c>
      <c r="H142" s="208">
        <v>1</v>
      </c>
      <c r="I142" s="207" t="s">
        <v>303</v>
      </c>
      <c r="J142" s="208">
        <v>11</v>
      </c>
      <c r="K142" s="207" t="str">
        <f t="shared" si="51"/>
        <v>4_SEVERAL</v>
      </c>
      <c r="L142" s="209">
        <f t="shared" si="38"/>
        <v>0.91666666666666663</v>
      </c>
      <c r="M142" s="207" t="s">
        <v>770</v>
      </c>
      <c r="N142" s="207" t="s">
        <v>771</v>
      </c>
      <c r="O142" s="207" t="s">
        <v>775</v>
      </c>
      <c r="P142" s="207" t="s">
        <v>777</v>
      </c>
      <c r="Q142" s="210" t="str">
        <f t="shared" si="41"/>
        <v>TURF: REGULAR ABSENCE (4_SEVERAL) with FEW EXCEPTIONS  ;REEDS: 1_SINGLE ; IDLE Periods:SIGNIFICANT</v>
      </c>
      <c r="R142" s="211" t="str">
        <f t="shared" si="52"/>
        <v>3_MODERATE</v>
      </c>
      <c r="S142" s="205" t="s">
        <v>278</v>
      </c>
      <c r="T142" s="205">
        <v>820</v>
      </c>
      <c r="U142" s="205">
        <v>27</v>
      </c>
      <c r="V142" s="205">
        <v>3</v>
      </c>
      <c r="W142" s="212">
        <v>18</v>
      </c>
      <c r="X142" s="213">
        <f t="shared" si="42"/>
        <v>0.66666666666666663</v>
      </c>
      <c r="Y142" s="205">
        <v>1</v>
      </c>
      <c r="Z142" s="205">
        <v>5</v>
      </c>
      <c r="AA142" s="205">
        <v>3</v>
      </c>
      <c r="AB142" s="205">
        <v>25</v>
      </c>
      <c r="AC142" s="205">
        <v>6</v>
      </c>
      <c r="AD142" s="205">
        <v>2</v>
      </c>
      <c r="AE142" s="205">
        <v>30</v>
      </c>
      <c r="AF142" s="205">
        <v>12</v>
      </c>
      <c r="AG142" s="205">
        <v>7</v>
      </c>
      <c r="AH142" s="205">
        <v>3</v>
      </c>
      <c r="AI142" s="205">
        <v>14</v>
      </c>
      <c r="AJ142" s="205">
        <v>3</v>
      </c>
      <c r="AK142" s="205">
        <v>37</v>
      </c>
      <c r="AL142" s="205">
        <v>32</v>
      </c>
      <c r="AM142" s="214">
        <v>69</v>
      </c>
      <c r="AN142" s="215">
        <v>2.05555555555555</v>
      </c>
      <c r="AO142" s="215">
        <v>1.37037037037037</v>
      </c>
      <c r="AP142" s="215">
        <v>12.3333333333333</v>
      </c>
      <c r="AQ142" s="215">
        <v>1.7777777777777699</v>
      </c>
      <c r="AR142" s="215">
        <v>1.18518518518518</v>
      </c>
      <c r="AS142" s="215">
        <v>10.6666666666666</v>
      </c>
      <c r="AT142" s="216">
        <v>3.8333333333333299</v>
      </c>
      <c r="AU142" s="216">
        <f t="shared" si="43"/>
        <v>8.4043848964677217E-2</v>
      </c>
      <c r="AV142" s="217">
        <v>2.55555555555555</v>
      </c>
      <c r="AW142" s="215">
        <v>23</v>
      </c>
      <c r="AX142" s="215">
        <v>5</v>
      </c>
      <c r="AY142" s="218">
        <f t="shared" si="39"/>
        <v>0.53623188405797106</v>
      </c>
      <c r="AZ142" s="218">
        <f t="shared" si="44"/>
        <v>0.44444444444444442</v>
      </c>
      <c r="BA142" s="215">
        <f t="shared" si="45"/>
        <v>0.66666666666666663</v>
      </c>
      <c r="BB142" s="219">
        <v>262</v>
      </c>
      <c r="BC142" s="219">
        <v>700</v>
      </c>
      <c r="BD142" s="219" t="s">
        <v>553</v>
      </c>
      <c r="BE142" s="219" t="s">
        <v>554</v>
      </c>
      <c r="BF142" s="219">
        <v>1148</v>
      </c>
      <c r="BG142" s="219">
        <v>37</v>
      </c>
      <c r="BH142" s="215">
        <f t="shared" si="46"/>
        <v>0.7142857142857143</v>
      </c>
      <c r="BI142" s="220">
        <f t="shared" si="47"/>
        <v>6.8702290076335881E-2</v>
      </c>
    </row>
    <row r="143" spans="1:61" ht="25" customHeight="1" x14ac:dyDescent="0.35">
      <c r="A143" s="205" t="s">
        <v>155</v>
      </c>
      <c r="B143" s="206" t="s">
        <v>328</v>
      </c>
      <c r="C143" s="205" t="str">
        <f t="shared" si="48"/>
        <v>3_13To36M</v>
      </c>
      <c r="D143" s="205" t="str">
        <f t="shared" si="49"/>
        <v>2_MODERATE</v>
      </c>
      <c r="E143" s="205" t="s">
        <v>784</v>
      </c>
      <c r="F143" s="205">
        <f t="shared" si="40"/>
        <v>5</v>
      </c>
      <c r="G143" s="207" t="str">
        <f t="shared" si="50"/>
        <v>3_MODERATE</v>
      </c>
      <c r="H143" s="208">
        <v>0</v>
      </c>
      <c r="I143" s="207" t="s">
        <v>279</v>
      </c>
      <c r="J143" s="208">
        <v>5</v>
      </c>
      <c r="K143" s="207" t="str">
        <f t="shared" si="51"/>
        <v>3_MODERATE</v>
      </c>
      <c r="L143" s="209">
        <f t="shared" si="38"/>
        <v>1</v>
      </c>
      <c r="M143" s="207" t="s">
        <v>770</v>
      </c>
      <c r="N143" s="207" t="s">
        <v>771</v>
      </c>
      <c r="O143" s="207" t="s">
        <v>775</v>
      </c>
      <c r="P143" s="207" t="s">
        <v>777</v>
      </c>
      <c r="Q143" s="210" t="str">
        <f t="shared" si="41"/>
        <v>TURF: REGULAR ABSENCE (3_MODERATE) with FEW EXCEPTIONS  ;REEDS: 0_NONE ; IDLE Periods:SIGNIFICANT</v>
      </c>
      <c r="R143" s="211" t="str">
        <f t="shared" si="52"/>
        <v>3_MODERATE</v>
      </c>
      <c r="S143" s="205" t="s">
        <v>278</v>
      </c>
      <c r="T143" s="205">
        <v>870</v>
      </c>
      <c r="U143" s="205">
        <v>29</v>
      </c>
      <c r="V143" s="205">
        <v>3</v>
      </c>
      <c r="W143" s="212">
        <v>8</v>
      </c>
      <c r="X143" s="213">
        <f t="shared" si="42"/>
        <v>0.625</v>
      </c>
      <c r="Y143" s="205">
        <v>4</v>
      </c>
      <c r="Z143" s="205">
        <v>9</v>
      </c>
      <c r="AA143" s="205">
        <v>13</v>
      </c>
      <c r="AB143" s="205">
        <v>35</v>
      </c>
      <c r="AC143" s="205">
        <v>5</v>
      </c>
      <c r="AD143" s="205">
        <v>0</v>
      </c>
      <c r="AE143" s="205">
        <v>17</v>
      </c>
      <c r="AF143" s="205">
        <v>0</v>
      </c>
      <c r="AG143" s="205">
        <v>6</v>
      </c>
      <c r="AH143" s="205">
        <v>1</v>
      </c>
      <c r="AI143" s="205">
        <v>13</v>
      </c>
      <c r="AJ143" s="205">
        <v>0</v>
      </c>
      <c r="AK143" s="205">
        <v>23</v>
      </c>
      <c r="AL143" s="205">
        <v>14</v>
      </c>
      <c r="AM143" s="214">
        <v>37</v>
      </c>
      <c r="AN143" s="215">
        <v>2.875</v>
      </c>
      <c r="AO143" s="215">
        <v>0.79310344827586199</v>
      </c>
      <c r="AP143" s="215">
        <v>7.6666666666666599</v>
      </c>
      <c r="AQ143" s="215">
        <v>1.75</v>
      </c>
      <c r="AR143" s="215">
        <v>0.48275862068965503</v>
      </c>
      <c r="AS143" s="215">
        <v>4.6666666666666599</v>
      </c>
      <c r="AT143" s="216">
        <v>4.625</v>
      </c>
      <c r="AU143" s="216">
        <f t="shared" si="43"/>
        <v>4.2479908151549943E-2</v>
      </c>
      <c r="AV143" s="217">
        <v>1.27586206896551</v>
      </c>
      <c r="AW143" s="215">
        <v>12.3333333333333</v>
      </c>
      <c r="AX143" s="215">
        <v>2.25</v>
      </c>
      <c r="AY143" s="218">
        <f t="shared" si="39"/>
        <v>0.6216216216216216</v>
      </c>
      <c r="AZ143" s="218">
        <f t="shared" si="44"/>
        <v>0.17241379310344829</v>
      </c>
      <c r="BA143" s="215">
        <f t="shared" si="45"/>
        <v>0.27586206896551724</v>
      </c>
      <c r="BB143" s="219">
        <v>397</v>
      </c>
      <c r="BC143" s="219">
        <v>888</v>
      </c>
      <c r="BD143" s="219" t="s">
        <v>613</v>
      </c>
      <c r="BE143" s="219" t="s">
        <v>614</v>
      </c>
      <c r="BF143" s="219">
        <v>1383</v>
      </c>
      <c r="BG143" s="219">
        <v>45</v>
      </c>
      <c r="BH143" s="215">
        <f t="shared" si="46"/>
        <v>0.6290672451193059</v>
      </c>
      <c r="BI143" s="220">
        <f t="shared" si="47"/>
        <v>2.0151133501259445E-2</v>
      </c>
    </row>
    <row r="144" spans="1:61" ht="25" customHeight="1" x14ac:dyDescent="0.35">
      <c r="A144" s="205" t="s">
        <v>97</v>
      </c>
      <c r="B144" s="206" t="s">
        <v>328</v>
      </c>
      <c r="C144" s="205" t="str">
        <f t="shared" si="48"/>
        <v>3_13To36M</v>
      </c>
      <c r="D144" s="205" t="str">
        <f t="shared" si="49"/>
        <v>1_SMALL</v>
      </c>
      <c r="E144" s="205" t="s">
        <v>322</v>
      </c>
      <c r="F144" s="205">
        <f t="shared" si="40"/>
        <v>6</v>
      </c>
      <c r="G144" s="207" t="str">
        <f t="shared" si="50"/>
        <v>3_MODERATE</v>
      </c>
      <c r="H144" s="208">
        <v>0</v>
      </c>
      <c r="I144" s="207" t="s">
        <v>279</v>
      </c>
      <c r="J144" s="208">
        <v>6</v>
      </c>
      <c r="K144" s="207" t="str">
        <f t="shared" si="51"/>
        <v>3_MODERATE</v>
      </c>
      <c r="L144" s="209">
        <f t="shared" si="38"/>
        <v>1</v>
      </c>
      <c r="M144" s="207" t="s">
        <v>770</v>
      </c>
      <c r="N144" s="207" t="s">
        <v>771</v>
      </c>
      <c r="O144" s="207" t="s">
        <v>775</v>
      </c>
      <c r="P144" s="207" t="s">
        <v>777</v>
      </c>
      <c r="Q144" s="210" t="str">
        <f t="shared" si="41"/>
        <v>TURF: REGULAR ABSENCE (3_MODERATE) with FEW EXCEPTIONS  ;REEDS: 0_NONE ; IDLE Periods:SIGNIFICANT</v>
      </c>
      <c r="R144" s="211" t="str">
        <f t="shared" si="52"/>
        <v>2_SMALL</v>
      </c>
      <c r="S144" s="205" t="s">
        <v>302</v>
      </c>
      <c r="T144" s="205">
        <v>873</v>
      </c>
      <c r="U144" s="205">
        <v>29</v>
      </c>
      <c r="V144" s="205">
        <v>3</v>
      </c>
      <c r="W144" s="212">
        <v>14</v>
      </c>
      <c r="X144" s="213">
        <f t="shared" si="42"/>
        <v>0.42857142857142855</v>
      </c>
      <c r="Y144" s="205">
        <v>21</v>
      </c>
      <c r="Z144" s="205">
        <v>23</v>
      </c>
      <c r="AA144" s="205">
        <v>120</v>
      </c>
      <c r="AB144" s="205">
        <v>133</v>
      </c>
      <c r="AC144" s="205">
        <v>2</v>
      </c>
      <c r="AD144" s="205">
        <v>0</v>
      </c>
      <c r="AE144" s="205">
        <v>10</v>
      </c>
      <c r="AF144" s="205">
        <v>0</v>
      </c>
      <c r="AG144" s="205">
        <v>6</v>
      </c>
      <c r="AH144" s="205">
        <v>3</v>
      </c>
      <c r="AI144" s="205">
        <v>2</v>
      </c>
      <c r="AJ144" s="205">
        <v>0</v>
      </c>
      <c r="AK144" s="205">
        <v>16</v>
      </c>
      <c r="AL144" s="205">
        <v>5</v>
      </c>
      <c r="AM144" s="214">
        <v>21</v>
      </c>
      <c r="AN144" s="215">
        <v>1.1428571428571399</v>
      </c>
      <c r="AO144" s="215">
        <v>0.55172413793103403</v>
      </c>
      <c r="AP144" s="215">
        <v>5.3333333333333304</v>
      </c>
      <c r="AQ144" s="215">
        <v>0.35714285714285698</v>
      </c>
      <c r="AR144" s="215">
        <v>0.17241379310344801</v>
      </c>
      <c r="AS144" s="215">
        <v>1.6666666666666601</v>
      </c>
      <c r="AT144" s="216">
        <v>1.5</v>
      </c>
      <c r="AU144" s="216">
        <f t="shared" si="43"/>
        <v>2.4027459954233409E-2</v>
      </c>
      <c r="AV144" s="217">
        <v>0.72413793103448199</v>
      </c>
      <c r="AW144" s="215">
        <v>7</v>
      </c>
      <c r="AX144" s="215">
        <v>1.09523809523809</v>
      </c>
      <c r="AY144" s="218">
        <f t="shared" si="39"/>
        <v>0.76190476190476186</v>
      </c>
      <c r="AZ144" s="218">
        <f t="shared" si="44"/>
        <v>0.20689655172413793</v>
      </c>
      <c r="BA144" s="215">
        <f t="shared" si="45"/>
        <v>0.48275862068965519</v>
      </c>
      <c r="BB144" s="219">
        <v>818</v>
      </c>
      <c r="BC144" s="219">
        <v>2136</v>
      </c>
      <c r="BD144" s="219" t="s">
        <v>484</v>
      </c>
      <c r="BE144" s="219" t="s">
        <v>485</v>
      </c>
      <c r="BF144" s="219">
        <v>2550</v>
      </c>
      <c r="BG144" s="219">
        <v>83</v>
      </c>
      <c r="BH144" s="215">
        <f t="shared" si="46"/>
        <v>0.34235294117647058</v>
      </c>
      <c r="BI144" s="220">
        <f t="shared" si="47"/>
        <v>1.7114914425427872E-2</v>
      </c>
    </row>
    <row r="145" spans="1:61" ht="25" customHeight="1" x14ac:dyDescent="0.35">
      <c r="A145" s="205" t="s">
        <v>180</v>
      </c>
      <c r="B145" s="206" t="s">
        <v>328</v>
      </c>
      <c r="C145" s="205" t="str">
        <f t="shared" si="48"/>
        <v>3_13To36M</v>
      </c>
      <c r="D145" s="205" t="str">
        <f t="shared" si="49"/>
        <v>2_MODERATE</v>
      </c>
      <c r="E145" s="205" t="s">
        <v>316</v>
      </c>
      <c r="F145" s="205">
        <f t="shared" si="40"/>
        <v>5</v>
      </c>
      <c r="G145" s="207" t="str">
        <f t="shared" si="50"/>
        <v>3_MODERATE</v>
      </c>
      <c r="H145" s="208">
        <v>0</v>
      </c>
      <c r="I145" s="207" t="s">
        <v>279</v>
      </c>
      <c r="J145" s="208">
        <v>5</v>
      </c>
      <c r="K145" s="207" t="str">
        <f t="shared" si="51"/>
        <v>3_MODERATE</v>
      </c>
      <c r="L145" s="209">
        <f t="shared" si="38"/>
        <v>1</v>
      </c>
      <c r="M145" s="207" t="s">
        <v>770</v>
      </c>
      <c r="N145" s="207" t="s">
        <v>771</v>
      </c>
      <c r="O145" s="207" t="s">
        <v>775</v>
      </c>
      <c r="P145" s="207" t="s">
        <v>777</v>
      </c>
      <c r="Q145" s="210" t="str">
        <f t="shared" si="41"/>
        <v>TURF: REGULAR ABSENCE (3_MODERATE) with FEW EXCEPTIONS  ;REEDS: 0_NONE ; IDLE Periods:SIGNIFICANT</v>
      </c>
      <c r="R145" s="211" t="str">
        <f t="shared" si="52"/>
        <v>2_SMALL</v>
      </c>
      <c r="S145" s="205" t="s">
        <v>302</v>
      </c>
      <c r="T145" s="205">
        <v>921</v>
      </c>
      <c r="U145" s="205">
        <v>31</v>
      </c>
      <c r="V145" s="205">
        <v>3</v>
      </c>
      <c r="W145" s="212">
        <v>7</v>
      </c>
      <c r="X145" s="213">
        <f t="shared" si="42"/>
        <v>0.7142857142857143</v>
      </c>
      <c r="Y145" s="205">
        <v>1</v>
      </c>
      <c r="Z145" s="205">
        <v>3</v>
      </c>
      <c r="AA145" s="205">
        <v>5</v>
      </c>
      <c r="AB145" s="205">
        <v>20</v>
      </c>
      <c r="AC145" s="205">
        <v>3</v>
      </c>
      <c r="AD145" s="205">
        <v>1</v>
      </c>
      <c r="AE145" s="205">
        <v>14</v>
      </c>
      <c r="AF145" s="205">
        <v>5</v>
      </c>
      <c r="AG145" s="205">
        <v>8</v>
      </c>
      <c r="AH145" s="205">
        <v>2</v>
      </c>
      <c r="AI145" s="205">
        <v>0</v>
      </c>
      <c r="AJ145" s="205">
        <v>0</v>
      </c>
      <c r="AK145" s="205">
        <v>22</v>
      </c>
      <c r="AL145" s="205">
        <v>7</v>
      </c>
      <c r="AM145" s="214">
        <v>29</v>
      </c>
      <c r="AN145" s="215">
        <v>3.1428571428571401</v>
      </c>
      <c r="AO145" s="215">
        <v>0.70967741935483797</v>
      </c>
      <c r="AP145" s="215">
        <v>7.3333333333333304</v>
      </c>
      <c r="AQ145" s="215">
        <v>1</v>
      </c>
      <c r="AR145" s="215">
        <v>0.225806451612903</v>
      </c>
      <c r="AS145" s="215">
        <v>2.3333333333333299</v>
      </c>
      <c r="AT145" s="216">
        <v>4.1428571428571397</v>
      </c>
      <c r="AU145" s="216">
        <f t="shared" si="43"/>
        <v>3.1453362255965296E-2</v>
      </c>
      <c r="AV145" s="217">
        <v>0.93548387096774099</v>
      </c>
      <c r="AW145" s="215">
        <v>9.6666666666666607</v>
      </c>
      <c r="AX145" s="215">
        <v>3</v>
      </c>
      <c r="AY145" s="218">
        <f t="shared" si="39"/>
        <v>0.75862068965517238</v>
      </c>
      <c r="AZ145" s="218">
        <f t="shared" si="44"/>
        <v>0.16129032258064516</v>
      </c>
      <c r="BA145" s="215">
        <f t="shared" si="45"/>
        <v>0.22580645161290322</v>
      </c>
      <c r="BB145" s="219">
        <v>366</v>
      </c>
      <c r="BC145" s="219">
        <v>868</v>
      </c>
      <c r="BD145" s="219" t="s">
        <v>673</v>
      </c>
      <c r="BE145" s="219" t="s">
        <v>674</v>
      </c>
      <c r="BF145" s="219">
        <v>1465</v>
      </c>
      <c r="BG145" s="219">
        <v>48</v>
      </c>
      <c r="BH145" s="215">
        <f t="shared" si="46"/>
        <v>0.62866894197952217</v>
      </c>
      <c r="BI145" s="220">
        <f t="shared" si="47"/>
        <v>1.912568306010929E-2</v>
      </c>
    </row>
    <row r="146" spans="1:61" ht="25" customHeight="1" x14ac:dyDescent="0.35">
      <c r="A146" s="205" t="s">
        <v>149</v>
      </c>
      <c r="B146" s="206" t="s">
        <v>328</v>
      </c>
      <c r="C146" s="205" t="str">
        <f t="shared" si="48"/>
        <v>3_13To36M</v>
      </c>
      <c r="D146" s="205" t="str">
        <f t="shared" si="49"/>
        <v>0_NONE</v>
      </c>
      <c r="E146" s="205" t="s">
        <v>284</v>
      </c>
      <c r="F146" s="205">
        <f t="shared" si="40"/>
        <v>22</v>
      </c>
      <c r="G146" s="207" t="str">
        <f t="shared" si="50"/>
        <v>4_SEVERAL</v>
      </c>
      <c r="H146" s="208">
        <v>0</v>
      </c>
      <c r="I146" s="207" t="s">
        <v>279</v>
      </c>
      <c r="J146" s="208">
        <v>22</v>
      </c>
      <c r="K146" s="207" t="str">
        <f t="shared" si="51"/>
        <v>4_SEVERAL</v>
      </c>
      <c r="L146" s="209">
        <f t="shared" si="38"/>
        <v>1</v>
      </c>
      <c r="M146" s="207" t="s">
        <v>770</v>
      </c>
      <c r="N146" s="207" t="s">
        <v>771</v>
      </c>
      <c r="O146" s="207" t="s">
        <v>775</v>
      </c>
      <c r="P146" s="207" t="s">
        <v>777</v>
      </c>
      <c r="Q146" s="210" t="str">
        <f t="shared" si="41"/>
        <v>TURF: REGULAR ABSENCE (4_SEVERAL) with FEW EXCEPTIONS  ;REEDS: 0_NONE ; IDLE Periods:SIGNIFICANT</v>
      </c>
      <c r="R146" s="211" t="str">
        <f t="shared" si="52"/>
        <v>3_MODERATE</v>
      </c>
      <c r="S146" s="205" t="s">
        <v>278</v>
      </c>
      <c r="T146" s="205">
        <v>927</v>
      </c>
      <c r="U146" s="205">
        <v>31</v>
      </c>
      <c r="V146" s="205">
        <v>3</v>
      </c>
      <c r="W146" s="212">
        <v>43</v>
      </c>
      <c r="X146" s="213">
        <f t="shared" si="42"/>
        <v>0.51162790697674421</v>
      </c>
      <c r="Y146" s="205">
        <v>4</v>
      </c>
      <c r="Z146" s="205">
        <v>4</v>
      </c>
      <c r="AA146" s="205">
        <v>56</v>
      </c>
      <c r="AB146" s="205">
        <v>76</v>
      </c>
      <c r="AC146" s="205">
        <v>0</v>
      </c>
      <c r="AD146" s="205">
        <v>0</v>
      </c>
      <c r="AE146" s="205">
        <v>0</v>
      </c>
      <c r="AF146" s="205">
        <v>0</v>
      </c>
      <c r="AG146" s="205">
        <v>22</v>
      </c>
      <c r="AH146" s="205">
        <v>2</v>
      </c>
      <c r="AI146" s="205">
        <v>7</v>
      </c>
      <c r="AJ146" s="205">
        <v>3</v>
      </c>
      <c r="AK146" s="205">
        <v>22</v>
      </c>
      <c r="AL146" s="205">
        <v>12</v>
      </c>
      <c r="AM146" s="214">
        <v>34</v>
      </c>
      <c r="AN146" s="215">
        <v>0.51162790697674398</v>
      </c>
      <c r="AO146" s="215">
        <v>0.70967741935483797</v>
      </c>
      <c r="AP146" s="215">
        <v>7.3333333333333304</v>
      </c>
      <c r="AQ146" s="215">
        <v>0.27906976744186002</v>
      </c>
      <c r="AR146" s="215">
        <v>0.38709677419354799</v>
      </c>
      <c r="AS146" s="215">
        <v>4</v>
      </c>
      <c r="AT146" s="216">
        <v>0.79069767441860395</v>
      </c>
      <c r="AU146" s="216">
        <f t="shared" si="43"/>
        <v>3.6637931034482756E-2</v>
      </c>
      <c r="AV146" s="217">
        <v>1.0967741935483799</v>
      </c>
      <c r="AW146" s="215">
        <v>11.3333333333333</v>
      </c>
      <c r="AX146" s="215">
        <v>1</v>
      </c>
      <c r="AY146" s="218">
        <f t="shared" si="39"/>
        <v>0.6470588235294118</v>
      </c>
      <c r="AZ146" s="218">
        <f t="shared" si="44"/>
        <v>0.70967741935483875</v>
      </c>
      <c r="BA146" s="215">
        <f t="shared" si="45"/>
        <v>1.3870967741935485</v>
      </c>
      <c r="BB146" s="219">
        <v>927</v>
      </c>
      <c r="BC146" s="219">
        <v>29442</v>
      </c>
      <c r="BD146" s="219" t="s">
        <v>597</v>
      </c>
      <c r="BE146" s="219" t="s">
        <v>598</v>
      </c>
      <c r="BF146" s="219">
        <v>1666</v>
      </c>
      <c r="BG146" s="219">
        <v>54</v>
      </c>
      <c r="BH146" s="215">
        <f t="shared" si="46"/>
        <v>0.556422569027611</v>
      </c>
      <c r="BI146" s="220">
        <f t="shared" si="47"/>
        <v>4.6386192017259978E-2</v>
      </c>
    </row>
    <row r="147" spans="1:61" ht="25" customHeight="1" x14ac:dyDescent="0.35">
      <c r="A147" s="227" t="s">
        <v>105</v>
      </c>
      <c r="B147" s="206" t="s">
        <v>328</v>
      </c>
      <c r="C147" s="205" t="str">
        <f t="shared" si="48"/>
        <v>3_13To36M</v>
      </c>
      <c r="D147" s="205" t="str">
        <f t="shared" si="49"/>
        <v>1_SMALL</v>
      </c>
      <c r="E147" s="205" t="s">
        <v>322</v>
      </c>
      <c r="F147" s="205">
        <f t="shared" si="40"/>
        <v>6</v>
      </c>
      <c r="G147" s="207" t="str">
        <f t="shared" si="50"/>
        <v>3_MODERATE</v>
      </c>
      <c r="H147" s="208">
        <v>0</v>
      </c>
      <c r="I147" s="207" t="s">
        <v>279</v>
      </c>
      <c r="J147" s="208">
        <v>6</v>
      </c>
      <c r="K147" s="207" t="str">
        <f t="shared" si="51"/>
        <v>3_MODERATE</v>
      </c>
      <c r="L147" s="209">
        <f t="shared" si="38"/>
        <v>1</v>
      </c>
      <c r="M147" s="207" t="s">
        <v>770</v>
      </c>
      <c r="N147" s="207" t="s">
        <v>771</v>
      </c>
      <c r="O147" s="207" t="s">
        <v>775</v>
      </c>
      <c r="P147" s="207" t="s">
        <v>777</v>
      </c>
      <c r="Q147" s="210" t="str">
        <f t="shared" si="41"/>
        <v>TURF: REGULAR ABSENCE (3_MODERATE) with FEW EXCEPTIONS  ;REEDS: 0_NONE ; IDLE Periods:SIGNIFICANT</v>
      </c>
      <c r="R147" s="211" t="str">
        <f t="shared" si="52"/>
        <v>2_SMALL</v>
      </c>
      <c r="S147" s="205" t="s">
        <v>278</v>
      </c>
      <c r="T147" s="205">
        <v>981</v>
      </c>
      <c r="U147" s="205">
        <v>33</v>
      </c>
      <c r="V147" s="205">
        <v>3</v>
      </c>
      <c r="W147" s="212">
        <v>10</v>
      </c>
      <c r="X147" s="213">
        <f t="shared" si="42"/>
        <v>0.6</v>
      </c>
      <c r="Y147" s="205">
        <v>1</v>
      </c>
      <c r="Z147" s="205">
        <v>3</v>
      </c>
      <c r="AA147" s="205">
        <v>17</v>
      </c>
      <c r="AB147" s="205">
        <v>28</v>
      </c>
      <c r="AC147" s="205">
        <v>2</v>
      </c>
      <c r="AD147" s="205">
        <v>0</v>
      </c>
      <c r="AE147" s="205">
        <v>8</v>
      </c>
      <c r="AF147" s="205">
        <v>0</v>
      </c>
      <c r="AG147" s="205">
        <v>4</v>
      </c>
      <c r="AH147" s="205">
        <v>1</v>
      </c>
      <c r="AI147" s="205">
        <v>4</v>
      </c>
      <c r="AJ147" s="205">
        <v>0</v>
      </c>
      <c r="AK147" s="205">
        <v>12</v>
      </c>
      <c r="AL147" s="205">
        <v>5</v>
      </c>
      <c r="AM147" s="214">
        <v>17</v>
      </c>
      <c r="AN147" s="215">
        <v>1.2</v>
      </c>
      <c r="AO147" s="215">
        <v>0.36363636363636298</v>
      </c>
      <c r="AP147" s="215">
        <v>4</v>
      </c>
      <c r="AQ147" s="215">
        <v>0.5</v>
      </c>
      <c r="AR147" s="215">
        <v>0.15151515151515099</v>
      </c>
      <c r="AS147" s="215">
        <v>1.6666666666666601</v>
      </c>
      <c r="AT147" s="216">
        <v>1.7</v>
      </c>
      <c r="AU147" s="216">
        <f t="shared" si="43"/>
        <v>1.7311608961303463E-2</v>
      </c>
      <c r="AV147" s="217">
        <v>0.51515151515151503</v>
      </c>
      <c r="AW147" s="215">
        <v>5.6666666666666599</v>
      </c>
      <c r="AX147" s="215">
        <v>3</v>
      </c>
      <c r="AY147" s="218">
        <f t="shared" si="39"/>
        <v>0.70588235294117652</v>
      </c>
      <c r="AZ147" s="218">
        <f t="shared" si="44"/>
        <v>0.18181818181818182</v>
      </c>
      <c r="BA147" s="215">
        <f t="shared" si="45"/>
        <v>0.30303030303030304</v>
      </c>
      <c r="BB147" s="219">
        <v>226</v>
      </c>
      <c r="BC147" s="219">
        <v>435</v>
      </c>
      <c r="BD147" s="219" t="s">
        <v>506</v>
      </c>
      <c r="BE147" s="219" t="s">
        <v>507</v>
      </c>
      <c r="BF147" s="219">
        <v>981</v>
      </c>
      <c r="BG147" s="219">
        <v>32</v>
      </c>
      <c r="BH147" s="215">
        <f t="shared" si="46"/>
        <v>1</v>
      </c>
      <c r="BI147" s="220">
        <f t="shared" si="47"/>
        <v>4.4247787610619468E-2</v>
      </c>
    </row>
    <row r="148" spans="1:61" ht="25" customHeight="1" x14ac:dyDescent="0.35">
      <c r="A148" s="227" t="s">
        <v>148</v>
      </c>
      <c r="B148" s="206" t="s">
        <v>328</v>
      </c>
      <c r="C148" s="205" t="str">
        <f t="shared" si="48"/>
        <v>4_LONG</v>
      </c>
      <c r="D148" s="205" t="str">
        <f t="shared" si="49"/>
        <v>2_MODERATE</v>
      </c>
      <c r="E148" s="205" t="s">
        <v>314</v>
      </c>
      <c r="F148" s="205">
        <f t="shared" si="40"/>
        <v>18</v>
      </c>
      <c r="G148" s="207" t="str">
        <f t="shared" si="50"/>
        <v>4_SEVERAL</v>
      </c>
      <c r="H148" s="208">
        <v>2</v>
      </c>
      <c r="I148" s="207" t="s">
        <v>309</v>
      </c>
      <c r="J148" s="208">
        <v>16</v>
      </c>
      <c r="K148" s="207" t="str">
        <f t="shared" si="51"/>
        <v>4_SEVERAL</v>
      </c>
      <c r="L148" s="209">
        <f t="shared" si="38"/>
        <v>0.88888888888888884</v>
      </c>
      <c r="M148" s="207" t="s">
        <v>770</v>
      </c>
      <c r="N148" s="207" t="s">
        <v>771</v>
      </c>
      <c r="O148" s="207" t="s">
        <v>775</v>
      </c>
      <c r="P148" s="207" t="s">
        <v>777</v>
      </c>
      <c r="Q148" s="210" t="str">
        <f t="shared" si="41"/>
        <v>TURF: REGULAR ABSENCE (4_SEVERAL) with FEW EXCEPTIONS  ;REEDS: 2_DOUBLE ; IDLE Periods:SIGNIFICANT</v>
      </c>
      <c r="R148" s="211" t="str">
        <f t="shared" si="52"/>
        <v>3_MODERATE</v>
      </c>
      <c r="S148" s="205" t="s">
        <v>278</v>
      </c>
      <c r="T148" s="205">
        <v>1208</v>
      </c>
      <c r="U148" s="205">
        <v>40</v>
      </c>
      <c r="V148" s="205">
        <v>4</v>
      </c>
      <c r="W148" s="212">
        <v>31</v>
      </c>
      <c r="X148" s="213">
        <f t="shared" si="42"/>
        <v>0.58064516129032262</v>
      </c>
      <c r="Y148" s="205">
        <v>12</v>
      </c>
      <c r="Z148" s="205">
        <v>12</v>
      </c>
      <c r="AA148" s="205">
        <v>79</v>
      </c>
      <c r="AB148" s="205">
        <v>90</v>
      </c>
      <c r="AC148" s="205">
        <v>4</v>
      </c>
      <c r="AD148" s="205">
        <v>4</v>
      </c>
      <c r="AE148" s="205">
        <v>18</v>
      </c>
      <c r="AF148" s="205">
        <v>18</v>
      </c>
      <c r="AG148" s="205">
        <v>15</v>
      </c>
      <c r="AH148" s="205">
        <v>4</v>
      </c>
      <c r="AI148" s="205">
        <v>2</v>
      </c>
      <c r="AJ148" s="205">
        <v>0</v>
      </c>
      <c r="AK148" s="205">
        <v>33</v>
      </c>
      <c r="AL148" s="205">
        <v>24</v>
      </c>
      <c r="AM148" s="214">
        <v>57</v>
      </c>
      <c r="AN148" s="215">
        <v>1.06451612903225</v>
      </c>
      <c r="AO148" s="215">
        <v>0.82499999999999996</v>
      </c>
      <c r="AP148" s="215">
        <v>8.25</v>
      </c>
      <c r="AQ148" s="215">
        <v>0.77419354838709598</v>
      </c>
      <c r="AR148" s="215">
        <v>0.6</v>
      </c>
      <c r="AS148" s="215">
        <v>6</v>
      </c>
      <c r="AT148" s="216">
        <v>1.8387096774193501</v>
      </c>
      <c r="AU148" s="216">
        <f t="shared" si="43"/>
        <v>4.7146401985111663E-2</v>
      </c>
      <c r="AV148" s="217">
        <v>1.425</v>
      </c>
      <c r="AW148" s="215">
        <v>14.25</v>
      </c>
      <c r="AX148" s="215">
        <v>1</v>
      </c>
      <c r="AY148" s="218">
        <f t="shared" si="39"/>
        <v>0.57894736842105265</v>
      </c>
      <c r="AZ148" s="218">
        <f t="shared" si="44"/>
        <v>0.45</v>
      </c>
      <c r="BA148" s="215">
        <f t="shared" si="45"/>
        <v>0.77500000000000002</v>
      </c>
      <c r="BB148" s="219">
        <v>1764</v>
      </c>
      <c r="BC148" s="219">
        <v>12220</v>
      </c>
      <c r="BD148" s="219" t="s">
        <v>595</v>
      </c>
      <c r="BE148" s="219" t="s">
        <v>596</v>
      </c>
      <c r="BF148" s="219">
        <v>2058</v>
      </c>
      <c r="BG148" s="219">
        <v>67</v>
      </c>
      <c r="BH148" s="215">
        <f t="shared" si="46"/>
        <v>0.58697764820213805</v>
      </c>
      <c r="BI148" s="220">
        <f t="shared" si="47"/>
        <v>1.7573696145124718E-2</v>
      </c>
    </row>
    <row r="149" spans="1:61" ht="25" customHeight="1" x14ac:dyDescent="0.35">
      <c r="A149" s="228" t="s">
        <v>198</v>
      </c>
      <c r="B149" s="206" t="s">
        <v>328</v>
      </c>
      <c r="C149" s="205" t="str">
        <f t="shared" si="48"/>
        <v>4_LONG</v>
      </c>
      <c r="D149" s="205" t="str">
        <f t="shared" si="49"/>
        <v>0_NONE</v>
      </c>
      <c r="E149" s="205" t="s">
        <v>284</v>
      </c>
      <c r="F149" s="205">
        <f t="shared" si="40"/>
        <v>11</v>
      </c>
      <c r="G149" s="207" t="str">
        <f t="shared" si="50"/>
        <v>4_SEVERAL</v>
      </c>
      <c r="H149" s="208">
        <v>0</v>
      </c>
      <c r="I149" s="207" t="s">
        <v>279</v>
      </c>
      <c r="J149" s="208">
        <v>11</v>
      </c>
      <c r="K149" s="207" t="str">
        <f t="shared" si="51"/>
        <v>4_SEVERAL</v>
      </c>
      <c r="L149" s="209">
        <f t="shared" si="38"/>
        <v>1</v>
      </c>
      <c r="M149" s="207" t="s">
        <v>770</v>
      </c>
      <c r="N149" s="207" t="s">
        <v>771</v>
      </c>
      <c r="O149" s="207" t="s">
        <v>775</v>
      </c>
      <c r="P149" s="207" t="s">
        <v>777</v>
      </c>
      <c r="Q149" s="210" t="str">
        <f t="shared" si="41"/>
        <v>TURF: REGULAR ABSENCE (4_SEVERAL) with FEW EXCEPTIONS  ;REEDS: 0_NONE ; IDLE Periods:SIGNIFICANT</v>
      </c>
      <c r="R149" s="211" t="str">
        <f t="shared" si="52"/>
        <v>2_SMALL</v>
      </c>
      <c r="S149" s="205" t="s">
        <v>278</v>
      </c>
      <c r="T149" s="205">
        <v>1215</v>
      </c>
      <c r="U149" s="205">
        <v>40</v>
      </c>
      <c r="V149" s="205">
        <v>4</v>
      </c>
      <c r="W149" s="212">
        <v>15</v>
      </c>
      <c r="X149" s="213">
        <f t="shared" si="42"/>
        <v>0.73333333333333328</v>
      </c>
      <c r="Y149" s="205">
        <v>7</v>
      </c>
      <c r="Z149" s="205">
        <v>7</v>
      </c>
      <c r="AA149" s="205">
        <v>104</v>
      </c>
      <c r="AB149" s="205">
        <v>102</v>
      </c>
      <c r="AC149" s="205">
        <v>0</v>
      </c>
      <c r="AD149" s="205">
        <v>0</v>
      </c>
      <c r="AE149" s="205">
        <v>0</v>
      </c>
      <c r="AF149" s="205">
        <v>0</v>
      </c>
      <c r="AG149" s="205">
        <v>7</v>
      </c>
      <c r="AH149" s="205">
        <v>9</v>
      </c>
      <c r="AI149" s="205">
        <v>2</v>
      </c>
      <c r="AJ149" s="205">
        <v>0</v>
      </c>
      <c r="AK149" s="205">
        <v>7</v>
      </c>
      <c r="AL149" s="205">
        <v>11</v>
      </c>
      <c r="AM149" s="214">
        <v>18</v>
      </c>
      <c r="AN149" s="215">
        <v>0.46666666666666601</v>
      </c>
      <c r="AO149" s="215">
        <v>0.17499999999999999</v>
      </c>
      <c r="AP149" s="215">
        <v>1.75</v>
      </c>
      <c r="AQ149" s="215">
        <v>0.73333333333333295</v>
      </c>
      <c r="AR149" s="215">
        <v>0.27500000000000002</v>
      </c>
      <c r="AS149" s="215">
        <v>2.75</v>
      </c>
      <c r="AT149" s="216">
        <v>1.2</v>
      </c>
      <c r="AU149" s="216">
        <f t="shared" si="43"/>
        <v>1.4802631578947368E-2</v>
      </c>
      <c r="AV149" s="217">
        <v>0.45</v>
      </c>
      <c r="AW149" s="215">
        <v>4.5</v>
      </c>
      <c r="AX149" s="215">
        <v>1</v>
      </c>
      <c r="AY149" s="218">
        <f t="shared" si="39"/>
        <v>0.3888888888888889</v>
      </c>
      <c r="AZ149" s="218">
        <f t="shared" si="44"/>
        <v>0.27500000000000002</v>
      </c>
      <c r="BA149" s="215">
        <f t="shared" si="45"/>
        <v>0.375</v>
      </c>
      <c r="BB149" s="219">
        <v>485</v>
      </c>
      <c r="BC149" s="219">
        <v>1567</v>
      </c>
      <c r="BD149" s="219" t="s">
        <v>713</v>
      </c>
      <c r="BE149" s="219" t="s">
        <v>714</v>
      </c>
      <c r="BF149" s="219">
        <v>1327</v>
      </c>
      <c r="BG149" s="219">
        <v>43</v>
      </c>
      <c r="BH149" s="215">
        <f t="shared" si="46"/>
        <v>0.91559909570459685</v>
      </c>
      <c r="BI149" s="220">
        <f t="shared" si="47"/>
        <v>3.0927835051546393E-2</v>
      </c>
    </row>
    <row r="150" spans="1:61" ht="25" customHeight="1" x14ac:dyDescent="0.35">
      <c r="A150" s="227" t="s">
        <v>104</v>
      </c>
      <c r="B150" s="206" t="s">
        <v>328</v>
      </c>
      <c r="C150" s="205" t="str">
        <f t="shared" si="48"/>
        <v>4_LONG</v>
      </c>
      <c r="D150" s="205" t="str">
        <f t="shared" si="49"/>
        <v>2_MODERATE</v>
      </c>
      <c r="E150" s="205" t="s">
        <v>321</v>
      </c>
      <c r="F150" s="205">
        <f t="shared" si="40"/>
        <v>9</v>
      </c>
      <c r="G150" s="207" t="str">
        <f t="shared" si="50"/>
        <v>3_MODERATE</v>
      </c>
      <c r="H150" s="208">
        <v>0</v>
      </c>
      <c r="I150" s="207" t="s">
        <v>279</v>
      </c>
      <c r="J150" s="208">
        <v>9</v>
      </c>
      <c r="K150" s="207" t="str">
        <f t="shared" si="51"/>
        <v>3_MODERATE</v>
      </c>
      <c r="L150" s="209">
        <f t="shared" si="38"/>
        <v>1</v>
      </c>
      <c r="M150" s="207" t="s">
        <v>770</v>
      </c>
      <c r="N150" s="207" t="s">
        <v>771</v>
      </c>
      <c r="O150" s="207" t="s">
        <v>775</v>
      </c>
      <c r="P150" s="207" t="s">
        <v>777</v>
      </c>
      <c r="Q150" s="210" t="str">
        <f t="shared" si="41"/>
        <v>TURF: REGULAR ABSENCE (3_MODERATE) with FEW EXCEPTIONS  ;REEDS: 0_NONE ; IDLE Periods:SIGNIFICANT</v>
      </c>
      <c r="R150" s="211" t="str">
        <f t="shared" si="52"/>
        <v>3_MODERATE</v>
      </c>
      <c r="S150" s="205" t="s">
        <v>278</v>
      </c>
      <c r="T150" s="205">
        <v>1387</v>
      </c>
      <c r="U150" s="205">
        <v>46</v>
      </c>
      <c r="V150" s="205">
        <v>4</v>
      </c>
      <c r="W150" s="212">
        <v>10</v>
      </c>
      <c r="X150" s="213">
        <f t="shared" si="42"/>
        <v>0.9</v>
      </c>
      <c r="Y150" s="205">
        <v>3</v>
      </c>
      <c r="Z150" s="205">
        <v>4</v>
      </c>
      <c r="AA150" s="205">
        <v>20</v>
      </c>
      <c r="AB150" s="205">
        <v>26</v>
      </c>
      <c r="AC150" s="205">
        <v>3</v>
      </c>
      <c r="AD150" s="205">
        <v>2</v>
      </c>
      <c r="AE150" s="205">
        <v>13</v>
      </c>
      <c r="AF150" s="205">
        <v>8</v>
      </c>
      <c r="AG150" s="205">
        <v>6</v>
      </c>
      <c r="AH150" s="205">
        <v>5</v>
      </c>
      <c r="AI150" s="205">
        <v>10</v>
      </c>
      <c r="AJ150" s="205">
        <v>0</v>
      </c>
      <c r="AK150" s="205">
        <v>19</v>
      </c>
      <c r="AL150" s="205">
        <v>23</v>
      </c>
      <c r="AM150" s="214">
        <v>42</v>
      </c>
      <c r="AN150" s="215">
        <v>1.9</v>
      </c>
      <c r="AO150" s="215">
        <v>0.41304347826086901</v>
      </c>
      <c r="AP150" s="215">
        <v>4.75</v>
      </c>
      <c r="AQ150" s="215">
        <v>2.2999999999999998</v>
      </c>
      <c r="AR150" s="215">
        <v>0.5</v>
      </c>
      <c r="AS150" s="215">
        <v>5.75</v>
      </c>
      <c r="AT150" s="216">
        <v>4.2</v>
      </c>
      <c r="AU150" s="216">
        <f t="shared" si="43"/>
        <v>3.0259365994236311E-2</v>
      </c>
      <c r="AV150" s="217">
        <v>0.91304347826086896</v>
      </c>
      <c r="AW150" s="215">
        <v>10.5</v>
      </c>
      <c r="AX150" s="215">
        <v>1.3333333333333299</v>
      </c>
      <c r="AY150" s="218">
        <f t="shared" si="39"/>
        <v>0.45238095238095238</v>
      </c>
      <c r="AZ150" s="218">
        <f t="shared" si="44"/>
        <v>0.19565217391304349</v>
      </c>
      <c r="BA150" s="215">
        <f t="shared" si="45"/>
        <v>0.21739130434782608</v>
      </c>
      <c r="BB150" s="219">
        <v>2767</v>
      </c>
      <c r="BC150" s="219">
        <v>9765</v>
      </c>
      <c r="BD150" s="219" t="s">
        <v>504</v>
      </c>
      <c r="BE150" s="219" t="s">
        <v>505</v>
      </c>
      <c r="BF150" s="219">
        <v>2855</v>
      </c>
      <c r="BG150" s="219">
        <v>93</v>
      </c>
      <c r="BH150" s="215">
        <f t="shared" si="46"/>
        <v>0.48581436077057794</v>
      </c>
      <c r="BI150" s="220">
        <f t="shared" si="47"/>
        <v>3.6140224069389228E-3</v>
      </c>
    </row>
    <row r="151" spans="1:61" ht="25" customHeight="1" x14ac:dyDescent="0.35">
      <c r="A151" s="227" t="s">
        <v>65</v>
      </c>
      <c r="B151" s="206" t="s">
        <v>328</v>
      </c>
      <c r="C151" s="205" t="str">
        <f t="shared" si="48"/>
        <v>4_LONG</v>
      </c>
      <c r="D151" s="205" t="str">
        <f t="shared" si="49"/>
        <v>2_MODERATE</v>
      </c>
      <c r="E151" s="205" t="s">
        <v>313</v>
      </c>
      <c r="F151" s="205">
        <f t="shared" si="40"/>
        <v>8</v>
      </c>
      <c r="G151" s="207" t="str">
        <f t="shared" si="50"/>
        <v>3_MODERATE</v>
      </c>
      <c r="H151" s="208">
        <v>0</v>
      </c>
      <c r="I151" s="207" t="s">
        <v>279</v>
      </c>
      <c r="J151" s="208">
        <v>8</v>
      </c>
      <c r="K151" s="207" t="str">
        <f t="shared" si="51"/>
        <v>3_MODERATE</v>
      </c>
      <c r="L151" s="209">
        <f t="shared" si="38"/>
        <v>1</v>
      </c>
      <c r="M151" s="207" t="s">
        <v>780</v>
      </c>
      <c r="N151" s="207" t="s">
        <v>778</v>
      </c>
      <c r="O151" s="207" t="s">
        <v>775</v>
      </c>
      <c r="P151" s="207" t="s">
        <v>777</v>
      </c>
      <c r="Q151" s="210" t="str">
        <f t="shared" si="41"/>
        <v>TURF: IRREGULAR PRESENCE (3_MODERATE) with FEW EXCEPTIONS  ;REEDS: 0_NONE ; IDLE Periods:SIGNIFICANT</v>
      </c>
      <c r="R151" s="211" t="str">
        <f t="shared" si="52"/>
        <v>3_MODERATE</v>
      </c>
      <c r="S151" s="205" t="s">
        <v>278</v>
      </c>
      <c r="T151" s="205">
        <v>1473</v>
      </c>
      <c r="U151" s="205">
        <v>49</v>
      </c>
      <c r="V151" s="205">
        <v>5</v>
      </c>
      <c r="W151" s="212">
        <v>10</v>
      </c>
      <c r="X151" s="213">
        <f t="shared" si="42"/>
        <v>0.8</v>
      </c>
      <c r="Y151" s="205">
        <v>1</v>
      </c>
      <c r="Z151" s="205">
        <v>4</v>
      </c>
      <c r="AA151" s="205">
        <v>3</v>
      </c>
      <c r="AB151" s="205">
        <v>25</v>
      </c>
      <c r="AC151" s="205">
        <v>3</v>
      </c>
      <c r="AD151" s="205">
        <v>0</v>
      </c>
      <c r="AE151" s="205">
        <v>20</v>
      </c>
      <c r="AF151" s="205">
        <v>0</v>
      </c>
      <c r="AG151" s="205">
        <v>3</v>
      </c>
      <c r="AH151" s="205">
        <v>1</v>
      </c>
      <c r="AI151" s="205">
        <v>8</v>
      </c>
      <c r="AJ151" s="205">
        <v>0</v>
      </c>
      <c r="AK151" s="205">
        <v>23</v>
      </c>
      <c r="AL151" s="205">
        <v>9</v>
      </c>
      <c r="AM151" s="214">
        <v>32</v>
      </c>
      <c r="AN151" s="215">
        <v>2.2999999999999998</v>
      </c>
      <c r="AO151" s="215">
        <v>0.46938775510204001</v>
      </c>
      <c r="AP151" s="215">
        <v>4.5999999999999996</v>
      </c>
      <c r="AQ151" s="215">
        <v>0.9</v>
      </c>
      <c r="AR151" s="215">
        <v>0.183673469387755</v>
      </c>
      <c r="AS151" s="215">
        <v>1.8</v>
      </c>
      <c r="AT151" s="216">
        <v>3.2</v>
      </c>
      <c r="AU151" s="216">
        <f t="shared" si="43"/>
        <v>2.1709633649932156E-2</v>
      </c>
      <c r="AV151" s="217">
        <v>0.65306122448979498</v>
      </c>
      <c r="AW151" s="215">
        <v>6.4</v>
      </c>
      <c r="AX151" s="215">
        <v>4</v>
      </c>
      <c r="AY151" s="218">
        <f t="shared" si="39"/>
        <v>0.71875</v>
      </c>
      <c r="AZ151" s="218">
        <f t="shared" si="44"/>
        <v>0.16326530612244897</v>
      </c>
      <c r="BA151" s="215">
        <f t="shared" si="45"/>
        <v>0.20408163265306123</v>
      </c>
      <c r="BB151" s="219">
        <v>89</v>
      </c>
      <c r="BC151" s="219">
        <v>253</v>
      </c>
      <c r="BD151" s="219" t="s">
        <v>408</v>
      </c>
      <c r="BE151" s="219" t="s">
        <v>409</v>
      </c>
      <c r="BF151" s="219">
        <v>1477</v>
      </c>
      <c r="BG151" s="219">
        <v>48</v>
      </c>
      <c r="BH151" s="215">
        <f t="shared" si="46"/>
        <v>0.99729180771834802</v>
      </c>
      <c r="BI151" s="220">
        <f t="shared" si="47"/>
        <v>0.11235955056179775</v>
      </c>
    </row>
    <row r="152" spans="1:61" ht="25" customHeight="1" x14ac:dyDescent="0.35">
      <c r="A152" s="205" t="s">
        <v>58</v>
      </c>
      <c r="B152" s="206" t="s">
        <v>328</v>
      </c>
      <c r="C152" s="205" t="str">
        <f t="shared" si="48"/>
        <v>4_LONG</v>
      </c>
      <c r="D152" s="205" t="str">
        <f t="shared" si="49"/>
        <v>1_SMALL</v>
      </c>
      <c r="E152" s="205" t="s">
        <v>323</v>
      </c>
      <c r="F152" s="205">
        <f t="shared" si="40"/>
        <v>5</v>
      </c>
      <c r="G152" s="207" t="str">
        <f t="shared" si="50"/>
        <v>3_MODERATE</v>
      </c>
      <c r="H152" s="208">
        <v>0</v>
      </c>
      <c r="I152" s="207" t="s">
        <v>279</v>
      </c>
      <c r="J152" s="208">
        <v>5</v>
      </c>
      <c r="K152" s="207" t="str">
        <f t="shared" si="51"/>
        <v>3_MODERATE</v>
      </c>
      <c r="L152" s="209">
        <f t="shared" si="38"/>
        <v>1</v>
      </c>
      <c r="M152" s="207" t="s">
        <v>770</v>
      </c>
      <c r="N152" s="207" t="s">
        <v>771</v>
      </c>
      <c r="O152" s="207" t="s">
        <v>775</v>
      </c>
      <c r="P152" s="207" t="s">
        <v>777</v>
      </c>
      <c r="Q152" s="210" t="str">
        <f t="shared" si="41"/>
        <v>TURF: REGULAR ABSENCE (3_MODERATE) with FEW EXCEPTIONS  ;REEDS: 0_NONE ; IDLE Periods:SIGNIFICANT</v>
      </c>
      <c r="R152" s="211" t="str">
        <f t="shared" si="52"/>
        <v>2_SMALL</v>
      </c>
      <c r="S152" s="205" t="s">
        <v>278</v>
      </c>
      <c r="T152" s="205">
        <v>1624</v>
      </c>
      <c r="U152" s="205">
        <v>54</v>
      </c>
      <c r="V152" s="205">
        <v>5</v>
      </c>
      <c r="W152" s="212">
        <v>6</v>
      </c>
      <c r="X152" s="213">
        <f t="shared" si="42"/>
        <v>0.83333333333333337</v>
      </c>
      <c r="Y152" s="205">
        <v>3</v>
      </c>
      <c r="Z152" s="205">
        <v>1</v>
      </c>
      <c r="AA152" s="205">
        <v>18</v>
      </c>
      <c r="AB152" s="205">
        <v>14</v>
      </c>
      <c r="AC152" s="205">
        <v>0</v>
      </c>
      <c r="AD152" s="205">
        <v>2</v>
      </c>
      <c r="AE152" s="205">
        <v>0</v>
      </c>
      <c r="AF152" s="205">
        <v>8</v>
      </c>
      <c r="AG152" s="205">
        <v>4</v>
      </c>
      <c r="AH152" s="205">
        <v>0</v>
      </c>
      <c r="AI152" s="205">
        <v>2</v>
      </c>
      <c r="AJ152" s="205">
        <v>0</v>
      </c>
      <c r="AK152" s="205">
        <v>4</v>
      </c>
      <c r="AL152" s="205">
        <v>10</v>
      </c>
      <c r="AM152" s="214">
        <v>14</v>
      </c>
      <c r="AN152" s="215">
        <v>0.66666666666666596</v>
      </c>
      <c r="AO152" s="215">
        <v>7.4074074074074001E-2</v>
      </c>
      <c r="AP152" s="215">
        <v>0.8</v>
      </c>
      <c r="AQ152" s="215">
        <v>1.6666666666666601</v>
      </c>
      <c r="AR152" s="215">
        <v>0.18518518518518501</v>
      </c>
      <c r="AS152" s="215">
        <v>2</v>
      </c>
      <c r="AT152" s="216">
        <v>2.3333333333333299</v>
      </c>
      <c r="AU152" s="216">
        <f t="shared" si="43"/>
        <v>8.615384615384615E-3</v>
      </c>
      <c r="AV152" s="217">
        <v>0.25925925925925902</v>
      </c>
      <c r="AW152" s="215">
        <v>2.8</v>
      </c>
      <c r="AX152" s="215">
        <v>0.33333333333333298</v>
      </c>
      <c r="AY152" s="218">
        <f t="shared" si="39"/>
        <v>0.2857142857142857</v>
      </c>
      <c r="AZ152" s="218">
        <f t="shared" si="44"/>
        <v>9.2592592592592587E-2</v>
      </c>
      <c r="BA152" s="215">
        <f t="shared" si="45"/>
        <v>0.1111111111111111</v>
      </c>
      <c r="BB152" s="219">
        <v>602</v>
      </c>
      <c r="BC152" s="219">
        <v>2820</v>
      </c>
      <c r="BD152" s="219" t="s">
        <v>386</v>
      </c>
      <c r="BE152" s="219" t="s">
        <v>387</v>
      </c>
      <c r="BF152" s="219">
        <v>1669</v>
      </c>
      <c r="BG152" s="219">
        <v>54</v>
      </c>
      <c r="BH152" s="215">
        <f t="shared" si="46"/>
        <v>0.97303774715398439</v>
      </c>
      <c r="BI152" s="220">
        <f t="shared" si="47"/>
        <v>9.9667774086378731E-3</v>
      </c>
    </row>
    <row r="153" spans="1:61" ht="25" customHeight="1" x14ac:dyDescent="0.35">
      <c r="A153" s="205" t="s">
        <v>196</v>
      </c>
      <c r="B153" s="206" t="s">
        <v>328</v>
      </c>
      <c r="C153" s="205" t="str">
        <f t="shared" si="48"/>
        <v>4_LONG</v>
      </c>
      <c r="D153" s="205" t="str">
        <f t="shared" si="49"/>
        <v>1_SMALL</v>
      </c>
      <c r="E153" s="205" t="s">
        <v>314</v>
      </c>
      <c r="F153" s="205">
        <f t="shared" si="40"/>
        <v>17</v>
      </c>
      <c r="G153" s="207" t="str">
        <f t="shared" si="50"/>
        <v>4_SEVERAL</v>
      </c>
      <c r="H153" s="208">
        <v>0</v>
      </c>
      <c r="I153" s="207" t="s">
        <v>279</v>
      </c>
      <c r="J153" s="208">
        <v>17</v>
      </c>
      <c r="K153" s="207" t="str">
        <f t="shared" si="51"/>
        <v>4_SEVERAL</v>
      </c>
      <c r="L153" s="209">
        <f t="shared" si="38"/>
        <v>1</v>
      </c>
      <c r="M153" s="207" t="s">
        <v>770</v>
      </c>
      <c r="N153" s="207" t="s">
        <v>771</v>
      </c>
      <c r="O153" s="207" t="s">
        <v>775</v>
      </c>
      <c r="P153" s="207" t="s">
        <v>777</v>
      </c>
      <c r="Q153" s="210" t="str">
        <f t="shared" si="41"/>
        <v>TURF: REGULAR ABSENCE (4_SEVERAL) with FEW EXCEPTIONS  ;REEDS: 0_NONE ; IDLE Periods:SIGNIFICANT</v>
      </c>
      <c r="R153" s="211" t="str">
        <f t="shared" si="52"/>
        <v>3_MODERATE</v>
      </c>
      <c r="S153" s="205" t="s">
        <v>278</v>
      </c>
      <c r="T153" s="205">
        <v>2054</v>
      </c>
      <c r="U153" s="205">
        <v>68</v>
      </c>
      <c r="V153" s="205">
        <v>6</v>
      </c>
      <c r="W153" s="212">
        <v>24</v>
      </c>
      <c r="X153" s="213">
        <f t="shared" si="42"/>
        <v>0.70833333333333337</v>
      </c>
      <c r="Y153" s="205">
        <v>20</v>
      </c>
      <c r="Z153" s="205">
        <v>20</v>
      </c>
      <c r="AA153" s="205">
        <v>107</v>
      </c>
      <c r="AB153" s="205">
        <v>118</v>
      </c>
      <c r="AC153" s="205">
        <v>1</v>
      </c>
      <c r="AD153" s="205">
        <v>1</v>
      </c>
      <c r="AE153" s="205">
        <v>6</v>
      </c>
      <c r="AF153" s="205">
        <v>6</v>
      </c>
      <c r="AG153" s="205">
        <v>16</v>
      </c>
      <c r="AH153" s="205">
        <v>5</v>
      </c>
      <c r="AI153" s="205">
        <v>5</v>
      </c>
      <c r="AJ153" s="205">
        <v>0</v>
      </c>
      <c r="AK153" s="205">
        <v>22</v>
      </c>
      <c r="AL153" s="205">
        <v>16</v>
      </c>
      <c r="AM153" s="214">
        <v>38</v>
      </c>
      <c r="AN153" s="215">
        <v>0.91666666666666596</v>
      </c>
      <c r="AO153" s="215">
        <v>0.32352941176470501</v>
      </c>
      <c r="AP153" s="215">
        <v>3.6666666666666599</v>
      </c>
      <c r="AQ153" s="215">
        <v>0.66666666666666596</v>
      </c>
      <c r="AR153" s="215">
        <v>0.23529411764705799</v>
      </c>
      <c r="AS153" s="215">
        <v>2.6666666666666599</v>
      </c>
      <c r="AT153" s="216">
        <v>1.5833333333333299</v>
      </c>
      <c r="AU153" s="216">
        <f t="shared" si="43"/>
        <v>1.8491484184914843E-2</v>
      </c>
      <c r="AV153" s="217">
        <v>0.55882352941176405</v>
      </c>
      <c r="AW153" s="215">
        <v>6.3333333333333304</v>
      </c>
      <c r="AX153" s="215">
        <v>1</v>
      </c>
      <c r="AY153" s="218">
        <f t="shared" si="39"/>
        <v>0.57894736842105265</v>
      </c>
      <c r="AZ153" s="218">
        <f t="shared" si="44"/>
        <v>0.25</v>
      </c>
      <c r="BA153" s="215">
        <f t="shared" si="45"/>
        <v>0.35294117647058826</v>
      </c>
      <c r="BB153" s="219">
        <v>4989</v>
      </c>
      <c r="BC153" s="219">
        <v>10935</v>
      </c>
      <c r="BD153" s="219" t="s">
        <v>707</v>
      </c>
      <c r="BE153" s="219" t="s">
        <v>708</v>
      </c>
      <c r="BF153" s="219">
        <v>3854</v>
      </c>
      <c r="BG153" s="219">
        <v>126</v>
      </c>
      <c r="BH153" s="215">
        <f t="shared" si="46"/>
        <v>0.53295277633627403</v>
      </c>
      <c r="BI153" s="220">
        <f t="shared" si="47"/>
        <v>4.810583283223091E-3</v>
      </c>
    </row>
    <row r="154" spans="1:61" ht="25" customHeight="1" x14ac:dyDescent="0.35">
      <c r="A154" s="224" t="s">
        <v>154</v>
      </c>
      <c r="B154" s="206" t="s">
        <v>328</v>
      </c>
      <c r="C154" s="205" t="str">
        <f t="shared" si="48"/>
        <v>4_LONG</v>
      </c>
      <c r="D154" s="205" t="str">
        <f t="shared" si="49"/>
        <v>2_MODERATE</v>
      </c>
      <c r="E154" s="205" t="s">
        <v>322</v>
      </c>
      <c r="F154" s="205">
        <f t="shared" si="40"/>
        <v>22</v>
      </c>
      <c r="G154" s="207" t="str">
        <f t="shared" si="50"/>
        <v>4_SEVERAL</v>
      </c>
      <c r="H154" s="208">
        <v>2</v>
      </c>
      <c r="I154" s="207" t="s">
        <v>309</v>
      </c>
      <c r="J154" s="225">
        <v>20</v>
      </c>
      <c r="K154" s="207" t="str">
        <f t="shared" si="51"/>
        <v>4_SEVERAL</v>
      </c>
      <c r="L154" s="209">
        <f t="shared" si="38"/>
        <v>0.90909090909090906</v>
      </c>
      <c r="M154" s="207" t="s">
        <v>770</v>
      </c>
      <c r="N154" s="207" t="s">
        <v>771</v>
      </c>
      <c r="O154" s="207" t="s">
        <v>781</v>
      </c>
      <c r="P154" s="207" t="s">
        <v>777</v>
      </c>
      <c r="Q154" s="210" t="str">
        <f t="shared" si="41"/>
        <v>TURF: REGULAR ABSENCE (4_SEVERAL) with Dense-n-Sparse EXCEPTIONS  ;REEDS: 2_DOUBLE ; IDLE Periods:SIGNIFICANT</v>
      </c>
      <c r="R154" s="211" t="str">
        <f t="shared" si="52"/>
        <v>3_MODERATE</v>
      </c>
      <c r="S154" s="205" t="s">
        <v>278</v>
      </c>
      <c r="T154" s="205">
        <v>3023</v>
      </c>
      <c r="U154" s="205">
        <v>100</v>
      </c>
      <c r="V154" s="205">
        <v>9</v>
      </c>
      <c r="W154" s="212">
        <v>26</v>
      </c>
      <c r="X154" s="213">
        <f t="shared" si="42"/>
        <v>0.84615384615384615</v>
      </c>
      <c r="Y154" s="205">
        <v>1</v>
      </c>
      <c r="Z154" s="205">
        <v>4</v>
      </c>
      <c r="AA154" s="205">
        <v>2</v>
      </c>
      <c r="AB154" s="205">
        <v>23</v>
      </c>
      <c r="AC154" s="205">
        <v>4</v>
      </c>
      <c r="AD154" s="205">
        <v>1</v>
      </c>
      <c r="AE154" s="205">
        <v>30</v>
      </c>
      <c r="AF154" s="205">
        <v>13</v>
      </c>
      <c r="AG154" s="205">
        <v>19</v>
      </c>
      <c r="AH154" s="205">
        <v>15</v>
      </c>
      <c r="AI154" s="205">
        <v>11</v>
      </c>
      <c r="AJ154" s="205">
        <v>0</v>
      </c>
      <c r="AK154" s="205">
        <v>49</v>
      </c>
      <c r="AL154" s="205">
        <v>39</v>
      </c>
      <c r="AM154" s="226">
        <v>88</v>
      </c>
      <c r="AN154" s="215">
        <v>1.8846153846153799</v>
      </c>
      <c r="AO154" s="215">
        <v>0.49</v>
      </c>
      <c r="AP154" s="215">
        <v>5.4444444444444402</v>
      </c>
      <c r="AQ154" s="215">
        <v>1.5</v>
      </c>
      <c r="AR154" s="215">
        <v>0.39</v>
      </c>
      <c r="AS154" s="215">
        <v>4.3333333333333304</v>
      </c>
      <c r="AT154" s="216">
        <v>3.3846153846153801</v>
      </c>
      <c r="AU154" s="216">
        <f t="shared" si="43"/>
        <v>2.9100529100529099E-2</v>
      </c>
      <c r="AV154" s="217">
        <v>0.88</v>
      </c>
      <c r="AW154" s="215">
        <v>9.7777777777777697</v>
      </c>
      <c r="AX154" s="215">
        <v>4</v>
      </c>
      <c r="AY154" s="218">
        <f t="shared" si="39"/>
        <v>0.55681818181818177</v>
      </c>
      <c r="AZ154" s="218">
        <f t="shared" si="44"/>
        <v>0.22</v>
      </c>
      <c r="BA154" s="215">
        <f t="shared" si="45"/>
        <v>0.26</v>
      </c>
      <c r="BB154" s="219">
        <v>523</v>
      </c>
      <c r="BC154" s="219">
        <v>2147</v>
      </c>
      <c r="BD154" s="219" t="s">
        <v>611</v>
      </c>
      <c r="BE154" s="219" t="s">
        <v>612</v>
      </c>
      <c r="BF154" s="219">
        <v>3750</v>
      </c>
      <c r="BG154" s="219">
        <v>123</v>
      </c>
      <c r="BH154" s="215">
        <f t="shared" si="46"/>
        <v>0.80613333333333337</v>
      </c>
      <c r="BI154" s="220">
        <f t="shared" si="47"/>
        <v>4.9713193116634802E-2</v>
      </c>
    </row>
    <row r="155" spans="1:61" ht="25" customHeight="1" x14ac:dyDescent="0.35">
      <c r="A155" s="173" t="s">
        <v>111</v>
      </c>
      <c r="B155" s="160" t="s">
        <v>374</v>
      </c>
      <c r="C155" s="23" t="str">
        <f t="shared" si="48"/>
        <v>0_UpTo10Days</v>
      </c>
      <c r="D155" s="23" t="str">
        <f t="shared" si="49"/>
        <v>2_MODERATE</v>
      </c>
      <c r="E155" s="23" t="s">
        <v>322</v>
      </c>
      <c r="F155" s="174">
        <f t="shared" si="40"/>
        <v>7</v>
      </c>
      <c r="G155" s="57" t="str">
        <f t="shared" si="50"/>
        <v>3_MODERATE</v>
      </c>
      <c r="H155" s="67">
        <v>2</v>
      </c>
      <c r="I155" s="57" t="s">
        <v>309</v>
      </c>
      <c r="J155" s="67">
        <v>5</v>
      </c>
      <c r="K155" s="57" t="str">
        <f t="shared" si="51"/>
        <v>3_MODERATE</v>
      </c>
      <c r="L155" s="185">
        <f t="shared" si="38"/>
        <v>0.7142857142857143</v>
      </c>
      <c r="M155" s="57" t="s">
        <v>770</v>
      </c>
      <c r="N155" s="57" t="s">
        <v>778</v>
      </c>
      <c r="O155" s="57" t="s">
        <v>779</v>
      </c>
      <c r="P155" s="57" t="s">
        <v>779</v>
      </c>
      <c r="Q155" s="76" t="str">
        <f t="shared" si="41"/>
        <v>TURF: REGULAR PRESENCE (3_MODERATE) with NO EXCEPTIONS  ;REEDS: 2_DOUBLE ; IDLE Periods:NO</v>
      </c>
      <c r="R155" s="204" t="str">
        <f t="shared" si="52"/>
        <v>3_MODERATE</v>
      </c>
      <c r="S155" s="23" t="s">
        <v>278</v>
      </c>
      <c r="T155" s="23">
        <v>4</v>
      </c>
      <c r="U155" s="23">
        <v>1</v>
      </c>
      <c r="V155" s="23">
        <v>1</v>
      </c>
      <c r="W155" s="85">
        <v>12</v>
      </c>
      <c r="X155" s="89">
        <f t="shared" si="42"/>
        <v>0.58333333333333337</v>
      </c>
      <c r="Y155" s="23">
        <v>4</v>
      </c>
      <c r="Z155" s="23">
        <v>6</v>
      </c>
      <c r="AA155" s="23">
        <v>14</v>
      </c>
      <c r="AB155" s="23">
        <v>17</v>
      </c>
      <c r="AC155" s="23">
        <v>4</v>
      </c>
      <c r="AD155" s="23">
        <v>2</v>
      </c>
      <c r="AE155" s="23">
        <v>14</v>
      </c>
      <c r="AF155" s="23">
        <v>7</v>
      </c>
      <c r="AG155" s="23">
        <v>15</v>
      </c>
      <c r="AH155" s="23">
        <v>19</v>
      </c>
      <c r="AI155" s="23">
        <v>0</v>
      </c>
      <c r="AJ155" s="23">
        <v>0</v>
      </c>
      <c r="AK155" s="23">
        <v>29</v>
      </c>
      <c r="AL155" s="23">
        <v>26</v>
      </c>
      <c r="AM155" s="167">
        <v>55</v>
      </c>
      <c r="AN155" s="92">
        <v>2.4166666666666599</v>
      </c>
      <c r="AO155" s="92">
        <v>29</v>
      </c>
      <c r="AP155" s="92">
        <v>29</v>
      </c>
      <c r="AQ155" s="92">
        <v>2.1666666666666599</v>
      </c>
      <c r="AR155" s="92">
        <v>26</v>
      </c>
      <c r="AS155" s="92">
        <v>26</v>
      </c>
      <c r="AT155" s="95">
        <v>4.5833333333333304</v>
      </c>
      <c r="AU155" s="95">
        <f t="shared" si="43"/>
        <v>11</v>
      </c>
      <c r="AV155" s="98">
        <v>55</v>
      </c>
      <c r="AW155" s="92">
        <v>55</v>
      </c>
      <c r="AX155" s="92">
        <v>1.5</v>
      </c>
      <c r="AY155" s="99">
        <f t="shared" si="39"/>
        <v>0.52727272727272723</v>
      </c>
      <c r="AZ155" s="99">
        <f t="shared" si="44"/>
        <v>7</v>
      </c>
      <c r="BA155" s="92">
        <f t="shared" si="45"/>
        <v>12</v>
      </c>
      <c r="BB155" s="100">
        <v>43</v>
      </c>
      <c r="BC155" s="100">
        <v>248</v>
      </c>
      <c r="BD155" s="144" t="s">
        <v>816</v>
      </c>
      <c r="BE155" s="145" t="s">
        <v>518</v>
      </c>
      <c r="BF155" s="145">
        <v>6</v>
      </c>
      <c r="BG155" s="100">
        <v>0</v>
      </c>
      <c r="BH155" s="92">
        <f t="shared" si="46"/>
        <v>0.66666666666666663</v>
      </c>
      <c r="BI155" s="101">
        <f t="shared" si="47"/>
        <v>0.27906976744186046</v>
      </c>
    </row>
    <row r="156" spans="1:61" ht="25" customHeight="1" x14ac:dyDescent="0.35">
      <c r="A156" s="146" t="s">
        <v>78</v>
      </c>
      <c r="B156" s="160" t="s">
        <v>374</v>
      </c>
      <c r="C156" s="23" t="str">
        <f t="shared" si="48"/>
        <v>1_11To180D</v>
      </c>
      <c r="D156" s="23" t="str">
        <f t="shared" si="49"/>
        <v>1_SMALL</v>
      </c>
      <c r="E156" s="23" t="s">
        <v>315</v>
      </c>
      <c r="F156" s="146">
        <f t="shared" si="40"/>
        <v>4</v>
      </c>
      <c r="G156" s="57" t="str">
        <f t="shared" si="50"/>
        <v>3_MODERATE</v>
      </c>
      <c r="H156" s="67">
        <v>1</v>
      </c>
      <c r="I156" s="96" t="s">
        <v>303</v>
      </c>
      <c r="J156" s="97">
        <v>3</v>
      </c>
      <c r="K156" s="57" t="str">
        <f t="shared" si="51"/>
        <v>2_FEW</v>
      </c>
      <c r="L156" s="185">
        <f t="shared" si="38"/>
        <v>0.75</v>
      </c>
      <c r="M156" s="57" t="s">
        <v>770</v>
      </c>
      <c r="N156" s="57" t="s">
        <v>771</v>
      </c>
      <c r="O156" s="57" t="s">
        <v>775</v>
      </c>
      <c r="P156" s="57" t="s">
        <v>777</v>
      </c>
      <c r="Q156" s="76" t="str">
        <f t="shared" si="41"/>
        <v>TURF: REGULAR ABSENCE (2_FEW) with FEW EXCEPTIONS  ;REEDS: 1_SINGLE ; IDLE Periods:SIGNIFICANT</v>
      </c>
      <c r="R156" s="204" t="str">
        <f t="shared" si="52"/>
        <v>3_MODERATE</v>
      </c>
      <c r="S156" s="23" t="s">
        <v>278</v>
      </c>
      <c r="T156" s="23">
        <v>15</v>
      </c>
      <c r="U156" s="23">
        <v>1</v>
      </c>
      <c r="V156" s="23">
        <v>1</v>
      </c>
      <c r="W156" s="85">
        <v>7</v>
      </c>
      <c r="X156" s="89">
        <f t="shared" si="42"/>
        <v>0.5714285714285714</v>
      </c>
      <c r="Y156" s="23">
        <v>9</v>
      </c>
      <c r="Z156" s="23">
        <v>11</v>
      </c>
      <c r="AA156" s="23">
        <v>63</v>
      </c>
      <c r="AB156" s="23">
        <v>86</v>
      </c>
      <c r="AC156" s="23">
        <v>2</v>
      </c>
      <c r="AD156" s="23">
        <v>0</v>
      </c>
      <c r="AE156" s="23">
        <v>22</v>
      </c>
      <c r="AF156" s="23">
        <v>0</v>
      </c>
      <c r="AG156" s="23">
        <v>4</v>
      </c>
      <c r="AH156" s="23">
        <v>3</v>
      </c>
      <c r="AI156" s="23">
        <v>8</v>
      </c>
      <c r="AJ156" s="23">
        <v>0</v>
      </c>
      <c r="AK156" s="23">
        <v>26</v>
      </c>
      <c r="AL156" s="23">
        <v>11</v>
      </c>
      <c r="AM156" s="167">
        <v>37</v>
      </c>
      <c r="AN156" s="92">
        <v>3.71428571428571</v>
      </c>
      <c r="AO156" s="92">
        <v>26</v>
      </c>
      <c r="AP156" s="92">
        <v>26</v>
      </c>
      <c r="AQ156" s="92">
        <v>1.5714285714285701</v>
      </c>
      <c r="AR156" s="92">
        <v>11</v>
      </c>
      <c r="AS156" s="92">
        <v>11</v>
      </c>
      <c r="AT156" s="95">
        <v>5.2857142857142803</v>
      </c>
      <c r="AU156" s="95">
        <f t="shared" si="43"/>
        <v>2.3125</v>
      </c>
      <c r="AV156" s="98">
        <v>37</v>
      </c>
      <c r="AW156" s="92">
        <v>37</v>
      </c>
      <c r="AX156" s="92">
        <v>1.2222222222222201</v>
      </c>
      <c r="AY156" s="99">
        <f t="shared" si="39"/>
        <v>0.70270270270270274</v>
      </c>
      <c r="AZ156" s="99">
        <f t="shared" si="44"/>
        <v>4</v>
      </c>
      <c r="BA156" s="92">
        <f t="shared" si="45"/>
        <v>7</v>
      </c>
      <c r="BB156" s="100">
        <v>95</v>
      </c>
      <c r="BC156" s="100">
        <v>5993</v>
      </c>
      <c r="BD156" s="100" t="s">
        <v>438</v>
      </c>
      <c r="BE156" s="100" t="s">
        <v>439</v>
      </c>
      <c r="BF156" s="100">
        <v>1388</v>
      </c>
      <c r="BG156" s="100">
        <v>45</v>
      </c>
      <c r="BH156" s="92">
        <f t="shared" si="46"/>
        <v>1.0806916426512969E-2</v>
      </c>
      <c r="BI156" s="101">
        <f t="shared" si="47"/>
        <v>7.3684210526315783E-2</v>
      </c>
    </row>
    <row r="157" spans="1:61" ht="25" customHeight="1" x14ac:dyDescent="0.35">
      <c r="A157" s="174" t="s">
        <v>190</v>
      </c>
      <c r="B157" s="160" t="s">
        <v>374</v>
      </c>
      <c r="C157" s="23" t="str">
        <f t="shared" si="48"/>
        <v>1_11To180D</v>
      </c>
      <c r="D157" s="23" t="str">
        <f t="shared" si="49"/>
        <v>2_MODERATE</v>
      </c>
      <c r="E157" s="23" t="s">
        <v>321</v>
      </c>
      <c r="F157" s="174">
        <f t="shared" si="40"/>
        <v>5</v>
      </c>
      <c r="G157" s="57" t="str">
        <f t="shared" si="50"/>
        <v>3_MODERATE</v>
      </c>
      <c r="H157" s="67">
        <v>2</v>
      </c>
      <c r="I157" s="57" t="s">
        <v>309</v>
      </c>
      <c r="J157" s="67">
        <v>3</v>
      </c>
      <c r="K157" s="57" t="str">
        <f t="shared" si="51"/>
        <v>2_FEW</v>
      </c>
      <c r="L157" s="185">
        <f t="shared" si="38"/>
        <v>0.6</v>
      </c>
      <c r="M157" s="57" t="s">
        <v>770</v>
      </c>
      <c r="N157" s="57" t="s">
        <v>778</v>
      </c>
      <c r="O157" s="57" t="s">
        <v>779</v>
      </c>
      <c r="P157" s="96" t="s">
        <v>779</v>
      </c>
      <c r="Q157" s="76" t="str">
        <f t="shared" si="41"/>
        <v>TURF: REGULAR PRESENCE (2_FEW) with NO EXCEPTIONS  ;REEDS: 2_DOUBLE ; IDLE Periods:NO</v>
      </c>
      <c r="R157" s="204" t="str">
        <f t="shared" si="52"/>
        <v>3_MODERATE</v>
      </c>
      <c r="S157" s="23" t="s">
        <v>295</v>
      </c>
      <c r="T157" s="23">
        <v>17</v>
      </c>
      <c r="U157" s="23">
        <v>1</v>
      </c>
      <c r="V157" s="23">
        <v>1</v>
      </c>
      <c r="W157" s="85">
        <v>8</v>
      </c>
      <c r="X157" s="89">
        <f t="shared" si="42"/>
        <v>0.625</v>
      </c>
      <c r="Y157" s="23">
        <v>14</v>
      </c>
      <c r="Z157" s="23">
        <v>10</v>
      </c>
      <c r="AA157" s="23">
        <v>107</v>
      </c>
      <c r="AB157" s="23">
        <v>82</v>
      </c>
      <c r="AC157" s="23">
        <v>1</v>
      </c>
      <c r="AD157" s="23">
        <v>5</v>
      </c>
      <c r="AE157" s="23">
        <v>3</v>
      </c>
      <c r="AF157" s="23">
        <v>31</v>
      </c>
      <c r="AG157" s="23">
        <v>11</v>
      </c>
      <c r="AH157" s="23">
        <v>8</v>
      </c>
      <c r="AI157" s="23">
        <v>0</v>
      </c>
      <c r="AJ157" s="23">
        <v>4</v>
      </c>
      <c r="AK157" s="23">
        <v>14</v>
      </c>
      <c r="AL157" s="23">
        <v>43</v>
      </c>
      <c r="AM157" s="167">
        <v>57</v>
      </c>
      <c r="AN157" s="92">
        <v>1.75</v>
      </c>
      <c r="AO157" s="92">
        <v>14</v>
      </c>
      <c r="AP157" s="92">
        <v>14</v>
      </c>
      <c r="AQ157" s="92">
        <v>5.375</v>
      </c>
      <c r="AR157" s="92">
        <v>43</v>
      </c>
      <c r="AS157" s="92">
        <v>43</v>
      </c>
      <c r="AT157" s="95">
        <v>7.125</v>
      </c>
      <c r="AU157" s="95">
        <f t="shared" si="43"/>
        <v>3.1666666666666665</v>
      </c>
      <c r="AV157" s="98">
        <v>57</v>
      </c>
      <c r="AW157" s="92">
        <v>57</v>
      </c>
      <c r="AX157" s="92">
        <v>0.71428571428571397</v>
      </c>
      <c r="AY157" s="99">
        <f t="shared" si="39"/>
        <v>0.24561403508771928</v>
      </c>
      <c r="AZ157" s="99">
        <f t="shared" si="44"/>
        <v>5</v>
      </c>
      <c r="BA157" s="92">
        <f t="shared" si="45"/>
        <v>8</v>
      </c>
      <c r="BB157" s="100">
        <v>204</v>
      </c>
      <c r="BC157" s="100">
        <v>407</v>
      </c>
      <c r="BD157" s="100" t="s">
        <v>695</v>
      </c>
      <c r="BE157" s="100" t="s">
        <v>696</v>
      </c>
      <c r="BF157" s="100">
        <v>181</v>
      </c>
      <c r="BG157" s="100">
        <v>6</v>
      </c>
      <c r="BH157" s="92">
        <f t="shared" si="46"/>
        <v>9.3922651933701654E-2</v>
      </c>
      <c r="BI157" s="101">
        <f t="shared" si="47"/>
        <v>3.9215686274509803E-2</v>
      </c>
    </row>
    <row r="158" spans="1:61" ht="25" customHeight="1" x14ac:dyDescent="0.35">
      <c r="A158" s="23" t="s">
        <v>144</v>
      </c>
      <c r="B158" s="160" t="s">
        <v>374</v>
      </c>
      <c r="C158" s="23" t="str">
        <f t="shared" si="48"/>
        <v>1_11To180D</v>
      </c>
      <c r="D158" s="23" t="str">
        <f t="shared" si="49"/>
        <v>2_MODERATE</v>
      </c>
      <c r="E158" s="23" t="s">
        <v>313</v>
      </c>
      <c r="F158" s="174">
        <f t="shared" si="40"/>
        <v>6</v>
      </c>
      <c r="G158" s="57" t="str">
        <f t="shared" si="50"/>
        <v>3_MODERATE</v>
      </c>
      <c r="H158" s="67">
        <v>1</v>
      </c>
      <c r="I158" s="57" t="s">
        <v>303</v>
      </c>
      <c r="J158" s="67">
        <v>5</v>
      </c>
      <c r="K158" s="57" t="str">
        <f t="shared" si="51"/>
        <v>3_MODERATE</v>
      </c>
      <c r="L158" s="185">
        <f t="shared" si="38"/>
        <v>0.83333333333333337</v>
      </c>
      <c r="M158" s="57" t="s">
        <v>770</v>
      </c>
      <c r="N158" s="57" t="s">
        <v>778</v>
      </c>
      <c r="O158" s="57" t="s">
        <v>781</v>
      </c>
      <c r="P158" s="147" t="s">
        <v>779</v>
      </c>
      <c r="Q158" s="76" t="str">
        <f t="shared" si="41"/>
        <v>TURF: REGULAR PRESENCE (3_MODERATE) with Dense-n-Sparse EXCEPTIONS  ;REEDS: 1_SINGLE ; IDLE Periods:NO</v>
      </c>
      <c r="R158" s="204" t="str">
        <f t="shared" si="52"/>
        <v>3_MODERATE</v>
      </c>
      <c r="S158" s="23" t="s">
        <v>278</v>
      </c>
      <c r="T158" s="23">
        <v>38</v>
      </c>
      <c r="U158" s="23">
        <v>2</v>
      </c>
      <c r="V158" s="23">
        <v>1</v>
      </c>
      <c r="W158" s="85">
        <v>9</v>
      </c>
      <c r="X158" s="89">
        <f t="shared" si="42"/>
        <v>0.66666666666666663</v>
      </c>
      <c r="Y158" s="23">
        <v>3</v>
      </c>
      <c r="Z158" s="23">
        <v>5</v>
      </c>
      <c r="AA158" s="23">
        <v>10</v>
      </c>
      <c r="AB158" s="23">
        <v>28</v>
      </c>
      <c r="AC158" s="23">
        <v>4</v>
      </c>
      <c r="AD158" s="23">
        <v>2</v>
      </c>
      <c r="AE158" s="23">
        <v>19</v>
      </c>
      <c r="AF158" s="23">
        <v>9</v>
      </c>
      <c r="AG158" s="23">
        <v>10</v>
      </c>
      <c r="AH158" s="23">
        <v>2</v>
      </c>
      <c r="AI158" s="23">
        <v>15</v>
      </c>
      <c r="AJ158" s="23">
        <v>0</v>
      </c>
      <c r="AK158" s="23">
        <v>29</v>
      </c>
      <c r="AL158" s="23">
        <v>26</v>
      </c>
      <c r="AM158" s="167">
        <v>55</v>
      </c>
      <c r="AN158" s="92">
        <v>3.2222222222222201</v>
      </c>
      <c r="AO158" s="92">
        <v>14.5</v>
      </c>
      <c r="AP158" s="92">
        <v>29</v>
      </c>
      <c r="AQ158" s="92">
        <v>2.88888888888888</v>
      </c>
      <c r="AR158" s="92">
        <v>13</v>
      </c>
      <c r="AS158" s="92">
        <v>26</v>
      </c>
      <c r="AT158" s="95">
        <v>6.1111111111111098</v>
      </c>
      <c r="AU158" s="95">
        <f t="shared" si="43"/>
        <v>1.4102564102564104</v>
      </c>
      <c r="AV158" s="98">
        <v>27.5</v>
      </c>
      <c r="AW158" s="92">
        <v>55</v>
      </c>
      <c r="AX158" s="92">
        <v>1.6666666666666601</v>
      </c>
      <c r="AY158" s="99">
        <f t="shared" si="39"/>
        <v>0.52727272727272723</v>
      </c>
      <c r="AZ158" s="99">
        <f t="shared" si="44"/>
        <v>3</v>
      </c>
      <c r="BA158" s="92">
        <f t="shared" si="45"/>
        <v>4.5</v>
      </c>
      <c r="BB158" s="100">
        <v>37</v>
      </c>
      <c r="BC158" s="100">
        <v>53</v>
      </c>
      <c r="BD158" s="100" t="s">
        <v>589</v>
      </c>
      <c r="BE158" s="100" t="s">
        <v>590</v>
      </c>
      <c r="BF158" s="100">
        <v>82</v>
      </c>
      <c r="BG158" s="100">
        <v>2</v>
      </c>
      <c r="BH158" s="92">
        <f t="shared" si="46"/>
        <v>0.46341463414634149</v>
      </c>
      <c r="BI158" s="101">
        <f t="shared" si="47"/>
        <v>0.24324324324324326</v>
      </c>
    </row>
    <row r="159" spans="1:61" ht="25" customHeight="1" x14ac:dyDescent="0.35">
      <c r="A159" s="23" t="s">
        <v>123</v>
      </c>
      <c r="B159" s="160" t="s">
        <v>374</v>
      </c>
      <c r="C159" s="23" t="str">
        <f t="shared" si="48"/>
        <v>1_11To180D</v>
      </c>
      <c r="D159" s="23" t="str">
        <f t="shared" si="49"/>
        <v>3_HIGH</v>
      </c>
      <c r="E159" s="23" t="s">
        <v>784</v>
      </c>
      <c r="F159" s="23">
        <f t="shared" si="40"/>
        <v>4</v>
      </c>
      <c r="G159" s="57" t="str">
        <f t="shared" si="50"/>
        <v>3_MODERATE</v>
      </c>
      <c r="H159" s="67">
        <v>2</v>
      </c>
      <c r="I159" s="57" t="s">
        <v>309</v>
      </c>
      <c r="J159" s="67">
        <v>2</v>
      </c>
      <c r="K159" s="57" t="str">
        <f t="shared" si="51"/>
        <v>2_FEW</v>
      </c>
      <c r="L159" s="185">
        <f t="shared" si="38"/>
        <v>0.5</v>
      </c>
      <c r="M159" s="57" t="s">
        <v>770</v>
      </c>
      <c r="N159" s="57" t="s">
        <v>771</v>
      </c>
      <c r="O159" s="57" t="s">
        <v>775</v>
      </c>
      <c r="P159" s="96" t="s">
        <v>779</v>
      </c>
      <c r="Q159" s="76" t="str">
        <f t="shared" si="41"/>
        <v>TURF: REGULAR ABSENCE (2_FEW) with FEW EXCEPTIONS  ;REEDS: 2_DOUBLE ; IDLE Periods:NO</v>
      </c>
      <c r="R159" s="204" t="str">
        <f t="shared" si="52"/>
        <v>3_MODERATE</v>
      </c>
      <c r="S159" s="23" t="s">
        <v>288</v>
      </c>
      <c r="T159" s="23">
        <v>43</v>
      </c>
      <c r="U159" s="23">
        <v>2</v>
      </c>
      <c r="V159" s="23">
        <v>1</v>
      </c>
      <c r="W159" s="85">
        <v>10</v>
      </c>
      <c r="X159" s="89">
        <f t="shared" si="42"/>
        <v>0.4</v>
      </c>
      <c r="Y159" s="23">
        <v>2</v>
      </c>
      <c r="Z159" s="23">
        <v>13</v>
      </c>
      <c r="AA159" s="23">
        <v>18</v>
      </c>
      <c r="AB159" s="23">
        <v>103</v>
      </c>
      <c r="AC159" s="23">
        <v>11</v>
      </c>
      <c r="AD159" s="23">
        <v>0</v>
      </c>
      <c r="AE159" s="23">
        <v>85</v>
      </c>
      <c r="AF159" s="23">
        <v>0</v>
      </c>
      <c r="AG159" s="23">
        <v>0</v>
      </c>
      <c r="AH159" s="23">
        <v>0</v>
      </c>
      <c r="AI159" s="23">
        <v>1</v>
      </c>
      <c r="AJ159" s="23">
        <v>0</v>
      </c>
      <c r="AK159" s="23">
        <v>85</v>
      </c>
      <c r="AL159" s="23">
        <v>1</v>
      </c>
      <c r="AM159" s="167">
        <v>86</v>
      </c>
      <c r="AN159" s="92">
        <v>8.5</v>
      </c>
      <c r="AO159" s="92">
        <v>42.5</v>
      </c>
      <c r="AP159" s="92">
        <v>85</v>
      </c>
      <c r="AQ159" s="92">
        <v>0.1</v>
      </c>
      <c r="AR159" s="92">
        <v>0.5</v>
      </c>
      <c r="AS159" s="92">
        <v>1</v>
      </c>
      <c r="AT159" s="95">
        <v>8.6</v>
      </c>
      <c r="AU159" s="95">
        <f t="shared" si="43"/>
        <v>1.9545454545454546</v>
      </c>
      <c r="AV159" s="95">
        <v>43</v>
      </c>
      <c r="AW159" s="92">
        <v>86</v>
      </c>
      <c r="AX159" s="92">
        <v>6.5</v>
      </c>
      <c r="AY159" s="99">
        <f t="shared" si="39"/>
        <v>0.98837209302325579</v>
      </c>
      <c r="AZ159" s="99">
        <f t="shared" si="44"/>
        <v>2</v>
      </c>
      <c r="BA159" s="92">
        <f t="shared" si="45"/>
        <v>5</v>
      </c>
      <c r="BB159" s="100">
        <v>155</v>
      </c>
      <c r="BC159" s="100">
        <v>1575</v>
      </c>
      <c r="BD159" s="100" t="s">
        <v>543</v>
      </c>
      <c r="BE159" s="100" t="s">
        <v>544</v>
      </c>
      <c r="BF159" s="100">
        <v>322</v>
      </c>
      <c r="BG159" s="100">
        <v>10</v>
      </c>
      <c r="BH159" s="92">
        <f t="shared" si="46"/>
        <v>0.13354037267080746</v>
      </c>
      <c r="BI159" s="101">
        <f t="shared" si="47"/>
        <v>6.4516129032258063E-2</v>
      </c>
    </row>
    <row r="160" spans="1:61" ht="25" customHeight="1" x14ac:dyDescent="0.35">
      <c r="A160" s="23" t="s">
        <v>124</v>
      </c>
      <c r="B160" s="160" t="s">
        <v>374</v>
      </c>
      <c r="C160" s="23" t="str">
        <f t="shared" si="48"/>
        <v>1_11To180D</v>
      </c>
      <c r="D160" s="23" t="str">
        <f t="shared" si="49"/>
        <v>2_MODERATE</v>
      </c>
      <c r="E160" s="23" t="s">
        <v>314</v>
      </c>
      <c r="F160" s="23">
        <f t="shared" si="40"/>
        <v>4</v>
      </c>
      <c r="G160" s="57" t="str">
        <f t="shared" si="50"/>
        <v>3_MODERATE</v>
      </c>
      <c r="H160" s="67">
        <v>1</v>
      </c>
      <c r="I160" s="57" t="s">
        <v>303</v>
      </c>
      <c r="J160" s="67">
        <v>3</v>
      </c>
      <c r="K160" s="57" t="str">
        <f t="shared" si="51"/>
        <v>2_FEW</v>
      </c>
      <c r="L160" s="185">
        <f t="shared" si="38"/>
        <v>0.75</v>
      </c>
      <c r="M160" s="57" t="s">
        <v>780</v>
      </c>
      <c r="N160" s="57" t="s">
        <v>778</v>
      </c>
      <c r="O160" s="57" t="s">
        <v>775</v>
      </c>
      <c r="P160" s="57" t="s">
        <v>306</v>
      </c>
      <c r="Q160" s="76" t="str">
        <f t="shared" si="41"/>
        <v>TURF: IRREGULAR PRESENCE (2_FEW) with FEW EXCEPTIONS  ;REEDS: 1_SINGLE ; IDLE Periods:LOW</v>
      </c>
      <c r="R160" s="204" t="str">
        <f t="shared" si="52"/>
        <v>3_MODERATE</v>
      </c>
      <c r="S160" s="23" t="s">
        <v>278</v>
      </c>
      <c r="T160" s="23">
        <v>60</v>
      </c>
      <c r="U160" s="23">
        <v>2</v>
      </c>
      <c r="V160" s="23">
        <v>1</v>
      </c>
      <c r="W160" s="85">
        <v>7</v>
      </c>
      <c r="X160" s="89">
        <f t="shared" si="42"/>
        <v>0.5714285714285714</v>
      </c>
      <c r="Y160" s="23">
        <v>2</v>
      </c>
      <c r="Z160" s="23">
        <v>2</v>
      </c>
      <c r="AA160" s="23">
        <v>16</v>
      </c>
      <c r="AB160" s="23">
        <v>7</v>
      </c>
      <c r="AC160" s="23">
        <v>3</v>
      </c>
      <c r="AD160" s="23">
        <v>3</v>
      </c>
      <c r="AE160" s="23">
        <v>11</v>
      </c>
      <c r="AF160" s="23">
        <v>21</v>
      </c>
      <c r="AG160" s="23">
        <v>2</v>
      </c>
      <c r="AH160" s="23">
        <v>1</v>
      </c>
      <c r="AI160" s="23">
        <v>1</v>
      </c>
      <c r="AJ160" s="23">
        <v>0</v>
      </c>
      <c r="AK160" s="23">
        <v>13</v>
      </c>
      <c r="AL160" s="23">
        <v>23</v>
      </c>
      <c r="AM160" s="167">
        <v>36</v>
      </c>
      <c r="AN160" s="92">
        <v>1.8571428571428501</v>
      </c>
      <c r="AO160" s="92">
        <v>6.5</v>
      </c>
      <c r="AP160" s="92">
        <v>13</v>
      </c>
      <c r="AQ160" s="92">
        <v>3.2857142857142798</v>
      </c>
      <c r="AR160" s="92">
        <v>11.5</v>
      </c>
      <c r="AS160" s="92">
        <v>23</v>
      </c>
      <c r="AT160" s="95">
        <v>5.1428571428571397</v>
      </c>
      <c r="AU160" s="95">
        <f t="shared" si="43"/>
        <v>0.5901639344262295</v>
      </c>
      <c r="AV160" s="98">
        <v>18</v>
      </c>
      <c r="AW160" s="92">
        <v>36</v>
      </c>
      <c r="AX160" s="92">
        <v>1</v>
      </c>
      <c r="AY160" s="99">
        <f t="shared" si="39"/>
        <v>0.3611111111111111</v>
      </c>
      <c r="AZ160" s="99">
        <f t="shared" si="44"/>
        <v>2</v>
      </c>
      <c r="BA160" s="92">
        <f t="shared" si="45"/>
        <v>3.5</v>
      </c>
      <c r="BB160" s="100">
        <v>1261</v>
      </c>
      <c r="BC160" s="100">
        <v>10858</v>
      </c>
      <c r="BD160" s="100" t="s">
        <v>547</v>
      </c>
      <c r="BE160" s="100" t="s">
        <v>548</v>
      </c>
      <c r="BF160" s="100">
        <v>1055</v>
      </c>
      <c r="BG160" s="100">
        <v>34</v>
      </c>
      <c r="BH160" s="92">
        <f t="shared" si="46"/>
        <v>5.6872037914691941E-2</v>
      </c>
      <c r="BI160" s="101">
        <f t="shared" si="47"/>
        <v>5.5511498810467885E-3</v>
      </c>
    </row>
    <row r="161" spans="1:61" ht="25" customHeight="1" x14ac:dyDescent="0.35">
      <c r="A161" s="23" t="s">
        <v>100</v>
      </c>
      <c r="B161" s="160" t="s">
        <v>374</v>
      </c>
      <c r="C161" s="23" t="str">
        <f t="shared" si="48"/>
        <v>1_11To180D</v>
      </c>
      <c r="D161" s="23" t="str">
        <f t="shared" si="49"/>
        <v>0_NONE</v>
      </c>
      <c r="E161" s="23" t="s">
        <v>284</v>
      </c>
      <c r="F161" s="23">
        <f t="shared" si="40"/>
        <v>8</v>
      </c>
      <c r="G161" s="57" t="str">
        <f t="shared" si="50"/>
        <v>3_MODERATE</v>
      </c>
      <c r="H161" s="67">
        <v>1</v>
      </c>
      <c r="I161" s="57" t="s">
        <v>303</v>
      </c>
      <c r="J161" s="67">
        <v>7</v>
      </c>
      <c r="K161" s="57" t="str">
        <f t="shared" si="51"/>
        <v>3_MODERATE</v>
      </c>
      <c r="L161" s="185">
        <f t="shared" si="38"/>
        <v>0.875</v>
      </c>
      <c r="M161" s="57" t="s">
        <v>770</v>
      </c>
      <c r="N161" s="57" t="s">
        <v>778</v>
      </c>
      <c r="O161" s="57" t="s">
        <v>781</v>
      </c>
      <c r="P161" s="57" t="s">
        <v>779</v>
      </c>
      <c r="Q161" s="76" t="str">
        <f t="shared" si="41"/>
        <v>TURF: REGULAR PRESENCE (3_MODERATE) with Dense-n-Sparse EXCEPTIONS  ;REEDS: 1_SINGLE ; IDLE Periods:NO</v>
      </c>
      <c r="R161" s="204" t="str">
        <f t="shared" si="52"/>
        <v>3_MODERATE</v>
      </c>
      <c r="S161" s="23" t="s">
        <v>295</v>
      </c>
      <c r="T161" s="23">
        <v>62</v>
      </c>
      <c r="U161" s="23">
        <v>3</v>
      </c>
      <c r="V161" s="23">
        <v>1</v>
      </c>
      <c r="W161" s="85">
        <v>10</v>
      </c>
      <c r="X161" s="89">
        <f t="shared" si="42"/>
        <v>0.8</v>
      </c>
      <c r="Y161" s="23">
        <v>24</v>
      </c>
      <c r="Z161" s="23">
        <v>24</v>
      </c>
      <c r="AA161" s="23">
        <v>128</v>
      </c>
      <c r="AB161" s="23">
        <v>128</v>
      </c>
      <c r="AC161" s="23">
        <v>0</v>
      </c>
      <c r="AD161" s="23">
        <v>0</v>
      </c>
      <c r="AE161" s="23">
        <v>0</v>
      </c>
      <c r="AF161" s="23">
        <v>0</v>
      </c>
      <c r="AG161" s="23">
        <v>10</v>
      </c>
      <c r="AH161" s="23">
        <v>10</v>
      </c>
      <c r="AI161" s="23">
        <v>14</v>
      </c>
      <c r="AJ161" s="23">
        <v>38</v>
      </c>
      <c r="AK161" s="23">
        <v>10</v>
      </c>
      <c r="AL161" s="23">
        <v>62</v>
      </c>
      <c r="AM161" s="167">
        <v>72</v>
      </c>
      <c r="AN161" s="92">
        <v>1</v>
      </c>
      <c r="AO161" s="92">
        <v>3.3333333333333299</v>
      </c>
      <c r="AP161" s="92">
        <v>10</v>
      </c>
      <c r="AQ161" s="92">
        <v>6.2</v>
      </c>
      <c r="AR161" s="92">
        <v>20.6666666666666</v>
      </c>
      <c r="AS161" s="92">
        <v>62</v>
      </c>
      <c r="AT161" s="95">
        <v>7.2</v>
      </c>
      <c r="AU161" s="95">
        <f t="shared" si="43"/>
        <v>1.1428571428571428</v>
      </c>
      <c r="AV161" s="98">
        <v>24</v>
      </c>
      <c r="AW161" s="92">
        <v>72</v>
      </c>
      <c r="AX161" s="92">
        <v>1</v>
      </c>
      <c r="AY161" s="99">
        <f t="shared" si="39"/>
        <v>0.1388888888888889</v>
      </c>
      <c r="AZ161" s="99">
        <f t="shared" si="44"/>
        <v>2.6666666666666665</v>
      </c>
      <c r="BA161" s="92">
        <f t="shared" si="45"/>
        <v>3.3333333333333335</v>
      </c>
      <c r="BB161" s="100">
        <v>1321</v>
      </c>
      <c r="BC161" s="100">
        <v>7145</v>
      </c>
      <c r="BD161" s="100" t="s">
        <v>490</v>
      </c>
      <c r="BE161" s="100" t="s">
        <v>491</v>
      </c>
      <c r="BF161" s="100">
        <v>1094</v>
      </c>
      <c r="BG161" s="100">
        <v>35</v>
      </c>
      <c r="BH161" s="92">
        <f t="shared" si="46"/>
        <v>5.6672760511882997E-2</v>
      </c>
      <c r="BI161" s="101">
        <f t="shared" si="47"/>
        <v>7.5700227100681302E-3</v>
      </c>
    </row>
    <row r="162" spans="1:61" ht="25" customHeight="1" x14ac:dyDescent="0.35">
      <c r="A162" s="23" t="s">
        <v>35</v>
      </c>
      <c r="B162" s="160" t="s">
        <v>374</v>
      </c>
      <c r="C162" s="23" t="str">
        <f t="shared" si="48"/>
        <v>1_11To180D</v>
      </c>
      <c r="D162" s="23" t="str">
        <f t="shared" si="49"/>
        <v>2_MODERATE</v>
      </c>
      <c r="E162" s="23" t="s">
        <v>784</v>
      </c>
      <c r="F162" s="23">
        <f t="shared" si="40"/>
        <v>7</v>
      </c>
      <c r="G162" s="57" t="str">
        <f t="shared" si="50"/>
        <v>3_MODERATE</v>
      </c>
      <c r="H162" s="67">
        <v>2</v>
      </c>
      <c r="I162" s="57" t="s">
        <v>309</v>
      </c>
      <c r="J162" s="67">
        <v>5</v>
      </c>
      <c r="K162" s="57" t="str">
        <f t="shared" si="51"/>
        <v>3_MODERATE</v>
      </c>
      <c r="L162" s="185">
        <f t="shared" si="38"/>
        <v>0.7142857142857143</v>
      </c>
      <c r="M162" s="57" t="s">
        <v>770</v>
      </c>
      <c r="N162" s="57" t="s">
        <v>778</v>
      </c>
      <c r="O162" s="57" t="s">
        <v>775</v>
      </c>
      <c r="P162" s="57" t="s">
        <v>306</v>
      </c>
      <c r="Q162" s="76" t="str">
        <f t="shared" si="41"/>
        <v>TURF: REGULAR PRESENCE (3_MODERATE) with FEW EXCEPTIONS  ;REEDS: 2_DOUBLE ; IDLE Periods:LOW</v>
      </c>
      <c r="R162" s="204" t="str">
        <f t="shared" si="52"/>
        <v>3_MODERATE</v>
      </c>
      <c r="S162" s="23" t="s">
        <v>302</v>
      </c>
      <c r="T162" s="23">
        <v>174</v>
      </c>
      <c r="U162" s="23">
        <v>6</v>
      </c>
      <c r="V162" s="23">
        <v>1</v>
      </c>
      <c r="W162" s="85">
        <v>9</v>
      </c>
      <c r="X162" s="89">
        <f t="shared" ref="X162:X193" si="53">F162/W162</f>
        <v>0.77777777777777779</v>
      </c>
      <c r="Y162" s="23">
        <v>17</v>
      </c>
      <c r="Z162" s="23">
        <v>23</v>
      </c>
      <c r="AA162" s="23">
        <v>80</v>
      </c>
      <c r="AB162" s="23">
        <v>131</v>
      </c>
      <c r="AC162" s="23">
        <v>6</v>
      </c>
      <c r="AD162" s="23">
        <v>0</v>
      </c>
      <c r="AE162" s="23">
        <v>46</v>
      </c>
      <c r="AF162" s="23">
        <v>0</v>
      </c>
      <c r="AG162" s="23">
        <v>14</v>
      </c>
      <c r="AH162" s="23">
        <v>9</v>
      </c>
      <c r="AI162" s="23">
        <v>1</v>
      </c>
      <c r="AJ162" s="23">
        <v>0</v>
      </c>
      <c r="AK162" s="23">
        <v>60</v>
      </c>
      <c r="AL162" s="23">
        <v>10</v>
      </c>
      <c r="AM162" s="167">
        <v>70</v>
      </c>
      <c r="AN162" s="92">
        <v>6.6666666666666599</v>
      </c>
      <c r="AO162" s="92">
        <v>10</v>
      </c>
      <c r="AP162" s="92">
        <v>60</v>
      </c>
      <c r="AQ162" s="92">
        <v>1.1111111111111101</v>
      </c>
      <c r="AR162" s="92">
        <v>1.6666666666666601</v>
      </c>
      <c r="AS162" s="92">
        <v>10</v>
      </c>
      <c r="AT162" s="95">
        <v>7.7777777777777697</v>
      </c>
      <c r="AU162" s="95">
        <f t="shared" si="43"/>
        <v>0.4</v>
      </c>
      <c r="AV162" s="98">
        <v>11.6666666666666</v>
      </c>
      <c r="AW162" s="92">
        <v>70</v>
      </c>
      <c r="AX162" s="92">
        <v>1.3529411764705801</v>
      </c>
      <c r="AY162" s="99">
        <f t="shared" si="39"/>
        <v>0.8571428571428571</v>
      </c>
      <c r="AZ162" s="99">
        <f t="shared" ref="AZ162:AZ196" si="54">F162/U162</f>
        <v>1.1666666666666667</v>
      </c>
      <c r="BA162" s="92">
        <f t="shared" si="45"/>
        <v>1.5</v>
      </c>
      <c r="BB162" s="100">
        <v>312</v>
      </c>
      <c r="BC162" s="100">
        <v>864</v>
      </c>
      <c r="BD162" s="100" t="s">
        <v>430</v>
      </c>
      <c r="BE162" s="100" t="s">
        <v>431</v>
      </c>
      <c r="BF162" s="100">
        <v>958</v>
      </c>
      <c r="BG162" s="100">
        <v>31</v>
      </c>
      <c r="BH162" s="92">
        <f t="shared" ref="BH162:BH196" si="55">T162/BF162</f>
        <v>0.18162839248434237</v>
      </c>
      <c r="BI162" s="101">
        <f t="shared" ref="BI162:BI196" si="56">W162/BB162</f>
        <v>2.8846153846153848E-2</v>
      </c>
    </row>
    <row r="163" spans="1:61" ht="25" customHeight="1" x14ac:dyDescent="0.35">
      <c r="A163" s="23" t="s">
        <v>102</v>
      </c>
      <c r="B163" s="160" t="s">
        <v>374</v>
      </c>
      <c r="C163" s="23" t="str">
        <f t="shared" si="48"/>
        <v>2_06To12M</v>
      </c>
      <c r="D163" s="23" t="str">
        <f t="shared" si="49"/>
        <v>3_HIGH</v>
      </c>
      <c r="E163" s="23" t="s">
        <v>316</v>
      </c>
      <c r="F163" s="23">
        <f t="shared" si="40"/>
        <v>10</v>
      </c>
      <c r="G163" s="57" t="str">
        <f t="shared" si="50"/>
        <v>3_MODERATE</v>
      </c>
      <c r="H163" s="67">
        <v>1</v>
      </c>
      <c r="I163" s="57" t="s">
        <v>303</v>
      </c>
      <c r="J163" s="67">
        <v>9</v>
      </c>
      <c r="K163" s="57" t="str">
        <f t="shared" si="51"/>
        <v>3_MODERATE</v>
      </c>
      <c r="L163" s="185">
        <f t="shared" si="38"/>
        <v>0.9</v>
      </c>
      <c r="M163" s="57" t="s">
        <v>770</v>
      </c>
      <c r="N163" s="57" t="s">
        <v>778</v>
      </c>
      <c r="O163" s="57" t="s">
        <v>781</v>
      </c>
      <c r="P163" s="57" t="s">
        <v>306</v>
      </c>
      <c r="Q163" s="76" t="str">
        <f t="shared" si="41"/>
        <v>TURF: REGULAR PRESENCE (3_MODERATE) with Dense-n-Sparse EXCEPTIONS  ;REEDS: 1_SINGLE ; IDLE Periods:LOW</v>
      </c>
      <c r="R163" s="204" t="str">
        <f t="shared" si="52"/>
        <v>4_HIGH</v>
      </c>
      <c r="S163" s="23" t="s">
        <v>278</v>
      </c>
      <c r="T163" s="23">
        <v>287</v>
      </c>
      <c r="U163" s="23">
        <v>10</v>
      </c>
      <c r="V163" s="23">
        <v>1</v>
      </c>
      <c r="W163" s="85">
        <v>15</v>
      </c>
      <c r="X163" s="89">
        <f t="shared" si="53"/>
        <v>0.66666666666666663</v>
      </c>
      <c r="Y163" s="23">
        <v>12</v>
      </c>
      <c r="Z163" s="23">
        <v>13</v>
      </c>
      <c r="AA163" s="23">
        <v>105</v>
      </c>
      <c r="AB163" s="23">
        <v>121</v>
      </c>
      <c r="AC163" s="23">
        <v>16</v>
      </c>
      <c r="AD163" s="23">
        <v>15</v>
      </c>
      <c r="AE163" s="23">
        <v>142</v>
      </c>
      <c r="AF163" s="23">
        <v>129</v>
      </c>
      <c r="AG163" s="23">
        <v>4</v>
      </c>
      <c r="AH163" s="23">
        <v>1</v>
      </c>
      <c r="AI163" s="23">
        <v>39</v>
      </c>
      <c r="AJ163" s="23">
        <v>0</v>
      </c>
      <c r="AK163" s="23">
        <v>146</v>
      </c>
      <c r="AL163" s="23">
        <v>169</v>
      </c>
      <c r="AM163" s="167">
        <v>315</v>
      </c>
      <c r="AN163" s="92">
        <v>9.7333333333333307</v>
      </c>
      <c r="AO163" s="92">
        <v>14.6</v>
      </c>
      <c r="AP163" s="92">
        <v>146</v>
      </c>
      <c r="AQ163" s="92">
        <v>11.2666666666666</v>
      </c>
      <c r="AR163" s="92">
        <v>16.899999999999999</v>
      </c>
      <c r="AS163" s="92">
        <v>169</v>
      </c>
      <c r="AT163" s="95">
        <v>21</v>
      </c>
      <c r="AU163" s="95">
        <f t="shared" si="43"/>
        <v>1.09375</v>
      </c>
      <c r="AV163" s="98">
        <v>31.5</v>
      </c>
      <c r="AW163" s="92">
        <v>315</v>
      </c>
      <c r="AX163" s="92">
        <v>1.0833333333333299</v>
      </c>
      <c r="AY163" s="99">
        <f t="shared" si="39"/>
        <v>0.46349206349206351</v>
      </c>
      <c r="AZ163" s="99">
        <f t="shared" si="54"/>
        <v>1</v>
      </c>
      <c r="BA163" s="92">
        <f t="shared" si="45"/>
        <v>1.5</v>
      </c>
      <c r="BB163" s="100">
        <v>1330</v>
      </c>
      <c r="BC163" s="100">
        <v>7266</v>
      </c>
      <c r="BD163" s="100" t="s">
        <v>496</v>
      </c>
      <c r="BE163" s="100" t="s">
        <v>497</v>
      </c>
      <c r="BF163" s="100">
        <v>561</v>
      </c>
      <c r="BG163" s="100">
        <v>18</v>
      </c>
      <c r="BH163" s="92">
        <f t="shared" si="55"/>
        <v>0.51158645276292336</v>
      </c>
      <c r="BI163" s="101">
        <f t="shared" si="56"/>
        <v>1.1278195488721804E-2</v>
      </c>
    </row>
    <row r="164" spans="1:61" ht="25" customHeight="1" x14ac:dyDescent="0.35">
      <c r="A164" s="23" t="s">
        <v>168</v>
      </c>
      <c r="B164" s="160" t="s">
        <v>374</v>
      </c>
      <c r="C164" s="23" t="str">
        <f t="shared" si="48"/>
        <v>2_06To12M</v>
      </c>
      <c r="D164" s="23" t="str">
        <f t="shared" si="49"/>
        <v>2_MODERATE</v>
      </c>
      <c r="E164" s="23" t="s">
        <v>321</v>
      </c>
      <c r="F164" s="23">
        <f t="shared" si="40"/>
        <v>5</v>
      </c>
      <c r="G164" s="57" t="str">
        <f t="shared" si="50"/>
        <v>3_MODERATE</v>
      </c>
      <c r="H164" s="67">
        <v>2</v>
      </c>
      <c r="I164" s="57" t="s">
        <v>309</v>
      </c>
      <c r="J164" s="67">
        <v>3</v>
      </c>
      <c r="K164" s="57" t="str">
        <f t="shared" si="51"/>
        <v>2_FEW</v>
      </c>
      <c r="L164" s="185">
        <f t="shared" ref="L164:L196" si="57">J164/F164</f>
        <v>0.6</v>
      </c>
      <c r="M164" s="57" t="s">
        <v>780</v>
      </c>
      <c r="N164" s="57" t="s">
        <v>778</v>
      </c>
      <c r="O164" s="57" t="s">
        <v>781</v>
      </c>
      <c r="P164" s="57" t="s">
        <v>777</v>
      </c>
      <c r="Q164" s="76" t="str">
        <f t="shared" si="41"/>
        <v>TURF: IRREGULAR PRESENCE (2_FEW) with Dense-n-Sparse EXCEPTIONS  ;REEDS: 2_DOUBLE ; IDLE Periods:SIGNIFICANT</v>
      </c>
      <c r="R164" s="204" t="str">
        <f t="shared" si="52"/>
        <v>3_MODERATE</v>
      </c>
      <c r="S164" s="23" t="s">
        <v>278</v>
      </c>
      <c r="T164" s="23">
        <v>293</v>
      </c>
      <c r="U164" s="23">
        <v>10</v>
      </c>
      <c r="V164" s="23">
        <v>1</v>
      </c>
      <c r="W164" s="85">
        <v>11</v>
      </c>
      <c r="X164" s="89">
        <f t="shared" si="53"/>
        <v>0.45454545454545453</v>
      </c>
      <c r="Y164" s="23">
        <v>11</v>
      </c>
      <c r="Z164" s="23">
        <v>11</v>
      </c>
      <c r="AA164" s="23">
        <v>72</v>
      </c>
      <c r="AB164" s="23">
        <v>69</v>
      </c>
      <c r="AC164" s="23">
        <v>4</v>
      </c>
      <c r="AD164" s="23">
        <v>4</v>
      </c>
      <c r="AE164" s="23">
        <v>12</v>
      </c>
      <c r="AF164" s="23">
        <v>21</v>
      </c>
      <c r="AG164" s="23">
        <v>18</v>
      </c>
      <c r="AH164" s="23">
        <v>12</v>
      </c>
      <c r="AI164" s="23">
        <v>2</v>
      </c>
      <c r="AJ164" s="23">
        <v>0</v>
      </c>
      <c r="AK164" s="23">
        <v>30</v>
      </c>
      <c r="AL164" s="23">
        <v>35</v>
      </c>
      <c r="AM164" s="167">
        <v>65</v>
      </c>
      <c r="AN164" s="92">
        <v>2.72727272727272</v>
      </c>
      <c r="AO164" s="92">
        <v>3</v>
      </c>
      <c r="AP164" s="92">
        <v>30</v>
      </c>
      <c r="AQ164" s="92">
        <v>3.1818181818181799</v>
      </c>
      <c r="AR164" s="92">
        <v>3.5</v>
      </c>
      <c r="AS164" s="92">
        <v>35</v>
      </c>
      <c r="AT164" s="95">
        <v>5.9090909090909003</v>
      </c>
      <c r="AU164" s="95">
        <f t="shared" si="43"/>
        <v>0.22108843537414966</v>
      </c>
      <c r="AV164" s="98">
        <v>6.5</v>
      </c>
      <c r="AW164" s="92">
        <v>65</v>
      </c>
      <c r="AX164" s="92">
        <v>1</v>
      </c>
      <c r="AY164" s="99">
        <f t="shared" ref="AY164:AY196" si="58">AK164/(AK164+AL164)</f>
        <v>0.46153846153846156</v>
      </c>
      <c r="AZ164" s="99">
        <f t="shared" si="54"/>
        <v>0.5</v>
      </c>
      <c r="BA164" s="92">
        <f t="shared" si="45"/>
        <v>1.1000000000000001</v>
      </c>
      <c r="BB164" s="100">
        <v>179</v>
      </c>
      <c r="BC164" s="100">
        <v>964</v>
      </c>
      <c r="BD164" s="100" t="s">
        <v>641</v>
      </c>
      <c r="BE164" s="100" t="s">
        <v>642</v>
      </c>
      <c r="BF164" s="100">
        <v>392</v>
      </c>
      <c r="BG164" s="100">
        <v>12</v>
      </c>
      <c r="BH164" s="92">
        <f t="shared" si="55"/>
        <v>0.74744897959183676</v>
      </c>
      <c r="BI164" s="101">
        <f t="shared" si="56"/>
        <v>6.1452513966480445E-2</v>
      </c>
    </row>
    <row r="165" spans="1:61" ht="25" customHeight="1" x14ac:dyDescent="0.35">
      <c r="A165" s="23" t="s">
        <v>128</v>
      </c>
      <c r="B165" s="160" t="s">
        <v>374</v>
      </c>
      <c r="C165" s="23" t="str">
        <f t="shared" si="48"/>
        <v>3_13To36M</v>
      </c>
      <c r="D165" s="23" t="str">
        <f t="shared" si="49"/>
        <v>1_SMALL</v>
      </c>
      <c r="E165" s="23" t="s">
        <v>316</v>
      </c>
      <c r="F165" s="23">
        <f t="shared" si="40"/>
        <v>5</v>
      </c>
      <c r="G165" s="57" t="str">
        <f t="shared" si="50"/>
        <v>3_MODERATE</v>
      </c>
      <c r="H165" s="67">
        <v>1</v>
      </c>
      <c r="I165" s="57" t="s">
        <v>303</v>
      </c>
      <c r="J165" s="67">
        <v>4</v>
      </c>
      <c r="K165" s="57" t="str">
        <f t="shared" si="51"/>
        <v>3_MODERATE</v>
      </c>
      <c r="L165" s="185">
        <f t="shared" si="57"/>
        <v>0.8</v>
      </c>
      <c r="M165" s="57" t="s">
        <v>770</v>
      </c>
      <c r="N165" s="57" t="s">
        <v>771</v>
      </c>
      <c r="O165" s="57" t="s">
        <v>775</v>
      </c>
      <c r="P165" s="57" t="s">
        <v>777</v>
      </c>
      <c r="Q165" s="76" t="str">
        <f t="shared" si="41"/>
        <v>TURF: REGULAR ABSENCE (3_MODERATE) with FEW EXCEPTIONS  ;REEDS: 1_SINGLE ; IDLE Periods:SIGNIFICANT</v>
      </c>
      <c r="R165" s="204" t="str">
        <f t="shared" si="52"/>
        <v>2_SMALL</v>
      </c>
      <c r="S165" s="23" t="s">
        <v>302</v>
      </c>
      <c r="T165" s="23">
        <v>754</v>
      </c>
      <c r="U165" s="23">
        <v>25</v>
      </c>
      <c r="V165" s="23">
        <v>3</v>
      </c>
      <c r="W165" s="85">
        <v>16</v>
      </c>
      <c r="X165" s="89">
        <f t="shared" si="53"/>
        <v>0.3125</v>
      </c>
      <c r="Y165" s="23">
        <v>5</v>
      </c>
      <c r="Z165" s="23">
        <v>7</v>
      </c>
      <c r="AA165" s="23">
        <v>26</v>
      </c>
      <c r="AB165" s="23">
        <v>41</v>
      </c>
      <c r="AC165" s="23">
        <v>2</v>
      </c>
      <c r="AD165" s="23">
        <v>0</v>
      </c>
      <c r="AE165" s="23">
        <v>15</v>
      </c>
      <c r="AF165" s="23">
        <v>0</v>
      </c>
      <c r="AG165" s="23">
        <v>6</v>
      </c>
      <c r="AH165" s="23">
        <v>6</v>
      </c>
      <c r="AI165" s="23">
        <v>0</v>
      </c>
      <c r="AJ165" s="23">
        <v>0</v>
      </c>
      <c r="AK165" s="23">
        <v>21</v>
      </c>
      <c r="AL165" s="23">
        <v>6</v>
      </c>
      <c r="AM165" s="168">
        <v>27</v>
      </c>
      <c r="AN165" s="92">
        <v>1.3125</v>
      </c>
      <c r="AO165" s="92">
        <v>0.84</v>
      </c>
      <c r="AP165" s="92">
        <v>7</v>
      </c>
      <c r="AQ165" s="92">
        <v>0.375</v>
      </c>
      <c r="AR165" s="92">
        <v>0.24</v>
      </c>
      <c r="AS165" s="92">
        <v>2</v>
      </c>
      <c r="AT165" s="95">
        <v>1.6875</v>
      </c>
      <c r="AU165" s="95">
        <f t="shared" si="43"/>
        <v>3.5761589403973511E-2</v>
      </c>
      <c r="AV165" s="98">
        <v>1.08</v>
      </c>
      <c r="AW165" s="92">
        <v>9</v>
      </c>
      <c r="AX165" s="92">
        <v>1.4</v>
      </c>
      <c r="AY165" s="99">
        <f t="shared" si="58"/>
        <v>0.77777777777777779</v>
      </c>
      <c r="AZ165" s="99">
        <f t="shared" si="54"/>
        <v>0.2</v>
      </c>
      <c r="BA165" s="92">
        <f t="shared" si="45"/>
        <v>0.64</v>
      </c>
      <c r="BB165" s="100">
        <v>216</v>
      </c>
      <c r="BC165" s="100">
        <v>277</v>
      </c>
      <c r="BD165" s="100" t="s">
        <v>555</v>
      </c>
      <c r="BE165" s="100" t="s">
        <v>556</v>
      </c>
      <c r="BF165" s="100">
        <v>1222</v>
      </c>
      <c r="BG165" s="100">
        <v>40</v>
      </c>
      <c r="BH165" s="92">
        <f t="shared" si="55"/>
        <v>0.61702127659574468</v>
      </c>
      <c r="BI165" s="101">
        <f t="shared" si="56"/>
        <v>7.407407407407407E-2</v>
      </c>
    </row>
    <row r="166" spans="1:61" ht="25" customHeight="1" x14ac:dyDescent="0.35">
      <c r="A166" s="23" t="s">
        <v>52</v>
      </c>
      <c r="B166" s="160" t="s">
        <v>374</v>
      </c>
      <c r="C166" s="23" t="str">
        <f t="shared" si="48"/>
        <v>3_13To36M</v>
      </c>
      <c r="D166" s="23" t="str">
        <f t="shared" si="49"/>
        <v>3_HIGH</v>
      </c>
      <c r="E166" s="23" t="s">
        <v>316</v>
      </c>
      <c r="F166" s="23">
        <f t="shared" si="40"/>
        <v>7</v>
      </c>
      <c r="G166" s="57" t="str">
        <f t="shared" si="50"/>
        <v>3_MODERATE</v>
      </c>
      <c r="H166" s="67">
        <v>1</v>
      </c>
      <c r="I166" s="57" t="s">
        <v>303</v>
      </c>
      <c r="J166" s="67">
        <v>6</v>
      </c>
      <c r="K166" s="57" t="str">
        <f t="shared" si="51"/>
        <v>3_MODERATE</v>
      </c>
      <c r="L166" s="185">
        <f t="shared" si="57"/>
        <v>0.8571428571428571</v>
      </c>
      <c r="M166" s="57" t="s">
        <v>770</v>
      </c>
      <c r="N166" s="57" t="s">
        <v>771</v>
      </c>
      <c r="O166" s="57" t="s">
        <v>775</v>
      </c>
      <c r="P166" s="57" t="s">
        <v>777</v>
      </c>
      <c r="Q166" s="76" t="str">
        <f t="shared" si="41"/>
        <v>TURF: REGULAR ABSENCE (3_MODERATE) with FEW EXCEPTIONS  ;REEDS: 1_SINGLE ; IDLE Periods:SIGNIFICANT</v>
      </c>
      <c r="R166" s="204" t="str">
        <f t="shared" si="52"/>
        <v>4_HIGH</v>
      </c>
      <c r="S166" s="23" t="s">
        <v>278</v>
      </c>
      <c r="T166" s="23">
        <v>792</v>
      </c>
      <c r="U166" s="23">
        <v>27</v>
      </c>
      <c r="V166" s="23">
        <v>3</v>
      </c>
      <c r="W166" s="85">
        <v>14</v>
      </c>
      <c r="X166" s="89">
        <f t="shared" si="53"/>
        <v>0.5</v>
      </c>
      <c r="Y166" s="23">
        <v>26</v>
      </c>
      <c r="Z166" s="23">
        <v>33</v>
      </c>
      <c r="AA166" s="23">
        <v>171</v>
      </c>
      <c r="AB166" s="23">
        <v>245</v>
      </c>
      <c r="AC166" s="23">
        <v>15</v>
      </c>
      <c r="AD166" s="23">
        <v>8</v>
      </c>
      <c r="AE166" s="23">
        <v>84</v>
      </c>
      <c r="AF166" s="23">
        <v>22</v>
      </c>
      <c r="AG166" s="23">
        <v>51</v>
      </c>
      <c r="AH166" s="23">
        <v>39</v>
      </c>
      <c r="AI166" s="23">
        <v>18</v>
      </c>
      <c r="AJ166" s="23">
        <v>0</v>
      </c>
      <c r="AK166" s="23">
        <v>135</v>
      </c>
      <c r="AL166" s="23">
        <v>79</v>
      </c>
      <c r="AM166" s="167">
        <v>214</v>
      </c>
      <c r="AN166" s="92">
        <v>9.6428571428571406</v>
      </c>
      <c r="AO166" s="92">
        <v>5</v>
      </c>
      <c r="AP166" s="92">
        <v>45</v>
      </c>
      <c r="AQ166" s="92">
        <v>5.6428571428571397</v>
      </c>
      <c r="AR166" s="92">
        <v>2.9259259259259198</v>
      </c>
      <c r="AS166" s="92">
        <v>26.3333333333333</v>
      </c>
      <c r="AT166" s="95">
        <v>15.285714285714199</v>
      </c>
      <c r="AU166" s="95">
        <f t="shared" si="43"/>
        <v>0.26986128625472888</v>
      </c>
      <c r="AV166" s="98">
        <v>7.9259259259259203</v>
      </c>
      <c r="AW166" s="92">
        <v>71.3333333333333</v>
      </c>
      <c r="AX166" s="92">
        <v>1.2692307692307601</v>
      </c>
      <c r="AY166" s="99">
        <f t="shared" si="58"/>
        <v>0.63084112149532712</v>
      </c>
      <c r="AZ166" s="99">
        <f t="shared" si="54"/>
        <v>0.25925925925925924</v>
      </c>
      <c r="BA166" s="92">
        <f t="shared" si="45"/>
        <v>0.51851851851851849</v>
      </c>
      <c r="BB166" s="100">
        <v>188</v>
      </c>
      <c r="BC166" s="100">
        <v>3411</v>
      </c>
      <c r="BD166" s="100" t="s">
        <v>709</v>
      </c>
      <c r="BE166" s="100" t="s">
        <v>710</v>
      </c>
      <c r="BF166" s="100">
        <v>1225</v>
      </c>
      <c r="BG166" s="100">
        <v>40</v>
      </c>
      <c r="BH166" s="92">
        <f t="shared" si="55"/>
        <v>0.64653061224489794</v>
      </c>
      <c r="BI166" s="101">
        <f t="shared" si="56"/>
        <v>7.4468085106382975E-2</v>
      </c>
    </row>
    <row r="167" spans="1:61" ht="25" customHeight="1" x14ac:dyDescent="0.35">
      <c r="A167" s="23" t="s">
        <v>152</v>
      </c>
      <c r="B167" s="160" t="s">
        <v>374</v>
      </c>
      <c r="C167" s="23" t="str">
        <f t="shared" si="48"/>
        <v>3_13To36M</v>
      </c>
      <c r="D167" s="23" t="str">
        <f t="shared" si="49"/>
        <v>2_MODERATE</v>
      </c>
      <c r="E167" s="23" t="s">
        <v>284</v>
      </c>
      <c r="F167" s="23">
        <f t="shared" si="40"/>
        <v>4</v>
      </c>
      <c r="G167" s="57" t="str">
        <f t="shared" si="50"/>
        <v>3_MODERATE</v>
      </c>
      <c r="H167" s="67">
        <v>1</v>
      </c>
      <c r="I167" s="57" t="s">
        <v>303</v>
      </c>
      <c r="J167" s="67">
        <v>3</v>
      </c>
      <c r="K167" s="57" t="str">
        <f t="shared" si="51"/>
        <v>2_FEW</v>
      </c>
      <c r="L167" s="185">
        <f t="shared" si="57"/>
        <v>0.75</v>
      </c>
      <c r="M167" s="57" t="s">
        <v>770</v>
      </c>
      <c r="N167" s="57" t="s">
        <v>771</v>
      </c>
      <c r="O167" s="57" t="s">
        <v>775</v>
      </c>
      <c r="P167" s="57" t="s">
        <v>777</v>
      </c>
      <c r="Q167" s="76" t="str">
        <f t="shared" si="41"/>
        <v>TURF: REGULAR ABSENCE (2_FEW) with FEW EXCEPTIONS  ;REEDS: 1_SINGLE ; IDLE Periods:SIGNIFICANT</v>
      </c>
      <c r="R167" s="204" t="str">
        <f t="shared" si="52"/>
        <v>3_MODERATE</v>
      </c>
      <c r="S167" s="23" t="s">
        <v>278</v>
      </c>
      <c r="T167" s="23">
        <v>801</v>
      </c>
      <c r="U167" s="23">
        <v>27</v>
      </c>
      <c r="V167" s="23">
        <v>3</v>
      </c>
      <c r="W167" s="85">
        <v>7</v>
      </c>
      <c r="X167" s="89">
        <f t="shared" si="53"/>
        <v>0.5714285714285714</v>
      </c>
      <c r="Y167" s="23">
        <v>10</v>
      </c>
      <c r="Z167" s="23">
        <v>10</v>
      </c>
      <c r="AA167" s="23">
        <v>46</v>
      </c>
      <c r="AB167" s="23">
        <v>49</v>
      </c>
      <c r="AC167" s="23">
        <v>5</v>
      </c>
      <c r="AD167" s="23">
        <v>5</v>
      </c>
      <c r="AE167" s="23">
        <v>23</v>
      </c>
      <c r="AF167" s="23">
        <v>21</v>
      </c>
      <c r="AG167" s="23">
        <v>10</v>
      </c>
      <c r="AH167" s="23">
        <v>9</v>
      </c>
      <c r="AI167" s="23">
        <v>10</v>
      </c>
      <c r="AJ167" s="23">
        <v>0</v>
      </c>
      <c r="AK167" s="23">
        <v>33</v>
      </c>
      <c r="AL167" s="23">
        <v>40</v>
      </c>
      <c r="AM167" s="169">
        <v>73</v>
      </c>
      <c r="AN167" s="92">
        <v>4.71428571428571</v>
      </c>
      <c r="AO167" s="92">
        <v>1.2222222222222201</v>
      </c>
      <c r="AP167" s="92">
        <v>11</v>
      </c>
      <c r="AQ167" s="92">
        <v>5.71428571428571</v>
      </c>
      <c r="AR167" s="92">
        <v>1.4814814814814801</v>
      </c>
      <c r="AS167" s="92">
        <v>13.3333333333333</v>
      </c>
      <c r="AT167" s="95">
        <v>10.4285714285714</v>
      </c>
      <c r="AU167" s="95">
        <f t="shared" si="43"/>
        <v>9.1022443890274321E-2</v>
      </c>
      <c r="AV167" s="98">
        <v>2.7037037037037002</v>
      </c>
      <c r="AW167" s="92">
        <v>24.3333333333333</v>
      </c>
      <c r="AX167" s="92">
        <v>1</v>
      </c>
      <c r="AY167" s="99">
        <f t="shared" si="58"/>
        <v>0.45205479452054792</v>
      </c>
      <c r="AZ167" s="99">
        <f t="shared" si="54"/>
        <v>0.14814814814814814</v>
      </c>
      <c r="BA167" s="92">
        <f t="shared" si="45"/>
        <v>0.25925925925925924</v>
      </c>
      <c r="BB167" s="100">
        <v>1661</v>
      </c>
      <c r="BC167" s="100">
        <v>18032</v>
      </c>
      <c r="BD167" s="100" t="s">
        <v>607</v>
      </c>
      <c r="BE167" s="100" t="s">
        <v>608</v>
      </c>
      <c r="BF167" s="100">
        <v>1470</v>
      </c>
      <c r="BG167" s="100">
        <v>48</v>
      </c>
      <c r="BH167" s="92">
        <f t="shared" si="55"/>
        <v>0.54489795918367345</v>
      </c>
      <c r="BI167" s="101">
        <f t="shared" si="56"/>
        <v>4.2143287176399759E-3</v>
      </c>
    </row>
    <row r="168" spans="1:61" ht="25" customHeight="1" x14ac:dyDescent="0.35">
      <c r="A168" s="23" t="s">
        <v>69</v>
      </c>
      <c r="B168" s="160" t="s">
        <v>374</v>
      </c>
      <c r="C168" s="23" t="str">
        <f t="shared" si="48"/>
        <v>3_13To36M</v>
      </c>
      <c r="D168" s="23" t="str">
        <f t="shared" si="49"/>
        <v>3_HIGH</v>
      </c>
      <c r="E168" s="23" t="s">
        <v>284</v>
      </c>
      <c r="F168" s="23">
        <f t="shared" si="40"/>
        <v>9</v>
      </c>
      <c r="G168" s="57" t="str">
        <f t="shared" si="50"/>
        <v>3_MODERATE</v>
      </c>
      <c r="H168" s="67">
        <v>1</v>
      </c>
      <c r="I168" s="57" t="s">
        <v>303</v>
      </c>
      <c r="J168" s="67">
        <v>8</v>
      </c>
      <c r="K168" s="57" t="str">
        <f t="shared" si="51"/>
        <v>3_MODERATE</v>
      </c>
      <c r="L168" s="185">
        <f t="shared" si="57"/>
        <v>0.88888888888888884</v>
      </c>
      <c r="M168" s="57" t="s">
        <v>770</v>
      </c>
      <c r="N168" s="57" t="s">
        <v>771</v>
      </c>
      <c r="O168" s="57" t="s">
        <v>775</v>
      </c>
      <c r="P168" s="57" t="s">
        <v>777</v>
      </c>
      <c r="Q168" s="76" t="str">
        <f t="shared" si="41"/>
        <v>TURF: REGULAR ABSENCE (3_MODERATE) with FEW EXCEPTIONS  ;REEDS: 1_SINGLE ; IDLE Periods:SIGNIFICANT</v>
      </c>
      <c r="R168" s="204" t="str">
        <f t="shared" si="52"/>
        <v>4_HIGH</v>
      </c>
      <c r="S168" s="23" t="s">
        <v>278</v>
      </c>
      <c r="T168" s="23">
        <v>821</v>
      </c>
      <c r="U168" s="23">
        <v>28</v>
      </c>
      <c r="V168" s="23">
        <v>3</v>
      </c>
      <c r="W168" s="85">
        <v>16</v>
      </c>
      <c r="X168" s="89">
        <f t="shared" si="53"/>
        <v>0.5625</v>
      </c>
      <c r="Y168" s="23">
        <v>7</v>
      </c>
      <c r="Z168" s="23">
        <v>7</v>
      </c>
      <c r="AA168" s="23">
        <v>37</v>
      </c>
      <c r="AB168" s="23">
        <v>40</v>
      </c>
      <c r="AC168" s="23">
        <v>8</v>
      </c>
      <c r="AD168" s="23">
        <v>8</v>
      </c>
      <c r="AE168" s="23">
        <v>42</v>
      </c>
      <c r="AF168" s="23">
        <v>42</v>
      </c>
      <c r="AG168" s="23">
        <v>12</v>
      </c>
      <c r="AH168" s="23">
        <v>9</v>
      </c>
      <c r="AI168" s="23">
        <v>7</v>
      </c>
      <c r="AJ168" s="23">
        <v>4</v>
      </c>
      <c r="AK168" s="23">
        <v>54</v>
      </c>
      <c r="AL168" s="23">
        <v>62</v>
      </c>
      <c r="AM168" s="167">
        <v>116</v>
      </c>
      <c r="AN168" s="92">
        <v>3.375</v>
      </c>
      <c r="AO168" s="92">
        <v>1.9285714285714199</v>
      </c>
      <c r="AP168" s="92">
        <v>18</v>
      </c>
      <c r="AQ168" s="92">
        <v>3.875</v>
      </c>
      <c r="AR168" s="92">
        <v>2.21428571428571</v>
      </c>
      <c r="AS168" s="92">
        <v>20.6666666666666</v>
      </c>
      <c r="AT168" s="95">
        <v>7.25</v>
      </c>
      <c r="AU168" s="95">
        <f t="shared" si="43"/>
        <v>0.14111922141119221</v>
      </c>
      <c r="AV168" s="98">
        <v>4.1428571428571397</v>
      </c>
      <c r="AW168" s="92">
        <v>38.6666666666666</v>
      </c>
      <c r="AX168" s="92">
        <v>1</v>
      </c>
      <c r="AY168" s="99">
        <f t="shared" si="58"/>
        <v>0.46551724137931033</v>
      </c>
      <c r="AZ168" s="99">
        <f t="shared" si="54"/>
        <v>0.32142857142857145</v>
      </c>
      <c r="BA168" s="92">
        <f t="shared" si="45"/>
        <v>0.5714285714285714</v>
      </c>
      <c r="BB168" s="100">
        <v>172</v>
      </c>
      <c r="BC168" s="100">
        <v>789</v>
      </c>
      <c r="BD168" s="100" t="s">
        <v>418</v>
      </c>
      <c r="BE168" s="100" t="s">
        <v>419</v>
      </c>
      <c r="BF168" s="100">
        <v>885</v>
      </c>
      <c r="BG168" s="100">
        <v>29</v>
      </c>
      <c r="BH168" s="92">
        <f t="shared" si="55"/>
        <v>0.927683615819209</v>
      </c>
      <c r="BI168" s="101">
        <f t="shared" si="56"/>
        <v>9.3023255813953487E-2</v>
      </c>
    </row>
    <row r="169" spans="1:61" ht="25" customHeight="1" x14ac:dyDescent="0.35">
      <c r="A169" s="23" t="s">
        <v>126</v>
      </c>
      <c r="B169" s="160" t="s">
        <v>374</v>
      </c>
      <c r="C169" s="23" t="str">
        <f t="shared" si="48"/>
        <v>3_13To36M</v>
      </c>
      <c r="D169" s="23" t="str">
        <f t="shared" si="49"/>
        <v>2_MODERATE</v>
      </c>
      <c r="E169" s="23" t="s">
        <v>784</v>
      </c>
      <c r="F169" s="23">
        <f t="shared" si="40"/>
        <v>7</v>
      </c>
      <c r="G169" s="57" t="str">
        <f t="shared" si="50"/>
        <v>3_MODERATE</v>
      </c>
      <c r="H169" s="67">
        <v>2</v>
      </c>
      <c r="I169" s="57" t="s">
        <v>309</v>
      </c>
      <c r="J169" s="67">
        <v>5</v>
      </c>
      <c r="K169" s="57" t="str">
        <f t="shared" si="51"/>
        <v>3_MODERATE</v>
      </c>
      <c r="L169" s="185">
        <f t="shared" si="57"/>
        <v>0.7142857142857143</v>
      </c>
      <c r="M169" s="57" t="s">
        <v>770</v>
      </c>
      <c r="N169" s="57" t="s">
        <v>771</v>
      </c>
      <c r="O169" s="57" t="s">
        <v>775</v>
      </c>
      <c r="P169" s="57" t="s">
        <v>777</v>
      </c>
      <c r="Q169" s="76" t="str">
        <f t="shared" si="41"/>
        <v>TURF: REGULAR ABSENCE (3_MODERATE) with FEW EXCEPTIONS  ;REEDS: 2_DOUBLE ; IDLE Periods:SIGNIFICANT</v>
      </c>
      <c r="R169" s="204" t="str">
        <f t="shared" si="52"/>
        <v>4_HIGH</v>
      </c>
      <c r="S169" s="23" t="s">
        <v>278</v>
      </c>
      <c r="T169" s="23">
        <v>1008</v>
      </c>
      <c r="U169" s="23">
        <v>34</v>
      </c>
      <c r="V169" s="23">
        <v>3</v>
      </c>
      <c r="W169" s="85">
        <v>15</v>
      </c>
      <c r="X169" s="89">
        <f t="shared" si="53"/>
        <v>0.46666666666666667</v>
      </c>
      <c r="Y169" s="23">
        <v>6</v>
      </c>
      <c r="Z169" s="23">
        <v>13</v>
      </c>
      <c r="AA169" s="23">
        <v>74</v>
      </c>
      <c r="AB169" s="23">
        <v>169</v>
      </c>
      <c r="AC169" s="23">
        <v>7</v>
      </c>
      <c r="AD169" s="23">
        <v>0</v>
      </c>
      <c r="AE169" s="23">
        <v>85</v>
      </c>
      <c r="AF169" s="23">
        <v>0</v>
      </c>
      <c r="AG169" s="23">
        <v>13</v>
      </c>
      <c r="AH169" s="23">
        <v>3</v>
      </c>
      <c r="AI169" s="23">
        <v>48</v>
      </c>
      <c r="AJ169" s="23">
        <v>0</v>
      </c>
      <c r="AK169" s="23">
        <v>98</v>
      </c>
      <c r="AL169" s="23">
        <v>51</v>
      </c>
      <c r="AM169" s="167">
        <v>149</v>
      </c>
      <c r="AN169" s="92">
        <v>6.5333333333333297</v>
      </c>
      <c r="AO169" s="92">
        <v>2.8823529411764701</v>
      </c>
      <c r="AP169" s="92">
        <v>32.6666666666666</v>
      </c>
      <c r="AQ169" s="92">
        <v>3.4</v>
      </c>
      <c r="AR169" s="92">
        <v>1.5</v>
      </c>
      <c r="AS169" s="92">
        <v>17</v>
      </c>
      <c r="AT169" s="95">
        <v>9.93333333333333</v>
      </c>
      <c r="AU169" s="95">
        <f t="shared" si="43"/>
        <v>0.14767096134786917</v>
      </c>
      <c r="AV169" s="98">
        <v>4.3823529411764701</v>
      </c>
      <c r="AW169" s="92">
        <v>49.6666666666666</v>
      </c>
      <c r="AX169" s="92">
        <v>2.1666666666666599</v>
      </c>
      <c r="AY169" s="99">
        <f t="shared" si="58"/>
        <v>0.65771812080536918</v>
      </c>
      <c r="AZ169" s="99">
        <f t="shared" si="54"/>
        <v>0.20588235294117646</v>
      </c>
      <c r="BA169" s="92">
        <f t="shared" si="45"/>
        <v>0.44117647058823528</v>
      </c>
      <c r="BB169" s="100">
        <v>297</v>
      </c>
      <c r="BC169" s="100">
        <v>925</v>
      </c>
      <c r="BD169" s="100" t="s">
        <v>551</v>
      </c>
      <c r="BE169" s="100" t="s">
        <v>552</v>
      </c>
      <c r="BF169" s="100">
        <v>1402</v>
      </c>
      <c r="BG169" s="100">
        <v>46</v>
      </c>
      <c r="BH169" s="92">
        <f t="shared" si="55"/>
        <v>0.7189728958630528</v>
      </c>
      <c r="BI169" s="101">
        <f t="shared" si="56"/>
        <v>5.0505050505050504E-2</v>
      </c>
    </row>
    <row r="170" spans="1:61" ht="25" customHeight="1" x14ac:dyDescent="0.35">
      <c r="A170" s="23" t="s">
        <v>54</v>
      </c>
      <c r="B170" s="160" t="s">
        <v>374</v>
      </c>
      <c r="C170" s="23" t="str">
        <f t="shared" si="48"/>
        <v>4_LONG</v>
      </c>
      <c r="D170" s="23" t="str">
        <f t="shared" si="49"/>
        <v>2_MODERATE</v>
      </c>
      <c r="E170" s="23" t="s">
        <v>315</v>
      </c>
      <c r="F170" s="23">
        <f t="shared" si="40"/>
        <v>6</v>
      </c>
      <c r="G170" s="57" t="str">
        <f t="shared" si="50"/>
        <v>3_MODERATE</v>
      </c>
      <c r="H170" s="67">
        <v>1</v>
      </c>
      <c r="I170" s="57" t="s">
        <v>303</v>
      </c>
      <c r="J170" s="67">
        <v>5</v>
      </c>
      <c r="K170" s="57" t="str">
        <f t="shared" si="51"/>
        <v>3_MODERATE</v>
      </c>
      <c r="L170" s="185">
        <f t="shared" si="57"/>
        <v>0.83333333333333337</v>
      </c>
      <c r="M170" s="57" t="s">
        <v>770</v>
      </c>
      <c r="N170" s="57" t="s">
        <v>771</v>
      </c>
      <c r="O170" s="57" t="s">
        <v>775</v>
      </c>
      <c r="P170" s="57" t="s">
        <v>777</v>
      </c>
      <c r="Q170" s="76" t="str">
        <f t="shared" si="41"/>
        <v>TURF: REGULAR ABSENCE (3_MODERATE) with FEW EXCEPTIONS  ;REEDS: 1_SINGLE ; IDLE Periods:SIGNIFICANT</v>
      </c>
      <c r="R170" s="204" t="str">
        <f t="shared" si="52"/>
        <v>3_MODERATE</v>
      </c>
      <c r="S170" s="23" t="s">
        <v>278</v>
      </c>
      <c r="T170" s="23">
        <v>1126</v>
      </c>
      <c r="U170" s="23">
        <v>38</v>
      </c>
      <c r="V170" s="23">
        <v>4</v>
      </c>
      <c r="W170" s="85">
        <v>8</v>
      </c>
      <c r="X170" s="89">
        <f t="shared" si="53"/>
        <v>0.75</v>
      </c>
      <c r="Y170" s="23">
        <v>2</v>
      </c>
      <c r="Z170" s="23">
        <v>4</v>
      </c>
      <c r="AA170" s="23">
        <v>9</v>
      </c>
      <c r="AB170" s="23">
        <v>17</v>
      </c>
      <c r="AC170" s="23">
        <v>4</v>
      </c>
      <c r="AD170" s="23">
        <v>2</v>
      </c>
      <c r="AE170" s="23">
        <v>16</v>
      </c>
      <c r="AF170" s="23">
        <v>9</v>
      </c>
      <c r="AG170" s="23">
        <v>4</v>
      </c>
      <c r="AH170" s="23">
        <v>3</v>
      </c>
      <c r="AI170" s="23">
        <v>1</v>
      </c>
      <c r="AJ170" s="23">
        <v>0</v>
      </c>
      <c r="AK170" s="23">
        <v>20</v>
      </c>
      <c r="AL170" s="23">
        <v>13</v>
      </c>
      <c r="AM170" s="167">
        <v>33</v>
      </c>
      <c r="AN170" s="92">
        <v>2.5</v>
      </c>
      <c r="AO170" s="92">
        <v>0.52631578947368396</v>
      </c>
      <c r="AP170" s="92">
        <v>5</v>
      </c>
      <c r="AQ170" s="92">
        <v>1.625</v>
      </c>
      <c r="AR170" s="92">
        <v>0.34210526315789402</v>
      </c>
      <c r="AS170" s="92">
        <v>3.25</v>
      </c>
      <c r="AT170" s="95">
        <v>4.125</v>
      </c>
      <c r="AU170" s="95">
        <f t="shared" si="43"/>
        <v>2.9281277728482696E-2</v>
      </c>
      <c r="AV170" s="98">
        <v>0.86842105263157898</v>
      </c>
      <c r="AW170" s="92">
        <v>8.25</v>
      </c>
      <c r="AX170" s="92">
        <v>2</v>
      </c>
      <c r="AY170" s="99">
        <f t="shared" si="58"/>
        <v>0.60606060606060608</v>
      </c>
      <c r="AZ170" s="99">
        <f t="shared" si="54"/>
        <v>0.15789473684210525</v>
      </c>
      <c r="BA170" s="92">
        <f t="shared" si="45"/>
        <v>0.21052631578947367</v>
      </c>
      <c r="BB170" s="100">
        <v>133</v>
      </c>
      <c r="BC170" s="100">
        <v>1569</v>
      </c>
      <c r="BD170" s="100" t="s">
        <v>739</v>
      </c>
      <c r="BE170" s="100" t="s">
        <v>740</v>
      </c>
      <c r="BF170" s="100">
        <v>1287</v>
      </c>
      <c r="BG170" s="100">
        <v>42</v>
      </c>
      <c r="BH170" s="92">
        <f t="shared" si="55"/>
        <v>0.87490287490287488</v>
      </c>
      <c r="BI170" s="101">
        <f t="shared" si="56"/>
        <v>6.0150375939849621E-2</v>
      </c>
    </row>
    <row r="171" spans="1:61" ht="25" customHeight="1" x14ac:dyDescent="0.35">
      <c r="A171" s="23" t="s">
        <v>99</v>
      </c>
      <c r="B171" s="160" t="s">
        <v>374</v>
      </c>
      <c r="C171" s="23" t="str">
        <f t="shared" si="48"/>
        <v>4_LONG</v>
      </c>
      <c r="D171" s="23" t="str">
        <f t="shared" si="49"/>
        <v>3_HIGH</v>
      </c>
      <c r="E171" s="23" t="s">
        <v>321</v>
      </c>
      <c r="F171" s="23">
        <f t="shared" si="40"/>
        <v>6</v>
      </c>
      <c r="G171" s="57" t="str">
        <f t="shared" si="50"/>
        <v>3_MODERATE</v>
      </c>
      <c r="H171" s="67">
        <v>2</v>
      </c>
      <c r="I171" s="57" t="s">
        <v>309</v>
      </c>
      <c r="J171" s="67">
        <v>4</v>
      </c>
      <c r="K171" s="57" t="str">
        <f t="shared" si="51"/>
        <v>3_MODERATE</v>
      </c>
      <c r="L171" s="185">
        <f t="shared" si="57"/>
        <v>0.66666666666666663</v>
      </c>
      <c r="M171" s="57" t="s">
        <v>770</v>
      </c>
      <c r="N171" s="57" t="s">
        <v>771</v>
      </c>
      <c r="O171" s="57" t="s">
        <v>775</v>
      </c>
      <c r="P171" s="57" t="s">
        <v>777</v>
      </c>
      <c r="Q171" s="76" t="str">
        <f t="shared" si="41"/>
        <v>TURF: REGULAR ABSENCE (3_MODERATE) with FEW EXCEPTIONS  ;REEDS: 2_DOUBLE ; IDLE Periods:SIGNIFICANT</v>
      </c>
      <c r="R171" s="204" t="str">
        <f t="shared" si="52"/>
        <v>4_HIGH</v>
      </c>
      <c r="S171" s="23" t="s">
        <v>278</v>
      </c>
      <c r="T171" s="23">
        <v>1285</v>
      </c>
      <c r="U171" s="23">
        <v>43</v>
      </c>
      <c r="V171" s="23">
        <v>4</v>
      </c>
      <c r="W171" s="85">
        <v>12</v>
      </c>
      <c r="X171" s="89">
        <f t="shared" si="53"/>
        <v>0.5</v>
      </c>
      <c r="Y171" s="23">
        <v>3</v>
      </c>
      <c r="Z171" s="23">
        <v>8</v>
      </c>
      <c r="AA171" s="23">
        <v>18</v>
      </c>
      <c r="AB171" s="23">
        <v>66</v>
      </c>
      <c r="AC171" s="23">
        <v>16</v>
      </c>
      <c r="AD171" s="23">
        <v>11</v>
      </c>
      <c r="AE171" s="23">
        <v>117</v>
      </c>
      <c r="AF171" s="23">
        <v>74</v>
      </c>
      <c r="AG171" s="23">
        <v>6</v>
      </c>
      <c r="AH171" s="23">
        <v>1</v>
      </c>
      <c r="AI171" s="23">
        <v>1</v>
      </c>
      <c r="AJ171" s="23">
        <v>0</v>
      </c>
      <c r="AK171" s="23">
        <v>123</v>
      </c>
      <c r="AL171" s="23">
        <v>76</v>
      </c>
      <c r="AM171" s="167">
        <v>199</v>
      </c>
      <c r="AN171" s="92">
        <v>10.25</v>
      </c>
      <c r="AO171" s="92">
        <v>2.86046511627907</v>
      </c>
      <c r="AP171" s="92">
        <v>30.75</v>
      </c>
      <c r="AQ171" s="92">
        <v>6.3333333333333304</v>
      </c>
      <c r="AR171" s="92">
        <v>1.7674418604651101</v>
      </c>
      <c r="AS171" s="92">
        <v>19</v>
      </c>
      <c r="AT171" s="95">
        <v>16.5833333333333</v>
      </c>
      <c r="AU171" s="95">
        <f t="shared" si="43"/>
        <v>0.1547433903576983</v>
      </c>
      <c r="AV171" s="98">
        <v>4.6279069767441801</v>
      </c>
      <c r="AW171" s="92">
        <v>49.75</v>
      </c>
      <c r="AX171" s="92">
        <v>2.6666666666666599</v>
      </c>
      <c r="AY171" s="99">
        <f t="shared" si="58"/>
        <v>0.61809045226130654</v>
      </c>
      <c r="AZ171" s="99">
        <f t="shared" si="54"/>
        <v>0.13953488372093023</v>
      </c>
      <c r="BA171" s="92">
        <f t="shared" si="45"/>
        <v>0.27906976744186046</v>
      </c>
      <c r="BB171" s="100">
        <v>319</v>
      </c>
      <c r="BC171" s="100">
        <v>1292</v>
      </c>
      <c r="BD171" s="100" t="s">
        <v>488</v>
      </c>
      <c r="BE171" s="100" t="s">
        <v>489</v>
      </c>
      <c r="BF171" s="100">
        <v>1351</v>
      </c>
      <c r="BG171" s="100">
        <v>44</v>
      </c>
      <c r="BH171" s="92">
        <f t="shared" si="55"/>
        <v>0.9511472982975574</v>
      </c>
      <c r="BI171" s="101">
        <f t="shared" si="56"/>
        <v>3.7617554858934171E-2</v>
      </c>
    </row>
    <row r="172" spans="1:61" ht="25" customHeight="1" x14ac:dyDescent="0.35">
      <c r="A172" s="23" t="s">
        <v>61</v>
      </c>
      <c r="B172" s="160" t="s">
        <v>374</v>
      </c>
      <c r="C172" s="23" t="str">
        <f t="shared" si="48"/>
        <v>4_LONG</v>
      </c>
      <c r="D172" s="23" t="str">
        <f t="shared" si="49"/>
        <v>3_HIGH</v>
      </c>
      <c r="E172" s="23" t="s">
        <v>284</v>
      </c>
      <c r="F172" s="23">
        <f t="shared" si="40"/>
        <v>7</v>
      </c>
      <c r="G172" s="57" t="str">
        <f t="shared" si="50"/>
        <v>3_MODERATE</v>
      </c>
      <c r="H172" s="67">
        <v>1</v>
      </c>
      <c r="I172" s="57" t="s">
        <v>303</v>
      </c>
      <c r="J172" s="67">
        <v>6</v>
      </c>
      <c r="K172" s="57" t="str">
        <f t="shared" si="51"/>
        <v>3_MODERATE</v>
      </c>
      <c r="L172" s="185">
        <f t="shared" si="57"/>
        <v>0.8571428571428571</v>
      </c>
      <c r="M172" s="57" t="s">
        <v>770</v>
      </c>
      <c r="N172" s="57" t="s">
        <v>771</v>
      </c>
      <c r="O172" s="57" t="s">
        <v>775</v>
      </c>
      <c r="P172" s="57" t="s">
        <v>777</v>
      </c>
      <c r="Q172" s="76" t="str">
        <f t="shared" si="41"/>
        <v>TURF: REGULAR ABSENCE (3_MODERATE) with FEW EXCEPTIONS  ;REEDS: 1_SINGLE ; IDLE Periods:SIGNIFICANT</v>
      </c>
      <c r="R172" s="204" t="str">
        <f t="shared" si="52"/>
        <v>4_HIGH</v>
      </c>
      <c r="S172" s="23" t="s">
        <v>278</v>
      </c>
      <c r="T172" s="23">
        <v>1524</v>
      </c>
      <c r="U172" s="23">
        <v>51</v>
      </c>
      <c r="V172" s="23">
        <v>5</v>
      </c>
      <c r="W172" s="85">
        <v>17</v>
      </c>
      <c r="X172" s="89">
        <f t="shared" si="53"/>
        <v>0.41176470588235292</v>
      </c>
      <c r="Y172" s="23">
        <v>10</v>
      </c>
      <c r="Z172" s="23">
        <v>10</v>
      </c>
      <c r="AA172" s="23">
        <v>57</v>
      </c>
      <c r="AB172" s="23">
        <v>59</v>
      </c>
      <c r="AC172" s="23">
        <v>10</v>
      </c>
      <c r="AD172" s="23">
        <v>10</v>
      </c>
      <c r="AE172" s="23">
        <v>57</v>
      </c>
      <c r="AF172" s="23">
        <v>57</v>
      </c>
      <c r="AG172" s="23">
        <v>5</v>
      </c>
      <c r="AH172" s="23">
        <v>3</v>
      </c>
      <c r="AI172" s="23">
        <v>3</v>
      </c>
      <c r="AJ172" s="23">
        <v>0</v>
      </c>
      <c r="AK172" s="23">
        <v>62</v>
      </c>
      <c r="AL172" s="23">
        <v>63</v>
      </c>
      <c r="AM172" s="167">
        <v>125</v>
      </c>
      <c r="AN172" s="92">
        <v>3.6470588235294099</v>
      </c>
      <c r="AO172" s="92">
        <v>1.2156862745098</v>
      </c>
      <c r="AP172" s="92">
        <v>12.4</v>
      </c>
      <c r="AQ172" s="92">
        <v>3.70588235294117</v>
      </c>
      <c r="AR172" s="92">
        <v>1.23529411764705</v>
      </c>
      <c r="AS172" s="92">
        <v>12.6</v>
      </c>
      <c r="AT172" s="95">
        <v>7.3529411764705799</v>
      </c>
      <c r="AU172" s="95">
        <f t="shared" si="43"/>
        <v>8.1967213114754092E-2</v>
      </c>
      <c r="AV172" s="98">
        <v>2.4509803921568598</v>
      </c>
      <c r="AW172" s="92">
        <v>25</v>
      </c>
      <c r="AX172" s="92">
        <v>1</v>
      </c>
      <c r="AY172" s="99">
        <f t="shared" si="58"/>
        <v>0.496</v>
      </c>
      <c r="AZ172" s="99">
        <f t="shared" si="54"/>
        <v>0.13725490196078433</v>
      </c>
      <c r="BA172" s="92">
        <f t="shared" si="45"/>
        <v>0.33333333333333331</v>
      </c>
      <c r="BB172" s="100">
        <v>1476</v>
      </c>
      <c r="BC172" s="100">
        <v>6267</v>
      </c>
      <c r="BD172" s="100" t="s">
        <v>392</v>
      </c>
      <c r="BE172" s="100" t="s">
        <v>393</v>
      </c>
      <c r="BF172" s="100">
        <v>2889</v>
      </c>
      <c r="BG172" s="100">
        <v>94</v>
      </c>
      <c r="BH172" s="92">
        <f t="shared" si="55"/>
        <v>0.52751817237798548</v>
      </c>
      <c r="BI172" s="101">
        <f t="shared" si="56"/>
        <v>1.1517615176151762E-2</v>
      </c>
    </row>
    <row r="173" spans="1:61" ht="25" customHeight="1" x14ac:dyDescent="0.35">
      <c r="A173" s="23" t="s">
        <v>39</v>
      </c>
      <c r="B173" s="160" t="s">
        <v>374</v>
      </c>
      <c r="C173" s="23" t="str">
        <f t="shared" si="48"/>
        <v>4_LONG</v>
      </c>
      <c r="D173" s="23" t="str">
        <f t="shared" si="49"/>
        <v>3_HIGH</v>
      </c>
      <c r="E173" s="23" t="s">
        <v>314</v>
      </c>
      <c r="F173" s="23">
        <f t="shared" si="40"/>
        <v>7</v>
      </c>
      <c r="G173" s="57" t="str">
        <f t="shared" si="50"/>
        <v>3_MODERATE</v>
      </c>
      <c r="H173" s="67">
        <v>2</v>
      </c>
      <c r="I173" s="57" t="s">
        <v>309</v>
      </c>
      <c r="J173" s="67">
        <v>5</v>
      </c>
      <c r="K173" s="57" t="str">
        <f t="shared" si="51"/>
        <v>3_MODERATE</v>
      </c>
      <c r="L173" s="185">
        <f t="shared" si="57"/>
        <v>0.7142857142857143</v>
      </c>
      <c r="M173" s="57" t="s">
        <v>770</v>
      </c>
      <c r="N173" s="57" t="s">
        <v>771</v>
      </c>
      <c r="O173" s="57" t="s">
        <v>775</v>
      </c>
      <c r="P173" s="57" t="s">
        <v>777</v>
      </c>
      <c r="Q173" s="76" t="str">
        <f t="shared" si="41"/>
        <v>TURF: REGULAR ABSENCE (3_MODERATE) with FEW EXCEPTIONS  ;REEDS: 2_DOUBLE ; IDLE Periods:SIGNIFICANT</v>
      </c>
      <c r="R173" s="204" t="str">
        <f t="shared" si="52"/>
        <v>4_HIGH</v>
      </c>
      <c r="S173" s="23" t="s">
        <v>278</v>
      </c>
      <c r="T173" s="23">
        <v>1586</v>
      </c>
      <c r="U173" s="23">
        <v>53</v>
      </c>
      <c r="V173" s="23">
        <v>5</v>
      </c>
      <c r="W173" s="85">
        <v>9</v>
      </c>
      <c r="X173" s="89">
        <f t="shared" si="53"/>
        <v>0.77777777777777779</v>
      </c>
      <c r="Y173" s="23">
        <v>2</v>
      </c>
      <c r="Z173" s="23">
        <v>2</v>
      </c>
      <c r="AA173" s="23">
        <v>5</v>
      </c>
      <c r="AB173" s="23">
        <v>13</v>
      </c>
      <c r="AC173" s="23">
        <v>14</v>
      </c>
      <c r="AD173" s="23">
        <v>14</v>
      </c>
      <c r="AE173" s="23">
        <v>134</v>
      </c>
      <c r="AF173" s="23">
        <v>134</v>
      </c>
      <c r="AG173" s="23">
        <v>8</v>
      </c>
      <c r="AH173" s="23">
        <v>0</v>
      </c>
      <c r="AI173" s="23">
        <v>7</v>
      </c>
      <c r="AJ173" s="23">
        <v>0</v>
      </c>
      <c r="AK173" s="23">
        <v>142</v>
      </c>
      <c r="AL173" s="23">
        <v>141</v>
      </c>
      <c r="AM173" s="167">
        <v>283</v>
      </c>
      <c r="AN173" s="92">
        <v>15.7777777777777</v>
      </c>
      <c r="AO173" s="92">
        <v>2.6792452830188598</v>
      </c>
      <c r="AP173" s="92">
        <v>28.4</v>
      </c>
      <c r="AQ173" s="92">
        <v>15.6666666666666</v>
      </c>
      <c r="AR173" s="92">
        <v>2.6603773584905599</v>
      </c>
      <c r="AS173" s="92">
        <v>28.2</v>
      </c>
      <c r="AT173" s="95">
        <v>31.4444444444444</v>
      </c>
      <c r="AU173" s="95">
        <f t="shared" si="43"/>
        <v>0.17832388153749212</v>
      </c>
      <c r="AV173" s="98">
        <v>5.3396226415094299</v>
      </c>
      <c r="AW173" s="92">
        <v>56.6</v>
      </c>
      <c r="AX173" s="92">
        <v>1</v>
      </c>
      <c r="AY173" s="99">
        <f t="shared" si="58"/>
        <v>0.50176678445229683</v>
      </c>
      <c r="AZ173" s="99">
        <f t="shared" si="54"/>
        <v>0.13207547169811321</v>
      </c>
      <c r="BA173" s="92">
        <f t="shared" si="45"/>
        <v>0.16981132075471697</v>
      </c>
      <c r="BB173" s="100">
        <v>375</v>
      </c>
      <c r="BC173" s="100">
        <v>1524</v>
      </c>
      <c r="BD173" s="100" t="s">
        <v>480</v>
      </c>
      <c r="BE173" s="100" t="s">
        <v>481</v>
      </c>
      <c r="BF173" s="100">
        <v>1790</v>
      </c>
      <c r="BG173" s="100">
        <v>58</v>
      </c>
      <c r="BH173" s="92">
        <f t="shared" si="55"/>
        <v>0.88603351955307263</v>
      </c>
      <c r="BI173" s="101">
        <f t="shared" si="56"/>
        <v>2.4E-2</v>
      </c>
    </row>
    <row r="174" spans="1:61" ht="25" customHeight="1" x14ac:dyDescent="0.35">
      <c r="A174" s="23" t="s">
        <v>60</v>
      </c>
      <c r="B174" s="160" t="s">
        <v>374</v>
      </c>
      <c r="C174" s="23" t="str">
        <f t="shared" si="48"/>
        <v>4_LONG</v>
      </c>
      <c r="D174" s="23" t="str">
        <f t="shared" si="49"/>
        <v>1_SMALL</v>
      </c>
      <c r="E174" s="23" t="s">
        <v>322</v>
      </c>
      <c r="F174" s="23">
        <f t="shared" si="40"/>
        <v>8</v>
      </c>
      <c r="G174" s="57" t="str">
        <f t="shared" si="50"/>
        <v>3_MODERATE</v>
      </c>
      <c r="H174" s="67">
        <v>1</v>
      </c>
      <c r="I174" s="57" t="s">
        <v>303</v>
      </c>
      <c r="J174" s="67">
        <v>7</v>
      </c>
      <c r="K174" s="57" t="str">
        <f t="shared" si="51"/>
        <v>3_MODERATE</v>
      </c>
      <c r="L174" s="185">
        <f t="shared" si="57"/>
        <v>0.875</v>
      </c>
      <c r="M174" s="57" t="s">
        <v>770</v>
      </c>
      <c r="N174" s="57" t="s">
        <v>771</v>
      </c>
      <c r="O174" s="57" t="s">
        <v>775</v>
      </c>
      <c r="P174" s="57" t="s">
        <v>777</v>
      </c>
      <c r="Q174" s="76" t="str">
        <f t="shared" si="41"/>
        <v>TURF: REGULAR ABSENCE (3_MODERATE) with FEW EXCEPTIONS  ;REEDS: 1_SINGLE ; IDLE Periods:SIGNIFICANT</v>
      </c>
      <c r="R174" s="204" t="str">
        <f t="shared" si="52"/>
        <v>3_MODERATE</v>
      </c>
      <c r="S174" s="23" t="s">
        <v>278</v>
      </c>
      <c r="T174" s="23">
        <v>1716</v>
      </c>
      <c r="U174" s="23">
        <v>57</v>
      </c>
      <c r="V174" s="23">
        <v>5</v>
      </c>
      <c r="W174" s="85">
        <v>19</v>
      </c>
      <c r="X174" s="89">
        <f t="shared" si="53"/>
        <v>0.42105263157894735</v>
      </c>
      <c r="Y174" s="23">
        <v>9</v>
      </c>
      <c r="Z174" s="23">
        <v>11</v>
      </c>
      <c r="AA174" s="23">
        <v>61</v>
      </c>
      <c r="AB174" s="23">
        <v>73</v>
      </c>
      <c r="AC174" s="23">
        <v>2</v>
      </c>
      <c r="AD174" s="23">
        <v>0</v>
      </c>
      <c r="AE174" s="23">
        <v>8</v>
      </c>
      <c r="AF174" s="23">
        <v>0</v>
      </c>
      <c r="AG174" s="23">
        <v>5</v>
      </c>
      <c r="AH174" s="23">
        <v>1</v>
      </c>
      <c r="AI174" s="23">
        <v>21</v>
      </c>
      <c r="AJ174" s="23">
        <v>1</v>
      </c>
      <c r="AK174" s="23">
        <v>13</v>
      </c>
      <c r="AL174" s="23">
        <v>23</v>
      </c>
      <c r="AM174" s="167">
        <v>36</v>
      </c>
      <c r="AN174" s="92">
        <v>0.68421052631578905</v>
      </c>
      <c r="AO174" s="92">
        <v>0.22807017543859601</v>
      </c>
      <c r="AP174" s="92">
        <v>2.6</v>
      </c>
      <c r="AQ174" s="92">
        <v>1.2105263157894699</v>
      </c>
      <c r="AR174" s="92">
        <v>0.40350877192982398</v>
      </c>
      <c r="AS174" s="92">
        <v>4.5999999999999996</v>
      </c>
      <c r="AT174" s="95">
        <v>1.8947368421052599</v>
      </c>
      <c r="AU174" s="95">
        <f t="shared" si="43"/>
        <v>2.0966802562609202E-2</v>
      </c>
      <c r="AV174" s="98">
        <v>0.63157894736842102</v>
      </c>
      <c r="AW174" s="92">
        <v>7.2</v>
      </c>
      <c r="AX174" s="92">
        <v>1.2222222222222201</v>
      </c>
      <c r="AY174" s="99">
        <f t="shared" si="58"/>
        <v>0.3611111111111111</v>
      </c>
      <c r="AZ174" s="99">
        <f t="shared" si="54"/>
        <v>0.14035087719298245</v>
      </c>
      <c r="BA174" s="92">
        <f t="shared" si="45"/>
        <v>0.33333333333333331</v>
      </c>
      <c r="BB174" s="100">
        <v>1131</v>
      </c>
      <c r="BC174" s="100">
        <v>9070</v>
      </c>
      <c r="BD174" s="100" t="s">
        <v>390</v>
      </c>
      <c r="BE174" s="100" t="s">
        <v>391</v>
      </c>
      <c r="BF174" s="23">
        <v>2185</v>
      </c>
      <c r="BG174" s="100">
        <v>71</v>
      </c>
      <c r="BH174" s="92">
        <f t="shared" si="55"/>
        <v>0.78535469107551492</v>
      </c>
      <c r="BI174" s="101">
        <f t="shared" si="56"/>
        <v>1.6799292661361626E-2</v>
      </c>
    </row>
    <row r="175" spans="1:61" ht="25" customHeight="1" x14ac:dyDescent="0.35">
      <c r="A175" s="148" t="s">
        <v>37</v>
      </c>
      <c r="B175" s="161" t="s">
        <v>373</v>
      </c>
      <c r="C175" s="20" t="str">
        <f t="shared" si="48"/>
        <v>1_11To180D</v>
      </c>
      <c r="D175" s="20" t="str">
        <f t="shared" si="49"/>
        <v>3_HIGH</v>
      </c>
      <c r="E175" s="20" t="s">
        <v>784</v>
      </c>
      <c r="F175" s="20">
        <f t="shared" si="40"/>
        <v>21</v>
      </c>
      <c r="G175" s="58" t="str">
        <f t="shared" si="50"/>
        <v>4_SEVERAL</v>
      </c>
      <c r="H175" s="149">
        <v>3</v>
      </c>
      <c r="I175" s="186" t="s">
        <v>310</v>
      </c>
      <c r="J175" s="149">
        <v>18</v>
      </c>
      <c r="K175" s="58" t="str">
        <f t="shared" si="51"/>
        <v>4_SEVERAL</v>
      </c>
      <c r="L175" s="187">
        <f t="shared" si="57"/>
        <v>0.8571428571428571</v>
      </c>
      <c r="M175" s="58" t="s">
        <v>770</v>
      </c>
      <c r="N175" s="58" t="s">
        <v>778</v>
      </c>
      <c r="O175" s="58" t="s">
        <v>779</v>
      </c>
      <c r="P175" s="58" t="s">
        <v>779</v>
      </c>
      <c r="Q175" s="75" t="str">
        <f t="shared" si="41"/>
        <v>TURF: REGULAR PRESENCE (4_SEVERAL) with NO EXCEPTIONS  ;REEDS: 3_SEVERAL ; IDLE Periods:NO</v>
      </c>
      <c r="R175" s="203" t="str">
        <f t="shared" si="52"/>
        <v>4_HIGH</v>
      </c>
      <c r="S175" s="20" t="s">
        <v>302</v>
      </c>
      <c r="T175" s="20">
        <v>63</v>
      </c>
      <c r="U175" s="20">
        <v>3</v>
      </c>
      <c r="V175" s="20">
        <v>1</v>
      </c>
      <c r="W175" s="90">
        <v>24</v>
      </c>
      <c r="X175" s="91">
        <f t="shared" si="53"/>
        <v>0.875</v>
      </c>
      <c r="Y175" s="20">
        <v>10</v>
      </c>
      <c r="Z175" s="20">
        <v>23</v>
      </c>
      <c r="AA175" s="20">
        <v>81</v>
      </c>
      <c r="AB175" s="20">
        <v>184</v>
      </c>
      <c r="AC175" s="20">
        <v>17</v>
      </c>
      <c r="AD175" s="20">
        <v>4</v>
      </c>
      <c r="AE175" s="20">
        <v>125</v>
      </c>
      <c r="AF175" s="20">
        <v>32</v>
      </c>
      <c r="AG175" s="20">
        <v>14</v>
      </c>
      <c r="AH175" s="20">
        <v>4</v>
      </c>
      <c r="AI175" s="20">
        <v>3</v>
      </c>
      <c r="AJ175" s="20">
        <v>0</v>
      </c>
      <c r="AK175" s="20">
        <v>139</v>
      </c>
      <c r="AL175" s="20">
        <v>39</v>
      </c>
      <c r="AM175" s="170">
        <v>178</v>
      </c>
      <c r="AN175" s="93">
        <v>5.7916666666666599</v>
      </c>
      <c r="AO175" s="93">
        <v>46.3333333333333</v>
      </c>
      <c r="AP175" s="93">
        <v>139</v>
      </c>
      <c r="AQ175" s="93">
        <v>1.625</v>
      </c>
      <c r="AR175" s="93">
        <v>13</v>
      </c>
      <c r="AS175" s="93">
        <v>39</v>
      </c>
      <c r="AT175" s="94">
        <v>7.4166666666666599</v>
      </c>
      <c r="AU175" s="94">
        <f t="shared" si="43"/>
        <v>2.78125</v>
      </c>
      <c r="AV175" s="106">
        <v>59.3333333333333</v>
      </c>
      <c r="AW175" s="93">
        <v>178</v>
      </c>
      <c r="AX175" s="93">
        <v>2.2999999999999998</v>
      </c>
      <c r="AY175" s="107">
        <f t="shared" si="58"/>
        <v>0.7808988764044944</v>
      </c>
      <c r="AZ175" s="107">
        <f t="shared" si="54"/>
        <v>7</v>
      </c>
      <c r="BA175" s="93">
        <f t="shared" si="45"/>
        <v>8</v>
      </c>
      <c r="BB175" s="108">
        <v>318</v>
      </c>
      <c r="BC175" s="108">
        <v>798</v>
      </c>
      <c r="BD175" s="108" t="s">
        <v>464</v>
      </c>
      <c r="BE175" s="108" t="s">
        <v>465</v>
      </c>
      <c r="BF175" s="108">
        <v>211</v>
      </c>
      <c r="BG175" s="108">
        <v>6</v>
      </c>
      <c r="BH175" s="93">
        <f t="shared" si="55"/>
        <v>0.29857819905213268</v>
      </c>
      <c r="BI175" s="109">
        <f t="shared" si="56"/>
        <v>7.5471698113207544E-2</v>
      </c>
    </row>
    <row r="176" spans="1:61" ht="25" customHeight="1" x14ac:dyDescent="0.35">
      <c r="A176" s="148" t="s">
        <v>41</v>
      </c>
      <c r="B176" s="161" t="s">
        <v>373</v>
      </c>
      <c r="C176" s="20" t="str">
        <f t="shared" si="48"/>
        <v>1_11To180D</v>
      </c>
      <c r="D176" s="20" t="str">
        <f t="shared" si="49"/>
        <v>3_HIGH</v>
      </c>
      <c r="E176" s="20" t="s">
        <v>784</v>
      </c>
      <c r="F176" s="20">
        <f t="shared" si="40"/>
        <v>40</v>
      </c>
      <c r="G176" s="58" t="str">
        <f t="shared" si="50"/>
        <v>4_SEVERAL</v>
      </c>
      <c r="H176" s="149">
        <v>15</v>
      </c>
      <c r="I176" s="188" t="s">
        <v>783</v>
      </c>
      <c r="J176" s="149">
        <v>25</v>
      </c>
      <c r="K176" s="58" t="str">
        <f t="shared" si="51"/>
        <v>4_SEVERAL</v>
      </c>
      <c r="L176" s="187">
        <f t="shared" si="57"/>
        <v>0.625</v>
      </c>
      <c r="M176" s="58" t="s">
        <v>770</v>
      </c>
      <c r="N176" s="58" t="s">
        <v>778</v>
      </c>
      <c r="O176" s="58" t="s">
        <v>779</v>
      </c>
      <c r="P176" s="58" t="s">
        <v>779</v>
      </c>
      <c r="Q176" s="75" t="str">
        <f t="shared" si="41"/>
        <v>TURF: REGULAR PRESENCE (4_SEVERAL) with NO EXCEPTIONS  ;REEDS: 4_EXCESSIVE ; IDLE Periods:NO</v>
      </c>
      <c r="R176" s="203" t="str">
        <f t="shared" si="52"/>
        <v>4_HIGH</v>
      </c>
      <c r="S176" s="20" t="s">
        <v>278</v>
      </c>
      <c r="T176" s="20">
        <v>162</v>
      </c>
      <c r="U176" s="20">
        <v>6</v>
      </c>
      <c r="V176" s="20">
        <v>1</v>
      </c>
      <c r="W176" s="90">
        <v>50</v>
      </c>
      <c r="X176" s="91">
        <f t="shared" si="53"/>
        <v>0.8</v>
      </c>
      <c r="Y176" s="20">
        <v>9</v>
      </c>
      <c r="Z176" s="20">
        <v>22</v>
      </c>
      <c r="AA176" s="20">
        <v>57</v>
      </c>
      <c r="AB176" s="20">
        <v>162</v>
      </c>
      <c r="AC176" s="20">
        <v>38</v>
      </c>
      <c r="AD176" s="20">
        <v>25</v>
      </c>
      <c r="AE176" s="20">
        <v>236</v>
      </c>
      <c r="AF176" s="20">
        <v>152</v>
      </c>
      <c r="AG176" s="20">
        <v>32</v>
      </c>
      <c r="AH176" s="20">
        <v>11</v>
      </c>
      <c r="AI176" s="20">
        <v>138</v>
      </c>
      <c r="AJ176" s="20">
        <v>54</v>
      </c>
      <c r="AK176" s="20">
        <v>268</v>
      </c>
      <c r="AL176" s="20">
        <v>355</v>
      </c>
      <c r="AM176" s="170">
        <v>623</v>
      </c>
      <c r="AN176" s="93">
        <v>5.36</v>
      </c>
      <c r="AO176" s="93">
        <v>44.6666666666666</v>
      </c>
      <c r="AP176" s="93">
        <v>268</v>
      </c>
      <c r="AQ176" s="93">
        <v>7.1</v>
      </c>
      <c r="AR176" s="93">
        <v>59.1666666666666</v>
      </c>
      <c r="AS176" s="93">
        <v>355</v>
      </c>
      <c r="AT176" s="94">
        <v>12.46</v>
      </c>
      <c r="AU176" s="94">
        <f t="shared" si="43"/>
        <v>3.8220858895705523</v>
      </c>
      <c r="AV176" s="106">
        <v>103.833333333333</v>
      </c>
      <c r="AW176" s="93">
        <v>623</v>
      </c>
      <c r="AX176" s="93">
        <v>2.4444444444444402</v>
      </c>
      <c r="AY176" s="107">
        <f t="shared" si="58"/>
        <v>0.4301765650080257</v>
      </c>
      <c r="AZ176" s="107">
        <f t="shared" si="54"/>
        <v>6.666666666666667</v>
      </c>
      <c r="BA176" s="93">
        <f t="shared" si="45"/>
        <v>8.3333333333333339</v>
      </c>
      <c r="BB176" s="108">
        <v>5443</v>
      </c>
      <c r="BC176" s="108">
        <v>17634</v>
      </c>
      <c r="BD176" s="108" t="s">
        <v>492</v>
      </c>
      <c r="BE176" s="108" t="s">
        <v>493</v>
      </c>
      <c r="BF176" s="108">
        <v>1217</v>
      </c>
      <c r="BG176" s="108">
        <v>39</v>
      </c>
      <c r="BH176" s="93">
        <f t="shared" si="55"/>
        <v>0.13311421528348397</v>
      </c>
      <c r="BI176" s="109">
        <f t="shared" si="56"/>
        <v>9.1861106007716329E-3</v>
      </c>
    </row>
    <row r="177" spans="1:61" ht="25" customHeight="1" x14ac:dyDescent="0.35">
      <c r="A177" s="155" t="s">
        <v>157</v>
      </c>
      <c r="B177" s="161" t="s">
        <v>373</v>
      </c>
      <c r="C177" s="20" t="str">
        <f t="shared" si="48"/>
        <v>2_06To12M</v>
      </c>
      <c r="D177" s="20" t="str">
        <f t="shared" si="49"/>
        <v>3_HIGH</v>
      </c>
      <c r="E177" s="20" t="s">
        <v>284</v>
      </c>
      <c r="F177" s="20">
        <f t="shared" si="40"/>
        <v>7</v>
      </c>
      <c r="G177" s="58" t="str">
        <f t="shared" si="50"/>
        <v>3_MODERATE</v>
      </c>
      <c r="H177" s="149">
        <v>7</v>
      </c>
      <c r="I177" s="186" t="s">
        <v>310</v>
      </c>
      <c r="J177" s="149">
        <v>0</v>
      </c>
      <c r="K177" s="58" t="str">
        <f t="shared" si="51"/>
        <v>0_NONE</v>
      </c>
      <c r="L177" s="187">
        <f t="shared" si="57"/>
        <v>0</v>
      </c>
      <c r="M177" s="58" t="s">
        <v>770</v>
      </c>
      <c r="N177" s="58" t="s">
        <v>771</v>
      </c>
      <c r="O177" s="58" t="s">
        <v>779</v>
      </c>
      <c r="P177" s="58" t="s">
        <v>306</v>
      </c>
      <c r="Q177" s="75" t="str">
        <f t="shared" si="41"/>
        <v>TURF: REGULAR ABSENCE (0_NONE) with NO EXCEPTIONS  ;REEDS: 3_SEVERAL ; IDLE Periods:LOW</v>
      </c>
      <c r="R177" s="203" t="str">
        <f t="shared" si="52"/>
        <v>4_HIGH</v>
      </c>
      <c r="S177" s="20" t="s">
        <v>278</v>
      </c>
      <c r="T177" s="20">
        <v>285</v>
      </c>
      <c r="U177" s="20">
        <v>10</v>
      </c>
      <c r="V177" s="20">
        <v>1</v>
      </c>
      <c r="W177" s="90">
        <v>9</v>
      </c>
      <c r="X177" s="91">
        <f t="shared" si="53"/>
        <v>0.77777777777777779</v>
      </c>
      <c r="Y177" s="20">
        <v>2</v>
      </c>
      <c r="Z177" s="20">
        <v>2</v>
      </c>
      <c r="AA177" s="20">
        <v>27</v>
      </c>
      <c r="AB177" s="20">
        <v>27</v>
      </c>
      <c r="AC177" s="20">
        <v>7</v>
      </c>
      <c r="AD177" s="20">
        <v>7</v>
      </c>
      <c r="AE177" s="20">
        <v>95</v>
      </c>
      <c r="AF177" s="20">
        <v>95</v>
      </c>
      <c r="AG177" s="20">
        <v>0</v>
      </c>
      <c r="AH177" s="20">
        <v>0</v>
      </c>
      <c r="AI177" s="20">
        <v>0</v>
      </c>
      <c r="AJ177" s="20">
        <v>0</v>
      </c>
      <c r="AK177" s="20">
        <v>95</v>
      </c>
      <c r="AL177" s="20">
        <v>95</v>
      </c>
      <c r="AM177" s="170">
        <v>190</v>
      </c>
      <c r="AN177" s="93">
        <v>10.5555555555555</v>
      </c>
      <c r="AO177" s="93">
        <v>9.5</v>
      </c>
      <c r="AP177" s="93">
        <v>95</v>
      </c>
      <c r="AQ177" s="93">
        <v>10.5555555555555</v>
      </c>
      <c r="AR177" s="93">
        <v>9.5</v>
      </c>
      <c r="AS177" s="93">
        <v>95</v>
      </c>
      <c r="AT177" s="94">
        <v>21.1111111111111</v>
      </c>
      <c r="AU177" s="94">
        <f t="shared" si="43"/>
        <v>0.66433566433566438</v>
      </c>
      <c r="AV177" s="106">
        <v>19</v>
      </c>
      <c r="AW177" s="93">
        <v>190</v>
      </c>
      <c r="AX177" s="93">
        <v>1</v>
      </c>
      <c r="AY177" s="107">
        <f t="shared" si="58"/>
        <v>0.5</v>
      </c>
      <c r="AZ177" s="107">
        <f t="shared" si="54"/>
        <v>0.7</v>
      </c>
      <c r="BA177" s="93">
        <f t="shared" si="45"/>
        <v>0.9</v>
      </c>
      <c r="BB177" s="108">
        <v>132</v>
      </c>
      <c r="BC177" s="108">
        <v>462</v>
      </c>
      <c r="BD177" s="108" t="s">
        <v>617</v>
      </c>
      <c r="BE177" s="108" t="s">
        <v>618</v>
      </c>
      <c r="BF177" s="108">
        <v>1665</v>
      </c>
      <c r="BG177" s="108">
        <v>54</v>
      </c>
      <c r="BH177" s="93">
        <f t="shared" si="55"/>
        <v>0.17117117117117117</v>
      </c>
      <c r="BI177" s="109">
        <f t="shared" si="56"/>
        <v>6.8181818181818177E-2</v>
      </c>
    </row>
    <row r="178" spans="1:61" ht="25" customHeight="1" x14ac:dyDescent="0.35">
      <c r="A178" s="148" t="s">
        <v>31</v>
      </c>
      <c r="B178" s="161" t="s">
        <v>373</v>
      </c>
      <c r="C178" s="20" t="str">
        <f t="shared" si="48"/>
        <v>2_06To12M</v>
      </c>
      <c r="D178" s="20" t="str">
        <f t="shared" si="49"/>
        <v>0_NONE</v>
      </c>
      <c r="E178" s="20" t="s">
        <v>284</v>
      </c>
      <c r="F178" s="20">
        <f t="shared" si="40"/>
        <v>12</v>
      </c>
      <c r="G178" s="58" t="str">
        <f t="shared" si="50"/>
        <v>4_SEVERAL</v>
      </c>
      <c r="H178" s="149">
        <v>3</v>
      </c>
      <c r="I178" s="186" t="s">
        <v>310</v>
      </c>
      <c r="J178" s="149">
        <v>9</v>
      </c>
      <c r="K178" s="58" t="str">
        <f t="shared" si="51"/>
        <v>3_MODERATE</v>
      </c>
      <c r="L178" s="187">
        <f t="shared" si="57"/>
        <v>0.75</v>
      </c>
      <c r="M178" s="58" t="s">
        <v>770</v>
      </c>
      <c r="N178" s="58" t="s">
        <v>771</v>
      </c>
      <c r="O178" s="58" t="s">
        <v>775</v>
      </c>
      <c r="P178" s="58" t="s">
        <v>777</v>
      </c>
      <c r="Q178" s="75" t="str">
        <f t="shared" si="41"/>
        <v>TURF: REGULAR ABSENCE (3_MODERATE) with FEW EXCEPTIONS  ;REEDS: 3_SEVERAL ; IDLE Periods:SIGNIFICANT</v>
      </c>
      <c r="R178" s="203" t="str">
        <f t="shared" si="52"/>
        <v>4_HIGH</v>
      </c>
      <c r="S178" s="20" t="s">
        <v>278</v>
      </c>
      <c r="T178" s="20">
        <v>332</v>
      </c>
      <c r="U178" s="20">
        <v>11</v>
      </c>
      <c r="V178" s="20">
        <v>1</v>
      </c>
      <c r="W178" s="90">
        <v>16</v>
      </c>
      <c r="X178" s="91">
        <f t="shared" si="53"/>
        <v>0.75</v>
      </c>
      <c r="Y178" s="20">
        <v>16</v>
      </c>
      <c r="Z178" s="20">
        <v>16</v>
      </c>
      <c r="AA178" s="20">
        <v>115</v>
      </c>
      <c r="AB178" s="20">
        <v>124</v>
      </c>
      <c r="AC178" s="20">
        <v>0</v>
      </c>
      <c r="AD178" s="20">
        <v>0</v>
      </c>
      <c r="AE178" s="20">
        <v>0</v>
      </c>
      <c r="AF178" s="20">
        <v>0</v>
      </c>
      <c r="AG178" s="20">
        <v>25</v>
      </c>
      <c r="AH178" s="20">
        <v>16</v>
      </c>
      <c r="AI178" s="20">
        <v>133</v>
      </c>
      <c r="AJ178" s="20">
        <v>0</v>
      </c>
      <c r="AK178" s="20">
        <v>25</v>
      </c>
      <c r="AL178" s="20">
        <v>149</v>
      </c>
      <c r="AM178" s="170">
        <v>174</v>
      </c>
      <c r="AN178" s="151">
        <v>1.5625</v>
      </c>
      <c r="AO178" s="151">
        <v>2.2727272727272698</v>
      </c>
      <c r="AP178" s="151">
        <v>25</v>
      </c>
      <c r="AQ178" s="151">
        <v>9.3125</v>
      </c>
      <c r="AR178" s="151">
        <v>13.545454545454501</v>
      </c>
      <c r="AS178" s="151">
        <v>149</v>
      </c>
      <c r="AT178" s="94">
        <v>10.875</v>
      </c>
      <c r="AU178" s="94">
        <f t="shared" si="43"/>
        <v>0.52252252252252251</v>
      </c>
      <c r="AV178" s="106">
        <v>15.818181818181801</v>
      </c>
      <c r="AW178" s="151">
        <v>174</v>
      </c>
      <c r="AX178" s="151">
        <v>1</v>
      </c>
      <c r="AY178" s="107">
        <f t="shared" si="58"/>
        <v>0.14367816091954022</v>
      </c>
      <c r="AZ178" s="107">
        <f t="shared" si="54"/>
        <v>1.0909090909090908</v>
      </c>
      <c r="BA178" s="93">
        <f t="shared" si="45"/>
        <v>1.4545454545454546</v>
      </c>
      <c r="BB178" s="108">
        <v>231</v>
      </c>
      <c r="BC178" s="108">
        <v>571</v>
      </c>
      <c r="BD178" s="108" t="s">
        <v>382</v>
      </c>
      <c r="BE178" s="108" t="s">
        <v>383</v>
      </c>
      <c r="BF178" s="108">
        <v>895</v>
      </c>
      <c r="BG178" s="108">
        <v>29</v>
      </c>
      <c r="BH178" s="93">
        <f t="shared" si="55"/>
        <v>0.37094972067039106</v>
      </c>
      <c r="BI178" s="109">
        <f t="shared" si="56"/>
        <v>6.9264069264069264E-2</v>
      </c>
    </row>
    <row r="179" spans="1:61" ht="25" customHeight="1" x14ac:dyDescent="0.35">
      <c r="A179" s="148" t="s">
        <v>164</v>
      </c>
      <c r="B179" s="161" t="s">
        <v>373</v>
      </c>
      <c r="C179" s="20" t="str">
        <f t="shared" si="48"/>
        <v>3_13To36M</v>
      </c>
      <c r="D179" s="20" t="str">
        <f t="shared" si="49"/>
        <v>3_HIGH</v>
      </c>
      <c r="E179" s="20" t="s">
        <v>321</v>
      </c>
      <c r="F179" s="20">
        <f t="shared" si="40"/>
        <v>9</v>
      </c>
      <c r="G179" s="58" t="str">
        <f t="shared" si="50"/>
        <v>3_MODERATE</v>
      </c>
      <c r="H179" s="149">
        <v>3</v>
      </c>
      <c r="I179" s="186" t="s">
        <v>310</v>
      </c>
      <c r="J179" s="149">
        <v>6</v>
      </c>
      <c r="K179" s="58" t="str">
        <f t="shared" si="51"/>
        <v>3_MODERATE</v>
      </c>
      <c r="L179" s="187">
        <f t="shared" si="57"/>
        <v>0.66666666666666663</v>
      </c>
      <c r="M179" s="58" t="s">
        <v>770</v>
      </c>
      <c r="N179" s="58" t="s">
        <v>771</v>
      </c>
      <c r="O179" s="58" t="s">
        <v>775</v>
      </c>
      <c r="P179" s="58" t="s">
        <v>777</v>
      </c>
      <c r="Q179" s="75" t="str">
        <f t="shared" si="41"/>
        <v>TURF: REGULAR ABSENCE (3_MODERATE) with FEW EXCEPTIONS  ;REEDS: 3_SEVERAL ; IDLE Periods:SIGNIFICANT</v>
      </c>
      <c r="R179" s="203" t="str">
        <f t="shared" si="52"/>
        <v>4_HIGH</v>
      </c>
      <c r="S179" s="20" t="s">
        <v>278</v>
      </c>
      <c r="T179" s="20">
        <v>427</v>
      </c>
      <c r="U179" s="20">
        <v>15</v>
      </c>
      <c r="V179" s="20">
        <v>2</v>
      </c>
      <c r="W179" s="90">
        <v>14</v>
      </c>
      <c r="X179" s="91">
        <f t="shared" si="53"/>
        <v>0.6428571428571429</v>
      </c>
      <c r="Y179" s="20">
        <v>37</v>
      </c>
      <c r="Z179" s="20">
        <v>40</v>
      </c>
      <c r="AA179" s="20">
        <v>213</v>
      </c>
      <c r="AB179" s="20">
        <v>243</v>
      </c>
      <c r="AC179" s="20">
        <v>9</v>
      </c>
      <c r="AD179" s="20">
        <v>6</v>
      </c>
      <c r="AE179" s="20">
        <v>68</v>
      </c>
      <c r="AF179" s="20">
        <v>38</v>
      </c>
      <c r="AG179" s="20">
        <v>0</v>
      </c>
      <c r="AH179" s="20">
        <v>0</v>
      </c>
      <c r="AI179" s="20">
        <v>6</v>
      </c>
      <c r="AJ179" s="20">
        <v>0</v>
      </c>
      <c r="AK179" s="20">
        <v>68</v>
      </c>
      <c r="AL179" s="20">
        <v>44</v>
      </c>
      <c r="AM179" s="170">
        <v>112</v>
      </c>
      <c r="AN179" s="93">
        <v>4.8571428571428497</v>
      </c>
      <c r="AO179" s="93">
        <v>4.5333333333333297</v>
      </c>
      <c r="AP179" s="93">
        <v>34</v>
      </c>
      <c r="AQ179" s="93">
        <v>3.1428571428571401</v>
      </c>
      <c r="AR179" s="93">
        <v>2.93333333333333</v>
      </c>
      <c r="AS179" s="93">
        <v>22</v>
      </c>
      <c r="AT179" s="94">
        <v>8</v>
      </c>
      <c r="AU179" s="94">
        <f t="shared" si="43"/>
        <v>0.26168224299065418</v>
      </c>
      <c r="AV179" s="106">
        <v>7.4666666666666597</v>
      </c>
      <c r="AW179" s="93">
        <v>56</v>
      </c>
      <c r="AX179" s="93">
        <v>1.08108108108108</v>
      </c>
      <c r="AY179" s="107">
        <f t="shared" si="58"/>
        <v>0.6071428571428571</v>
      </c>
      <c r="AZ179" s="107">
        <f t="shared" si="54"/>
        <v>0.6</v>
      </c>
      <c r="BA179" s="93">
        <f t="shared" si="45"/>
        <v>0.93333333333333335</v>
      </c>
      <c r="BB179" s="108">
        <v>6722</v>
      </c>
      <c r="BC179" s="108">
        <v>21937</v>
      </c>
      <c r="BD179" s="108" t="s">
        <v>633</v>
      </c>
      <c r="BE179" s="108" t="s">
        <v>634</v>
      </c>
      <c r="BF179" s="108">
        <v>6031</v>
      </c>
      <c r="BG179" s="108">
        <v>198</v>
      </c>
      <c r="BH179" s="93">
        <f t="shared" si="55"/>
        <v>7.0800862211905152E-2</v>
      </c>
      <c r="BI179" s="109">
        <f t="shared" si="56"/>
        <v>2.0827134781315083E-3</v>
      </c>
    </row>
    <row r="180" spans="1:61" ht="25" customHeight="1" x14ac:dyDescent="0.35">
      <c r="A180" s="148" t="s">
        <v>93</v>
      </c>
      <c r="B180" s="161" t="s">
        <v>373</v>
      </c>
      <c r="C180" s="20" t="str">
        <f t="shared" si="48"/>
        <v>3_13To36M</v>
      </c>
      <c r="D180" s="20" t="str">
        <f t="shared" si="49"/>
        <v>3_HIGH</v>
      </c>
      <c r="E180" s="20" t="s">
        <v>321</v>
      </c>
      <c r="F180" s="20">
        <f t="shared" si="40"/>
        <v>58</v>
      </c>
      <c r="G180" s="58" t="str">
        <f t="shared" si="50"/>
        <v>4_SEVERAL</v>
      </c>
      <c r="H180" s="149">
        <v>3</v>
      </c>
      <c r="I180" s="186" t="s">
        <v>310</v>
      </c>
      <c r="J180" s="149">
        <v>55</v>
      </c>
      <c r="K180" s="58" t="str">
        <f t="shared" si="51"/>
        <v>4_SEVERAL</v>
      </c>
      <c r="L180" s="187">
        <f t="shared" si="57"/>
        <v>0.94827586206896552</v>
      </c>
      <c r="M180" s="58" t="s">
        <v>770</v>
      </c>
      <c r="N180" s="58" t="s">
        <v>778</v>
      </c>
      <c r="O180" s="58" t="s">
        <v>775</v>
      </c>
      <c r="P180" s="58" t="s">
        <v>306</v>
      </c>
      <c r="Q180" s="75" t="str">
        <f t="shared" si="41"/>
        <v>TURF: REGULAR PRESENCE (4_SEVERAL) with FEW EXCEPTIONS  ;REEDS: 3_SEVERAL ; IDLE Periods:LOW</v>
      </c>
      <c r="R180" s="203" t="str">
        <f t="shared" si="52"/>
        <v>4_HIGH</v>
      </c>
      <c r="S180" s="20" t="s">
        <v>278</v>
      </c>
      <c r="T180" s="20">
        <v>439</v>
      </c>
      <c r="U180" s="20">
        <v>15</v>
      </c>
      <c r="V180" s="20">
        <v>2</v>
      </c>
      <c r="W180" s="90">
        <v>67</v>
      </c>
      <c r="X180" s="91">
        <f t="shared" si="53"/>
        <v>0.86567164179104472</v>
      </c>
      <c r="Y180" s="20">
        <v>31</v>
      </c>
      <c r="Z180" s="20">
        <v>35</v>
      </c>
      <c r="AA180" s="20">
        <v>247</v>
      </c>
      <c r="AB180" s="20">
        <v>292</v>
      </c>
      <c r="AC180" s="20">
        <v>10</v>
      </c>
      <c r="AD180" s="20">
        <v>6</v>
      </c>
      <c r="AE180" s="20">
        <v>56</v>
      </c>
      <c r="AF180" s="20">
        <v>39</v>
      </c>
      <c r="AG180" s="20">
        <v>83</v>
      </c>
      <c r="AH180" s="20">
        <v>55</v>
      </c>
      <c r="AI180" s="20">
        <v>20</v>
      </c>
      <c r="AJ180" s="20">
        <v>0</v>
      </c>
      <c r="AK180" s="20">
        <v>139</v>
      </c>
      <c r="AL180" s="20">
        <v>114</v>
      </c>
      <c r="AM180" s="170">
        <v>253</v>
      </c>
      <c r="AN180" s="93">
        <v>2.07462686567164</v>
      </c>
      <c r="AO180" s="93">
        <v>9.2666666666666604</v>
      </c>
      <c r="AP180" s="93">
        <v>69.5</v>
      </c>
      <c r="AQ180" s="93">
        <v>1.70149253731343</v>
      </c>
      <c r="AR180" s="93">
        <v>7.6</v>
      </c>
      <c r="AS180" s="93">
        <v>57</v>
      </c>
      <c r="AT180" s="94">
        <v>3.7761194029850702</v>
      </c>
      <c r="AU180" s="94">
        <f t="shared" si="43"/>
        <v>0.57499999999999996</v>
      </c>
      <c r="AV180" s="106">
        <v>16.8666666666666</v>
      </c>
      <c r="AW180" s="93">
        <v>126.5</v>
      </c>
      <c r="AX180" s="93">
        <v>1.12903225806451</v>
      </c>
      <c r="AY180" s="107">
        <f t="shared" si="58"/>
        <v>0.54940711462450598</v>
      </c>
      <c r="AZ180" s="107">
        <f t="shared" si="54"/>
        <v>3.8666666666666667</v>
      </c>
      <c r="BA180" s="93">
        <f t="shared" si="45"/>
        <v>4.4666666666666668</v>
      </c>
      <c r="BB180" s="108">
        <v>2826</v>
      </c>
      <c r="BC180" s="108">
        <v>13288</v>
      </c>
      <c r="BD180" s="108" t="s">
        <v>474</v>
      </c>
      <c r="BE180" s="108" t="s">
        <v>475</v>
      </c>
      <c r="BF180" s="108">
        <v>946</v>
      </c>
      <c r="BG180" s="108">
        <v>31</v>
      </c>
      <c r="BH180" s="93">
        <f t="shared" si="55"/>
        <v>0.46405919661733613</v>
      </c>
      <c r="BI180" s="109">
        <f t="shared" si="56"/>
        <v>2.3708421797593773E-2</v>
      </c>
    </row>
    <row r="181" spans="1:61" ht="25" customHeight="1" x14ac:dyDescent="0.35">
      <c r="A181" s="148" t="s">
        <v>70</v>
      </c>
      <c r="B181" s="161" t="s">
        <v>373</v>
      </c>
      <c r="C181" s="20" t="str">
        <f t="shared" si="48"/>
        <v>3_13To36M</v>
      </c>
      <c r="D181" s="20" t="str">
        <f t="shared" si="49"/>
        <v>3_HIGH</v>
      </c>
      <c r="E181" s="20" t="s">
        <v>784</v>
      </c>
      <c r="F181" s="20">
        <f t="shared" si="40"/>
        <v>58</v>
      </c>
      <c r="G181" s="58" t="str">
        <f t="shared" si="50"/>
        <v>4_SEVERAL</v>
      </c>
      <c r="H181" s="152">
        <v>1</v>
      </c>
      <c r="I181" s="152" t="s">
        <v>303</v>
      </c>
      <c r="J181" s="149">
        <v>57</v>
      </c>
      <c r="K181" s="58" t="str">
        <f t="shared" si="51"/>
        <v>4_SEVERAL</v>
      </c>
      <c r="L181" s="187">
        <f t="shared" si="57"/>
        <v>0.98275862068965514</v>
      </c>
      <c r="M181" s="58" t="s">
        <v>770</v>
      </c>
      <c r="N181" s="58" t="s">
        <v>778</v>
      </c>
      <c r="O181" s="58" t="s">
        <v>775</v>
      </c>
      <c r="P181" s="58" t="s">
        <v>306</v>
      </c>
      <c r="Q181" s="75" t="str">
        <f t="shared" si="41"/>
        <v>TURF: REGULAR PRESENCE (4_SEVERAL) with FEW EXCEPTIONS  ;REEDS: 1_SINGLE ; IDLE Periods:LOW</v>
      </c>
      <c r="R181" s="203" t="str">
        <f t="shared" si="52"/>
        <v>4_HIGH</v>
      </c>
      <c r="S181" s="20" t="s">
        <v>302</v>
      </c>
      <c r="T181" s="20">
        <v>488</v>
      </c>
      <c r="U181" s="20">
        <v>17</v>
      </c>
      <c r="V181" s="20">
        <v>2</v>
      </c>
      <c r="W181" s="90">
        <v>74</v>
      </c>
      <c r="X181" s="91">
        <f t="shared" si="53"/>
        <v>0.78378378378378377</v>
      </c>
      <c r="Y181" s="20">
        <v>4</v>
      </c>
      <c r="Z181" s="20">
        <v>22</v>
      </c>
      <c r="AA181" s="20">
        <v>28</v>
      </c>
      <c r="AB181" s="20">
        <v>204</v>
      </c>
      <c r="AC181" s="20">
        <v>23</v>
      </c>
      <c r="AD181" s="20">
        <v>5</v>
      </c>
      <c r="AE181" s="20">
        <v>168</v>
      </c>
      <c r="AF181" s="20">
        <v>26</v>
      </c>
      <c r="AG181" s="20">
        <v>45</v>
      </c>
      <c r="AH181" s="20">
        <v>11</v>
      </c>
      <c r="AI181" s="20">
        <v>5</v>
      </c>
      <c r="AJ181" s="20">
        <v>0</v>
      </c>
      <c r="AK181" s="20">
        <v>213</v>
      </c>
      <c r="AL181" s="20">
        <v>42</v>
      </c>
      <c r="AM181" s="170">
        <v>255</v>
      </c>
      <c r="AN181" s="93">
        <v>2.8783783783783701</v>
      </c>
      <c r="AO181" s="93">
        <v>12.529411764705801</v>
      </c>
      <c r="AP181" s="93">
        <v>106.5</v>
      </c>
      <c r="AQ181" s="93">
        <v>0.56756756756756699</v>
      </c>
      <c r="AR181" s="93">
        <v>2.4705882352941102</v>
      </c>
      <c r="AS181" s="93">
        <v>21</v>
      </c>
      <c r="AT181" s="94">
        <v>3.4459459459459398</v>
      </c>
      <c r="AU181" s="94">
        <f t="shared" si="43"/>
        <v>0.5214723926380368</v>
      </c>
      <c r="AV181" s="106">
        <v>15</v>
      </c>
      <c r="AW181" s="93">
        <v>127.5</v>
      </c>
      <c r="AX181" s="93">
        <v>5.5</v>
      </c>
      <c r="AY181" s="107">
        <f t="shared" si="58"/>
        <v>0.83529411764705885</v>
      </c>
      <c r="AZ181" s="107">
        <f t="shared" si="54"/>
        <v>3.4117647058823528</v>
      </c>
      <c r="BA181" s="93">
        <f t="shared" si="45"/>
        <v>4.3529411764705879</v>
      </c>
      <c r="BB181" s="108">
        <v>882</v>
      </c>
      <c r="BC181" s="108">
        <v>3814</v>
      </c>
      <c r="BD181" s="108" t="s">
        <v>420</v>
      </c>
      <c r="BE181" s="108" t="s">
        <v>421</v>
      </c>
      <c r="BF181" s="108">
        <v>504</v>
      </c>
      <c r="BG181" s="108">
        <v>16</v>
      </c>
      <c r="BH181" s="93">
        <f t="shared" si="55"/>
        <v>0.96825396825396826</v>
      </c>
      <c r="BI181" s="109">
        <f t="shared" si="56"/>
        <v>8.390022675736962E-2</v>
      </c>
    </row>
    <row r="182" spans="1:61" ht="25" customHeight="1" x14ac:dyDescent="0.35">
      <c r="A182" s="148" t="s">
        <v>88</v>
      </c>
      <c r="B182" s="161" t="s">
        <v>373</v>
      </c>
      <c r="C182" s="20" t="str">
        <f t="shared" si="48"/>
        <v>3_13To36M</v>
      </c>
      <c r="D182" s="20" t="str">
        <f t="shared" si="49"/>
        <v>2_MODERATE</v>
      </c>
      <c r="E182" s="20" t="s">
        <v>313</v>
      </c>
      <c r="F182" s="20">
        <f t="shared" si="40"/>
        <v>16</v>
      </c>
      <c r="G182" s="58" t="str">
        <f t="shared" si="50"/>
        <v>4_SEVERAL</v>
      </c>
      <c r="H182" s="149">
        <v>4</v>
      </c>
      <c r="I182" s="186" t="s">
        <v>310</v>
      </c>
      <c r="J182" s="149">
        <v>12</v>
      </c>
      <c r="K182" s="58" t="str">
        <f t="shared" si="51"/>
        <v>4_SEVERAL</v>
      </c>
      <c r="L182" s="187">
        <f t="shared" si="57"/>
        <v>0.75</v>
      </c>
      <c r="M182" s="58" t="s">
        <v>770</v>
      </c>
      <c r="N182" s="58" t="s">
        <v>771</v>
      </c>
      <c r="O182" s="58" t="s">
        <v>775</v>
      </c>
      <c r="P182" s="58" t="s">
        <v>777</v>
      </c>
      <c r="Q182" s="75" t="str">
        <f t="shared" si="41"/>
        <v>TURF: REGULAR ABSENCE (4_SEVERAL) with FEW EXCEPTIONS  ;REEDS: 3_SEVERAL ; IDLE Periods:SIGNIFICANT</v>
      </c>
      <c r="R182" s="203" t="str">
        <f t="shared" si="52"/>
        <v>4_HIGH</v>
      </c>
      <c r="S182" s="20" t="s">
        <v>278</v>
      </c>
      <c r="T182" s="20">
        <v>516</v>
      </c>
      <c r="U182" s="20">
        <v>17</v>
      </c>
      <c r="V182" s="20">
        <v>2</v>
      </c>
      <c r="W182" s="90">
        <v>24</v>
      </c>
      <c r="X182" s="91">
        <f t="shared" si="53"/>
        <v>0.66666666666666663</v>
      </c>
      <c r="Y182" s="20">
        <v>56</v>
      </c>
      <c r="Z182" s="20">
        <v>59</v>
      </c>
      <c r="AA182" s="20">
        <v>239</v>
      </c>
      <c r="AB182" s="20">
        <v>280</v>
      </c>
      <c r="AC182" s="20">
        <v>5</v>
      </c>
      <c r="AD182" s="20">
        <v>2</v>
      </c>
      <c r="AE182" s="20">
        <v>47</v>
      </c>
      <c r="AF182" s="20">
        <v>22</v>
      </c>
      <c r="AG182" s="20">
        <v>30</v>
      </c>
      <c r="AH182" s="20">
        <v>14</v>
      </c>
      <c r="AI182" s="20">
        <v>8</v>
      </c>
      <c r="AJ182" s="20">
        <v>0</v>
      </c>
      <c r="AK182" s="20">
        <v>77</v>
      </c>
      <c r="AL182" s="20">
        <v>44</v>
      </c>
      <c r="AM182" s="170">
        <v>121</v>
      </c>
      <c r="AN182" s="93">
        <v>3.2083333333333299</v>
      </c>
      <c r="AO182" s="93">
        <v>4.5294117647058796</v>
      </c>
      <c r="AP182" s="93">
        <v>38.5</v>
      </c>
      <c r="AQ182" s="93">
        <v>1.8333333333333299</v>
      </c>
      <c r="AR182" s="93">
        <v>2.5882352941176401</v>
      </c>
      <c r="AS182" s="93">
        <v>22</v>
      </c>
      <c r="AT182" s="94">
        <v>5.0416666666666599</v>
      </c>
      <c r="AU182" s="94">
        <f t="shared" si="43"/>
        <v>0.23404255319148937</v>
      </c>
      <c r="AV182" s="106">
        <v>7.1176470588235201</v>
      </c>
      <c r="AW182" s="93">
        <v>60.5</v>
      </c>
      <c r="AX182" s="93">
        <v>1.0535714285714199</v>
      </c>
      <c r="AY182" s="107">
        <f t="shared" si="58"/>
        <v>0.63636363636363635</v>
      </c>
      <c r="AZ182" s="107">
        <f t="shared" si="54"/>
        <v>0.94117647058823528</v>
      </c>
      <c r="BA182" s="93">
        <f t="shared" si="45"/>
        <v>1.411764705882353</v>
      </c>
      <c r="BB182" s="108">
        <v>454</v>
      </c>
      <c r="BC182" s="108">
        <v>1455</v>
      </c>
      <c r="BD182" s="108" t="s">
        <v>460</v>
      </c>
      <c r="BE182" s="108" t="s">
        <v>461</v>
      </c>
      <c r="BF182" s="108">
        <v>1148</v>
      </c>
      <c r="BG182" s="108">
        <v>37</v>
      </c>
      <c r="BH182" s="93">
        <f t="shared" si="55"/>
        <v>0.44947735191637633</v>
      </c>
      <c r="BI182" s="109">
        <f t="shared" si="56"/>
        <v>5.2863436123348019E-2</v>
      </c>
    </row>
    <row r="183" spans="1:61" ht="25" customHeight="1" x14ac:dyDescent="0.35">
      <c r="A183" s="148" t="s">
        <v>118</v>
      </c>
      <c r="B183" s="161" t="s">
        <v>373</v>
      </c>
      <c r="C183" s="20" t="str">
        <f t="shared" si="48"/>
        <v>3_13To36M</v>
      </c>
      <c r="D183" s="20" t="str">
        <f t="shared" si="49"/>
        <v>3_HIGH</v>
      </c>
      <c r="E183" s="20" t="s">
        <v>320</v>
      </c>
      <c r="F183" s="20">
        <f t="shared" si="40"/>
        <v>16</v>
      </c>
      <c r="G183" s="58" t="str">
        <f t="shared" si="50"/>
        <v>4_SEVERAL</v>
      </c>
      <c r="H183" s="149">
        <v>6</v>
      </c>
      <c r="I183" s="186" t="s">
        <v>310</v>
      </c>
      <c r="J183" s="149">
        <v>10</v>
      </c>
      <c r="K183" s="58" t="str">
        <f t="shared" si="51"/>
        <v>3_MODERATE</v>
      </c>
      <c r="L183" s="187">
        <f t="shared" si="57"/>
        <v>0.625</v>
      </c>
      <c r="M183" s="58" t="s">
        <v>770</v>
      </c>
      <c r="N183" s="58" t="s">
        <v>771</v>
      </c>
      <c r="O183" s="58" t="s">
        <v>775</v>
      </c>
      <c r="P183" s="58" t="s">
        <v>777</v>
      </c>
      <c r="Q183" s="75" t="str">
        <f t="shared" si="41"/>
        <v>TURF: REGULAR ABSENCE (3_MODERATE) with FEW EXCEPTIONS  ;REEDS: 3_SEVERAL ; IDLE Periods:SIGNIFICANT</v>
      </c>
      <c r="R183" s="203" t="str">
        <f t="shared" si="52"/>
        <v>4_HIGH</v>
      </c>
      <c r="S183" s="20" t="s">
        <v>278</v>
      </c>
      <c r="T183" s="20">
        <v>689</v>
      </c>
      <c r="U183" s="20">
        <v>23</v>
      </c>
      <c r="V183" s="20">
        <v>2</v>
      </c>
      <c r="W183" s="90">
        <v>18</v>
      </c>
      <c r="X183" s="91">
        <f t="shared" si="53"/>
        <v>0.88888888888888884</v>
      </c>
      <c r="Y183" s="20">
        <v>51</v>
      </c>
      <c r="Z183" s="20">
        <v>18</v>
      </c>
      <c r="AA183" s="20">
        <v>430</v>
      </c>
      <c r="AB183" s="20">
        <v>155</v>
      </c>
      <c r="AC183" s="20">
        <v>63</v>
      </c>
      <c r="AD183" s="20">
        <v>96</v>
      </c>
      <c r="AE183" s="20">
        <v>489</v>
      </c>
      <c r="AF183" s="20">
        <v>767</v>
      </c>
      <c r="AG183" s="20">
        <v>4</v>
      </c>
      <c r="AH183" s="20">
        <v>1</v>
      </c>
      <c r="AI183" s="20">
        <v>6</v>
      </c>
      <c r="AJ183" s="20">
        <v>0</v>
      </c>
      <c r="AK183" s="20">
        <v>493</v>
      </c>
      <c r="AL183" s="20">
        <v>774</v>
      </c>
      <c r="AM183" s="170">
        <v>1267</v>
      </c>
      <c r="AN183" s="93">
        <v>27.3888888888888</v>
      </c>
      <c r="AO183" s="93">
        <v>21.434782608695599</v>
      </c>
      <c r="AP183" s="93">
        <v>246.5</v>
      </c>
      <c r="AQ183" s="93">
        <v>43</v>
      </c>
      <c r="AR183" s="93">
        <v>33.652173913043399</v>
      </c>
      <c r="AS183" s="93">
        <v>387</v>
      </c>
      <c r="AT183" s="94">
        <v>70.3888888888888</v>
      </c>
      <c r="AU183" s="94">
        <f t="shared" si="43"/>
        <v>1.836231884057971</v>
      </c>
      <c r="AV183" s="106">
        <v>55.086956521739097</v>
      </c>
      <c r="AW183" s="93">
        <v>633.5</v>
      </c>
      <c r="AX183" s="93">
        <v>0.35294117647058798</v>
      </c>
      <c r="AY183" s="107">
        <f t="shared" si="58"/>
        <v>0.38910812943962114</v>
      </c>
      <c r="AZ183" s="107">
        <f t="shared" si="54"/>
        <v>0.69565217391304346</v>
      </c>
      <c r="BA183" s="93">
        <f t="shared" si="45"/>
        <v>0.78260869565217395</v>
      </c>
      <c r="BB183" s="108">
        <v>591</v>
      </c>
      <c r="BC183" s="108">
        <v>19789</v>
      </c>
      <c r="BD183" s="108" t="s">
        <v>533</v>
      </c>
      <c r="BE183" s="108" t="s">
        <v>534</v>
      </c>
      <c r="BF183" s="108">
        <v>1204</v>
      </c>
      <c r="BG183" s="108">
        <v>39</v>
      </c>
      <c r="BH183" s="93">
        <f t="shared" si="55"/>
        <v>0.57225913621262459</v>
      </c>
      <c r="BI183" s="109">
        <f t="shared" si="56"/>
        <v>3.0456852791878174E-2</v>
      </c>
    </row>
    <row r="184" spans="1:61" ht="25" customHeight="1" x14ac:dyDescent="0.35">
      <c r="A184" s="153" t="s">
        <v>169</v>
      </c>
      <c r="B184" s="161" t="s">
        <v>373</v>
      </c>
      <c r="C184" s="20" t="str">
        <f t="shared" si="48"/>
        <v>3_13To36M</v>
      </c>
      <c r="D184" s="20" t="str">
        <f t="shared" si="49"/>
        <v>3_HIGH</v>
      </c>
      <c r="E184" s="20" t="s">
        <v>322</v>
      </c>
      <c r="F184" s="20">
        <f t="shared" si="40"/>
        <v>11</v>
      </c>
      <c r="G184" s="58" t="str">
        <f t="shared" si="50"/>
        <v>4_SEVERAL</v>
      </c>
      <c r="H184" s="150">
        <v>2</v>
      </c>
      <c r="I184" s="149" t="s">
        <v>309</v>
      </c>
      <c r="J184" s="150">
        <v>9</v>
      </c>
      <c r="K184" s="58" t="str">
        <f t="shared" si="51"/>
        <v>3_MODERATE</v>
      </c>
      <c r="L184" s="187">
        <f t="shared" si="57"/>
        <v>0.81818181818181823</v>
      </c>
      <c r="M184" s="58" t="s">
        <v>770</v>
      </c>
      <c r="N184" s="58" t="s">
        <v>771</v>
      </c>
      <c r="O184" s="58" t="s">
        <v>775</v>
      </c>
      <c r="P184" s="58" t="s">
        <v>777</v>
      </c>
      <c r="Q184" s="75" t="str">
        <f t="shared" si="41"/>
        <v>TURF: REGULAR ABSENCE (3_MODERATE) with FEW EXCEPTIONS  ;REEDS: 2_DOUBLE ; IDLE Periods:SIGNIFICANT</v>
      </c>
      <c r="R184" s="203" t="str">
        <f t="shared" si="52"/>
        <v>4_HIGH</v>
      </c>
      <c r="S184" s="20" t="s">
        <v>278</v>
      </c>
      <c r="T184" s="20">
        <v>722</v>
      </c>
      <c r="U184" s="20">
        <v>24</v>
      </c>
      <c r="V184" s="20">
        <v>2</v>
      </c>
      <c r="W184" s="90">
        <v>27</v>
      </c>
      <c r="X184" s="91">
        <f t="shared" si="53"/>
        <v>0.40740740740740738</v>
      </c>
      <c r="Y184" s="20">
        <v>24</v>
      </c>
      <c r="Z184" s="20">
        <v>26</v>
      </c>
      <c r="AA184" s="20">
        <v>190</v>
      </c>
      <c r="AB184" s="20">
        <v>210</v>
      </c>
      <c r="AC184" s="20">
        <v>8</v>
      </c>
      <c r="AD184" s="20">
        <v>6</v>
      </c>
      <c r="AE184" s="20">
        <v>62</v>
      </c>
      <c r="AF184" s="20">
        <v>52</v>
      </c>
      <c r="AG184" s="20">
        <v>21</v>
      </c>
      <c r="AH184" s="20">
        <v>11</v>
      </c>
      <c r="AI184" s="20">
        <v>2</v>
      </c>
      <c r="AJ184" s="20">
        <v>0</v>
      </c>
      <c r="AK184" s="20">
        <v>83</v>
      </c>
      <c r="AL184" s="20">
        <v>65</v>
      </c>
      <c r="AM184" s="170">
        <v>148</v>
      </c>
      <c r="AN184" s="93">
        <v>3.07407407407407</v>
      </c>
      <c r="AO184" s="93">
        <v>3.4583333333333299</v>
      </c>
      <c r="AP184" s="93">
        <v>41.5</v>
      </c>
      <c r="AQ184" s="93">
        <v>2.4074074074073999</v>
      </c>
      <c r="AR184" s="93">
        <v>2.7083333333333299</v>
      </c>
      <c r="AS184" s="93">
        <v>32.5</v>
      </c>
      <c r="AT184" s="94">
        <v>5.4814814814814801</v>
      </c>
      <c r="AU184" s="94">
        <f t="shared" si="43"/>
        <v>0.20470262793914246</v>
      </c>
      <c r="AV184" s="106">
        <v>6.1666666666666599</v>
      </c>
      <c r="AW184" s="93">
        <v>74</v>
      </c>
      <c r="AX184" s="93">
        <v>1.0833333333333299</v>
      </c>
      <c r="AY184" s="107">
        <f t="shared" si="58"/>
        <v>0.56081081081081086</v>
      </c>
      <c r="AZ184" s="107">
        <f t="shared" si="54"/>
        <v>0.45833333333333331</v>
      </c>
      <c r="BA184" s="93">
        <f t="shared" si="45"/>
        <v>1.125</v>
      </c>
      <c r="BB184" s="108">
        <v>1477</v>
      </c>
      <c r="BC184" s="108">
        <v>12473</v>
      </c>
      <c r="BD184" s="108" t="s">
        <v>643</v>
      </c>
      <c r="BE184" s="108" t="s">
        <v>644</v>
      </c>
      <c r="BF184" s="108">
        <v>1501</v>
      </c>
      <c r="BG184" s="108">
        <v>49</v>
      </c>
      <c r="BH184" s="93">
        <f t="shared" si="55"/>
        <v>0.48101265822784811</v>
      </c>
      <c r="BI184" s="109">
        <f t="shared" si="56"/>
        <v>1.8280297901150981E-2</v>
      </c>
    </row>
    <row r="185" spans="1:61" ht="25" customHeight="1" x14ac:dyDescent="0.35">
      <c r="A185" s="148" t="s">
        <v>161</v>
      </c>
      <c r="B185" s="161" t="s">
        <v>373</v>
      </c>
      <c r="C185" s="20" t="str">
        <f t="shared" si="48"/>
        <v>3_13To36M</v>
      </c>
      <c r="D185" s="20" t="str">
        <f t="shared" si="49"/>
        <v>3_HIGH</v>
      </c>
      <c r="E185" s="20" t="s">
        <v>321</v>
      </c>
      <c r="F185" s="20">
        <f t="shared" si="40"/>
        <v>48</v>
      </c>
      <c r="G185" s="58" t="str">
        <f t="shared" si="50"/>
        <v>4_SEVERAL</v>
      </c>
      <c r="H185" s="149">
        <v>7</v>
      </c>
      <c r="I185" s="186" t="s">
        <v>310</v>
      </c>
      <c r="J185" s="149">
        <v>41</v>
      </c>
      <c r="K185" s="58" t="str">
        <f t="shared" si="51"/>
        <v>4_SEVERAL</v>
      </c>
      <c r="L185" s="187">
        <f t="shared" si="57"/>
        <v>0.85416666666666663</v>
      </c>
      <c r="M185" s="58" t="s">
        <v>770</v>
      </c>
      <c r="N185" s="58" t="s">
        <v>771</v>
      </c>
      <c r="O185" s="58" t="s">
        <v>781</v>
      </c>
      <c r="P185" s="58" t="s">
        <v>777</v>
      </c>
      <c r="Q185" s="75" t="str">
        <f t="shared" si="41"/>
        <v>TURF: REGULAR ABSENCE (4_SEVERAL) with Dense-n-Sparse EXCEPTIONS  ;REEDS: 3_SEVERAL ; IDLE Periods:SIGNIFICANT</v>
      </c>
      <c r="R185" s="203" t="str">
        <f t="shared" si="52"/>
        <v>4_HIGH</v>
      </c>
      <c r="S185" s="20" t="s">
        <v>278</v>
      </c>
      <c r="T185" s="20">
        <v>847</v>
      </c>
      <c r="U185" s="20">
        <v>28</v>
      </c>
      <c r="V185" s="20">
        <v>3</v>
      </c>
      <c r="W185" s="90">
        <v>52</v>
      </c>
      <c r="X185" s="91">
        <f t="shared" si="53"/>
        <v>0.92307692307692313</v>
      </c>
      <c r="Y185" s="20">
        <v>23</v>
      </c>
      <c r="Z185" s="20">
        <v>22</v>
      </c>
      <c r="AA185" s="20">
        <v>208</v>
      </c>
      <c r="AB185" s="20">
        <v>185</v>
      </c>
      <c r="AC185" s="20">
        <v>26</v>
      </c>
      <c r="AD185" s="20">
        <v>27</v>
      </c>
      <c r="AE185" s="20">
        <v>169</v>
      </c>
      <c r="AF185" s="20">
        <v>207</v>
      </c>
      <c r="AG185" s="20">
        <v>76</v>
      </c>
      <c r="AH185" s="20">
        <v>61</v>
      </c>
      <c r="AI185" s="20">
        <v>15</v>
      </c>
      <c r="AJ185" s="20">
        <v>9</v>
      </c>
      <c r="AK185" s="20">
        <v>245</v>
      </c>
      <c r="AL185" s="20">
        <v>292</v>
      </c>
      <c r="AM185" s="170">
        <v>537</v>
      </c>
      <c r="AN185" s="93">
        <v>4.7115384615384599</v>
      </c>
      <c r="AO185" s="93">
        <v>8.75</v>
      </c>
      <c r="AP185" s="93">
        <v>81.6666666666666</v>
      </c>
      <c r="AQ185" s="93">
        <v>5.6153846153846096</v>
      </c>
      <c r="AR185" s="93">
        <v>10.4285714285714</v>
      </c>
      <c r="AS185" s="93">
        <v>97.3333333333333</v>
      </c>
      <c r="AT185" s="94">
        <v>10.326923076923</v>
      </c>
      <c r="AU185" s="94">
        <f t="shared" si="43"/>
        <v>0.63325471698113212</v>
      </c>
      <c r="AV185" s="106">
        <v>19.178571428571399</v>
      </c>
      <c r="AW185" s="93">
        <v>179</v>
      </c>
      <c r="AX185" s="93">
        <v>0.95652173913043403</v>
      </c>
      <c r="AY185" s="107">
        <f t="shared" si="58"/>
        <v>0.45623836126629425</v>
      </c>
      <c r="AZ185" s="107">
        <f t="shared" si="54"/>
        <v>1.7142857142857142</v>
      </c>
      <c r="BA185" s="93">
        <f t="shared" si="45"/>
        <v>1.8571428571428572</v>
      </c>
      <c r="BB185" s="108">
        <v>851</v>
      </c>
      <c r="BC185" s="108">
        <v>4201</v>
      </c>
      <c r="BD185" s="108" t="s">
        <v>627</v>
      </c>
      <c r="BE185" s="108" t="s">
        <v>628</v>
      </c>
      <c r="BF185" s="108">
        <v>1217</v>
      </c>
      <c r="BG185" s="108">
        <v>40</v>
      </c>
      <c r="BH185" s="93">
        <f t="shared" si="55"/>
        <v>0.69597370583401807</v>
      </c>
      <c r="BI185" s="109">
        <f t="shared" si="56"/>
        <v>6.1104582843713277E-2</v>
      </c>
    </row>
    <row r="186" spans="1:61" ht="25" customHeight="1" x14ac:dyDescent="0.35">
      <c r="A186" s="148" t="s">
        <v>194</v>
      </c>
      <c r="B186" s="161" t="s">
        <v>373</v>
      </c>
      <c r="C186" s="20" t="str">
        <f t="shared" si="48"/>
        <v>3_13To36M</v>
      </c>
      <c r="D186" s="20" t="str">
        <f t="shared" si="49"/>
        <v>3_HIGH</v>
      </c>
      <c r="E186" s="20" t="s">
        <v>784</v>
      </c>
      <c r="F186" s="20">
        <f t="shared" si="40"/>
        <v>39</v>
      </c>
      <c r="G186" s="58" t="str">
        <f t="shared" si="50"/>
        <v>4_SEVERAL</v>
      </c>
      <c r="H186" s="149">
        <v>9</v>
      </c>
      <c r="I186" s="186" t="s">
        <v>310</v>
      </c>
      <c r="J186" s="149">
        <v>30</v>
      </c>
      <c r="K186" s="58" t="str">
        <f t="shared" si="51"/>
        <v>4_SEVERAL</v>
      </c>
      <c r="L186" s="187">
        <f t="shared" si="57"/>
        <v>0.76923076923076927</v>
      </c>
      <c r="M186" s="58" t="s">
        <v>780</v>
      </c>
      <c r="N186" s="58" t="s">
        <v>778</v>
      </c>
      <c r="O186" s="58" t="s">
        <v>781</v>
      </c>
      <c r="P186" s="58" t="s">
        <v>777</v>
      </c>
      <c r="Q186" s="75" t="str">
        <f t="shared" si="41"/>
        <v>TURF: IRREGULAR PRESENCE (4_SEVERAL) with Dense-n-Sparse EXCEPTIONS  ;REEDS: 3_SEVERAL ; IDLE Periods:SIGNIFICANT</v>
      </c>
      <c r="R186" s="203" t="str">
        <f t="shared" si="52"/>
        <v>4_HIGH</v>
      </c>
      <c r="S186" s="20" t="s">
        <v>302</v>
      </c>
      <c r="T186" s="20">
        <v>1033</v>
      </c>
      <c r="U186" s="20">
        <v>34</v>
      </c>
      <c r="V186" s="20">
        <v>3</v>
      </c>
      <c r="W186" s="90">
        <v>46</v>
      </c>
      <c r="X186" s="91">
        <f t="shared" si="53"/>
        <v>0.84782608695652173</v>
      </c>
      <c r="Y186" s="20">
        <v>29</v>
      </c>
      <c r="Z186" s="20">
        <v>59</v>
      </c>
      <c r="AA186" s="20">
        <v>257</v>
      </c>
      <c r="AB186" s="20">
        <v>575</v>
      </c>
      <c r="AC186" s="20">
        <v>30</v>
      </c>
      <c r="AD186" s="20">
        <v>0</v>
      </c>
      <c r="AE186" s="20">
        <v>266</v>
      </c>
      <c r="AF186" s="20">
        <v>0</v>
      </c>
      <c r="AG186" s="20">
        <v>58</v>
      </c>
      <c r="AH186" s="20">
        <v>6</v>
      </c>
      <c r="AI186" s="20">
        <v>42</v>
      </c>
      <c r="AJ186" s="20">
        <v>0</v>
      </c>
      <c r="AK186" s="20">
        <v>324</v>
      </c>
      <c r="AL186" s="20">
        <v>48</v>
      </c>
      <c r="AM186" s="170">
        <v>372</v>
      </c>
      <c r="AN186" s="93">
        <v>7.0434782608695601</v>
      </c>
      <c r="AO186" s="93">
        <v>9.5294117647058805</v>
      </c>
      <c r="AP186" s="93">
        <v>108</v>
      </c>
      <c r="AQ186" s="93">
        <v>1.0434782608695601</v>
      </c>
      <c r="AR186" s="93">
        <v>1.4117647058823499</v>
      </c>
      <c r="AS186" s="93">
        <v>16</v>
      </c>
      <c r="AT186" s="94">
        <v>8.0869565217391308</v>
      </c>
      <c r="AU186" s="94">
        <f t="shared" si="43"/>
        <v>0.35976789168278528</v>
      </c>
      <c r="AV186" s="106">
        <v>10.9411764705882</v>
      </c>
      <c r="AW186" s="93">
        <v>124</v>
      </c>
      <c r="AX186" s="93">
        <v>2.0344827586206802</v>
      </c>
      <c r="AY186" s="107">
        <f t="shared" si="58"/>
        <v>0.87096774193548387</v>
      </c>
      <c r="AZ186" s="107">
        <f t="shared" si="54"/>
        <v>1.1470588235294117</v>
      </c>
      <c r="BA186" s="93">
        <f t="shared" si="45"/>
        <v>1.3529411764705883</v>
      </c>
      <c r="BB186" s="108">
        <v>750</v>
      </c>
      <c r="BC186" s="108">
        <v>5461</v>
      </c>
      <c r="BD186" s="108" t="s">
        <v>703</v>
      </c>
      <c r="BE186" s="108" t="s">
        <v>704</v>
      </c>
      <c r="BF186" s="108">
        <v>2253</v>
      </c>
      <c r="BG186" s="108">
        <v>74</v>
      </c>
      <c r="BH186" s="93">
        <f t="shared" si="55"/>
        <v>0.45849977807367953</v>
      </c>
      <c r="BI186" s="109">
        <f t="shared" si="56"/>
        <v>6.133333333333333E-2</v>
      </c>
    </row>
    <row r="187" spans="1:61" ht="25" customHeight="1" x14ac:dyDescent="0.35">
      <c r="A187" s="155" t="s">
        <v>222</v>
      </c>
      <c r="B187" s="161" t="s">
        <v>373</v>
      </c>
      <c r="C187" s="20" t="str">
        <f t="shared" si="48"/>
        <v>3_13To36M</v>
      </c>
      <c r="D187" s="20" t="str">
        <f t="shared" si="49"/>
        <v>3_HIGH</v>
      </c>
      <c r="E187" s="20" t="s">
        <v>313</v>
      </c>
      <c r="F187" s="20">
        <f t="shared" si="40"/>
        <v>10</v>
      </c>
      <c r="G187" s="58" t="str">
        <f t="shared" si="50"/>
        <v>3_MODERATE</v>
      </c>
      <c r="H187" s="149">
        <v>4</v>
      </c>
      <c r="I187" s="186" t="s">
        <v>310</v>
      </c>
      <c r="J187" s="149">
        <v>6</v>
      </c>
      <c r="K187" s="58" t="str">
        <f t="shared" si="51"/>
        <v>3_MODERATE</v>
      </c>
      <c r="L187" s="187">
        <f t="shared" si="57"/>
        <v>0.6</v>
      </c>
      <c r="M187" s="58" t="s">
        <v>770</v>
      </c>
      <c r="N187" s="58" t="s">
        <v>771</v>
      </c>
      <c r="O187" s="58" t="s">
        <v>775</v>
      </c>
      <c r="P187" s="58" t="s">
        <v>777</v>
      </c>
      <c r="Q187" s="75" t="str">
        <f t="shared" si="41"/>
        <v>TURF: REGULAR ABSENCE (3_MODERATE) with FEW EXCEPTIONS  ;REEDS: 3_SEVERAL ; IDLE Periods:SIGNIFICANT</v>
      </c>
      <c r="R187" s="203" t="str">
        <f t="shared" si="52"/>
        <v>4_HIGH</v>
      </c>
      <c r="S187" s="20" t="s">
        <v>295</v>
      </c>
      <c r="T187" s="20">
        <v>1054</v>
      </c>
      <c r="U187" s="20">
        <v>35</v>
      </c>
      <c r="V187" s="20">
        <v>3</v>
      </c>
      <c r="W187" s="90">
        <v>15</v>
      </c>
      <c r="X187" s="91">
        <f t="shared" si="53"/>
        <v>0.66666666666666663</v>
      </c>
      <c r="Y187" s="20">
        <v>11</v>
      </c>
      <c r="Z187" s="20">
        <v>12</v>
      </c>
      <c r="AA187" s="20">
        <v>51</v>
      </c>
      <c r="AB187" s="20">
        <v>55</v>
      </c>
      <c r="AC187" s="20">
        <v>37</v>
      </c>
      <c r="AD187" s="20">
        <v>36</v>
      </c>
      <c r="AE187" s="20">
        <v>169</v>
      </c>
      <c r="AF187" s="20">
        <v>165</v>
      </c>
      <c r="AG187" s="20">
        <v>1</v>
      </c>
      <c r="AH187" s="20">
        <v>1</v>
      </c>
      <c r="AI187" s="20">
        <v>22</v>
      </c>
      <c r="AJ187" s="20">
        <v>0</v>
      </c>
      <c r="AK187" s="20">
        <v>170</v>
      </c>
      <c r="AL187" s="20">
        <v>188</v>
      </c>
      <c r="AM187" s="170">
        <v>358</v>
      </c>
      <c r="AN187" s="93">
        <v>11.3333333333333</v>
      </c>
      <c r="AO187" s="93">
        <v>4.8571428571428497</v>
      </c>
      <c r="AP187" s="93">
        <v>56.6666666666666</v>
      </c>
      <c r="AQ187" s="93">
        <v>12.533333333333299</v>
      </c>
      <c r="AR187" s="93">
        <v>5.3714285714285701</v>
      </c>
      <c r="AS187" s="93">
        <v>62.6666666666666</v>
      </c>
      <c r="AT187" s="94">
        <v>23.8666666666666</v>
      </c>
      <c r="AU187" s="94">
        <f t="shared" si="43"/>
        <v>0.33933649289099527</v>
      </c>
      <c r="AV187" s="106">
        <v>10.228571428571399</v>
      </c>
      <c r="AW187" s="93">
        <v>119.333333333333</v>
      </c>
      <c r="AX187" s="93">
        <v>1.0909090909090899</v>
      </c>
      <c r="AY187" s="107">
        <f t="shared" si="58"/>
        <v>0.47486033519553073</v>
      </c>
      <c r="AZ187" s="107">
        <f t="shared" si="54"/>
        <v>0.2857142857142857</v>
      </c>
      <c r="BA187" s="93">
        <f t="shared" si="45"/>
        <v>0.42857142857142855</v>
      </c>
      <c r="BB187" s="108">
        <v>79</v>
      </c>
      <c r="BC187" s="108">
        <v>265</v>
      </c>
      <c r="BD187" s="108" t="s">
        <v>400</v>
      </c>
      <c r="BE187" s="108" t="s">
        <v>401</v>
      </c>
      <c r="BF187" s="108">
        <v>1087</v>
      </c>
      <c r="BG187" s="108">
        <v>35</v>
      </c>
      <c r="BH187" s="93">
        <f t="shared" si="55"/>
        <v>0.96964121435142592</v>
      </c>
      <c r="BI187" s="109">
        <f t="shared" si="56"/>
        <v>0.189873417721519</v>
      </c>
    </row>
    <row r="188" spans="1:61" ht="25" customHeight="1" x14ac:dyDescent="0.35">
      <c r="A188" s="148" t="s">
        <v>87</v>
      </c>
      <c r="B188" s="161" t="s">
        <v>373</v>
      </c>
      <c r="C188" s="20" t="str">
        <f t="shared" si="48"/>
        <v>4_LONG</v>
      </c>
      <c r="D188" s="20" t="str">
        <f t="shared" si="49"/>
        <v>3_HIGH</v>
      </c>
      <c r="E188" s="20" t="s">
        <v>784</v>
      </c>
      <c r="F188" s="20">
        <f t="shared" si="40"/>
        <v>23</v>
      </c>
      <c r="G188" s="58" t="str">
        <f t="shared" si="50"/>
        <v>4_SEVERAL</v>
      </c>
      <c r="H188" s="149">
        <v>7</v>
      </c>
      <c r="I188" s="186" t="s">
        <v>310</v>
      </c>
      <c r="J188" s="149">
        <v>16</v>
      </c>
      <c r="K188" s="58" t="str">
        <f t="shared" si="51"/>
        <v>4_SEVERAL</v>
      </c>
      <c r="L188" s="187">
        <f t="shared" si="57"/>
        <v>0.69565217391304346</v>
      </c>
      <c r="M188" s="58" t="s">
        <v>770</v>
      </c>
      <c r="N188" s="58" t="s">
        <v>771</v>
      </c>
      <c r="O188" s="58" t="s">
        <v>775</v>
      </c>
      <c r="P188" s="58" t="s">
        <v>777</v>
      </c>
      <c r="Q188" s="75" t="str">
        <f t="shared" si="41"/>
        <v>TURF: REGULAR ABSENCE (4_SEVERAL) with FEW EXCEPTIONS  ;REEDS: 3_SEVERAL ; IDLE Periods:SIGNIFICANT</v>
      </c>
      <c r="R188" s="203" t="str">
        <f t="shared" si="52"/>
        <v>4_HIGH</v>
      </c>
      <c r="S188" s="20" t="s">
        <v>278</v>
      </c>
      <c r="T188" s="20">
        <v>1125</v>
      </c>
      <c r="U188" s="20">
        <v>37</v>
      </c>
      <c r="V188" s="20">
        <v>4</v>
      </c>
      <c r="W188" s="90">
        <v>29</v>
      </c>
      <c r="X188" s="91">
        <f t="shared" si="53"/>
        <v>0.7931034482758621</v>
      </c>
      <c r="Y188" s="20">
        <v>37</v>
      </c>
      <c r="Z188" s="20">
        <v>60</v>
      </c>
      <c r="AA188" s="20">
        <v>179</v>
      </c>
      <c r="AB188" s="20">
        <v>279</v>
      </c>
      <c r="AC188" s="20">
        <v>31</v>
      </c>
      <c r="AD188" s="20">
        <v>8</v>
      </c>
      <c r="AE188" s="20">
        <v>107</v>
      </c>
      <c r="AF188" s="20">
        <v>19</v>
      </c>
      <c r="AG188" s="20">
        <v>33</v>
      </c>
      <c r="AH188" s="20">
        <v>21</v>
      </c>
      <c r="AI188" s="20">
        <v>7</v>
      </c>
      <c r="AJ188" s="20">
        <v>2</v>
      </c>
      <c r="AK188" s="20">
        <v>140</v>
      </c>
      <c r="AL188" s="20">
        <v>49</v>
      </c>
      <c r="AM188" s="170">
        <v>189</v>
      </c>
      <c r="AN188" s="93">
        <v>4.8275862068965498</v>
      </c>
      <c r="AO188" s="93">
        <v>3.7837837837837802</v>
      </c>
      <c r="AP188" s="93">
        <v>35</v>
      </c>
      <c r="AQ188" s="93">
        <v>1.68965517241379</v>
      </c>
      <c r="AR188" s="93">
        <v>1.3243243243243199</v>
      </c>
      <c r="AS188" s="93">
        <v>12.25</v>
      </c>
      <c r="AT188" s="94">
        <v>6.5172413793103399</v>
      </c>
      <c r="AU188" s="94">
        <f t="shared" si="43"/>
        <v>0.16785079928952043</v>
      </c>
      <c r="AV188" s="106">
        <v>5.1081081081080999</v>
      </c>
      <c r="AW188" s="93">
        <v>47.25</v>
      </c>
      <c r="AX188" s="93">
        <v>1.6216216216216199</v>
      </c>
      <c r="AY188" s="107">
        <f t="shared" si="58"/>
        <v>0.7407407407407407</v>
      </c>
      <c r="AZ188" s="107">
        <f t="shared" si="54"/>
        <v>0.6216216216216216</v>
      </c>
      <c r="BA188" s="93">
        <f t="shared" si="45"/>
        <v>0.78378378378378377</v>
      </c>
      <c r="BB188" s="108">
        <v>3008</v>
      </c>
      <c r="BC188" s="108">
        <v>17514</v>
      </c>
      <c r="BD188" s="108" t="s">
        <v>458</v>
      </c>
      <c r="BE188" s="108" t="s">
        <v>459</v>
      </c>
      <c r="BF188" s="108">
        <v>3622</v>
      </c>
      <c r="BG188" s="108">
        <v>119</v>
      </c>
      <c r="BH188" s="93">
        <f t="shared" si="55"/>
        <v>0.31060187741579237</v>
      </c>
      <c r="BI188" s="109">
        <f t="shared" si="56"/>
        <v>9.6409574468085107E-3</v>
      </c>
    </row>
    <row r="189" spans="1:61" ht="25" customHeight="1" x14ac:dyDescent="0.35">
      <c r="A189" s="148" t="s">
        <v>44</v>
      </c>
      <c r="B189" s="161" t="s">
        <v>373</v>
      </c>
      <c r="C189" s="20" t="str">
        <f t="shared" si="48"/>
        <v>4_LONG</v>
      </c>
      <c r="D189" s="20" t="str">
        <f t="shared" si="49"/>
        <v>3_HIGH</v>
      </c>
      <c r="E189" s="20" t="s">
        <v>321</v>
      </c>
      <c r="F189" s="20">
        <f t="shared" si="40"/>
        <v>20</v>
      </c>
      <c r="G189" s="58" t="str">
        <f t="shared" si="50"/>
        <v>4_SEVERAL</v>
      </c>
      <c r="H189" s="149">
        <v>5</v>
      </c>
      <c r="I189" s="186" t="s">
        <v>310</v>
      </c>
      <c r="J189" s="149">
        <v>15</v>
      </c>
      <c r="K189" s="58" t="str">
        <f t="shared" si="51"/>
        <v>4_SEVERAL</v>
      </c>
      <c r="L189" s="187">
        <f t="shared" si="57"/>
        <v>0.75</v>
      </c>
      <c r="M189" s="58" t="s">
        <v>780</v>
      </c>
      <c r="N189" s="58" t="s">
        <v>778</v>
      </c>
      <c r="O189" s="58" t="s">
        <v>781</v>
      </c>
      <c r="P189" s="58" t="s">
        <v>304</v>
      </c>
      <c r="Q189" s="75" t="str">
        <f t="shared" si="41"/>
        <v>TURF: IRREGULAR PRESENCE (4_SEVERAL) with Dense-n-Sparse EXCEPTIONS  ;REEDS: 3_SEVERAL ; IDLE Periods:MODERATE</v>
      </c>
      <c r="R189" s="203" t="str">
        <f t="shared" si="52"/>
        <v>4_HIGH</v>
      </c>
      <c r="S189" s="20" t="s">
        <v>278</v>
      </c>
      <c r="T189" s="20">
        <v>1257</v>
      </c>
      <c r="U189" s="20">
        <v>42</v>
      </c>
      <c r="V189" s="20">
        <v>4</v>
      </c>
      <c r="W189" s="90">
        <v>26</v>
      </c>
      <c r="X189" s="91">
        <f t="shared" si="53"/>
        <v>0.76923076923076927</v>
      </c>
      <c r="Y189" s="20">
        <v>17</v>
      </c>
      <c r="Z189" s="20">
        <v>28</v>
      </c>
      <c r="AA189" s="20">
        <v>71</v>
      </c>
      <c r="AB189" s="20">
        <v>143</v>
      </c>
      <c r="AC189" s="20">
        <v>26</v>
      </c>
      <c r="AD189" s="20">
        <v>15</v>
      </c>
      <c r="AE189" s="20">
        <v>97</v>
      </c>
      <c r="AF189" s="20">
        <v>59</v>
      </c>
      <c r="AG189" s="20">
        <v>53</v>
      </c>
      <c r="AH189" s="20">
        <v>19</v>
      </c>
      <c r="AI189" s="20">
        <v>17</v>
      </c>
      <c r="AJ189" s="20">
        <v>0</v>
      </c>
      <c r="AK189" s="20">
        <v>150</v>
      </c>
      <c r="AL189" s="20">
        <v>95</v>
      </c>
      <c r="AM189" s="170">
        <v>245</v>
      </c>
      <c r="AN189" s="93">
        <v>5.7692307692307603</v>
      </c>
      <c r="AO189" s="93">
        <v>3.5714285714285698</v>
      </c>
      <c r="AP189" s="93">
        <v>37.5</v>
      </c>
      <c r="AQ189" s="93">
        <v>3.6538461538461502</v>
      </c>
      <c r="AR189" s="93">
        <v>2.2619047619047601</v>
      </c>
      <c r="AS189" s="93">
        <v>23.75</v>
      </c>
      <c r="AT189" s="94">
        <v>9.4230769230769198</v>
      </c>
      <c r="AU189" s="94">
        <f t="shared" si="43"/>
        <v>0.19475357710651828</v>
      </c>
      <c r="AV189" s="106">
        <v>5.8333333333333304</v>
      </c>
      <c r="AW189" s="93">
        <v>61.25</v>
      </c>
      <c r="AX189" s="93">
        <v>1.6470588235294099</v>
      </c>
      <c r="AY189" s="107">
        <f t="shared" si="58"/>
        <v>0.61224489795918369</v>
      </c>
      <c r="AZ189" s="107">
        <f t="shared" si="54"/>
        <v>0.47619047619047616</v>
      </c>
      <c r="BA189" s="93">
        <f t="shared" si="45"/>
        <v>0.61904761904761907</v>
      </c>
      <c r="BB189" s="108">
        <v>428</v>
      </c>
      <c r="BC189" s="108">
        <v>2284</v>
      </c>
      <c r="BD189" s="108" t="s">
        <v>583</v>
      </c>
      <c r="BE189" s="108" t="s">
        <v>584</v>
      </c>
      <c r="BF189" s="108">
        <v>1481</v>
      </c>
      <c r="BG189" s="108">
        <v>48</v>
      </c>
      <c r="BH189" s="93">
        <f t="shared" si="55"/>
        <v>0.84875084402430789</v>
      </c>
      <c r="BI189" s="109">
        <f t="shared" si="56"/>
        <v>6.0747663551401869E-2</v>
      </c>
    </row>
    <row r="190" spans="1:61" ht="25" customHeight="1" x14ac:dyDescent="0.35">
      <c r="A190" s="20" t="s">
        <v>67</v>
      </c>
      <c r="B190" s="161" t="s">
        <v>373</v>
      </c>
      <c r="C190" s="20" t="str">
        <f t="shared" si="48"/>
        <v>4_LONG</v>
      </c>
      <c r="D190" s="20" t="str">
        <f t="shared" si="49"/>
        <v>3_HIGH</v>
      </c>
      <c r="E190" s="20" t="s">
        <v>784</v>
      </c>
      <c r="F190" s="20">
        <f t="shared" si="40"/>
        <v>21</v>
      </c>
      <c r="G190" s="58" t="str">
        <f t="shared" si="50"/>
        <v>4_SEVERAL</v>
      </c>
      <c r="H190" s="149">
        <v>3</v>
      </c>
      <c r="I190" s="186" t="s">
        <v>310</v>
      </c>
      <c r="J190" s="149">
        <v>18</v>
      </c>
      <c r="K190" s="58" t="str">
        <f t="shared" si="51"/>
        <v>4_SEVERAL</v>
      </c>
      <c r="L190" s="187">
        <f t="shared" si="57"/>
        <v>0.8571428571428571</v>
      </c>
      <c r="M190" s="58" t="s">
        <v>770</v>
      </c>
      <c r="N190" s="58" t="s">
        <v>771</v>
      </c>
      <c r="O190" s="58" t="s">
        <v>775</v>
      </c>
      <c r="P190" s="58" t="s">
        <v>777</v>
      </c>
      <c r="Q190" s="75" t="str">
        <f t="shared" si="41"/>
        <v>TURF: REGULAR ABSENCE (4_SEVERAL) with FEW EXCEPTIONS  ;REEDS: 3_SEVERAL ; IDLE Periods:SIGNIFICANT</v>
      </c>
      <c r="R190" s="203" t="str">
        <f t="shared" si="52"/>
        <v>4_HIGH</v>
      </c>
      <c r="S190" s="20" t="s">
        <v>278</v>
      </c>
      <c r="T190" s="20">
        <v>1420</v>
      </c>
      <c r="U190" s="20">
        <v>47</v>
      </c>
      <c r="V190" s="20">
        <v>4</v>
      </c>
      <c r="W190" s="90">
        <v>45</v>
      </c>
      <c r="X190" s="91">
        <f t="shared" si="53"/>
        <v>0.46666666666666667</v>
      </c>
      <c r="Y190" s="20">
        <v>4</v>
      </c>
      <c r="Z190" s="20">
        <v>19</v>
      </c>
      <c r="AA190" s="20">
        <v>23</v>
      </c>
      <c r="AB190" s="20">
        <v>103</v>
      </c>
      <c r="AC190" s="20">
        <v>25</v>
      </c>
      <c r="AD190" s="20">
        <v>10</v>
      </c>
      <c r="AE190" s="20">
        <v>117</v>
      </c>
      <c r="AF190" s="20">
        <v>51</v>
      </c>
      <c r="AG190" s="20">
        <v>29</v>
      </c>
      <c r="AH190" s="20">
        <v>15</v>
      </c>
      <c r="AI190" s="20">
        <v>5</v>
      </c>
      <c r="AJ190" s="20">
        <v>0</v>
      </c>
      <c r="AK190" s="20">
        <v>146</v>
      </c>
      <c r="AL190" s="20">
        <v>71</v>
      </c>
      <c r="AM190" s="170">
        <v>217</v>
      </c>
      <c r="AN190" s="93">
        <v>3.24444444444444</v>
      </c>
      <c r="AO190" s="93">
        <v>3.1063829787234001</v>
      </c>
      <c r="AP190" s="93">
        <v>36.5</v>
      </c>
      <c r="AQ190" s="93">
        <v>1.57777777777777</v>
      </c>
      <c r="AR190" s="93">
        <v>1.5106382978723401</v>
      </c>
      <c r="AS190" s="93">
        <v>17.75</v>
      </c>
      <c r="AT190" s="94">
        <v>4.8222222222222202</v>
      </c>
      <c r="AU190" s="94">
        <f t="shared" si="43"/>
        <v>0.15270935960591134</v>
      </c>
      <c r="AV190" s="106">
        <v>4.6170212765957404</v>
      </c>
      <c r="AW190" s="93">
        <v>54.25</v>
      </c>
      <c r="AX190" s="93">
        <v>4.75</v>
      </c>
      <c r="AY190" s="107">
        <f t="shared" si="58"/>
        <v>0.67281105990783407</v>
      </c>
      <c r="AZ190" s="107">
        <f t="shared" si="54"/>
        <v>0.44680851063829785</v>
      </c>
      <c r="BA190" s="93">
        <f t="shared" si="45"/>
        <v>0.95744680851063835</v>
      </c>
      <c r="BB190" s="108">
        <v>1890</v>
      </c>
      <c r="BC190" s="108">
        <v>113669</v>
      </c>
      <c r="BD190" s="108" t="s">
        <v>412</v>
      </c>
      <c r="BE190" s="108" t="s">
        <v>413</v>
      </c>
      <c r="BF190" s="108">
        <v>1567</v>
      </c>
      <c r="BG190" s="108">
        <v>51</v>
      </c>
      <c r="BH190" s="93">
        <f t="shared" si="55"/>
        <v>0.9061901723037652</v>
      </c>
      <c r="BI190" s="109">
        <f t="shared" si="56"/>
        <v>2.3809523809523808E-2</v>
      </c>
    </row>
    <row r="191" spans="1:61" ht="25" customHeight="1" x14ac:dyDescent="0.35">
      <c r="A191" s="20" t="s">
        <v>208</v>
      </c>
      <c r="B191" s="161" t="s">
        <v>373</v>
      </c>
      <c r="C191" s="20" t="str">
        <f t="shared" si="48"/>
        <v>4_LONG</v>
      </c>
      <c r="D191" s="20" t="str">
        <f t="shared" si="49"/>
        <v>3_HIGH</v>
      </c>
      <c r="E191" s="20" t="s">
        <v>784</v>
      </c>
      <c r="F191" s="20">
        <f t="shared" si="40"/>
        <v>20</v>
      </c>
      <c r="G191" s="58" t="str">
        <f t="shared" si="50"/>
        <v>4_SEVERAL</v>
      </c>
      <c r="H191" s="152">
        <v>1</v>
      </c>
      <c r="I191" s="152" t="s">
        <v>303</v>
      </c>
      <c r="J191" s="149">
        <v>19</v>
      </c>
      <c r="K191" s="58" t="str">
        <f t="shared" si="51"/>
        <v>4_SEVERAL</v>
      </c>
      <c r="L191" s="187">
        <f t="shared" si="57"/>
        <v>0.95</v>
      </c>
      <c r="M191" s="58" t="s">
        <v>770</v>
      </c>
      <c r="N191" s="58" t="s">
        <v>771</v>
      </c>
      <c r="O191" s="58" t="s">
        <v>775</v>
      </c>
      <c r="P191" s="58" t="s">
        <v>777</v>
      </c>
      <c r="Q191" s="75" t="str">
        <f t="shared" si="41"/>
        <v>TURF: REGULAR ABSENCE (4_SEVERAL) with FEW EXCEPTIONS  ;REEDS: 1_SINGLE ; IDLE Periods:SIGNIFICANT</v>
      </c>
      <c r="R191" s="203" t="str">
        <f t="shared" si="52"/>
        <v>4_HIGH</v>
      </c>
      <c r="S191" s="20" t="s">
        <v>278</v>
      </c>
      <c r="T191" s="20">
        <v>1447</v>
      </c>
      <c r="U191" s="20">
        <v>48</v>
      </c>
      <c r="V191" s="20">
        <v>4</v>
      </c>
      <c r="W191" s="90">
        <v>24</v>
      </c>
      <c r="X191" s="91">
        <f t="shared" si="53"/>
        <v>0.83333333333333337</v>
      </c>
      <c r="Y191" s="20">
        <v>11</v>
      </c>
      <c r="Z191" s="20">
        <v>22</v>
      </c>
      <c r="AA191" s="20">
        <v>55</v>
      </c>
      <c r="AB191" s="20">
        <v>123</v>
      </c>
      <c r="AC191" s="20">
        <v>11</v>
      </c>
      <c r="AD191" s="20">
        <v>0</v>
      </c>
      <c r="AE191" s="20">
        <v>68</v>
      </c>
      <c r="AF191" s="20">
        <v>0</v>
      </c>
      <c r="AG191" s="20">
        <v>12</v>
      </c>
      <c r="AH191" s="20">
        <v>12</v>
      </c>
      <c r="AI191" s="20">
        <v>21</v>
      </c>
      <c r="AJ191" s="20">
        <v>0</v>
      </c>
      <c r="AK191" s="20">
        <v>80</v>
      </c>
      <c r="AL191" s="20">
        <v>33</v>
      </c>
      <c r="AM191" s="170">
        <v>113</v>
      </c>
      <c r="AN191" s="93">
        <v>3.3333333333333299</v>
      </c>
      <c r="AO191" s="93">
        <v>1.6666666666666601</v>
      </c>
      <c r="AP191" s="93">
        <v>20</v>
      </c>
      <c r="AQ191" s="93">
        <v>1.375</v>
      </c>
      <c r="AR191" s="93">
        <v>0.6875</v>
      </c>
      <c r="AS191" s="93">
        <v>8.25</v>
      </c>
      <c r="AT191" s="94">
        <v>4.7083333333333304</v>
      </c>
      <c r="AU191" s="94">
        <f t="shared" si="43"/>
        <v>7.8038674033149166E-2</v>
      </c>
      <c r="AV191" s="106">
        <v>2.3541666666666599</v>
      </c>
      <c r="AW191" s="93">
        <v>28.25</v>
      </c>
      <c r="AX191" s="93">
        <v>2</v>
      </c>
      <c r="AY191" s="107">
        <f t="shared" si="58"/>
        <v>0.70796460176991149</v>
      </c>
      <c r="AZ191" s="107">
        <f t="shared" si="54"/>
        <v>0.41666666666666669</v>
      </c>
      <c r="BA191" s="93">
        <f t="shared" si="45"/>
        <v>0.5</v>
      </c>
      <c r="BB191" s="108">
        <v>999</v>
      </c>
      <c r="BC191" s="108">
        <v>2412</v>
      </c>
      <c r="BD191" s="108" t="s">
        <v>735</v>
      </c>
      <c r="BE191" s="108" t="s">
        <v>736</v>
      </c>
      <c r="BF191" s="108">
        <v>2365</v>
      </c>
      <c r="BG191" s="108">
        <v>77</v>
      </c>
      <c r="BH191" s="93">
        <f t="shared" si="55"/>
        <v>0.61183932346723047</v>
      </c>
      <c r="BI191" s="109">
        <f t="shared" si="56"/>
        <v>2.4024024024024024E-2</v>
      </c>
    </row>
    <row r="192" spans="1:61" ht="25" customHeight="1" x14ac:dyDescent="0.35">
      <c r="A192" s="20" t="s">
        <v>162</v>
      </c>
      <c r="B192" s="161" t="s">
        <v>373</v>
      </c>
      <c r="C192" s="20" t="str">
        <f t="shared" si="48"/>
        <v>4_LONG</v>
      </c>
      <c r="D192" s="20" t="str">
        <f t="shared" si="49"/>
        <v>3_HIGH</v>
      </c>
      <c r="E192" s="20" t="s">
        <v>785</v>
      </c>
      <c r="F192" s="20">
        <f t="shared" si="40"/>
        <v>29</v>
      </c>
      <c r="G192" s="58" t="str">
        <f t="shared" si="50"/>
        <v>4_SEVERAL</v>
      </c>
      <c r="H192" s="149">
        <v>8</v>
      </c>
      <c r="I192" s="186" t="s">
        <v>310</v>
      </c>
      <c r="J192" s="149">
        <v>21</v>
      </c>
      <c r="K192" s="58" t="str">
        <f t="shared" si="51"/>
        <v>4_SEVERAL</v>
      </c>
      <c r="L192" s="187">
        <f t="shared" si="57"/>
        <v>0.72413793103448276</v>
      </c>
      <c r="M192" s="58" t="s">
        <v>780</v>
      </c>
      <c r="N192" s="58" t="s">
        <v>778</v>
      </c>
      <c r="O192" s="58" t="s">
        <v>781</v>
      </c>
      <c r="P192" s="58" t="s">
        <v>304</v>
      </c>
      <c r="Q192" s="75" t="str">
        <f t="shared" si="41"/>
        <v>TURF: IRREGULAR PRESENCE (4_SEVERAL) with Dense-n-Sparse EXCEPTIONS  ;REEDS: 3_SEVERAL ; IDLE Periods:MODERATE</v>
      </c>
      <c r="R192" s="203" t="str">
        <f t="shared" si="52"/>
        <v>4_HIGH</v>
      </c>
      <c r="S192" s="20" t="s">
        <v>278</v>
      </c>
      <c r="T192" s="20">
        <v>1637</v>
      </c>
      <c r="U192" s="20">
        <v>54</v>
      </c>
      <c r="V192" s="20">
        <v>5</v>
      </c>
      <c r="W192" s="90">
        <v>44</v>
      </c>
      <c r="X192" s="91">
        <f t="shared" si="53"/>
        <v>0.65909090909090906</v>
      </c>
      <c r="Y192" s="20">
        <v>10</v>
      </c>
      <c r="Z192" s="20">
        <v>1</v>
      </c>
      <c r="AA192" s="20">
        <v>48</v>
      </c>
      <c r="AB192" s="20">
        <v>8</v>
      </c>
      <c r="AC192" s="20">
        <v>17</v>
      </c>
      <c r="AD192" s="20">
        <v>26</v>
      </c>
      <c r="AE192" s="20">
        <v>94</v>
      </c>
      <c r="AF192" s="20">
        <v>156</v>
      </c>
      <c r="AG192" s="20">
        <v>33</v>
      </c>
      <c r="AH192" s="20">
        <v>11</v>
      </c>
      <c r="AI192" s="20">
        <v>58</v>
      </c>
      <c r="AJ192" s="20">
        <v>0</v>
      </c>
      <c r="AK192" s="20">
        <v>127</v>
      </c>
      <c r="AL192" s="20">
        <v>225</v>
      </c>
      <c r="AM192" s="170">
        <v>352</v>
      </c>
      <c r="AN192" s="93">
        <v>2.88636363636363</v>
      </c>
      <c r="AO192" s="93">
        <v>2.3518518518518499</v>
      </c>
      <c r="AP192" s="93">
        <v>25.4</v>
      </c>
      <c r="AQ192" s="93">
        <v>5.1136363636363598</v>
      </c>
      <c r="AR192" s="93">
        <v>4.1666666666666599</v>
      </c>
      <c r="AS192" s="93">
        <v>45</v>
      </c>
      <c r="AT192" s="94">
        <v>8</v>
      </c>
      <c r="AU192" s="94">
        <f t="shared" si="43"/>
        <v>0.21489621489621491</v>
      </c>
      <c r="AV192" s="106">
        <v>6.5185185185185102</v>
      </c>
      <c r="AW192" s="93">
        <v>70.400000000000006</v>
      </c>
      <c r="AX192" s="93">
        <v>0.1</v>
      </c>
      <c r="AY192" s="107">
        <f t="shared" si="58"/>
        <v>0.36079545454545453</v>
      </c>
      <c r="AZ192" s="107">
        <f t="shared" si="54"/>
        <v>0.53703703703703709</v>
      </c>
      <c r="BA192" s="93">
        <f t="shared" si="45"/>
        <v>0.81481481481481477</v>
      </c>
      <c r="BB192" s="108">
        <v>6297</v>
      </c>
      <c r="BC192" s="108">
        <v>15233</v>
      </c>
      <c r="BD192" s="108" t="s">
        <v>629</v>
      </c>
      <c r="BE192" s="108" t="s">
        <v>630</v>
      </c>
      <c r="BF192" s="108">
        <v>3849</v>
      </c>
      <c r="BG192" s="108">
        <v>126</v>
      </c>
      <c r="BH192" s="93">
        <f t="shared" si="55"/>
        <v>0.42530527409716812</v>
      </c>
      <c r="BI192" s="109">
        <f t="shared" si="56"/>
        <v>6.9874543433380972E-3</v>
      </c>
    </row>
    <row r="193" spans="1:61" ht="25" customHeight="1" x14ac:dyDescent="0.35">
      <c r="A193" s="20" t="s">
        <v>106</v>
      </c>
      <c r="B193" s="161" t="s">
        <v>373</v>
      </c>
      <c r="C193" s="20" t="str">
        <f t="shared" si="48"/>
        <v>4_LONG</v>
      </c>
      <c r="D193" s="20" t="str">
        <f t="shared" si="49"/>
        <v>3_HIGH</v>
      </c>
      <c r="E193" s="20" t="s">
        <v>784</v>
      </c>
      <c r="F193" s="20">
        <f t="shared" si="40"/>
        <v>63</v>
      </c>
      <c r="G193" s="58" t="str">
        <f t="shared" si="50"/>
        <v>4_SEVERAL</v>
      </c>
      <c r="H193" s="58">
        <v>8</v>
      </c>
      <c r="I193" s="189" t="s">
        <v>310</v>
      </c>
      <c r="J193" s="58">
        <v>55</v>
      </c>
      <c r="K193" s="58" t="str">
        <f t="shared" si="51"/>
        <v>4_SEVERAL</v>
      </c>
      <c r="L193" s="187">
        <f t="shared" si="57"/>
        <v>0.87301587301587302</v>
      </c>
      <c r="M193" s="58" t="s">
        <v>780</v>
      </c>
      <c r="N193" s="58" t="s">
        <v>778</v>
      </c>
      <c r="O193" s="58" t="s">
        <v>781</v>
      </c>
      <c r="P193" s="58" t="s">
        <v>306</v>
      </c>
      <c r="Q193" s="75" t="str">
        <f t="shared" si="41"/>
        <v>TURF: IRREGULAR PRESENCE (4_SEVERAL) with Dense-n-Sparse EXCEPTIONS  ;REEDS: 3_SEVERAL ; IDLE Periods:LOW</v>
      </c>
      <c r="R193" s="203" t="str">
        <f t="shared" si="52"/>
        <v>4_HIGH</v>
      </c>
      <c r="S193" s="20" t="s">
        <v>278</v>
      </c>
      <c r="T193" s="20">
        <v>1960</v>
      </c>
      <c r="U193" s="20">
        <v>65</v>
      </c>
      <c r="V193" s="20">
        <v>6</v>
      </c>
      <c r="W193" s="90">
        <v>266</v>
      </c>
      <c r="X193" s="91">
        <f t="shared" si="53"/>
        <v>0.23684210526315788</v>
      </c>
      <c r="Y193" s="20">
        <v>32</v>
      </c>
      <c r="Z193" s="20">
        <v>51</v>
      </c>
      <c r="AA193" s="20">
        <v>309</v>
      </c>
      <c r="AB193" s="20">
        <v>448</v>
      </c>
      <c r="AC193" s="20">
        <v>42</v>
      </c>
      <c r="AD193" s="20">
        <v>23</v>
      </c>
      <c r="AE193" s="20">
        <v>306</v>
      </c>
      <c r="AF193" s="20">
        <v>195</v>
      </c>
      <c r="AG193" s="20">
        <v>96</v>
      </c>
      <c r="AH193" s="20">
        <v>68</v>
      </c>
      <c r="AI193" s="20">
        <v>45</v>
      </c>
      <c r="AJ193" s="20">
        <v>0</v>
      </c>
      <c r="AK193" s="20">
        <v>402</v>
      </c>
      <c r="AL193" s="20">
        <v>308</v>
      </c>
      <c r="AM193" s="170">
        <v>710</v>
      </c>
      <c r="AN193" s="93">
        <v>1.51127819548872</v>
      </c>
      <c r="AO193" s="93">
        <v>6.1846153846153804</v>
      </c>
      <c r="AP193" s="93">
        <v>67</v>
      </c>
      <c r="AQ193" s="93">
        <v>1.1578947368421</v>
      </c>
      <c r="AR193" s="93">
        <v>4.7384615384615296</v>
      </c>
      <c r="AS193" s="93">
        <v>51.3333333333333</v>
      </c>
      <c r="AT193" s="94">
        <v>2.6691729323308202</v>
      </c>
      <c r="AU193" s="94">
        <f t="shared" si="43"/>
        <v>0.36206017338092811</v>
      </c>
      <c r="AV193" s="106">
        <v>10.9230769230769</v>
      </c>
      <c r="AW193" s="93">
        <v>118.333333333333</v>
      </c>
      <c r="AX193" s="93">
        <v>1.59375</v>
      </c>
      <c r="AY193" s="107">
        <f t="shared" si="58"/>
        <v>0.56619718309859157</v>
      </c>
      <c r="AZ193" s="107">
        <f t="shared" si="54"/>
        <v>0.96923076923076923</v>
      </c>
      <c r="BA193" s="93">
        <f t="shared" si="45"/>
        <v>4.092307692307692</v>
      </c>
      <c r="BB193" s="108">
        <v>2094</v>
      </c>
      <c r="BC193" s="108">
        <v>22417</v>
      </c>
      <c r="BD193" s="108" t="s">
        <v>508</v>
      </c>
      <c r="BE193" s="108" t="s">
        <v>509</v>
      </c>
      <c r="BF193" s="108">
        <v>2283</v>
      </c>
      <c r="BG193" s="108">
        <v>75</v>
      </c>
      <c r="BH193" s="93">
        <f t="shared" si="55"/>
        <v>0.85851949189662724</v>
      </c>
      <c r="BI193" s="109">
        <f t="shared" si="56"/>
        <v>0.12702960840496658</v>
      </c>
    </row>
    <row r="194" spans="1:61" ht="25" customHeight="1" x14ac:dyDescent="0.35">
      <c r="A194" s="20" t="s">
        <v>73</v>
      </c>
      <c r="B194" s="161" t="s">
        <v>373</v>
      </c>
      <c r="C194" s="20" t="str">
        <f t="shared" si="48"/>
        <v>4_LONG</v>
      </c>
      <c r="D194" s="20" t="str">
        <f t="shared" si="49"/>
        <v>3_HIGH</v>
      </c>
      <c r="E194" s="20" t="s">
        <v>784</v>
      </c>
      <c r="F194" s="20">
        <f t="shared" ref="F194:F196" si="59">H194+J194</f>
        <v>168</v>
      </c>
      <c r="G194" s="58" t="str">
        <f t="shared" si="50"/>
        <v>4_SEVERAL</v>
      </c>
      <c r="H194" s="69">
        <v>31</v>
      </c>
      <c r="I194" s="190" t="s">
        <v>783</v>
      </c>
      <c r="J194" s="58">
        <v>137</v>
      </c>
      <c r="K194" s="58" t="str">
        <f t="shared" si="51"/>
        <v>4_SEVERAL</v>
      </c>
      <c r="L194" s="187">
        <f t="shared" si="57"/>
        <v>0.81547619047619047</v>
      </c>
      <c r="M194" s="58" t="s">
        <v>770</v>
      </c>
      <c r="N194" s="58" t="s">
        <v>778</v>
      </c>
      <c r="O194" s="58" t="s">
        <v>775</v>
      </c>
      <c r="P194" s="58" t="s">
        <v>306</v>
      </c>
      <c r="Q194" s="75" t="str">
        <f t="shared" ref="Q194:Q196" si="60">_xlfn.CONCAT("TURF: ", M194," ",N194," (", K194, ") with ", O194, " EXCEPTIONS ", " ;REEDS: ", I194, " ; IDLE Periods:", P194)</f>
        <v>TURF: REGULAR PRESENCE (4_SEVERAL) with FEW EXCEPTIONS  ;REEDS: 4_EXCESSIVE ; IDLE Periods:LOW</v>
      </c>
      <c r="R194" s="203" t="str">
        <f t="shared" si="52"/>
        <v>4_HIGH</v>
      </c>
      <c r="S194" s="20" t="s">
        <v>278</v>
      </c>
      <c r="T194" s="20">
        <v>2142</v>
      </c>
      <c r="U194" s="20">
        <v>71</v>
      </c>
      <c r="V194" s="20">
        <v>6</v>
      </c>
      <c r="W194" s="90">
        <v>190</v>
      </c>
      <c r="X194" s="91">
        <f t="shared" ref="X194:X196" si="61">F194/W194</f>
        <v>0.88421052631578945</v>
      </c>
      <c r="Y194" s="20">
        <v>9</v>
      </c>
      <c r="Z194" s="20">
        <v>21</v>
      </c>
      <c r="AA194" s="20">
        <v>68</v>
      </c>
      <c r="AB194" s="20">
        <v>240</v>
      </c>
      <c r="AC194" s="20">
        <v>38</v>
      </c>
      <c r="AD194" s="20">
        <v>26</v>
      </c>
      <c r="AE194" s="20">
        <v>457</v>
      </c>
      <c r="AF194" s="20">
        <v>379</v>
      </c>
      <c r="AG194" s="20">
        <v>278</v>
      </c>
      <c r="AH194" s="20">
        <v>184</v>
      </c>
      <c r="AI194" s="20">
        <v>154</v>
      </c>
      <c r="AJ194" s="20">
        <v>0</v>
      </c>
      <c r="AK194" s="20">
        <v>735</v>
      </c>
      <c r="AL194" s="20">
        <v>717</v>
      </c>
      <c r="AM194" s="170">
        <v>1452</v>
      </c>
      <c r="AN194" s="154">
        <v>3.8684210526315699</v>
      </c>
      <c r="AO194" s="154">
        <v>10.352112676056301</v>
      </c>
      <c r="AP194" s="154">
        <v>122.5</v>
      </c>
      <c r="AQ194" s="154">
        <v>3.77368421052631</v>
      </c>
      <c r="AR194" s="154">
        <v>10.098591549295699</v>
      </c>
      <c r="AS194" s="154">
        <v>119.5</v>
      </c>
      <c r="AT194" s="94">
        <v>7.6421052631578901</v>
      </c>
      <c r="AU194" s="94">
        <f t="shared" ref="AU194:AU196" si="62">AM194/(1+T194)</f>
        <v>0.6775548296780215</v>
      </c>
      <c r="AV194" s="106">
        <v>20.450704225352101</v>
      </c>
      <c r="AW194" s="154">
        <v>242</v>
      </c>
      <c r="AX194" s="154">
        <v>2.3333333333333299</v>
      </c>
      <c r="AY194" s="107">
        <f t="shared" si="58"/>
        <v>0.50619834710743805</v>
      </c>
      <c r="AZ194" s="107">
        <f t="shared" si="54"/>
        <v>2.3661971830985915</v>
      </c>
      <c r="BA194" s="93">
        <f t="shared" ref="BA194:BA196" si="63">W194/U194</f>
        <v>2.676056338028169</v>
      </c>
      <c r="BB194" s="108">
        <v>7498</v>
      </c>
      <c r="BC194" s="108">
        <v>38248</v>
      </c>
      <c r="BD194" s="108" t="s">
        <v>426</v>
      </c>
      <c r="BE194" s="108" t="s">
        <v>427</v>
      </c>
      <c r="BF194" s="108">
        <v>2676</v>
      </c>
      <c r="BG194" s="108">
        <v>88</v>
      </c>
      <c r="BH194" s="93">
        <f t="shared" si="55"/>
        <v>0.80044843049327352</v>
      </c>
      <c r="BI194" s="109">
        <f t="shared" si="56"/>
        <v>2.5340090690850893E-2</v>
      </c>
    </row>
    <row r="195" spans="1:61" ht="25" customHeight="1" x14ac:dyDescent="0.35">
      <c r="A195" s="20" t="s">
        <v>204</v>
      </c>
      <c r="B195" s="161" t="s">
        <v>373</v>
      </c>
      <c r="C195" s="20" t="str">
        <f t="shared" ref="C195:C196" si="64">IF(T195&gt;1095,"4_LONG", IF(T195&gt;365,"3_13To36M", IF(T195&gt;180,"2_06To12M",  IF(T195&gt;10,"1_11To180D","0_UpTo10Days"))))</f>
        <v>4_LONG</v>
      </c>
      <c r="D195" s="20" t="str">
        <f t="shared" ref="D195:D196" si="65">IF(AC195+AD195=0,"0_NONE",IF(AC195+AD195&lt;3,"1_SMALL",IF(AC195+AD195&lt;11,"2_MODERATE","3_HIGH")))</f>
        <v>3_HIGH</v>
      </c>
      <c r="E195" s="20" t="s">
        <v>785</v>
      </c>
      <c r="F195" s="20">
        <f t="shared" si="59"/>
        <v>46</v>
      </c>
      <c r="G195" s="58" t="str">
        <f t="shared" ref="G195:G196" si="66">IF(F195=0,"0_NONE", IF(F195=1,"1_TOO_FEW", IF(F195&lt;4,"2_FEW", IF(F195&lt;11,"3_MODERATE","4_SEVERAL"))))</f>
        <v>4_SEVERAL</v>
      </c>
      <c r="H195" s="58">
        <v>6</v>
      </c>
      <c r="I195" s="189" t="s">
        <v>310</v>
      </c>
      <c r="J195" s="58">
        <v>40</v>
      </c>
      <c r="K195" s="58" t="str">
        <f t="shared" ref="K195:K196" si="67">IF(J195=0,"0_NONE", IF(J195=1,"1_TOO_FEW", IF(J195&lt;4,"2_FEW", IF(J195&lt;11,"3_MODERATE","4_SEVERAL"))))</f>
        <v>4_SEVERAL</v>
      </c>
      <c r="L195" s="187">
        <f t="shared" si="57"/>
        <v>0.86956521739130432</v>
      </c>
      <c r="M195" s="58" t="s">
        <v>780</v>
      </c>
      <c r="N195" s="58" t="s">
        <v>778</v>
      </c>
      <c r="O195" s="58" t="s">
        <v>781</v>
      </c>
      <c r="P195" s="58" t="s">
        <v>777</v>
      </c>
      <c r="Q195" s="75" t="str">
        <f t="shared" si="60"/>
        <v>TURF: IRREGULAR PRESENCE (4_SEVERAL) with Dense-n-Sparse EXCEPTIONS  ;REEDS: 3_SEVERAL ; IDLE Periods:SIGNIFICANT</v>
      </c>
      <c r="R195" s="203" t="str">
        <f t="shared" ref="R195:R196" si="68">IF(AM195=0,"0_NONE",IF(AM195&lt;11,"1_ALMOST_FROZEN",IF(AM195&lt;31,"2_SMALL",IF(AM195&lt;91,"3_MODERATE","4_HIGH"))))</f>
        <v>4_HIGH</v>
      </c>
      <c r="S195" s="20" t="s">
        <v>278</v>
      </c>
      <c r="T195" s="20">
        <v>2555</v>
      </c>
      <c r="U195" s="20">
        <v>84</v>
      </c>
      <c r="V195" s="20">
        <v>7</v>
      </c>
      <c r="W195" s="90">
        <v>126</v>
      </c>
      <c r="X195" s="91">
        <f t="shared" si="61"/>
        <v>0.36507936507936506</v>
      </c>
      <c r="Y195" s="20">
        <v>61</v>
      </c>
      <c r="Z195" s="20">
        <v>50</v>
      </c>
      <c r="AA195" s="20">
        <v>418</v>
      </c>
      <c r="AB195" s="20">
        <v>370</v>
      </c>
      <c r="AC195" s="20">
        <v>11</v>
      </c>
      <c r="AD195" s="20">
        <v>22</v>
      </c>
      <c r="AE195" s="20">
        <v>60</v>
      </c>
      <c r="AF195" s="20">
        <v>111</v>
      </c>
      <c r="AG195" s="20">
        <v>60</v>
      </c>
      <c r="AH195" s="20">
        <v>57</v>
      </c>
      <c r="AI195" s="20">
        <v>16</v>
      </c>
      <c r="AJ195" s="20">
        <v>0</v>
      </c>
      <c r="AK195" s="20">
        <v>120</v>
      </c>
      <c r="AL195" s="20">
        <v>184</v>
      </c>
      <c r="AM195" s="170">
        <v>304</v>
      </c>
      <c r="AN195" s="93">
        <v>0.952380952380952</v>
      </c>
      <c r="AO195" s="93">
        <v>1.4285714285714199</v>
      </c>
      <c r="AP195" s="93">
        <v>17.1428571428571</v>
      </c>
      <c r="AQ195" s="93">
        <v>1.46031746031746</v>
      </c>
      <c r="AR195" s="93">
        <v>2.1904761904761898</v>
      </c>
      <c r="AS195" s="93">
        <v>26.285714285714199</v>
      </c>
      <c r="AT195" s="94">
        <v>2.4126984126984099</v>
      </c>
      <c r="AU195" s="94">
        <f t="shared" si="62"/>
        <v>0.1189358372456964</v>
      </c>
      <c r="AV195" s="106">
        <v>3.6190476190476102</v>
      </c>
      <c r="AW195" s="93">
        <v>43.428571428571402</v>
      </c>
      <c r="AX195" s="93">
        <v>0.81967213114754101</v>
      </c>
      <c r="AY195" s="107">
        <f t="shared" si="58"/>
        <v>0.39473684210526316</v>
      </c>
      <c r="AZ195" s="107">
        <f t="shared" si="54"/>
        <v>0.54761904761904767</v>
      </c>
      <c r="BA195" s="93">
        <f t="shared" si="63"/>
        <v>1.5</v>
      </c>
      <c r="BB195" s="108">
        <v>953</v>
      </c>
      <c r="BC195" s="108">
        <v>20132</v>
      </c>
      <c r="BD195" s="108" t="s">
        <v>727</v>
      </c>
      <c r="BE195" s="108" t="s">
        <v>728</v>
      </c>
      <c r="BF195" s="108">
        <v>2555</v>
      </c>
      <c r="BG195" s="108">
        <v>83</v>
      </c>
      <c r="BH195" s="93">
        <f t="shared" si="55"/>
        <v>1</v>
      </c>
      <c r="BI195" s="109">
        <f t="shared" si="56"/>
        <v>0.13221406086044071</v>
      </c>
    </row>
    <row r="196" spans="1:61" ht="25" customHeight="1" x14ac:dyDescent="0.35">
      <c r="A196" s="20" t="s">
        <v>158</v>
      </c>
      <c r="B196" s="161" t="s">
        <v>373</v>
      </c>
      <c r="C196" s="20" t="str">
        <f t="shared" si="64"/>
        <v>4_LONG</v>
      </c>
      <c r="D196" s="20" t="str">
        <f t="shared" si="65"/>
        <v>3_HIGH</v>
      </c>
      <c r="E196" s="20" t="s">
        <v>784</v>
      </c>
      <c r="F196" s="20">
        <f t="shared" si="59"/>
        <v>232</v>
      </c>
      <c r="G196" s="58" t="str">
        <f t="shared" si="66"/>
        <v>4_SEVERAL</v>
      </c>
      <c r="H196" s="69">
        <v>25</v>
      </c>
      <c r="I196" s="190" t="s">
        <v>783</v>
      </c>
      <c r="J196" s="58">
        <v>207</v>
      </c>
      <c r="K196" s="58" t="str">
        <f t="shared" si="67"/>
        <v>4_SEVERAL</v>
      </c>
      <c r="L196" s="187">
        <f t="shared" si="57"/>
        <v>0.89224137931034486</v>
      </c>
      <c r="M196" s="58" t="s">
        <v>770</v>
      </c>
      <c r="N196" s="58" t="s">
        <v>778</v>
      </c>
      <c r="O196" s="58" t="s">
        <v>775</v>
      </c>
      <c r="P196" s="58" t="s">
        <v>306</v>
      </c>
      <c r="Q196" s="75" t="str">
        <f t="shared" si="60"/>
        <v>TURF: REGULAR PRESENCE (4_SEVERAL) with FEW EXCEPTIONS  ;REEDS: 4_EXCESSIVE ; IDLE Periods:LOW</v>
      </c>
      <c r="R196" s="203" t="str">
        <f t="shared" si="68"/>
        <v>4_HIGH</v>
      </c>
      <c r="S196" s="20" t="s">
        <v>278</v>
      </c>
      <c r="T196" s="20">
        <v>3170</v>
      </c>
      <c r="U196" s="20">
        <v>105</v>
      </c>
      <c r="V196" s="20">
        <v>9</v>
      </c>
      <c r="W196" s="90">
        <v>516</v>
      </c>
      <c r="X196" s="91">
        <f t="shared" si="61"/>
        <v>0.44961240310077522</v>
      </c>
      <c r="Y196" s="20">
        <v>48</v>
      </c>
      <c r="Z196" s="20">
        <v>135</v>
      </c>
      <c r="AA196" s="20">
        <v>297</v>
      </c>
      <c r="AB196" s="20">
        <v>819</v>
      </c>
      <c r="AC196" s="20">
        <v>301</v>
      </c>
      <c r="AD196" s="20">
        <v>214</v>
      </c>
      <c r="AE196" s="20">
        <v>1774</v>
      </c>
      <c r="AF196" s="20">
        <v>1321</v>
      </c>
      <c r="AG196" s="20">
        <v>240</v>
      </c>
      <c r="AH196" s="20">
        <v>171</v>
      </c>
      <c r="AI196" s="20">
        <v>331</v>
      </c>
      <c r="AJ196" s="20">
        <v>8</v>
      </c>
      <c r="AK196" s="20">
        <v>2014</v>
      </c>
      <c r="AL196" s="20">
        <v>1831</v>
      </c>
      <c r="AM196" s="170">
        <v>3845</v>
      </c>
      <c r="AN196" s="93">
        <v>3.9031007751937898</v>
      </c>
      <c r="AO196" s="93">
        <v>19.180952380952299</v>
      </c>
      <c r="AP196" s="93">
        <v>223.777777777777</v>
      </c>
      <c r="AQ196" s="93">
        <v>3.5484496124031</v>
      </c>
      <c r="AR196" s="93">
        <v>17.438095238095201</v>
      </c>
      <c r="AS196" s="93">
        <v>203.444444444444</v>
      </c>
      <c r="AT196" s="94">
        <v>7.4515503875968996</v>
      </c>
      <c r="AU196" s="94">
        <f t="shared" si="62"/>
        <v>1.2125512456638285</v>
      </c>
      <c r="AV196" s="106">
        <v>36.619047619047599</v>
      </c>
      <c r="AW196" s="93">
        <v>427.222222222222</v>
      </c>
      <c r="AX196" s="93">
        <v>2.8125</v>
      </c>
      <c r="AY196" s="107">
        <f t="shared" si="58"/>
        <v>0.52379713914174253</v>
      </c>
      <c r="AZ196" s="107">
        <f t="shared" si="54"/>
        <v>2.2095238095238097</v>
      </c>
      <c r="BA196" s="93">
        <f t="shared" si="63"/>
        <v>4.9142857142857146</v>
      </c>
      <c r="BB196" s="108">
        <v>7150</v>
      </c>
      <c r="BC196" s="108">
        <v>114511</v>
      </c>
      <c r="BD196" s="108" t="s">
        <v>621</v>
      </c>
      <c r="BE196" s="108" t="s">
        <v>622</v>
      </c>
      <c r="BF196" s="108">
        <v>3734</v>
      </c>
      <c r="BG196" s="108">
        <v>122</v>
      </c>
      <c r="BH196" s="93">
        <f t="shared" si="55"/>
        <v>0.84895554365291914</v>
      </c>
      <c r="BI196" s="109">
        <f t="shared" si="56"/>
        <v>7.2167832167832166E-2</v>
      </c>
    </row>
    <row r="197" spans="1:61" x14ac:dyDescent="0.3">
      <c r="B197" s="59"/>
      <c r="C197" s="29"/>
      <c r="D197" s="29"/>
      <c r="E197" s="29"/>
      <c r="F197" s="29"/>
      <c r="G197" s="29"/>
      <c r="H197" s="59"/>
      <c r="I197" s="59"/>
      <c r="J197" s="29"/>
      <c r="K197" s="29"/>
      <c r="L197" s="29"/>
      <c r="M197" s="59"/>
      <c r="N197" s="59"/>
      <c r="O197" s="59"/>
      <c r="P197" s="59"/>
      <c r="Q197" s="29"/>
      <c r="R197" s="29"/>
      <c r="S197" s="29"/>
    </row>
    <row r="198" spans="1:61" x14ac:dyDescent="0.3">
      <c r="A198" s="31" t="s">
        <v>281</v>
      </c>
      <c r="B198" s="59"/>
      <c r="C198" s="29"/>
      <c r="D198" s="29"/>
      <c r="E198" s="29"/>
      <c r="F198" s="29"/>
      <c r="G198" s="29"/>
      <c r="H198" s="59"/>
      <c r="I198" s="59"/>
      <c r="J198" s="29"/>
      <c r="K198" s="29"/>
      <c r="L198" s="29"/>
      <c r="M198" s="59"/>
      <c r="N198" s="59"/>
      <c r="O198" s="59"/>
      <c r="P198" s="59"/>
      <c r="Q198" s="29"/>
      <c r="R198" s="29"/>
      <c r="S198" s="29"/>
    </row>
    <row r="199" spans="1:61" x14ac:dyDescent="0.3">
      <c r="A199" s="31">
        <v>2</v>
      </c>
      <c r="B199" s="33" t="str">
        <f t="shared" ref="B199:S199" si="69">ADDRESS($A$199,COLUMN(B201))</f>
        <v>$B$2</v>
      </c>
      <c r="C199" s="33" t="str">
        <f t="shared" si="69"/>
        <v>$C$2</v>
      </c>
      <c r="D199" s="33" t="str">
        <f t="shared" si="69"/>
        <v>$D$2</v>
      </c>
      <c r="E199" s="33" t="str">
        <f t="shared" si="69"/>
        <v>$E$2</v>
      </c>
      <c r="F199" s="33" t="str">
        <f t="shared" si="69"/>
        <v>$F$2</v>
      </c>
      <c r="G199" s="33" t="str">
        <f t="shared" si="69"/>
        <v>$G$2</v>
      </c>
      <c r="H199" s="33" t="str">
        <f t="shared" si="69"/>
        <v>$H$2</v>
      </c>
      <c r="I199" s="33" t="str">
        <f t="shared" si="69"/>
        <v>$I$2</v>
      </c>
      <c r="J199" s="33" t="str">
        <f t="shared" si="69"/>
        <v>$J$2</v>
      </c>
      <c r="K199" s="33" t="str">
        <f t="shared" si="69"/>
        <v>$K$2</v>
      </c>
      <c r="L199" s="33" t="str">
        <f t="shared" si="69"/>
        <v>$L$2</v>
      </c>
      <c r="M199" s="33" t="str">
        <f t="shared" si="69"/>
        <v>$M$2</v>
      </c>
      <c r="N199" s="33" t="str">
        <f t="shared" si="69"/>
        <v>$N$2</v>
      </c>
      <c r="O199" s="33" t="str">
        <f t="shared" si="69"/>
        <v>$O$2</v>
      </c>
      <c r="P199" s="33" t="str">
        <f t="shared" si="69"/>
        <v>$P$2</v>
      </c>
      <c r="Q199" s="33" t="str">
        <f t="shared" si="69"/>
        <v>$Q$2</v>
      </c>
      <c r="R199" s="33" t="str">
        <f t="shared" si="69"/>
        <v>$R$2</v>
      </c>
      <c r="S199" s="33" t="str">
        <f t="shared" si="69"/>
        <v>$S$2</v>
      </c>
      <c r="T199" s="33" t="str">
        <f>ADDRESS($A$199,COLUMN(T201))</f>
        <v>$T$2</v>
      </c>
      <c r="U199" s="33" t="str">
        <f t="shared" ref="U199:BI199" si="70">ADDRESS($A$199,COLUMN(U201))</f>
        <v>$U$2</v>
      </c>
      <c r="V199" s="33" t="str">
        <f t="shared" si="70"/>
        <v>$V$2</v>
      </c>
      <c r="W199" s="33" t="str">
        <f t="shared" si="70"/>
        <v>$W$2</v>
      </c>
      <c r="X199" s="33" t="str">
        <f t="shared" si="70"/>
        <v>$X$2</v>
      </c>
      <c r="Y199" s="33" t="str">
        <f t="shared" si="70"/>
        <v>$Y$2</v>
      </c>
      <c r="Z199" s="33" t="str">
        <f t="shared" si="70"/>
        <v>$Z$2</v>
      </c>
      <c r="AA199" s="33" t="str">
        <f t="shared" si="70"/>
        <v>$AA$2</v>
      </c>
      <c r="AB199" s="33" t="str">
        <f t="shared" si="70"/>
        <v>$AB$2</v>
      </c>
      <c r="AC199" s="33" t="str">
        <f t="shared" si="70"/>
        <v>$AC$2</v>
      </c>
      <c r="AD199" s="33" t="str">
        <f t="shared" si="70"/>
        <v>$AD$2</v>
      </c>
      <c r="AE199" s="33" t="str">
        <f t="shared" si="70"/>
        <v>$AE$2</v>
      </c>
      <c r="AF199" s="33" t="str">
        <f t="shared" si="70"/>
        <v>$AF$2</v>
      </c>
      <c r="AG199" s="33" t="str">
        <f t="shared" si="70"/>
        <v>$AG$2</v>
      </c>
      <c r="AH199" s="33" t="str">
        <f t="shared" si="70"/>
        <v>$AH$2</v>
      </c>
      <c r="AI199" s="33" t="str">
        <f t="shared" si="70"/>
        <v>$AI$2</v>
      </c>
      <c r="AJ199" s="33" t="str">
        <f t="shared" si="70"/>
        <v>$AJ$2</v>
      </c>
      <c r="AK199" s="33" t="str">
        <f t="shared" si="70"/>
        <v>$AK$2</v>
      </c>
      <c r="AL199" s="33" t="str">
        <f t="shared" si="70"/>
        <v>$AL$2</v>
      </c>
      <c r="AM199" s="33" t="str">
        <f t="shared" si="70"/>
        <v>$AM$2</v>
      </c>
      <c r="AN199" s="33" t="str">
        <f t="shared" si="70"/>
        <v>$AN$2</v>
      </c>
      <c r="AO199" s="33" t="str">
        <f t="shared" si="70"/>
        <v>$AO$2</v>
      </c>
      <c r="AP199" s="33" t="str">
        <f t="shared" si="70"/>
        <v>$AP$2</v>
      </c>
      <c r="AQ199" s="33" t="str">
        <f t="shared" si="70"/>
        <v>$AQ$2</v>
      </c>
      <c r="AR199" s="33" t="str">
        <f t="shared" si="70"/>
        <v>$AR$2</v>
      </c>
      <c r="AS199" s="33" t="str">
        <f t="shared" si="70"/>
        <v>$AS$2</v>
      </c>
      <c r="AT199" s="33" t="str">
        <f t="shared" si="70"/>
        <v>$AT$2</v>
      </c>
      <c r="AU199" s="33" t="str">
        <f t="shared" si="70"/>
        <v>$AU$2</v>
      </c>
      <c r="AV199" s="33" t="str">
        <f t="shared" si="70"/>
        <v>$AV$2</v>
      </c>
      <c r="AW199" s="33" t="str">
        <f t="shared" si="70"/>
        <v>$AW$2</v>
      </c>
      <c r="AX199" s="33" t="str">
        <f t="shared" si="70"/>
        <v>$AX$2</v>
      </c>
      <c r="AY199" s="33" t="str">
        <f t="shared" si="70"/>
        <v>$AY$2</v>
      </c>
      <c r="AZ199" s="33" t="str">
        <f t="shared" si="70"/>
        <v>$AZ$2</v>
      </c>
      <c r="BA199" s="33" t="str">
        <f t="shared" si="70"/>
        <v>$BA$2</v>
      </c>
      <c r="BB199" s="33" t="str">
        <f t="shared" si="70"/>
        <v>$BB$2</v>
      </c>
      <c r="BC199" s="33" t="str">
        <f t="shared" si="70"/>
        <v>$BC$2</v>
      </c>
      <c r="BD199" s="33" t="str">
        <f t="shared" si="70"/>
        <v>$BD$2</v>
      </c>
      <c r="BE199" s="33" t="str">
        <f t="shared" si="70"/>
        <v>$BE$2</v>
      </c>
      <c r="BF199" s="33" t="str">
        <f t="shared" si="70"/>
        <v>$BF$2</v>
      </c>
      <c r="BG199" s="33" t="str">
        <f t="shared" si="70"/>
        <v>$BG$2</v>
      </c>
      <c r="BH199" s="33" t="str">
        <f t="shared" si="70"/>
        <v>$BH$2</v>
      </c>
      <c r="BI199" s="33" t="str">
        <f t="shared" si="70"/>
        <v>$BI$2</v>
      </c>
    </row>
    <row r="200" spans="1:61" x14ac:dyDescent="0.3">
      <c r="A200" s="31">
        <v>196</v>
      </c>
      <c r="B200" s="33" t="str">
        <f t="shared" ref="B200:S200" si="71">ADDRESS($A$200,COLUMN(B201))</f>
        <v>$B$196</v>
      </c>
      <c r="C200" s="33" t="str">
        <f t="shared" si="71"/>
        <v>$C$196</v>
      </c>
      <c r="D200" s="33" t="str">
        <f t="shared" si="71"/>
        <v>$D$196</v>
      </c>
      <c r="E200" s="33" t="str">
        <f t="shared" si="71"/>
        <v>$E$196</v>
      </c>
      <c r="F200" s="33" t="str">
        <f t="shared" si="71"/>
        <v>$F$196</v>
      </c>
      <c r="G200" s="33" t="str">
        <f t="shared" si="71"/>
        <v>$G$196</v>
      </c>
      <c r="H200" s="33" t="str">
        <f t="shared" si="71"/>
        <v>$H$196</v>
      </c>
      <c r="I200" s="33" t="str">
        <f t="shared" si="71"/>
        <v>$I$196</v>
      </c>
      <c r="J200" s="33" t="str">
        <f t="shared" si="71"/>
        <v>$J$196</v>
      </c>
      <c r="K200" s="33" t="str">
        <f t="shared" si="71"/>
        <v>$K$196</v>
      </c>
      <c r="L200" s="33" t="str">
        <f t="shared" si="71"/>
        <v>$L$196</v>
      </c>
      <c r="M200" s="33" t="str">
        <f t="shared" si="71"/>
        <v>$M$196</v>
      </c>
      <c r="N200" s="33" t="str">
        <f t="shared" si="71"/>
        <v>$N$196</v>
      </c>
      <c r="O200" s="33" t="str">
        <f t="shared" si="71"/>
        <v>$O$196</v>
      </c>
      <c r="P200" s="33" t="str">
        <f t="shared" si="71"/>
        <v>$P$196</v>
      </c>
      <c r="Q200" s="33" t="str">
        <f t="shared" si="71"/>
        <v>$Q$196</v>
      </c>
      <c r="R200" s="33" t="str">
        <f t="shared" si="71"/>
        <v>$R$196</v>
      </c>
      <c r="S200" s="33" t="str">
        <f t="shared" si="71"/>
        <v>$S$196</v>
      </c>
      <c r="T200" s="33" t="str">
        <f>ADDRESS($A$200,COLUMN(T201))</f>
        <v>$T$196</v>
      </c>
      <c r="U200" s="33" t="str">
        <f t="shared" ref="U200:BI200" si="72">ADDRESS($A$200,COLUMN(U201))</f>
        <v>$U$196</v>
      </c>
      <c r="V200" s="33" t="str">
        <f t="shared" si="72"/>
        <v>$V$196</v>
      </c>
      <c r="W200" s="33" t="str">
        <f t="shared" si="72"/>
        <v>$W$196</v>
      </c>
      <c r="X200" s="33" t="str">
        <f t="shared" si="72"/>
        <v>$X$196</v>
      </c>
      <c r="Y200" s="33" t="str">
        <f t="shared" si="72"/>
        <v>$Y$196</v>
      </c>
      <c r="Z200" s="33" t="str">
        <f t="shared" si="72"/>
        <v>$Z$196</v>
      </c>
      <c r="AA200" s="33" t="str">
        <f t="shared" si="72"/>
        <v>$AA$196</v>
      </c>
      <c r="AB200" s="33" t="str">
        <f t="shared" si="72"/>
        <v>$AB$196</v>
      </c>
      <c r="AC200" s="33" t="str">
        <f t="shared" si="72"/>
        <v>$AC$196</v>
      </c>
      <c r="AD200" s="33" t="str">
        <f t="shared" si="72"/>
        <v>$AD$196</v>
      </c>
      <c r="AE200" s="33" t="str">
        <f t="shared" si="72"/>
        <v>$AE$196</v>
      </c>
      <c r="AF200" s="33" t="str">
        <f t="shared" si="72"/>
        <v>$AF$196</v>
      </c>
      <c r="AG200" s="33" t="str">
        <f t="shared" si="72"/>
        <v>$AG$196</v>
      </c>
      <c r="AH200" s="33" t="str">
        <f t="shared" si="72"/>
        <v>$AH$196</v>
      </c>
      <c r="AI200" s="33" t="str">
        <f t="shared" si="72"/>
        <v>$AI$196</v>
      </c>
      <c r="AJ200" s="33" t="str">
        <f t="shared" si="72"/>
        <v>$AJ$196</v>
      </c>
      <c r="AK200" s="33" t="str">
        <f t="shared" si="72"/>
        <v>$AK$196</v>
      </c>
      <c r="AL200" s="33" t="str">
        <f t="shared" si="72"/>
        <v>$AL$196</v>
      </c>
      <c r="AM200" s="33" t="str">
        <f t="shared" si="72"/>
        <v>$AM$196</v>
      </c>
      <c r="AN200" s="33" t="str">
        <f t="shared" si="72"/>
        <v>$AN$196</v>
      </c>
      <c r="AO200" s="33" t="str">
        <f t="shared" si="72"/>
        <v>$AO$196</v>
      </c>
      <c r="AP200" s="33" t="str">
        <f t="shared" si="72"/>
        <v>$AP$196</v>
      </c>
      <c r="AQ200" s="33" t="str">
        <f t="shared" si="72"/>
        <v>$AQ$196</v>
      </c>
      <c r="AR200" s="33" t="str">
        <f t="shared" si="72"/>
        <v>$AR$196</v>
      </c>
      <c r="AS200" s="33" t="str">
        <f t="shared" si="72"/>
        <v>$AS$196</v>
      </c>
      <c r="AT200" s="33" t="str">
        <f t="shared" si="72"/>
        <v>$AT$196</v>
      </c>
      <c r="AU200" s="33" t="str">
        <f t="shared" si="72"/>
        <v>$AU$196</v>
      </c>
      <c r="AV200" s="33" t="str">
        <f t="shared" si="72"/>
        <v>$AV$196</v>
      </c>
      <c r="AW200" s="33" t="str">
        <f t="shared" si="72"/>
        <v>$AW$196</v>
      </c>
      <c r="AX200" s="33" t="str">
        <f t="shared" si="72"/>
        <v>$AX$196</v>
      </c>
      <c r="AY200" s="33" t="str">
        <f t="shared" si="72"/>
        <v>$AY$196</v>
      </c>
      <c r="AZ200" s="33" t="str">
        <f t="shared" si="72"/>
        <v>$AZ$196</v>
      </c>
      <c r="BA200" s="33" t="str">
        <f t="shared" si="72"/>
        <v>$BA$196</v>
      </c>
      <c r="BB200" s="33" t="str">
        <f t="shared" si="72"/>
        <v>$BB$196</v>
      </c>
      <c r="BC200" s="33" t="str">
        <f t="shared" si="72"/>
        <v>$BC$196</v>
      </c>
      <c r="BD200" s="33" t="str">
        <f t="shared" si="72"/>
        <v>$BD$196</v>
      </c>
      <c r="BE200" s="33" t="str">
        <f t="shared" si="72"/>
        <v>$BE$196</v>
      </c>
      <c r="BF200" s="33" t="str">
        <f t="shared" si="72"/>
        <v>$BF$196</v>
      </c>
      <c r="BG200" s="33" t="str">
        <f t="shared" si="72"/>
        <v>$BG$196</v>
      </c>
      <c r="BH200" s="33" t="str">
        <f t="shared" si="72"/>
        <v>$BH$196</v>
      </c>
      <c r="BI200" s="33" t="str">
        <f t="shared" si="72"/>
        <v>$BI$196</v>
      </c>
    </row>
    <row r="201" spans="1:61" ht="32" x14ac:dyDescent="0.3">
      <c r="A201" s="29"/>
      <c r="B201" s="35" t="str">
        <f t="shared" ref="B201:S201" si="73">B1</f>
        <v>OVERALL
CLASS</v>
      </c>
      <c r="C201" s="34" t="str">
        <f t="shared" si="73"/>
        <v>Sc. Upd. Period
(SUP) Class</v>
      </c>
      <c r="D201" s="34" t="str">
        <f t="shared" si="73"/>
        <v>Line Vol. of 
Change Class</v>
      </c>
      <c r="E201" s="34" t="str">
        <f t="shared" si="73"/>
        <v>Line Shape</v>
      </c>
      <c r="F201" s="34" t="str">
        <f t="shared" si="73"/>
        <v>#Active 
commits</v>
      </c>
      <c r="G201" s="34" t="str">
        <f t="shared" si="73"/>
        <v>Acommit
Class</v>
      </c>
      <c r="H201" s="34" t="str">
        <f t="shared" si="73"/>
        <v>#Areeds
postV0</v>
      </c>
      <c r="I201" s="34" t="str">
        <f t="shared" si="73"/>
        <v xml:space="preserve">AReed
CLASS </v>
      </c>
      <c r="J201" s="34" t="str">
        <f t="shared" si="73"/>
        <v>#ATurf
postV0</v>
      </c>
      <c r="K201" s="34" t="str">
        <f t="shared" si="73"/>
        <v>ATurf 
CLASS</v>
      </c>
      <c r="L201" s="34" t="str">
        <f t="shared" si="73"/>
        <v>Turf
Ratio</v>
      </c>
      <c r="M201" s="34" t="str">
        <f t="shared" si="73"/>
        <v>Over SUP as
human time</v>
      </c>
      <c r="N201" s="34" t="str">
        <f t="shared" si="73"/>
        <v>Turf absence /
presence</v>
      </c>
      <c r="O201" s="34" t="str">
        <f t="shared" si="73"/>
        <v>Exceptions?</v>
      </c>
      <c r="P201" s="34" t="str">
        <f t="shared" si="73"/>
        <v>Presence of 
idle periods?</v>
      </c>
      <c r="Q201" s="34" t="str">
        <f t="shared" si="73"/>
        <v>Overall Description</v>
      </c>
      <c r="R201" s="34" t="str">
        <f t="shared" si="73"/>
        <v>Activity Class</v>
      </c>
      <c r="S201" s="34" t="str">
        <f t="shared" si="73"/>
        <v>HB Bias Class
(Exp or Mntnc?)</v>
      </c>
      <c r="T201" s="34" t="str">
        <f>T1</f>
        <v>DurationInDays</v>
      </c>
      <c r="U201" s="34" t="str">
        <f t="shared" ref="U201:BI201" si="74">U1</f>
        <v>DurationInMonths</v>
      </c>
      <c r="V201" s="34" t="str">
        <f t="shared" si="74"/>
        <v>DurationInYears</v>
      </c>
      <c r="W201" s="34" t="str">
        <f t="shared" si="74"/>
        <v>#Commits</v>
      </c>
      <c r="X201" s="34" t="str">
        <f t="shared" si="74"/>
        <v>ActiveCommitRatio</v>
      </c>
      <c r="Y201" s="34" t="str">
        <f t="shared" si="74"/>
        <v>#Tables@Start</v>
      </c>
      <c r="Z201" s="34" t="str">
        <f t="shared" si="74"/>
        <v>#Tables@End</v>
      </c>
      <c r="AA201" s="34" t="str">
        <f t="shared" si="74"/>
        <v>#Attrs@Start</v>
      </c>
      <c r="AB201" s="34" t="str">
        <f t="shared" si="74"/>
        <v>#Attrs@End</v>
      </c>
      <c r="AC201" s="34" t="str">
        <f t="shared" si="74"/>
        <v>TotalTableInsertions</v>
      </c>
      <c r="AD201" s="34" t="str">
        <f t="shared" si="74"/>
        <v>TotalTableDeletions</v>
      </c>
      <c r="AE201" s="34" t="str">
        <f t="shared" si="74"/>
        <v>TotalAttrInsWithTableIns</v>
      </c>
      <c r="AF201" s="34" t="str">
        <f t="shared" si="74"/>
        <v>TotalAttrbDelWithTableDel</v>
      </c>
      <c r="AG201" s="34" t="str">
        <f t="shared" si="74"/>
        <v>TotalAttrInjected</v>
      </c>
      <c r="AH201" s="34" t="str">
        <f t="shared" si="74"/>
        <v>TotalAttrEjected</v>
      </c>
      <c r="AI201" s="34" t="str">
        <f t="shared" si="74"/>
        <v>TatalAttrWithTypeUpd</v>
      </c>
      <c r="AJ201" s="34" t="str">
        <f t="shared" si="74"/>
        <v>TotalAttrInPKUpd</v>
      </c>
      <c r="AK201" s="34" t="str">
        <f t="shared" si="74"/>
        <v>TotalExpansion</v>
      </c>
      <c r="AL201" s="34" t="str">
        <f t="shared" si="74"/>
        <v>TotalMaintenance</v>
      </c>
      <c r="AM201" s="35" t="str">
        <f t="shared" si="74"/>
        <v>TotalActivity</v>
      </c>
      <c r="AN201" s="34" t="str">
        <f t="shared" si="74"/>
        <v>ExpansionRatePerCommit</v>
      </c>
      <c r="AO201" s="34" t="str">
        <f t="shared" si="74"/>
        <v>ExpansionRatePerMonth</v>
      </c>
      <c r="AP201" s="34" t="str">
        <f t="shared" si="74"/>
        <v>ExpansionRatePeryear</v>
      </c>
      <c r="AQ201" s="34" t="str">
        <f t="shared" si="74"/>
        <v>MaintenanceRatePerCommit</v>
      </c>
      <c r="AR201" s="34" t="str">
        <f t="shared" si="74"/>
        <v>MaintenanceRatePerMonth</v>
      </c>
      <c r="AS201" s="34" t="str">
        <f t="shared" si="74"/>
        <v>MaintenanceRatePeryear</v>
      </c>
      <c r="AT201" s="34" t="str">
        <f t="shared" si="74"/>
        <v>TotalActivityRatePerCommit</v>
      </c>
      <c r="AU201" s="34" t="str">
        <f t="shared" si="74"/>
        <v>TotalActivityPerDay</v>
      </c>
      <c r="AV201" s="34" t="str">
        <f t="shared" si="74"/>
        <v>TotalActivityRatePerMonth</v>
      </c>
      <c r="AW201" s="34" t="str">
        <f t="shared" si="74"/>
        <v>TotalAttrActivityRatePeryear</v>
      </c>
      <c r="AX201" s="34" t="str">
        <f t="shared" si="74"/>
        <v>ResizingRatio</v>
      </c>
      <c r="AY201" s="34" t="str">
        <f t="shared" si="74"/>
        <v>Bias</v>
      </c>
      <c r="AZ201" s="34" t="str">
        <f t="shared" si="74"/>
        <v>Acommits/Month</v>
      </c>
      <c r="BA201" s="34" t="str">
        <f t="shared" si="74"/>
        <v>Commits
/Month</v>
      </c>
      <c r="BB201" s="34" t="str">
        <f t="shared" si="74"/>
        <v>Project #Commits</v>
      </c>
      <c r="BC201" s="34" t="str">
        <f t="shared" si="74"/>
        <v>Project FileUpds</v>
      </c>
      <c r="BD201" s="34" t="str">
        <f t="shared" si="74"/>
        <v>Project Start Date UTC</v>
      </c>
      <c r="BE201" s="34" t="str">
        <f t="shared" si="74"/>
        <v>Project End Date UTC</v>
      </c>
      <c r="BF201" s="34" t="str">
        <f t="shared" si="74"/>
        <v>(PUP) Project Upd Period Days</v>
      </c>
      <c r="BG201" s="34" t="str">
        <f t="shared" si="74"/>
        <v>Project Upd Period Months</v>
      </c>
      <c r="BH201" s="34" t="str">
        <f t="shared" si="74"/>
        <v>SUP_PUP_Ratio</v>
      </c>
      <c r="BI201" s="34" t="str">
        <f t="shared" si="74"/>
        <v>SchemaToPrjCommits</v>
      </c>
    </row>
    <row r="202" spans="1:61" x14ac:dyDescent="0.3">
      <c r="A202" s="27" t="s">
        <v>267</v>
      </c>
      <c r="B202" s="36"/>
      <c r="C202" s="36"/>
      <c r="D202" s="36"/>
      <c r="E202" s="36"/>
      <c r="F202" s="36">
        <f t="shared" ref="F202:L202" ca="1" si="75">AVERAGE(INDIRECT(CONCATENATE(F199,":",F200)))</f>
        <v>7.5641025641025639</v>
      </c>
      <c r="G202" s="36"/>
      <c r="H202" s="36">
        <f t="shared" ca="1" si="75"/>
        <v>1.1025641025641026</v>
      </c>
      <c r="I202" s="36"/>
      <c r="J202" s="36">
        <f t="shared" ca="1" si="75"/>
        <v>6.4615384615384617</v>
      </c>
      <c r="K202" s="36"/>
      <c r="L202" s="36">
        <f t="shared" ca="1" si="75"/>
        <v>0.85040549984200042</v>
      </c>
      <c r="M202" s="36"/>
      <c r="N202" s="36"/>
      <c r="O202" s="36"/>
      <c r="P202" s="36"/>
      <c r="Q202" s="36"/>
      <c r="R202" s="36"/>
      <c r="S202" s="36"/>
      <c r="T202" s="36">
        <f ca="1">AVERAGE(INDIRECT(CONCATENATE(T199,":",T200)))</f>
        <v>480.38461538461536</v>
      </c>
      <c r="U202" s="36">
        <f t="shared" ref="U202:BA202" ca="1" si="76">AVERAGE(INDIRECT(CONCATENATE(U199,":",U200)))</f>
        <v>16.348717948717947</v>
      </c>
      <c r="V202" s="36">
        <f t="shared" ca="1" si="76"/>
        <v>1.9794871794871796</v>
      </c>
      <c r="W202" s="36">
        <f t="shared" ca="1" si="76"/>
        <v>14.338461538461539</v>
      </c>
      <c r="X202" s="36">
        <f t="shared" ca="1" si="76"/>
        <v>0.43418685562917014</v>
      </c>
      <c r="Y202" s="36">
        <f t="shared" ca="1" si="76"/>
        <v>10.189743589743589</v>
      </c>
      <c r="Z202" s="36">
        <f t="shared" ca="1" si="76"/>
        <v>11.676923076923076</v>
      </c>
      <c r="AA202" s="36">
        <f t="shared" ca="1" si="76"/>
        <v>67.569230769230771</v>
      </c>
      <c r="AB202" s="36">
        <f t="shared" ca="1" si="76"/>
        <v>79.646153846153851</v>
      </c>
      <c r="AC202" s="36">
        <f t="shared" ca="1" si="76"/>
        <v>5.384615384615385</v>
      </c>
      <c r="AD202" s="36">
        <f t="shared" ca="1" si="76"/>
        <v>3.8974358974358974</v>
      </c>
      <c r="AE202" s="36">
        <f t="shared" ca="1" si="76"/>
        <v>34.041025641025641</v>
      </c>
      <c r="AF202" s="36">
        <f t="shared" ca="1" si="76"/>
        <v>26.128205128205128</v>
      </c>
      <c r="AG202" s="36">
        <f t="shared" ca="1" si="76"/>
        <v>9.4256410256410259</v>
      </c>
      <c r="AH202" s="36">
        <f t="shared" ca="1" si="76"/>
        <v>5.2615384615384615</v>
      </c>
      <c r="AI202" s="36">
        <f t="shared" ca="1" si="76"/>
        <v>8.3435897435897441</v>
      </c>
      <c r="AJ202" s="36">
        <f t="shared" ca="1" si="76"/>
        <v>0.71794871794871795</v>
      </c>
      <c r="AK202" s="36">
        <f t="shared" ca="1" si="76"/>
        <v>43.466666666666669</v>
      </c>
      <c r="AL202" s="36">
        <f t="shared" ca="1" si="76"/>
        <v>40.45128205128205</v>
      </c>
      <c r="AM202" s="36">
        <f t="shared" ca="1" si="76"/>
        <v>83.917948717948718</v>
      </c>
      <c r="AN202" s="36">
        <f t="shared" ca="1" si="76"/>
        <v>2.1286934499887478</v>
      </c>
      <c r="AO202" s="36">
        <f t="shared" ca="1" si="76"/>
        <v>3.9627544790236171</v>
      </c>
      <c r="AP202" s="36">
        <f t="shared" ca="1" si="76"/>
        <v>16.901188441188435</v>
      </c>
      <c r="AQ202" s="36">
        <f t="shared" ca="1" si="76"/>
        <v>2.1002207261845918</v>
      </c>
      <c r="AR202" s="36">
        <f t="shared" ca="1" si="76"/>
        <v>3.3276118932628194</v>
      </c>
      <c r="AS202" s="36">
        <f t="shared" ca="1" si="76"/>
        <v>16.252063492063488</v>
      </c>
      <c r="AT202" s="36">
        <f t="shared" ca="1" si="76"/>
        <v>4.2289141761733395</v>
      </c>
      <c r="AU202" s="36">
        <f t="shared" ca="1" si="76"/>
        <v>0.52363831550310047</v>
      </c>
      <c r="AV202" s="36">
        <f t="shared" ca="1" si="76"/>
        <v>7.2903663722864369</v>
      </c>
      <c r="AW202" s="36">
        <f t="shared" ca="1" si="76"/>
        <v>33.153251933251923</v>
      </c>
      <c r="AX202" s="36">
        <f t="shared" ca="1" si="76"/>
        <v>1.3498589065137783</v>
      </c>
      <c r="AY202" s="36">
        <f t="shared" ca="1" si="76"/>
        <v>0.58190976699994812</v>
      </c>
      <c r="AZ202" s="36">
        <f t="shared" ca="1" si="76"/>
        <v>0.79785196584187956</v>
      </c>
      <c r="BA202" s="36">
        <f t="shared" ca="1" si="76"/>
        <v>1.757518639942411</v>
      </c>
      <c r="BB202" s="36">
        <f t="shared" ref="BB202:BI202" ca="1" si="77">AVERAGE(INDIRECT(CONCATENATE(BB199,":",BB200)))</f>
        <v>950.2717948717949</v>
      </c>
      <c r="BC202" s="36">
        <f t="shared" ca="1" si="77"/>
        <v>7174.3589743589746</v>
      </c>
      <c r="BD202" s="36"/>
      <c r="BE202" s="36"/>
      <c r="BF202" s="36">
        <f t="shared" ca="1" si="77"/>
        <v>1238.1897435897436</v>
      </c>
      <c r="BG202" s="36">
        <f t="shared" ca="1" si="77"/>
        <v>40.200000000000003</v>
      </c>
      <c r="BH202" s="36">
        <f t="shared" ca="1" si="77"/>
        <v>0.3871832401559942</v>
      </c>
      <c r="BI202" s="36">
        <f t="shared" ca="1" si="77"/>
        <v>5.2807529589043611E-2</v>
      </c>
    </row>
    <row r="203" spans="1:61" ht="14.5" x14ac:dyDescent="0.35">
      <c r="A203" s="37" t="s">
        <v>268</v>
      </c>
      <c r="B203" s="38"/>
      <c r="C203" s="38"/>
      <c r="D203" s="38"/>
      <c r="E203" s="38"/>
      <c r="F203" s="38">
        <f t="shared" ref="F203:L203" ca="1" si="78">COUNT(INDIRECT(CONCATENATE(F199,":",F200)))</f>
        <v>195</v>
      </c>
      <c r="G203" s="38"/>
      <c r="H203" s="38">
        <f t="shared" ca="1" si="78"/>
        <v>195</v>
      </c>
      <c r="I203" s="38"/>
      <c r="J203" s="38">
        <f t="shared" ca="1" si="78"/>
        <v>195</v>
      </c>
      <c r="K203" s="38"/>
      <c r="L203" s="38">
        <f t="shared" ca="1" si="78"/>
        <v>161</v>
      </c>
      <c r="M203" s="38"/>
      <c r="N203" s="38"/>
      <c r="O203" s="38"/>
      <c r="P203" s="38"/>
      <c r="Q203" s="38"/>
      <c r="R203" s="38"/>
      <c r="S203" s="38"/>
      <c r="T203" s="38">
        <f ca="1">COUNT(INDIRECT(CONCATENATE(T199,":",T200)))</f>
        <v>195</v>
      </c>
      <c r="U203" s="38">
        <f t="shared" ref="U203:BA203" ca="1" si="79">COUNT(INDIRECT(CONCATENATE(U199,":",U200)))</f>
        <v>195</v>
      </c>
      <c r="V203" s="38">
        <f t="shared" ca="1" si="79"/>
        <v>195</v>
      </c>
      <c r="W203" s="38">
        <f t="shared" ca="1" si="79"/>
        <v>195</v>
      </c>
      <c r="X203" s="38">
        <f t="shared" ca="1" si="79"/>
        <v>195</v>
      </c>
      <c r="Y203" s="38">
        <f t="shared" ca="1" si="79"/>
        <v>195</v>
      </c>
      <c r="Z203" s="38">
        <f t="shared" ca="1" si="79"/>
        <v>195</v>
      </c>
      <c r="AA203" s="38">
        <f t="shared" ca="1" si="79"/>
        <v>195</v>
      </c>
      <c r="AB203" s="38">
        <f t="shared" ca="1" si="79"/>
        <v>195</v>
      </c>
      <c r="AC203" s="38">
        <f t="shared" ca="1" si="79"/>
        <v>195</v>
      </c>
      <c r="AD203" s="38">
        <f t="shared" ca="1" si="79"/>
        <v>195</v>
      </c>
      <c r="AE203" s="38">
        <f t="shared" ca="1" si="79"/>
        <v>195</v>
      </c>
      <c r="AF203" s="38">
        <f t="shared" ca="1" si="79"/>
        <v>195</v>
      </c>
      <c r="AG203" s="38">
        <f t="shared" ca="1" si="79"/>
        <v>195</v>
      </c>
      <c r="AH203" s="38">
        <f t="shared" ca="1" si="79"/>
        <v>195</v>
      </c>
      <c r="AI203" s="38">
        <f t="shared" ca="1" si="79"/>
        <v>195</v>
      </c>
      <c r="AJ203" s="38">
        <f t="shared" ca="1" si="79"/>
        <v>195</v>
      </c>
      <c r="AK203" s="38">
        <f t="shared" ca="1" si="79"/>
        <v>195</v>
      </c>
      <c r="AL203" s="38">
        <f t="shared" ca="1" si="79"/>
        <v>195</v>
      </c>
      <c r="AM203" s="38">
        <f t="shared" ca="1" si="79"/>
        <v>195</v>
      </c>
      <c r="AN203" s="38">
        <f t="shared" ca="1" si="79"/>
        <v>195</v>
      </c>
      <c r="AO203" s="38">
        <f t="shared" ca="1" si="79"/>
        <v>195</v>
      </c>
      <c r="AP203" s="38">
        <f t="shared" ca="1" si="79"/>
        <v>195</v>
      </c>
      <c r="AQ203" s="38">
        <f t="shared" ca="1" si="79"/>
        <v>195</v>
      </c>
      <c r="AR203" s="38">
        <f t="shared" ca="1" si="79"/>
        <v>195</v>
      </c>
      <c r="AS203" s="38">
        <f t="shared" ca="1" si="79"/>
        <v>195</v>
      </c>
      <c r="AT203" s="38">
        <f t="shared" ca="1" si="79"/>
        <v>195</v>
      </c>
      <c r="AU203" s="38">
        <f t="shared" ca="1" si="79"/>
        <v>195</v>
      </c>
      <c r="AV203" s="38">
        <f t="shared" ca="1" si="79"/>
        <v>195</v>
      </c>
      <c r="AW203" s="38">
        <f t="shared" ca="1" si="79"/>
        <v>195</v>
      </c>
      <c r="AX203" s="38">
        <f t="shared" ca="1" si="79"/>
        <v>195</v>
      </c>
      <c r="AY203" s="38">
        <f t="shared" ca="1" si="79"/>
        <v>161</v>
      </c>
      <c r="AZ203" s="38">
        <f t="shared" ca="1" si="79"/>
        <v>195</v>
      </c>
      <c r="BA203" s="38">
        <f t="shared" ca="1" si="79"/>
        <v>195</v>
      </c>
      <c r="BB203" s="38">
        <f t="shared" ref="BB203:BI203" ca="1" si="80">COUNT(INDIRECT(CONCATENATE(BB199,":",BB200)))</f>
        <v>195</v>
      </c>
      <c r="BC203" s="38">
        <f t="shared" ca="1" si="80"/>
        <v>195</v>
      </c>
      <c r="BD203" s="38"/>
      <c r="BE203" s="38"/>
      <c r="BF203" s="38">
        <f t="shared" ca="1" si="80"/>
        <v>195</v>
      </c>
      <c r="BG203" s="38">
        <f t="shared" ca="1" si="80"/>
        <v>195</v>
      </c>
      <c r="BH203" s="38">
        <f t="shared" ca="1" si="80"/>
        <v>195</v>
      </c>
      <c r="BI203" s="38">
        <f t="shared" ca="1" si="80"/>
        <v>195</v>
      </c>
    </row>
    <row r="204" spans="1:61" x14ac:dyDescent="0.3">
      <c r="A204" s="27" t="s">
        <v>264</v>
      </c>
      <c r="C204" s="32"/>
      <c r="D204" s="32"/>
      <c r="E204" s="32"/>
      <c r="F204" s="32">
        <f t="shared" ref="F204:L204" ca="1" si="81">MAX(INDIRECT(CONCATENATE(F199,":",F200)))</f>
        <v>232</v>
      </c>
      <c r="G204" s="32"/>
      <c r="H204" s="32">
        <f t="shared" ca="1" si="81"/>
        <v>31</v>
      </c>
      <c r="J204" s="32">
        <f t="shared" ca="1" si="81"/>
        <v>207</v>
      </c>
      <c r="K204" s="32"/>
      <c r="L204" s="32">
        <f t="shared" ca="1" si="81"/>
        <v>1</v>
      </c>
      <c r="Q204" s="32"/>
      <c r="R204" s="32"/>
      <c r="S204" s="32"/>
      <c r="T204" s="32">
        <f ca="1">MAX(INDIRECT(CONCATENATE(T199,":",T200)))</f>
        <v>3170</v>
      </c>
      <c r="U204" s="32">
        <f t="shared" ref="U204:BA204" ca="1" si="82">MAX(INDIRECT(CONCATENATE(U199,":",U200)))</f>
        <v>105</v>
      </c>
      <c r="V204" s="32">
        <f t="shared" ca="1" si="82"/>
        <v>9</v>
      </c>
      <c r="W204" s="32">
        <f t="shared" ca="1" si="82"/>
        <v>516</v>
      </c>
      <c r="X204" s="32">
        <f t="shared" ca="1" si="82"/>
        <v>0.92307692307692313</v>
      </c>
      <c r="Y204" s="32">
        <f t="shared" ca="1" si="82"/>
        <v>227</v>
      </c>
      <c r="Z204" s="32">
        <f t="shared" ca="1" si="82"/>
        <v>227</v>
      </c>
      <c r="AA204" s="32">
        <f t="shared" ca="1" si="82"/>
        <v>1665</v>
      </c>
      <c r="AB204" s="32">
        <f t="shared" ca="1" si="82"/>
        <v>1665</v>
      </c>
      <c r="AC204" s="32">
        <f t="shared" ca="1" si="82"/>
        <v>301</v>
      </c>
      <c r="AD204" s="32">
        <f t="shared" ca="1" si="82"/>
        <v>214</v>
      </c>
      <c r="AE204" s="32">
        <f t="shared" ca="1" si="82"/>
        <v>1774</v>
      </c>
      <c r="AF204" s="32">
        <f t="shared" ca="1" si="82"/>
        <v>1321</v>
      </c>
      <c r="AG204" s="32">
        <f t="shared" ca="1" si="82"/>
        <v>278</v>
      </c>
      <c r="AH204" s="32">
        <f t="shared" ca="1" si="82"/>
        <v>184</v>
      </c>
      <c r="AI204" s="32">
        <f t="shared" ca="1" si="82"/>
        <v>331</v>
      </c>
      <c r="AJ204" s="32">
        <f t="shared" ca="1" si="82"/>
        <v>54</v>
      </c>
      <c r="AK204" s="32">
        <f t="shared" ca="1" si="82"/>
        <v>2014</v>
      </c>
      <c r="AL204" s="32">
        <f t="shared" ca="1" si="82"/>
        <v>1831</v>
      </c>
      <c r="AM204" s="32">
        <f t="shared" ca="1" si="82"/>
        <v>3845</v>
      </c>
      <c r="AN204" s="32">
        <f t="shared" ca="1" si="82"/>
        <v>27.3888888888888</v>
      </c>
      <c r="AO204" s="32">
        <f t="shared" ca="1" si="82"/>
        <v>62</v>
      </c>
      <c r="AP204" s="32">
        <f t="shared" ca="1" si="82"/>
        <v>268</v>
      </c>
      <c r="AQ204" s="32">
        <f t="shared" ca="1" si="82"/>
        <v>43</v>
      </c>
      <c r="AR204" s="32">
        <f t="shared" ca="1" si="82"/>
        <v>75</v>
      </c>
      <c r="AS204" s="32">
        <f t="shared" ca="1" si="82"/>
        <v>387</v>
      </c>
      <c r="AT204" s="32">
        <f t="shared" ca="1" si="82"/>
        <v>70.3888888888888</v>
      </c>
      <c r="AU204" s="32">
        <f t="shared" ca="1" si="82"/>
        <v>11</v>
      </c>
      <c r="AV204" s="32">
        <f t="shared" ca="1" si="82"/>
        <v>137</v>
      </c>
      <c r="AW204" s="32">
        <f t="shared" ca="1" si="82"/>
        <v>633.5</v>
      </c>
      <c r="AX204" s="32">
        <f t="shared" ca="1" si="82"/>
        <v>6.5</v>
      </c>
      <c r="AY204" s="32">
        <f t="shared" ca="1" si="82"/>
        <v>1</v>
      </c>
      <c r="AZ204" s="32">
        <f t="shared" ca="1" si="82"/>
        <v>7</v>
      </c>
      <c r="BA204" s="32">
        <f t="shared" ca="1" si="82"/>
        <v>12</v>
      </c>
      <c r="BB204" s="32">
        <f t="shared" ref="BB204:BI204" ca="1" si="83">MAX(INDIRECT(CONCATENATE(BB199,":",BB200)))</f>
        <v>31566</v>
      </c>
      <c r="BC204" s="32">
        <f t="shared" ca="1" si="83"/>
        <v>123980</v>
      </c>
      <c r="BD204" s="32"/>
      <c r="BE204" s="32"/>
      <c r="BF204" s="32">
        <f t="shared" ca="1" si="83"/>
        <v>6031</v>
      </c>
      <c r="BG204" s="32">
        <f t="shared" ca="1" si="83"/>
        <v>198</v>
      </c>
      <c r="BH204" s="32">
        <f t="shared" ca="1" si="83"/>
        <v>1</v>
      </c>
      <c r="BI204" s="32">
        <f t="shared" ca="1" si="83"/>
        <v>0.52631578947368418</v>
      </c>
    </row>
    <row r="205" spans="1:61" x14ac:dyDescent="0.3">
      <c r="A205" s="27" t="s">
        <v>269</v>
      </c>
      <c r="B205" s="36"/>
      <c r="C205" s="36"/>
      <c r="D205" s="36"/>
      <c r="E205" s="36"/>
      <c r="F205" s="36">
        <f t="shared" ref="F205:L205" ca="1" si="84">MEDIAN(INDIRECT(CONCATENATE(F199,":",F200)))</f>
        <v>2</v>
      </c>
      <c r="G205" s="36"/>
      <c r="H205" s="36">
        <f t="shared" ca="1" si="84"/>
        <v>0</v>
      </c>
      <c r="I205" s="36"/>
      <c r="J205" s="36">
        <f t="shared" ca="1" si="84"/>
        <v>2</v>
      </c>
      <c r="K205" s="36"/>
      <c r="L205" s="36">
        <f t="shared" ca="1" si="84"/>
        <v>1</v>
      </c>
      <c r="M205" s="36"/>
      <c r="N205" s="36"/>
      <c r="O205" s="36"/>
      <c r="P205" s="36"/>
      <c r="Q205" s="36"/>
      <c r="R205" s="36"/>
      <c r="S205" s="36"/>
      <c r="T205" s="36">
        <f ca="1">MEDIAN(INDIRECT(CONCATENATE(T199,":",T200)))</f>
        <v>249</v>
      </c>
      <c r="U205" s="36">
        <f t="shared" ref="U205:BA205" ca="1" si="85">MEDIAN(INDIRECT(CONCATENATE(U199,":",U200)))</f>
        <v>9</v>
      </c>
      <c r="V205" s="36">
        <f t="shared" ca="1" si="85"/>
        <v>1</v>
      </c>
      <c r="W205" s="36">
        <f t="shared" ca="1" si="85"/>
        <v>4</v>
      </c>
      <c r="X205" s="36">
        <f t="shared" ca="1" si="85"/>
        <v>0.5</v>
      </c>
      <c r="Y205" s="36">
        <f t="shared" ca="1" si="85"/>
        <v>4</v>
      </c>
      <c r="Z205" s="36">
        <f t="shared" ca="1" si="85"/>
        <v>5</v>
      </c>
      <c r="AA205" s="36">
        <f t="shared" ca="1" si="85"/>
        <v>23</v>
      </c>
      <c r="AB205" s="36">
        <f t="shared" ca="1" si="85"/>
        <v>27</v>
      </c>
      <c r="AC205" s="36">
        <f t="shared" ca="1" si="85"/>
        <v>1</v>
      </c>
      <c r="AD205" s="36">
        <f t="shared" ca="1" si="85"/>
        <v>0</v>
      </c>
      <c r="AE205" s="36">
        <f t="shared" ca="1" si="85"/>
        <v>2</v>
      </c>
      <c r="AF205" s="36">
        <f t="shared" ca="1" si="85"/>
        <v>0</v>
      </c>
      <c r="AG205" s="36">
        <f t="shared" ca="1" si="85"/>
        <v>1</v>
      </c>
      <c r="AH205" s="36">
        <f t="shared" ca="1" si="85"/>
        <v>0</v>
      </c>
      <c r="AI205" s="36">
        <f t="shared" ca="1" si="85"/>
        <v>1</v>
      </c>
      <c r="AJ205" s="36">
        <f t="shared" ca="1" si="85"/>
        <v>0</v>
      </c>
      <c r="AK205" s="36">
        <f t="shared" ca="1" si="85"/>
        <v>6</v>
      </c>
      <c r="AL205" s="36">
        <f t="shared" ca="1" si="85"/>
        <v>3</v>
      </c>
      <c r="AM205" s="36">
        <f t="shared" ca="1" si="85"/>
        <v>10</v>
      </c>
      <c r="AN205" s="36">
        <f t="shared" ca="1" si="85"/>
        <v>1</v>
      </c>
      <c r="AO205" s="36">
        <f t="shared" ca="1" si="85"/>
        <v>0.84</v>
      </c>
      <c r="AP205" s="36">
        <f t="shared" ca="1" si="85"/>
        <v>4</v>
      </c>
      <c r="AQ205" s="36">
        <f t="shared" ca="1" si="85"/>
        <v>0.6</v>
      </c>
      <c r="AR205" s="36">
        <f t="shared" ca="1" si="85"/>
        <v>0.33333333333333298</v>
      </c>
      <c r="AS205" s="36">
        <f t="shared" ca="1" si="85"/>
        <v>2</v>
      </c>
      <c r="AT205" s="36">
        <f t="shared" ca="1" si="85"/>
        <v>1.6666666666666601</v>
      </c>
      <c r="AU205" s="36">
        <f t="shared" ca="1" si="85"/>
        <v>7.5085324232081918E-2</v>
      </c>
      <c r="AV205" s="36">
        <f t="shared" ca="1" si="85"/>
        <v>1.09523809523809</v>
      </c>
      <c r="AW205" s="36">
        <f t="shared" ca="1" si="85"/>
        <v>6.3333333333333304</v>
      </c>
      <c r="AX205" s="36">
        <f t="shared" ca="1" si="85"/>
        <v>1</v>
      </c>
      <c r="AY205" s="36">
        <f t="shared" ca="1" si="85"/>
        <v>0.6</v>
      </c>
      <c r="AZ205" s="36">
        <f t="shared" ca="1" si="85"/>
        <v>0.33333333333333331</v>
      </c>
      <c r="BA205" s="36">
        <f t="shared" ca="1" si="85"/>
        <v>1</v>
      </c>
      <c r="BB205" s="36">
        <f t="shared" ref="BB205:BI205" ca="1" si="86">MEDIAN(INDIRECT(CONCATENATE(BB199,":",BB200)))</f>
        <v>185</v>
      </c>
      <c r="BC205" s="36">
        <f t="shared" ca="1" si="86"/>
        <v>848</v>
      </c>
      <c r="BD205" s="36"/>
      <c r="BE205" s="36"/>
      <c r="BF205" s="36">
        <f t="shared" ca="1" si="86"/>
        <v>1055</v>
      </c>
      <c r="BG205" s="36">
        <f t="shared" ca="1" si="86"/>
        <v>34</v>
      </c>
      <c r="BH205" s="36">
        <f t="shared" ca="1" si="86"/>
        <v>0.30130718954248364</v>
      </c>
      <c r="BI205" s="36">
        <f t="shared" ca="1" si="86"/>
        <v>3.125E-2</v>
      </c>
    </row>
    <row r="206" spans="1:61" x14ac:dyDescent="0.3">
      <c r="A206" s="27" t="s">
        <v>265</v>
      </c>
      <c r="C206" s="32"/>
      <c r="D206" s="32"/>
      <c r="E206" s="32"/>
      <c r="F206" s="32">
        <f t="shared" ref="F206:L206" ca="1" si="87">MIN(INDIRECT(CONCATENATE(F199,":",F200)))</f>
        <v>0</v>
      </c>
      <c r="G206" s="32"/>
      <c r="H206" s="32">
        <f t="shared" ca="1" si="87"/>
        <v>0</v>
      </c>
      <c r="J206" s="32">
        <f t="shared" ca="1" si="87"/>
        <v>0</v>
      </c>
      <c r="K206" s="32"/>
      <c r="L206" s="32">
        <f t="shared" ca="1" si="87"/>
        <v>0</v>
      </c>
      <c r="Q206" s="32"/>
      <c r="R206" s="32"/>
      <c r="S206" s="32"/>
      <c r="T206" s="32">
        <f ca="1">MIN(INDIRECT(CONCATENATE(T199,":",T200)))</f>
        <v>0</v>
      </c>
      <c r="U206" s="32">
        <f t="shared" ref="U206:BA206" ca="1" si="88">MIN(INDIRECT(CONCATENATE(U199,":",U200)))</f>
        <v>1</v>
      </c>
      <c r="V206" s="32">
        <f t="shared" ca="1" si="88"/>
        <v>1</v>
      </c>
      <c r="W206" s="32">
        <f t="shared" ca="1" si="88"/>
        <v>2</v>
      </c>
      <c r="X206" s="32">
        <f t="shared" ca="1" si="88"/>
        <v>0</v>
      </c>
      <c r="Y206" s="32">
        <f t="shared" ca="1" si="88"/>
        <v>1</v>
      </c>
      <c r="Z206" s="32">
        <f t="shared" ca="1" si="88"/>
        <v>1</v>
      </c>
      <c r="AA206" s="32">
        <f t="shared" ca="1" si="88"/>
        <v>1</v>
      </c>
      <c r="AB206" s="32">
        <f t="shared" ca="1" si="88"/>
        <v>1</v>
      </c>
      <c r="AC206" s="32">
        <f t="shared" ca="1" si="88"/>
        <v>0</v>
      </c>
      <c r="AD206" s="32">
        <f t="shared" ca="1" si="88"/>
        <v>0</v>
      </c>
      <c r="AE206" s="32">
        <f t="shared" ca="1" si="88"/>
        <v>0</v>
      </c>
      <c r="AF206" s="32">
        <f t="shared" ca="1" si="88"/>
        <v>0</v>
      </c>
      <c r="AG206" s="32">
        <f t="shared" ca="1" si="88"/>
        <v>0</v>
      </c>
      <c r="AH206" s="32">
        <f t="shared" ca="1" si="88"/>
        <v>0</v>
      </c>
      <c r="AI206" s="32">
        <f t="shared" ca="1" si="88"/>
        <v>0</v>
      </c>
      <c r="AJ206" s="32">
        <f t="shared" ca="1" si="88"/>
        <v>0</v>
      </c>
      <c r="AK206" s="32">
        <f t="shared" ca="1" si="88"/>
        <v>0</v>
      </c>
      <c r="AL206" s="32">
        <f t="shared" ca="1" si="88"/>
        <v>0</v>
      </c>
      <c r="AM206" s="32">
        <f t="shared" ca="1" si="88"/>
        <v>0</v>
      </c>
      <c r="AN206" s="32">
        <f t="shared" ca="1" si="88"/>
        <v>0</v>
      </c>
      <c r="AO206" s="32">
        <f t="shared" ca="1" si="88"/>
        <v>0</v>
      </c>
      <c r="AP206" s="32">
        <f t="shared" ca="1" si="88"/>
        <v>0</v>
      </c>
      <c r="AQ206" s="32">
        <f t="shared" ca="1" si="88"/>
        <v>0</v>
      </c>
      <c r="AR206" s="32">
        <f t="shared" ca="1" si="88"/>
        <v>0</v>
      </c>
      <c r="AS206" s="32">
        <f t="shared" ca="1" si="88"/>
        <v>0</v>
      </c>
      <c r="AT206" s="32">
        <f t="shared" ca="1" si="88"/>
        <v>0</v>
      </c>
      <c r="AU206" s="32">
        <f t="shared" ca="1" si="88"/>
        <v>0</v>
      </c>
      <c r="AV206" s="32">
        <f t="shared" ca="1" si="88"/>
        <v>0</v>
      </c>
      <c r="AW206" s="32">
        <f t="shared" ca="1" si="88"/>
        <v>0</v>
      </c>
      <c r="AX206" s="32">
        <f t="shared" ca="1" si="88"/>
        <v>8.5106382978723402E-2</v>
      </c>
      <c r="AY206" s="32">
        <f t="shared" ca="1" si="88"/>
        <v>0</v>
      </c>
      <c r="AZ206" s="32">
        <f t="shared" ca="1" si="88"/>
        <v>0</v>
      </c>
      <c r="BA206" s="32">
        <f t="shared" ca="1" si="88"/>
        <v>3.0303030303030304E-2</v>
      </c>
      <c r="BB206" s="32">
        <f t="shared" ref="BB206:BI206" ca="1" si="89">MIN(INDIRECT(CONCATENATE(BB199,":",BB200)))</f>
        <v>7</v>
      </c>
      <c r="BC206" s="32">
        <f t="shared" ca="1" si="89"/>
        <v>35</v>
      </c>
      <c r="BD206" s="32"/>
      <c r="BE206" s="32"/>
      <c r="BF206" s="32">
        <f t="shared" ca="1" si="89"/>
        <v>4</v>
      </c>
      <c r="BG206" s="32">
        <f t="shared" ca="1" si="89"/>
        <v>0</v>
      </c>
      <c r="BH206" s="32">
        <f t="shared" ca="1" si="89"/>
        <v>0</v>
      </c>
      <c r="BI206" s="32">
        <f t="shared" ca="1" si="89"/>
        <v>2.8511689792815053E-4</v>
      </c>
    </row>
    <row r="207" spans="1:61" x14ac:dyDescent="0.3">
      <c r="A207" s="29"/>
      <c r="H207" s="27"/>
      <c r="I207" s="27"/>
      <c r="M207" s="27"/>
      <c r="N207" s="27"/>
      <c r="O207" s="27"/>
      <c r="P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61" x14ac:dyDescent="0.3">
      <c r="A208" s="27" t="s">
        <v>271</v>
      </c>
      <c r="C208" s="32"/>
      <c r="D208" s="32"/>
      <c r="E208" s="32"/>
      <c r="F208" s="32">
        <f t="shared" ref="F208:L208" ca="1" si="90">MODE(INDIRECT(CONCATENATE(F199,":",F200)))</f>
        <v>1</v>
      </c>
      <c r="G208" s="32"/>
      <c r="H208" s="32">
        <f t="shared" ca="1" si="90"/>
        <v>0</v>
      </c>
      <c r="J208" s="32">
        <f t="shared" ca="1" si="90"/>
        <v>1</v>
      </c>
      <c r="K208" s="32"/>
      <c r="L208" s="32">
        <f t="shared" ca="1" si="90"/>
        <v>1</v>
      </c>
      <c r="Q208" s="32"/>
      <c r="R208" s="32"/>
      <c r="S208" s="32"/>
      <c r="T208" s="32">
        <f ca="1">MODE(INDIRECT(CONCATENATE(T199,":",T200)))</f>
        <v>0</v>
      </c>
      <c r="U208" s="32">
        <f t="shared" ref="U208:BA208" ca="1" si="91">MODE(INDIRECT(CONCATENATE(U199,":",U200)))</f>
        <v>1</v>
      </c>
      <c r="V208" s="32">
        <f t="shared" ca="1" si="91"/>
        <v>1</v>
      </c>
      <c r="W208" s="32">
        <f t="shared" ca="1" si="91"/>
        <v>2</v>
      </c>
      <c r="X208" s="32">
        <f t="shared" ca="1" si="91"/>
        <v>0.5</v>
      </c>
      <c r="Y208" s="32">
        <f t="shared" ca="1" si="91"/>
        <v>1</v>
      </c>
      <c r="Z208" s="32">
        <f t="shared" ca="1" si="91"/>
        <v>1</v>
      </c>
      <c r="AA208" s="32">
        <f t="shared" ca="1" si="91"/>
        <v>6</v>
      </c>
      <c r="AB208" s="32">
        <f t="shared" ca="1" si="91"/>
        <v>23</v>
      </c>
      <c r="AC208" s="32">
        <f t="shared" ca="1" si="91"/>
        <v>0</v>
      </c>
      <c r="AD208" s="32">
        <f t="shared" ca="1" si="91"/>
        <v>0</v>
      </c>
      <c r="AE208" s="32">
        <f t="shared" ca="1" si="91"/>
        <v>0</v>
      </c>
      <c r="AF208" s="32">
        <f t="shared" ca="1" si="91"/>
        <v>0</v>
      </c>
      <c r="AG208" s="32">
        <f t="shared" ca="1" si="91"/>
        <v>0</v>
      </c>
      <c r="AH208" s="32">
        <f t="shared" ca="1" si="91"/>
        <v>0</v>
      </c>
      <c r="AI208" s="32">
        <f t="shared" ca="1" si="91"/>
        <v>0</v>
      </c>
      <c r="AJ208" s="32">
        <f t="shared" ca="1" si="91"/>
        <v>0</v>
      </c>
      <c r="AK208" s="32">
        <f t="shared" ca="1" si="91"/>
        <v>0</v>
      </c>
      <c r="AL208" s="32">
        <f t="shared" ca="1" si="91"/>
        <v>0</v>
      </c>
      <c r="AM208" s="32">
        <f t="shared" ca="1" si="91"/>
        <v>0</v>
      </c>
      <c r="AN208" s="32">
        <f t="shared" ca="1" si="91"/>
        <v>0</v>
      </c>
      <c r="AO208" s="32">
        <f t="shared" ca="1" si="91"/>
        <v>0</v>
      </c>
      <c r="AP208" s="32">
        <f t="shared" ca="1" si="91"/>
        <v>0</v>
      </c>
      <c r="AQ208" s="32">
        <f t="shared" ca="1" si="91"/>
        <v>0</v>
      </c>
      <c r="AR208" s="32">
        <f t="shared" ca="1" si="91"/>
        <v>0</v>
      </c>
      <c r="AS208" s="32">
        <f t="shared" ca="1" si="91"/>
        <v>0</v>
      </c>
      <c r="AT208" s="32">
        <f t="shared" ca="1" si="91"/>
        <v>0</v>
      </c>
      <c r="AU208" s="32">
        <f t="shared" ca="1" si="91"/>
        <v>0</v>
      </c>
      <c r="AV208" s="32">
        <f t="shared" ca="1" si="91"/>
        <v>0</v>
      </c>
      <c r="AW208" s="32">
        <f t="shared" ca="1" si="91"/>
        <v>0</v>
      </c>
      <c r="AX208" s="32">
        <f t="shared" ca="1" si="91"/>
        <v>1</v>
      </c>
      <c r="AY208" s="32">
        <f t="shared" ca="1" si="91"/>
        <v>1</v>
      </c>
      <c r="AZ208" s="32">
        <f t="shared" ca="1" si="91"/>
        <v>0</v>
      </c>
      <c r="BA208" s="32">
        <f t="shared" ca="1" si="91"/>
        <v>2</v>
      </c>
      <c r="BB208" s="32">
        <f t="shared" ref="BB208:BI208" ca="1" si="92">MODE(INDIRECT(CONCATENATE(BB199,":",BB200)))</f>
        <v>89</v>
      </c>
      <c r="BC208" s="32">
        <f t="shared" ca="1" si="92"/>
        <v>116</v>
      </c>
      <c r="BD208" s="32"/>
      <c r="BE208" s="32"/>
      <c r="BF208" s="32">
        <f t="shared" ca="1" si="92"/>
        <v>1217</v>
      </c>
      <c r="BG208" s="32">
        <f t="shared" ca="1" si="92"/>
        <v>48</v>
      </c>
      <c r="BH208" s="32">
        <f t="shared" ca="1" si="92"/>
        <v>0</v>
      </c>
      <c r="BI208" s="32">
        <f t="shared" ca="1" si="92"/>
        <v>5.5555555555555552E-2</v>
      </c>
    </row>
    <row r="209" spans="1:61" x14ac:dyDescent="0.3">
      <c r="A209" s="27" t="s">
        <v>270</v>
      </c>
      <c r="B209" s="36"/>
      <c r="C209" s="36"/>
      <c r="D209" s="36"/>
      <c r="E209" s="36"/>
      <c r="F209" s="36">
        <f t="shared" ref="F209:L209" ca="1" si="93">STDEVP(INDIRECT(CONCATENATE(F199,":",F200)))</f>
        <v>22.31797582011929</v>
      </c>
      <c r="G209" s="36"/>
      <c r="H209" s="36">
        <f t="shared" ca="1" si="93"/>
        <v>3.3527246615472723</v>
      </c>
      <c r="I209" s="36"/>
      <c r="J209" s="36">
        <f t="shared" ca="1" si="93"/>
        <v>19.401620542738645</v>
      </c>
      <c r="K209" s="36"/>
      <c r="L209" s="36">
        <f t="shared" ca="1" si="93"/>
        <v>0.26926633285527812</v>
      </c>
      <c r="M209" s="36"/>
      <c r="N209" s="36"/>
      <c r="O209" s="36"/>
      <c r="P209" s="36"/>
      <c r="Q209" s="36"/>
      <c r="R209" s="36"/>
      <c r="S209" s="36"/>
      <c r="T209" s="36">
        <f ca="1">STDEVP(INDIRECT(CONCATENATE(T199,":",T200)))</f>
        <v>623.32334348437837</v>
      </c>
      <c r="U209" s="36">
        <f t="shared" ref="U209:BA209" ca="1" si="94">STDEVP(INDIRECT(CONCATENATE(U199,":",U200)))</f>
        <v>20.453359974678499</v>
      </c>
      <c r="V209" s="36">
        <f t="shared" ca="1" si="94"/>
        <v>1.6011501454570627</v>
      </c>
      <c r="W209" s="36">
        <f t="shared" ca="1" si="94"/>
        <v>44.608246997581496</v>
      </c>
      <c r="X209" s="36">
        <f t="shared" ca="1" si="94"/>
        <v>0.26707968733907161</v>
      </c>
      <c r="Y209" s="36">
        <f t="shared" ca="1" si="94"/>
        <v>21.132788897845934</v>
      </c>
      <c r="Z209" s="36">
        <f t="shared" ca="1" si="94"/>
        <v>23.052520431068963</v>
      </c>
      <c r="AA209" s="36">
        <f t="shared" ca="1" si="94"/>
        <v>155.97494564396891</v>
      </c>
      <c r="AB209" s="36">
        <f t="shared" ca="1" si="94"/>
        <v>167.25746443218617</v>
      </c>
      <c r="AC209" s="36">
        <f t="shared" ca="1" si="94"/>
        <v>22.930905563895116</v>
      </c>
      <c r="AD209" s="36">
        <f t="shared" ca="1" si="94"/>
        <v>17.6881749167888</v>
      </c>
      <c r="AE209" s="36">
        <f t="shared" ca="1" si="94"/>
        <v>140.69479008805698</v>
      </c>
      <c r="AF209" s="36">
        <f t="shared" ca="1" si="94"/>
        <v>117.92069901316221</v>
      </c>
      <c r="AG209" s="36">
        <f t="shared" ca="1" si="94"/>
        <v>29.225881732646229</v>
      </c>
      <c r="AH209" s="36">
        <f t="shared" ca="1" si="94"/>
        <v>20.014822909400785</v>
      </c>
      <c r="AI209" s="36">
        <f t="shared" ca="1" si="94"/>
        <v>30.631304540991586</v>
      </c>
      <c r="AJ209" s="36">
        <f t="shared" ca="1" si="94"/>
        <v>4.7982300045805779</v>
      </c>
      <c r="AK209" s="36">
        <f t="shared" ca="1" si="94"/>
        <v>163.95272197415645</v>
      </c>
      <c r="AL209" s="36">
        <f t="shared" ca="1" si="94"/>
        <v>158.28118904673622</v>
      </c>
      <c r="AM209" s="36">
        <f t="shared" ca="1" si="94"/>
        <v>318.71923732643762</v>
      </c>
      <c r="AN209" s="36">
        <f t="shared" ca="1" si="94"/>
        <v>3.2491207569951701</v>
      </c>
      <c r="AO209" s="36">
        <f t="shared" ca="1" si="94"/>
        <v>8.5699958623796828</v>
      </c>
      <c r="AP209" s="36">
        <f t="shared" ca="1" si="94"/>
        <v>37.78062468327613</v>
      </c>
      <c r="AQ209" s="36">
        <f t="shared" ca="1" si="94"/>
        <v>5.194693318874906</v>
      </c>
      <c r="AR209" s="36">
        <f t="shared" ca="1" si="94"/>
        <v>8.7367149963088675</v>
      </c>
      <c r="AS209" s="36">
        <f t="shared" ca="1" si="94"/>
        <v>46.975423226945864</v>
      </c>
      <c r="AT209" s="36">
        <f t="shared" ca="1" si="94"/>
        <v>7.7389425851308129</v>
      </c>
      <c r="AU209" s="36">
        <f t="shared" ca="1" si="94"/>
        <v>1.3815339576889061</v>
      </c>
      <c r="AV209" s="36">
        <f t="shared" ca="1" si="94"/>
        <v>16.286291636107109</v>
      </c>
      <c r="AW209" s="36">
        <f t="shared" ca="1" si="94"/>
        <v>81.400698251377037</v>
      </c>
      <c r="AX209" s="36">
        <f t="shared" ca="1" si="94"/>
        <v>0.92485342856884967</v>
      </c>
      <c r="AY209" s="36">
        <f t="shared" ca="1" si="94"/>
        <v>0.32143839850812889</v>
      </c>
      <c r="AZ209" s="36">
        <f t="shared" ca="1" si="94"/>
        <v>1.2348494870097286</v>
      </c>
      <c r="BA209" s="36">
        <f t="shared" ca="1" si="94"/>
        <v>1.988951760658044</v>
      </c>
      <c r="BB209" s="36">
        <f t="shared" ref="BB209:BI209" ca="1" si="95">STDEVP(INDIRECT(CONCATENATE(BB199,":",BB200)))</f>
        <v>2827.6438706917957</v>
      </c>
      <c r="BC209" s="36">
        <f t="shared" ca="1" si="95"/>
        <v>20257.308759527503</v>
      </c>
      <c r="BD209" s="36"/>
      <c r="BE209" s="36"/>
      <c r="BF209" s="36">
        <f t="shared" ca="1" si="95"/>
        <v>995.90193106804566</v>
      </c>
      <c r="BG209" s="36">
        <f t="shared" ca="1" si="95"/>
        <v>32.731792746659266</v>
      </c>
      <c r="BH209" s="36">
        <f t="shared" ca="1" si="95"/>
        <v>0.34116616206519074</v>
      </c>
      <c r="BI209" s="36">
        <f t="shared" ca="1" si="95"/>
        <v>7.142069057729597E-2</v>
      </c>
    </row>
    <row r="210" spans="1:61" x14ac:dyDescent="0.3">
      <c r="A210" s="27" t="s">
        <v>266</v>
      </c>
      <c r="C210" s="32"/>
      <c r="D210" s="32"/>
      <c r="E210" s="32"/>
      <c r="F210" s="32">
        <f t="shared" ref="F210:L210" ca="1" si="96">SUM(INDIRECT(CONCATENATE(F199,":",F200)))</f>
        <v>1475</v>
      </c>
      <c r="G210" s="32"/>
      <c r="H210" s="32">
        <f t="shared" ca="1" si="96"/>
        <v>215</v>
      </c>
      <c r="J210" s="32">
        <f t="shared" ca="1" si="96"/>
        <v>1260</v>
      </c>
      <c r="K210" s="32"/>
      <c r="L210" s="32">
        <f t="shared" ca="1" si="96"/>
        <v>136.91528547456207</v>
      </c>
      <c r="Q210" s="32"/>
      <c r="R210" s="32"/>
      <c r="S210" s="32"/>
      <c r="T210" s="32">
        <f ca="1">SUM(INDIRECT(CONCATENATE(T199,":",T200)))</f>
        <v>93675</v>
      </c>
      <c r="U210" s="32">
        <f t="shared" ref="U210:BA210" ca="1" si="97">SUM(INDIRECT(CONCATENATE(U199,":",U200)))</f>
        <v>3188</v>
      </c>
      <c r="V210" s="32">
        <f t="shared" ca="1" si="97"/>
        <v>386</v>
      </c>
      <c r="W210" s="32">
        <f t="shared" ca="1" si="97"/>
        <v>2796</v>
      </c>
      <c r="X210" s="32">
        <f t="shared" ca="1" si="97"/>
        <v>84.666436847688175</v>
      </c>
      <c r="Y210" s="32">
        <f t="shared" ca="1" si="97"/>
        <v>1987</v>
      </c>
      <c r="Z210" s="32">
        <f t="shared" ca="1" si="97"/>
        <v>2277</v>
      </c>
      <c r="AA210" s="32">
        <f t="shared" ca="1" si="97"/>
        <v>13176</v>
      </c>
      <c r="AB210" s="32">
        <f t="shared" ca="1" si="97"/>
        <v>15531</v>
      </c>
      <c r="AC210" s="32">
        <f t="shared" ca="1" si="97"/>
        <v>1050</v>
      </c>
      <c r="AD210" s="32">
        <f t="shared" ca="1" si="97"/>
        <v>760</v>
      </c>
      <c r="AE210" s="32">
        <f t="shared" ca="1" si="97"/>
        <v>6638</v>
      </c>
      <c r="AF210" s="32">
        <f t="shared" ca="1" si="97"/>
        <v>5095</v>
      </c>
      <c r="AG210" s="32">
        <f t="shared" ca="1" si="97"/>
        <v>1838</v>
      </c>
      <c r="AH210" s="32">
        <f t="shared" ca="1" si="97"/>
        <v>1026</v>
      </c>
      <c r="AI210" s="32">
        <f t="shared" ca="1" si="97"/>
        <v>1627</v>
      </c>
      <c r="AJ210" s="32">
        <f t="shared" ca="1" si="97"/>
        <v>140</v>
      </c>
      <c r="AK210" s="32">
        <f t="shared" ca="1" si="97"/>
        <v>8476</v>
      </c>
      <c r="AL210" s="32">
        <f t="shared" ca="1" si="97"/>
        <v>7888</v>
      </c>
      <c r="AM210" s="32">
        <f t="shared" ca="1" si="97"/>
        <v>16364</v>
      </c>
      <c r="AN210" s="32">
        <f t="shared" ca="1" si="97"/>
        <v>415.09522274780585</v>
      </c>
      <c r="AO210" s="32">
        <f t="shared" ca="1" si="97"/>
        <v>772.73712340960537</v>
      </c>
      <c r="AP210" s="32">
        <f t="shared" ca="1" si="97"/>
        <v>3295.7317460317445</v>
      </c>
      <c r="AQ210" s="32">
        <f t="shared" ca="1" si="97"/>
        <v>409.54304160599543</v>
      </c>
      <c r="AR210" s="32">
        <f t="shared" ca="1" si="97"/>
        <v>648.88431918624974</v>
      </c>
      <c r="AS210" s="32">
        <f t="shared" ca="1" si="97"/>
        <v>3169.1523809523801</v>
      </c>
      <c r="AT210" s="32">
        <f t="shared" ca="1" si="97"/>
        <v>824.63826435380122</v>
      </c>
      <c r="AU210" s="32">
        <f t="shared" ca="1" si="97"/>
        <v>102.10947152310459</v>
      </c>
      <c r="AV210" s="32">
        <f t="shared" ca="1" si="97"/>
        <v>1421.6214425958551</v>
      </c>
      <c r="AW210" s="32">
        <f t="shared" ca="1" si="97"/>
        <v>6464.884126984125</v>
      </c>
      <c r="AX210" s="32">
        <f t="shared" ca="1" si="97"/>
        <v>263.22248677018678</v>
      </c>
      <c r="AY210" s="32">
        <f t="shared" ca="1" si="97"/>
        <v>93.687472486991652</v>
      </c>
      <c r="AZ210" s="32">
        <f t="shared" ca="1" si="97"/>
        <v>155.58113333916651</v>
      </c>
      <c r="BA210" s="32">
        <f t="shared" ca="1" si="97"/>
        <v>342.71613478877015</v>
      </c>
      <c r="BB210" s="32">
        <f t="shared" ref="BB210:BI210" ca="1" si="98">SUM(INDIRECT(CONCATENATE(BB199,":",BB200)))</f>
        <v>185303</v>
      </c>
      <c r="BC210" s="32">
        <f t="shared" ca="1" si="98"/>
        <v>1399000</v>
      </c>
      <c r="BD210" s="32"/>
      <c r="BE210" s="32"/>
      <c r="BF210" s="32">
        <f t="shared" ca="1" si="98"/>
        <v>241447</v>
      </c>
      <c r="BG210" s="32">
        <f t="shared" ca="1" si="98"/>
        <v>7839</v>
      </c>
      <c r="BH210" s="32">
        <f t="shared" ca="1" si="98"/>
        <v>75.500731830418871</v>
      </c>
      <c r="BI210" s="32">
        <f t="shared" ca="1" si="98"/>
        <v>10.297468269863504</v>
      </c>
    </row>
    <row r="211" spans="1:61" x14ac:dyDescent="0.3">
      <c r="AY211" s="28"/>
      <c r="AZ211" s="28"/>
      <c r="BA211" s="28"/>
    </row>
    <row r="212" spans="1:61" x14ac:dyDescent="0.3">
      <c r="A212" s="31" t="s">
        <v>793</v>
      </c>
      <c r="B212" s="59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</row>
    <row r="213" spans="1:61" x14ac:dyDescent="0.3">
      <c r="A213" s="31">
        <v>2</v>
      </c>
      <c r="B213" s="33" t="str">
        <f>ADDRESS($A$213,COLUMN(B215))</f>
        <v>$B$2</v>
      </c>
      <c r="C213" s="33" t="str">
        <f t="shared" ref="C213:BI213" si="99">ADDRESS($A$213,COLUMN(C215))</f>
        <v>$C$2</v>
      </c>
      <c r="D213" s="33" t="str">
        <f t="shared" si="99"/>
        <v>$D$2</v>
      </c>
      <c r="E213" s="33" t="str">
        <f t="shared" si="99"/>
        <v>$E$2</v>
      </c>
      <c r="F213" s="33" t="str">
        <f t="shared" si="99"/>
        <v>$F$2</v>
      </c>
      <c r="G213" s="33" t="str">
        <f t="shared" si="99"/>
        <v>$G$2</v>
      </c>
      <c r="H213" s="33" t="str">
        <f t="shared" si="99"/>
        <v>$H$2</v>
      </c>
      <c r="I213" s="33" t="str">
        <f t="shared" si="99"/>
        <v>$I$2</v>
      </c>
      <c r="J213" s="33" t="str">
        <f t="shared" si="99"/>
        <v>$J$2</v>
      </c>
      <c r="K213" s="33" t="str">
        <f t="shared" si="99"/>
        <v>$K$2</v>
      </c>
      <c r="L213" s="33" t="str">
        <f t="shared" si="99"/>
        <v>$L$2</v>
      </c>
      <c r="M213" s="33" t="str">
        <f t="shared" si="99"/>
        <v>$M$2</v>
      </c>
      <c r="N213" s="33" t="str">
        <f t="shared" si="99"/>
        <v>$N$2</v>
      </c>
      <c r="O213" s="33" t="str">
        <f t="shared" si="99"/>
        <v>$O$2</v>
      </c>
      <c r="P213" s="33" t="str">
        <f t="shared" si="99"/>
        <v>$P$2</v>
      </c>
      <c r="Q213" s="33" t="str">
        <f t="shared" si="99"/>
        <v>$Q$2</v>
      </c>
      <c r="R213" s="33" t="str">
        <f t="shared" si="99"/>
        <v>$R$2</v>
      </c>
      <c r="S213" s="33" t="str">
        <f t="shared" si="99"/>
        <v>$S$2</v>
      </c>
      <c r="T213" s="33" t="str">
        <f t="shared" si="99"/>
        <v>$T$2</v>
      </c>
      <c r="U213" s="33" t="str">
        <f t="shared" si="99"/>
        <v>$U$2</v>
      </c>
      <c r="V213" s="33" t="str">
        <f t="shared" si="99"/>
        <v>$V$2</v>
      </c>
      <c r="W213" s="33" t="str">
        <f t="shared" si="99"/>
        <v>$W$2</v>
      </c>
      <c r="X213" s="33" t="str">
        <f t="shared" si="99"/>
        <v>$X$2</v>
      </c>
      <c r="Y213" s="33" t="str">
        <f t="shared" si="99"/>
        <v>$Y$2</v>
      </c>
      <c r="Z213" s="33" t="str">
        <f t="shared" si="99"/>
        <v>$Z$2</v>
      </c>
      <c r="AA213" s="33" t="str">
        <f t="shared" si="99"/>
        <v>$AA$2</v>
      </c>
      <c r="AB213" s="33" t="str">
        <f t="shared" si="99"/>
        <v>$AB$2</v>
      </c>
      <c r="AC213" s="33" t="str">
        <f t="shared" si="99"/>
        <v>$AC$2</v>
      </c>
      <c r="AD213" s="33" t="str">
        <f t="shared" si="99"/>
        <v>$AD$2</v>
      </c>
      <c r="AE213" s="33" t="str">
        <f t="shared" si="99"/>
        <v>$AE$2</v>
      </c>
      <c r="AF213" s="33" t="str">
        <f t="shared" si="99"/>
        <v>$AF$2</v>
      </c>
      <c r="AG213" s="33" t="str">
        <f t="shared" si="99"/>
        <v>$AG$2</v>
      </c>
      <c r="AH213" s="33" t="str">
        <f t="shared" si="99"/>
        <v>$AH$2</v>
      </c>
      <c r="AI213" s="33" t="str">
        <f t="shared" si="99"/>
        <v>$AI$2</v>
      </c>
      <c r="AJ213" s="33" t="str">
        <f t="shared" si="99"/>
        <v>$AJ$2</v>
      </c>
      <c r="AK213" s="33" t="str">
        <f t="shared" si="99"/>
        <v>$AK$2</v>
      </c>
      <c r="AL213" s="33" t="str">
        <f t="shared" si="99"/>
        <v>$AL$2</v>
      </c>
      <c r="AM213" s="33" t="str">
        <f t="shared" si="99"/>
        <v>$AM$2</v>
      </c>
      <c r="AN213" s="33" t="str">
        <f t="shared" si="99"/>
        <v>$AN$2</v>
      </c>
      <c r="AO213" s="33" t="str">
        <f t="shared" si="99"/>
        <v>$AO$2</v>
      </c>
      <c r="AP213" s="33" t="str">
        <f t="shared" si="99"/>
        <v>$AP$2</v>
      </c>
      <c r="AQ213" s="33" t="str">
        <f t="shared" si="99"/>
        <v>$AQ$2</v>
      </c>
      <c r="AR213" s="33" t="str">
        <f t="shared" si="99"/>
        <v>$AR$2</v>
      </c>
      <c r="AS213" s="33" t="str">
        <f t="shared" si="99"/>
        <v>$AS$2</v>
      </c>
      <c r="AT213" s="33" t="str">
        <f t="shared" si="99"/>
        <v>$AT$2</v>
      </c>
      <c r="AU213" s="33" t="str">
        <f t="shared" si="99"/>
        <v>$AU$2</v>
      </c>
      <c r="AV213" s="33" t="str">
        <f t="shared" si="99"/>
        <v>$AV$2</v>
      </c>
      <c r="AW213" s="33" t="str">
        <f t="shared" si="99"/>
        <v>$AW$2</v>
      </c>
      <c r="AX213" s="33" t="str">
        <f t="shared" si="99"/>
        <v>$AX$2</v>
      </c>
      <c r="AY213" s="33" t="str">
        <f t="shared" si="99"/>
        <v>$AY$2</v>
      </c>
      <c r="AZ213" s="33" t="str">
        <f t="shared" si="99"/>
        <v>$AZ$2</v>
      </c>
      <c r="BA213" s="33" t="str">
        <f t="shared" si="99"/>
        <v>$BA$2</v>
      </c>
      <c r="BB213" s="33" t="str">
        <f t="shared" si="99"/>
        <v>$BB$2</v>
      </c>
      <c r="BC213" s="33" t="str">
        <f t="shared" si="99"/>
        <v>$BC$2</v>
      </c>
      <c r="BD213" s="33" t="str">
        <f t="shared" si="99"/>
        <v>$BD$2</v>
      </c>
      <c r="BE213" s="33" t="str">
        <f t="shared" si="99"/>
        <v>$BE$2</v>
      </c>
      <c r="BF213" s="33" t="str">
        <f t="shared" si="99"/>
        <v>$BF$2</v>
      </c>
      <c r="BG213" s="33" t="str">
        <f t="shared" si="99"/>
        <v>$BG$2</v>
      </c>
      <c r="BH213" s="33" t="str">
        <f t="shared" si="99"/>
        <v>$BH$2</v>
      </c>
      <c r="BI213" s="33" t="str">
        <f t="shared" si="99"/>
        <v>$BI$2</v>
      </c>
    </row>
    <row r="214" spans="1:61" x14ac:dyDescent="0.3">
      <c r="A214" s="31">
        <v>35</v>
      </c>
      <c r="B214" s="33" t="str">
        <f>ADDRESS($A$214,COLUMN(B215))</f>
        <v>$B$35</v>
      </c>
      <c r="C214" s="33" t="str">
        <f t="shared" ref="C214:BI214" si="100">ADDRESS($A$214,COLUMN(C215))</f>
        <v>$C$35</v>
      </c>
      <c r="D214" s="33" t="str">
        <f t="shared" si="100"/>
        <v>$D$35</v>
      </c>
      <c r="E214" s="33" t="str">
        <f t="shared" si="100"/>
        <v>$E$35</v>
      </c>
      <c r="F214" s="33" t="str">
        <f t="shared" si="100"/>
        <v>$F$35</v>
      </c>
      <c r="G214" s="33" t="str">
        <f t="shared" si="100"/>
        <v>$G$35</v>
      </c>
      <c r="H214" s="33" t="str">
        <f t="shared" si="100"/>
        <v>$H$35</v>
      </c>
      <c r="I214" s="33" t="str">
        <f t="shared" si="100"/>
        <v>$I$35</v>
      </c>
      <c r="J214" s="33" t="str">
        <f t="shared" si="100"/>
        <v>$J$35</v>
      </c>
      <c r="K214" s="33" t="str">
        <f t="shared" si="100"/>
        <v>$K$35</v>
      </c>
      <c r="L214" s="33" t="str">
        <f t="shared" si="100"/>
        <v>$L$35</v>
      </c>
      <c r="M214" s="33" t="str">
        <f t="shared" si="100"/>
        <v>$M$35</v>
      </c>
      <c r="N214" s="33" t="str">
        <f t="shared" si="100"/>
        <v>$N$35</v>
      </c>
      <c r="O214" s="33" t="str">
        <f t="shared" si="100"/>
        <v>$O$35</v>
      </c>
      <c r="P214" s="33" t="str">
        <f t="shared" si="100"/>
        <v>$P$35</v>
      </c>
      <c r="Q214" s="33" t="str">
        <f t="shared" si="100"/>
        <v>$Q$35</v>
      </c>
      <c r="R214" s="33" t="str">
        <f t="shared" si="100"/>
        <v>$R$35</v>
      </c>
      <c r="S214" s="33" t="str">
        <f t="shared" si="100"/>
        <v>$S$35</v>
      </c>
      <c r="T214" s="33" t="str">
        <f t="shared" si="100"/>
        <v>$T$35</v>
      </c>
      <c r="U214" s="33" t="str">
        <f t="shared" si="100"/>
        <v>$U$35</v>
      </c>
      <c r="V214" s="33" t="str">
        <f t="shared" si="100"/>
        <v>$V$35</v>
      </c>
      <c r="W214" s="33" t="str">
        <f t="shared" si="100"/>
        <v>$W$35</v>
      </c>
      <c r="X214" s="33" t="str">
        <f t="shared" si="100"/>
        <v>$X$35</v>
      </c>
      <c r="Y214" s="33" t="str">
        <f t="shared" si="100"/>
        <v>$Y$35</v>
      </c>
      <c r="Z214" s="33" t="str">
        <f t="shared" si="100"/>
        <v>$Z$35</v>
      </c>
      <c r="AA214" s="33" t="str">
        <f t="shared" si="100"/>
        <v>$AA$35</v>
      </c>
      <c r="AB214" s="33" t="str">
        <f t="shared" si="100"/>
        <v>$AB$35</v>
      </c>
      <c r="AC214" s="33" t="str">
        <f t="shared" si="100"/>
        <v>$AC$35</v>
      </c>
      <c r="AD214" s="33" t="str">
        <f t="shared" si="100"/>
        <v>$AD$35</v>
      </c>
      <c r="AE214" s="33" t="str">
        <f t="shared" si="100"/>
        <v>$AE$35</v>
      </c>
      <c r="AF214" s="33" t="str">
        <f t="shared" si="100"/>
        <v>$AF$35</v>
      </c>
      <c r="AG214" s="33" t="str">
        <f t="shared" si="100"/>
        <v>$AG$35</v>
      </c>
      <c r="AH214" s="33" t="str">
        <f t="shared" si="100"/>
        <v>$AH$35</v>
      </c>
      <c r="AI214" s="33" t="str">
        <f t="shared" si="100"/>
        <v>$AI$35</v>
      </c>
      <c r="AJ214" s="33" t="str">
        <f t="shared" si="100"/>
        <v>$AJ$35</v>
      </c>
      <c r="AK214" s="33" t="str">
        <f t="shared" si="100"/>
        <v>$AK$35</v>
      </c>
      <c r="AL214" s="33" t="str">
        <f t="shared" si="100"/>
        <v>$AL$35</v>
      </c>
      <c r="AM214" s="33" t="str">
        <f t="shared" si="100"/>
        <v>$AM$35</v>
      </c>
      <c r="AN214" s="33" t="str">
        <f t="shared" si="100"/>
        <v>$AN$35</v>
      </c>
      <c r="AO214" s="33" t="str">
        <f t="shared" si="100"/>
        <v>$AO$35</v>
      </c>
      <c r="AP214" s="33" t="str">
        <f t="shared" si="100"/>
        <v>$AP$35</v>
      </c>
      <c r="AQ214" s="33" t="str">
        <f t="shared" si="100"/>
        <v>$AQ$35</v>
      </c>
      <c r="AR214" s="33" t="str">
        <f t="shared" si="100"/>
        <v>$AR$35</v>
      </c>
      <c r="AS214" s="33" t="str">
        <f t="shared" si="100"/>
        <v>$AS$35</v>
      </c>
      <c r="AT214" s="33" t="str">
        <f t="shared" si="100"/>
        <v>$AT$35</v>
      </c>
      <c r="AU214" s="33" t="str">
        <f t="shared" si="100"/>
        <v>$AU$35</v>
      </c>
      <c r="AV214" s="33" t="str">
        <f t="shared" si="100"/>
        <v>$AV$35</v>
      </c>
      <c r="AW214" s="33" t="str">
        <f t="shared" si="100"/>
        <v>$AW$35</v>
      </c>
      <c r="AX214" s="33" t="str">
        <f t="shared" si="100"/>
        <v>$AX$35</v>
      </c>
      <c r="AY214" s="33" t="str">
        <f t="shared" si="100"/>
        <v>$AY$35</v>
      </c>
      <c r="AZ214" s="33" t="str">
        <f t="shared" si="100"/>
        <v>$AZ$35</v>
      </c>
      <c r="BA214" s="33" t="str">
        <f t="shared" si="100"/>
        <v>$BA$35</v>
      </c>
      <c r="BB214" s="33" t="str">
        <f t="shared" si="100"/>
        <v>$BB$35</v>
      </c>
      <c r="BC214" s="33" t="str">
        <f t="shared" si="100"/>
        <v>$BC$35</v>
      </c>
      <c r="BD214" s="33" t="str">
        <f t="shared" si="100"/>
        <v>$BD$35</v>
      </c>
      <c r="BE214" s="33" t="str">
        <f t="shared" si="100"/>
        <v>$BE$35</v>
      </c>
      <c r="BF214" s="33" t="str">
        <f t="shared" si="100"/>
        <v>$BF$35</v>
      </c>
      <c r="BG214" s="33" t="str">
        <f t="shared" si="100"/>
        <v>$BG$35</v>
      </c>
      <c r="BH214" s="33" t="str">
        <f t="shared" si="100"/>
        <v>$BH$35</v>
      </c>
      <c r="BI214" s="33" t="str">
        <f t="shared" si="100"/>
        <v>$BI$35</v>
      </c>
    </row>
    <row r="215" spans="1:61" ht="35.15" customHeight="1" x14ac:dyDescent="0.3">
      <c r="A215" s="27" t="s">
        <v>793</v>
      </c>
      <c r="B215" s="35" t="str">
        <f>B1</f>
        <v>OVERALL
CLASS</v>
      </c>
      <c r="C215" s="34" t="str">
        <f t="shared" ref="C215:BI215" si="101">C1</f>
        <v>Sc. Upd. Period
(SUP) Class</v>
      </c>
      <c r="D215" s="34" t="str">
        <f t="shared" si="101"/>
        <v>Line Vol. of 
Change Class</v>
      </c>
      <c r="E215" s="34" t="str">
        <f t="shared" si="101"/>
        <v>Line Shape</v>
      </c>
      <c r="F215" s="34" t="str">
        <f t="shared" si="101"/>
        <v>#Active 
commits</v>
      </c>
      <c r="G215" s="34" t="str">
        <f t="shared" si="101"/>
        <v>Acommit
Class</v>
      </c>
      <c r="H215" s="34" t="str">
        <f t="shared" si="101"/>
        <v>#Areeds
postV0</v>
      </c>
      <c r="I215" s="34" t="str">
        <f t="shared" si="101"/>
        <v xml:space="preserve">AReed
CLASS </v>
      </c>
      <c r="J215" s="34" t="str">
        <f t="shared" si="101"/>
        <v>#ATurf
postV0</v>
      </c>
      <c r="K215" s="34" t="str">
        <f t="shared" si="101"/>
        <v>ATurf 
CLASS</v>
      </c>
      <c r="L215" s="34" t="str">
        <f t="shared" si="101"/>
        <v>Turf
Ratio</v>
      </c>
      <c r="M215" s="34" t="str">
        <f t="shared" si="101"/>
        <v>Over SUP as
human time</v>
      </c>
      <c r="N215" s="34" t="str">
        <f t="shared" si="101"/>
        <v>Turf absence /
presence</v>
      </c>
      <c r="O215" s="34" t="str">
        <f t="shared" si="101"/>
        <v>Exceptions?</v>
      </c>
      <c r="P215" s="34" t="str">
        <f t="shared" si="101"/>
        <v>Presence of 
idle periods?</v>
      </c>
      <c r="Q215" s="34" t="str">
        <f t="shared" si="101"/>
        <v>Overall Description</v>
      </c>
      <c r="R215" s="34" t="str">
        <f t="shared" si="101"/>
        <v>Activity Class</v>
      </c>
      <c r="S215" s="34" t="str">
        <f t="shared" si="101"/>
        <v>HB Bias Class
(Exp or Mntnc?)</v>
      </c>
      <c r="T215" s="34" t="str">
        <f t="shared" si="101"/>
        <v>DurationInDays</v>
      </c>
      <c r="U215" s="34" t="str">
        <f t="shared" si="101"/>
        <v>DurationInMonths</v>
      </c>
      <c r="V215" s="34" t="str">
        <f t="shared" si="101"/>
        <v>DurationInYears</v>
      </c>
      <c r="W215" s="34" t="str">
        <f t="shared" si="101"/>
        <v>#Commits</v>
      </c>
      <c r="X215" s="34" t="str">
        <f t="shared" si="101"/>
        <v>ActiveCommitRatio</v>
      </c>
      <c r="Y215" s="34" t="str">
        <f t="shared" si="101"/>
        <v>#Tables@Start</v>
      </c>
      <c r="Z215" s="34" t="str">
        <f t="shared" si="101"/>
        <v>#Tables@End</v>
      </c>
      <c r="AA215" s="34" t="str">
        <f t="shared" si="101"/>
        <v>#Attrs@Start</v>
      </c>
      <c r="AB215" s="34" t="str">
        <f t="shared" si="101"/>
        <v>#Attrs@End</v>
      </c>
      <c r="AC215" s="34" t="str">
        <f t="shared" si="101"/>
        <v>TotalTableInsertions</v>
      </c>
      <c r="AD215" s="34" t="str">
        <f t="shared" si="101"/>
        <v>TotalTableDeletions</v>
      </c>
      <c r="AE215" s="34" t="str">
        <f t="shared" si="101"/>
        <v>TotalAttrInsWithTableIns</v>
      </c>
      <c r="AF215" s="34" t="str">
        <f t="shared" si="101"/>
        <v>TotalAttrbDelWithTableDel</v>
      </c>
      <c r="AG215" s="34" t="str">
        <f t="shared" si="101"/>
        <v>TotalAttrInjected</v>
      </c>
      <c r="AH215" s="34" t="str">
        <f t="shared" si="101"/>
        <v>TotalAttrEjected</v>
      </c>
      <c r="AI215" s="34" t="str">
        <f t="shared" si="101"/>
        <v>TatalAttrWithTypeUpd</v>
      </c>
      <c r="AJ215" s="34" t="str">
        <f t="shared" si="101"/>
        <v>TotalAttrInPKUpd</v>
      </c>
      <c r="AK215" s="34" t="str">
        <f t="shared" si="101"/>
        <v>TotalExpansion</v>
      </c>
      <c r="AL215" s="34" t="str">
        <f t="shared" si="101"/>
        <v>TotalMaintenance</v>
      </c>
      <c r="AM215" s="34" t="str">
        <f t="shared" si="101"/>
        <v>TotalActivity</v>
      </c>
      <c r="AN215" s="34" t="str">
        <f t="shared" si="101"/>
        <v>ExpansionRatePerCommit</v>
      </c>
      <c r="AO215" s="34" t="str">
        <f t="shared" si="101"/>
        <v>ExpansionRatePerMonth</v>
      </c>
      <c r="AP215" s="34" t="str">
        <f t="shared" si="101"/>
        <v>ExpansionRatePeryear</v>
      </c>
      <c r="AQ215" s="34" t="str">
        <f t="shared" si="101"/>
        <v>MaintenanceRatePerCommit</v>
      </c>
      <c r="AR215" s="34" t="str">
        <f t="shared" si="101"/>
        <v>MaintenanceRatePerMonth</v>
      </c>
      <c r="AS215" s="34" t="str">
        <f t="shared" si="101"/>
        <v>MaintenanceRatePeryear</v>
      </c>
      <c r="AT215" s="34" t="str">
        <f t="shared" si="101"/>
        <v>TotalActivityRatePerCommit</v>
      </c>
      <c r="AU215" s="34" t="str">
        <f t="shared" si="101"/>
        <v>TotalActivityPerDay</v>
      </c>
      <c r="AV215" s="34" t="str">
        <f t="shared" si="101"/>
        <v>TotalActivityRatePerMonth</v>
      </c>
      <c r="AW215" s="34" t="str">
        <f t="shared" si="101"/>
        <v>TotalAttrActivityRatePeryear</v>
      </c>
      <c r="AX215" s="34" t="str">
        <f t="shared" si="101"/>
        <v>ResizingRatio</v>
      </c>
      <c r="AY215" s="34" t="str">
        <f t="shared" si="101"/>
        <v>Bias</v>
      </c>
      <c r="AZ215" s="34" t="str">
        <f t="shared" si="101"/>
        <v>Acommits/Month</v>
      </c>
      <c r="BA215" s="34" t="str">
        <f t="shared" si="101"/>
        <v>Commits
/Month</v>
      </c>
      <c r="BB215" s="34" t="str">
        <f t="shared" si="101"/>
        <v>Project #Commits</v>
      </c>
      <c r="BC215" s="34" t="str">
        <f t="shared" si="101"/>
        <v>Project FileUpds</v>
      </c>
      <c r="BD215" s="34" t="str">
        <f t="shared" si="101"/>
        <v>Project Start Date UTC</v>
      </c>
      <c r="BE215" s="34" t="str">
        <f t="shared" si="101"/>
        <v>Project End Date UTC</v>
      </c>
      <c r="BF215" s="34" t="str">
        <f t="shared" si="101"/>
        <v>(PUP) Project Upd Period Days</v>
      </c>
      <c r="BG215" s="34" t="str">
        <f t="shared" si="101"/>
        <v>Project Upd Period Months</v>
      </c>
      <c r="BH215" s="34" t="str">
        <f t="shared" si="101"/>
        <v>SUP_PUP_Ratio</v>
      </c>
      <c r="BI215" s="34" t="str">
        <f t="shared" si="101"/>
        <v>SchemaToPrjCommits</v>
      </c>
    </row>
    <row r="216" spans="1:61" x14ac:dyDescent="0.3">
      <c r="A216" s="27" t="s">
        <v>267</v>
      </c>
      <c r="F216" s="36">
        <f t="shared" ref="F216:BI216" ca="1" si="102">AVERAGE(INDIRECT(CONCATENATE(F213,":",F214)))</f>
        <v>0</v>
      </c>
      <c r="G216" s="36"/>
      <c r="H216" s="36">
        <f t="shared" ca="1" si="102"/>
        <v>0</v>
      </c>
      <c r="I216" s="36"/>
      <c r="J216" s="36">
        <f t="shared" ca="1" si="102"/>
        <v>0</v>
      </c>
      <c r="K216" s="36"/>
      <c r="L216" s="36"/>
      <c r="M216" s="36"/>
      <c r="N216" s="36"/>
      <c r="O216" s="36"/>
      <c r="P216" s="36"/>
      <c r="Q216" s="36"/>
      <c r="R216" s="36"/>
      <c r="S216" s="36"/>
      <c r="T216" s="36">
        <f t="shared" ca="1" si="102"/>
        <v>230.6764705882353</v>
      </c>
      <c r="U216" s="36">
        <f t="shared" ca="1" si="102"/>
        <v>8.235294117647058</v>
      </c>
      <c r="V216" s="36">
        <f t="shared" ca="1" si="102"/>
        <v>1.411764705882353</v>
      </c>
      <c r="W216" s="36">
        <f t="shared" ca="1" si="102"/>
        <v>3.1764705882352939</v>
      </c>
      <c r="X216" s="36">
        <f t="shared" ca="1" si="102"/>
        <v>0</v>
      </c>
      <c r="Y216" s="36">
        <f t="shared" ca="1" si="102"/>
        <v>14.264705882352942</v>
      </c>
      <c r="Z216" s="36">
        <f t="shared" ca="1" si="102"/>
        <v>14.264705882352942</v>
      </c>
      <c r="AA216" s="36">
        <f t="shared" ca="1" si="102"/>
        <v>109.88235294117646</v>
      </c>
      <c r="AB216" s="36">
        <f t="shared" ca="1" si="102"/>
        <v>109.88235294117646</v>
      </c>
      <c r="AC216" s="36">
        <f t="shared" ca="1" si="102"/>
        <v>0</v>
      </c>
      <c r="AD216" s="36">
        <f t="shared" ca="1" si="102"/>
        <v>0</v>
      </c>
      <c r="AE216" s="36">
        <f t="shared" ca="1" si="102"/>
        <v>0</v>
      </c>
      <c r="AF216" s="36">
        <f t="shared" ca="1" si="102"/>
        <v>0</v>
      </c>
      <c r="AG216" s="36">
        <f t="shared" ca="1" si="102"/>
        <v>0</v>
      </c>
      <c r="AH216" s="36">
        <f t="shared" ca="1" si="102"/>
        <v>0</v>
      </c>
      <c r="AI216" s="36">
        <f t="shared" ca="1" si="102"/>
        <v>0</v>
      </c>
      <c r="AJ216" s="36">
        <f t="shared" ca="1" si="102"/>
        <v>0</v>
      </c>
      <c r="AK216" s="36">
        <f t="shared" ca="1" si="102"/>
        <v>0</v>
      </c>
      <c r="AL216" s="36">
        <f t="shared" ca="1" si="102"/>
        <v>0</v>
      </c>
      <c r="AM216" s="36">
        <f t="shared" ca="1" si="102"/>
        <v>0</v>
      </c>
      <c r="AN216" s="36">
        <f t="shared" ca="1" si="102"/>
        <v>0</v>
      </c>
      <c r="AO216" s="36">
        <f t="shared" ca="1" si="102"/>
        <v>0</v>
      </c>
      <c r="AP216" s="36">
        <f t="shared" ca="1" si="102"/>
        <v>0</v>
      </c>
      <c r="AQ216" s="36">
        <f t="shared" ca="1" si="102"/>
        <v>0</v>
      </c>
      <c r="AR216" s="36">
        <f t="shared" ca="1" si="102"/>
        <v>0</v>
      </c>
      <c r="AS216" s="36">
        <f t="shared" ca="1" si="102"/>
        <v>0</v>
      </c>
      <c r="AT216" s="36">
        <f t="shared" ca="1" si="102"/>
        <v>0</v>
      </c>
      <c r="AU216" s="36">
        <f t="shared" ca="1" si="102"/>
        <v>0</v>
      </c>
      <c r="AV216" s="36">
        <f t="shared" ca="1" si="102"/>
        <v>0</v>
      </c>
      <c r="AW216" s="36">
        <f t="shared" ca="1" si="102"/>
        <v>0</v>
      </c>
      <c r="AX216" s="36">
        <f t="shared" ca="1" si="102"/>
        <v>1</v>
      </c>
      <c r="AY216" s="36" t="e">
        <f t="shared" ca="1" si="102"/>
        <v>#DIV/0!</v>
      </c>
      <c r="AZ216" s="36">
        <f t="shared" ca="1" si="102"/>
        <v>0</v>
      </c>
      <c r="BA216" s="36">
        <f t="shared" ca="1" si="102"/>
        <v>1.6079603010699743</v>
      </c>
      <c r="BB216" s="36">
        <f t="shared" ca="1" si="102"/>
        <v>598.23529411764707</v>
      </c>
      <c r="BC216" s="36">
        <f t="shared" ca="1" si="102"/>
        <v>5315.7941176470586</v>
      </c>
      <c r="BD216" s="36"/>
      <c r="BE216" s="36"/>
      <c r="BF216" s="36">
        <f t="shared" ca="1" si="102"/>
        <v>1089.0588235294117</v>
      </c>
      <c r="BG216" s="36">
        <f t="shared" ca="1" si="102"/>
        <v>35.264705882352942</v>
      </c>
      <c r="BH216" s="36">
        <f t="shared" ca="1" si="102"/>
        <v>0.2384172264488631</v>
      </c>
      <c r="BI216" s="36">
        <f t="shared" ca="1" si="102"/>
        <v>5.7177215169976411E-2</v>
      </c>
    </row>
    <row r="217" spans="1:61" ht="14.5" x14ac:dyDescent="0.35">
      <c r="A217" s="37" t="s">
        <v>268</v>
      </c>
      <c r="F217" s="38">
        <f t="shared" ref="F217:BI217" ca="1" si="103">COUNT(INDIRECT(CONCATENATE(F213,":",F214)))</f>
        <v>34</v>
      </c>
      <c r="G217" s="38"/>
      <c r="H217" s="38">
        <f t="shared" ca="1" si="103"/>
        <v>34</v>
      </c>
      <c r="I217" s="38"/>
      <c r="J217" s="38">
        <f t="shared" ca="1" si="103"/>
        <v>34</v>
      </c>
      <c r="K217" s="38"/>
      <c r="L217" s="38"/>
      <c r="M217" s="38"/>
      <c r="N217" s="38"/>
      <c r="O217" s="38"/>
      <c r="P217" s="38"/>
      <c r="Q217" s="38"/>
      <c r="R217" s="38"/>
      <c r="S217" s="38"/>
      <c r="T217" s="38">
        <f t="shared" ca="1" si="103"/>
        <v>34</v>
      </c>
      <c r="U217" s="38">
        <f t="shared" ca="1" si="103"/>
        <v>34</v>
      </c>
      <c r="V217" s="38">
        <f t="shared" ca="1" si="103"/>
        <v>34</v>
      </c>
      <c r="W217" s="38">
        <f t="shared" ca="1" si="103"/>
        <v>34</v>
      </c>
      <c r="X217" s="38">
        <f t="shared" ca="1" si="103"/>
        <v>34</v>
      </c>
      <c r="Y217" s="38">
        <f t="shared" ca="1" si="103"/>
        <v>34</v>
      </c>
      <c r="Z217" s="38">
        <f t="shared" ca="1" si="103"/>
        <v>34</v>
      </c>
      <c r="AA217" s="38">
        <f t="shared" ca="1" si="103"/>
        <v>34</v>
      </c>
      <c r="AB217" s="38">
        <f t="shared" ca="1" si="103"/>
        <v>34</v>
      </c>
      <c r="AC217" s="38">
        <f t="shared" ca="1" si="103"/>
        <v>34</v>
      </c>
      <c r="AD217" s="38">
        <f t="shared" ca="1" si="103"/>
        <v>34</v>
      </c>
      <c r="AE217" s="38">
        <f t="shared" ca="1" si="103"/>
        <v>34</v>
      </c>
      <c r="AF217" s="38">
        <f t="shared" ca="1" si="103"/>
        <v>34</v>
      </c>
      <c r="AG217" s="38">
        <f t="shared" ca="1" si="103"/>
        <v>34</v>
      </c>
      <c r="AH217" s="38">
        <f t="shared" ca="1" si="103"/>
        <v>34</v>
      </c>
      <c r="AI217" s="38">
        <f t="shared" ca="1" si="103"/>
        <v>34</v>
      </c>
      <c r="AJ217" s="38">
        <f t="shared" ca="1" si="103"/>
        <v>34</v>
      </c>
      <c r="AK217" s="38">
        <f t="shared" ca="1" si="103"/>
        <v>34</v>
      </c>
      <c r="AL217" s="38">
        <f t="shared" ca="1" si="103"/>
        <v>34</v>
      </c>
      <c r="AM217" s="38">
        <f t="shared" ca="1" si="103"/>
        <v>34</v>
      </c>
      <c r="AN217" s="38">
        <f t="shared" ca="1" si="103"/>
        <v>34</v>
      </c>
      <c r="AO217" s="38">
        <f t="shared" ca="1" si="103"/>
        <v>34</v>
      </c>
      <c r="AP217" s="38">
        <f t="shared" ca="1" si="103"/>
        <v>34</v>
      </c>
      <c r="AQ217" s="38">
        <f t="shared" ca="1" si="103"/>
        <v>34</v>
      </c>
      <c r="AR217" s="38">
        <f t="shared" ca="1" si="103"/>
        <v>34</v>
      </c>
      <c r="AS217" s="38">
        <f t="shared" ca="1" si="103"/>
        <v>34</v>
      </c>
      <c r="AT217" s="38">
        <f t="shared" ca="1" si="103"/>
        <v>34</v>
      </c>
      <c r="AU217" s="38">
        <f t="shared" ca="1" si="103"/>
        <v>34</v>
      </c>
      <c r="AV217" s="38">
        <f t="shared" ca="1" si="103"/>
        <v>34</v>
      </c>
      <c r="AW217" s="38">
        <f t="shared" ca="1" si="103"/>
        <v>34</v>
      </c>
      <c r="AX217" s="38">
        <f t="shared" ca="1" si="103"/>
        <v>34</v>
      </c>
      <c r="AY217" s="38">
        <f t="shared" ca="1" si="103"/>
        <v>0</v>
      </c>
      <c r="AZ217" s="38">
        <f t="shared" ca="1" si="103"/>
        <v>34</v>
      </c>
      <c r="BA217" s="38">
        <f t="shared" ca="1" si="103"/>
        <v>34</v>
      </c>
      <c r="BB217" s="38">
        <f t="shared" ca="1" si="103"/>
        <v>34</v>
      </c>
      <c r="BC217" s="38">
        <f t="shared" ca="1" si="103"/>
        <v>34</v>
      </c>
      <c r="BD217" s="38"/>
      <c r="BE217" s="38"/>
      <c r="BF217" s="38">
        <f t="shared" ca="1" si="103"/>
        <v>34</v>
      </c>
      <c r="BG217" s="38">
        <f t="shared" ca="1" si="103"/>
        <v>34</v>
      </c>
      <c r="BH217" s="38">
        <f t="shared" ca="1" si="103"/>
        <v>34</v>
      </c>
      <c r="BI217" s="38">
        <f t="shared" ca="1" si="103"/>
        <v>34</v>
      </c>
    </row>
    <row r="218" spans="1:61" x14ac:dyDescent="0.3">
      <c r="A218" s="27" t="s">
        <v>264</v>
      </c>
      <c r="F218" s="32">
        <f t="shared" ref="F218:BI218" ca="1" si="104">MAX(INDIRECT(CONCATENATE(F213,":",F214)))</f>
        <v>0</v>
      </c>
      <c r="G218" s="32"/>
      <c r="H218" s="32">
        <f t="shared" ca="1" si="104"/>
        <v>0</v>
      </c>
      <c r="J218" s="32">
        <f t="shared" ca="1" si="104"/>
        <v>0</v>
      </c>
      <c r="K218" s="32"/>
      <c r="L218" s="32"/>
      <c r="Q218" s="32"/>
      <c r="R218" s="32"/>
      <c r="S218" s="32"/>
      <c r="T218" s="32">
        <f t="shared" ca="1" si="104"/>
        <v>2072</v>
      </c>
      <c r="U218" s="32">
        <f t="shared" ca="1" si="104"/>
        <v>69</v>
      </c>
      <c r="V218" s="32">
        <f t="shared" ca="1" si="104"/>
        <v>6</v>
      </c>
      <c r="W218" s="32">
        <f t="shared" ca="1" si="104"/>
        <v>11</v>
      </c>
      <c r="X218" s="32">
        <f t="shared" ca="1" si="104"/>
        <v>0</v>
      </c>
      <c r="Y218" s="32">
        <f t="shared" ca="1" si="104"/>
        <v>227</v>
      </c>
      <c r="Z218" s="32">
        <f t="shared" ca="1" si="104"/>
        <v>227</v>
      </c>
      <c r="AA218" s="32">
        <f t="shared" ca="1" si="104"/>
        <v>1665</v>
      </c>
      <c r="AB218" s="32">
        <f t="shared" ca="1" si="104"/>
        <v>1665</v>
      </c>
      <c r="AC218" s="32">
        <f t="shared" ca="1" si="104"/>
        <v>0</v>
      </c>
      <c r="AD218" s="32">
        <f t="shared" ca="1" si="104"/>
        <v>0</v>
      </c>
      <c r="AE218" s="32">
        <f t="shared" ca="1" si="104"/>
        <v>0</v>
      </c>
      <c r="AF218" s="32">
        <f t="shared" ca="1" si="104"/>
        <v>0</v>
      </c>
      <c r="AG218" s="32">
        <f t="shared" ca="1" si="104"/>
        <v>0</v>
      </c>
      <c r="AH218" s="32">
        <f t="shared" ca="1" si="104"/>
        <v>0</v>
      </c>
      <c r="AI218" s="32">
        <f t="shared" ca="1" si="104"/>
        <v>0</v>
      </c>
      <c r="AJ218" s="32">
        <f t="shared" ca="1" si="104"/>
        <v>0</v>
      </c>
      <c r="AK218" s="32">
        <f t="shared" ca="1" si="104"/>
        <v>0</v>
      </c>
      <c r="AL218" s="32">
        <f t="shared" ca="1" si="104"/>
        <v>0</v>
      </c>
      <c r="AM218" s="32">
        <f t="shared" ca="1" si="104"/>
        <v>0</v>
      </c>
      <c r="AN218" s="32">
        <f t="shared" ca="1" si="104"/>
        <v>0</v>
      </c>
      <c r="AO218" s="32">
        <f t="shared" ca="1" si="104"/>
        <v>0</v>
      </c>
      <c r="AP218" s="32">
        <f t="shared" ca="1" si="104"/>
        <v>0</v>
      </c>
      <c r="AQ218" s="32">
        <f t="shared" ca="1" si="104"/>
        <v>0</v>
      </c>
      <c r="AR218" s="32">
        <f t="shared" ca="1" si="104"/>
        <v>0</v>
      </c>
      <c r="AS218" s="32">
        <f t="shared" ca="1" si="104"/>
        <v>0</v>
      </c>
      <c r="AT218" s="32">
        <f t="shared" ca="1" si="104"/>
        <v>0</v>
      </c>
      <c r="AU218" s="32">
        <f t="shared" ca="1" si="104"/>
        <v>0</v>
      </c>
      <c r="AV218" s="32">
        <f t="shared" ca="1" si="104"/>
        <v>0</v>
      </c>
      <c r="AW218" s="32">
        <f t="shared" ca="1" si="104"/>
        <v>0</v>
      </c>
      <c r="AX218" s="32">
        <f t="shared" ca="1" si="104"/>
        <v>1</v>
      </c>
      <c r="AY218" s="32">
        <f t="shared" ca="1" si="104"/>
        <v>0</v>
      </c>
      <c r="AZ218" s="32">
        <f t="shared" ca="1" si="104"/>
        <v>0</v>
      </c>
      <c r="BA218" s="32">
        <f t="shared" ca="1" si="104"/>
        <v>7</v>
      </c>
      <c r="BB218" s="32">
        <f t="shared" ca="1" si="104"/>
        <v>11399</v>
      </c>
      <c r="BC218" s="32">
        <f t="shared" ca="1" si="104"/>
        <v>102329</v>
      </c>
      <c r="BD218" s="32"/>
      <c r="BE218" s="32"/>
      <c r="BF218" s="32">
        <f t="shared" ca="1" si="104"/>
        <v>2457</v>
      </c>
      <c r="BG218" s="32">
        <f t="shared" ca="1" si="104"/>
        <v>80</v>
      </c>
      <c r="BH218" s="32">
        <f t="shared" ca="1" si="104"/>
        <v>1</v>
      </c>
      <c r="BI218" s="32">
        <f t="shared" ca="1" si="104"/>
        <v>0.52631578947368418</v>
      </c>
    </row>
    <row r="219" spans="1:61" x14ac:dyDescent="0.3">
      <c r="A219" s="27" t="s">
        <v>269</v>
      </c>
      <c r="F219" s="36">
        <f t="shared" ref="F219:BI219" ca="1" si="105">MEDIAN(INDIRECT(CONCATENATE(F213,":",F214)))</f>
        <v>0</v>
      </c>
      <c r="G219" s="36"/>
      <c r="H219" s="36">
        <f t="shared" ca="1" si="105"/>
        <v>0</v>
      </c>
      <c r="I219" s="36"/>
      <c r="J219" s="36">
        <f t="shared" ca="1" si="105"/>
        <v>0</v>
      </c>
      <c r="K219" s="36"/>
      <c r="L219" s="36"/>
      <c r="M219" s="36"/>
      <c r="N219" s="36"/>
      <c r="O219" s="36"/>
      <c r="P219" s="36"/>
      <c r="Q219" s="36"/>
      <c r="R219" s="36"/>
      <c r="S219" s="36"/>
      <c r="T219" s="36">
        <f t="shared" ca="1" si="105"/>
        <v>18</v>
      </c>
      <c r="U219" s="36">
        <f t="shared" ca="1" si="105"/>
        <v>1</v>
      </c>
      <c r="V219" s="36">
        <f t="shared" ca="1" si="105"/>
        <v>1</v>
      </c>
      <c r="W219" s="36">
        <f t="shared" ca="1" si="105"/>
        <v>2</v>
      </c>
      <c r="X219" s="36">
        <f t="shared" ca="1" si="105"/>
        <v>0</v>
      </c>
      <c r="Y219" s="36">
        <f t="shared" ca="1" si="105"/>
        <v>2</v>
      </c>
      <c r="Z219" s="36">
        <f t="shared" ca="1" si="105"/>
        <v>2</v>
      </c>
      <c r="AA219" s="36">
        <f t="shared" ca="1" si="105"/>
        <v>15.5</v>
      </c>
      <c r="AB219" s="36">
        <f t="shared" ca="1" si="105"/>
        <v>15.5</v>
      </c>
      <c r="AC219" s="36">
        <f t="shared" ca="1" si="105"/>
        <v>0</v>
      </c>
      <c r="AD219" s="36">
        <f t="shared" ca="1" si="105"/>
        <v>0</v>
      </c>
      <c r="AE219" s="36">
        <f t="shared" ca="1" si="105"/>
        <v>0</v>
      </c>
      <c r="AF219" s="36">
        <f t="shared" ca="1" si="105"/>
        <v>0</v>
      </c>
      <c r="AG219" s="36">
        <f t="shared" ca="1" si="105"/>
        <v>0</v>
      </c>
      <c r="AH219" s="36">
        <f t="shared" ca="1" si="105"/>
        <v>0</v>
      </c>
      <c r="AI219" s="36">
        <f t="shared" ca="1" si="105"/>
        <v>0</v>
      </c>
      <c r="AJ219" s="36">
        <f t="shared" ca="1" si="105"/>
        <v>0</v>
      </c>
      <c r="AK219" s="36">
        <f t="shared" ca="1" si="105"/>
        <v>0</v>
      </c>
      <c r="AL219" s="36">
        <f t="shared" ca="1" si="105"/>
        <v>0</v>
      </c>
      <c r="AM219" s="36">
        <f t="shared" ca="1" si="105"/>
        <v>0</v>
      </c>
      <c r="AN219" s="36">
        <f t="shared" ca="1" si="105"/>
        <v>0</v>
      </c>
      <c r="AO219" s="36">
        <f t="shared" ca="1" si="105"/>
        <v>0</v>
      </c>
      <c r="AP219" s="36">
        <f t="shared" ca="1" si="105"/>
        <v>0</v>
      </c>
      <c r="AQ219" s="36">
        <f t="shared" ca="1" si="105"/>
        <v>0</v>
      </c>
      <c r="AR219" s="36">
        <f t="shared" ca="1" si="105"/>
        <v>0</v>
      </c>
      <c r="AS219" s="36">
        <f t="shared" ca="1" si="105"/>
        <v>0</v>
      </c>
      <c r="AT219" s="36">
        <f t="shared" ca="1" si="105"/>
        <v>0</v>
      </c>
      <c r="AU219" s="36">
        <f t="shared" ca="1" si="105"/>
        <v>0</v>
      </c>
      <c r="AV219" s="36">
        <f t="shared" ca="1" si="105"/>
        <v>0</v>
      </c>
      <c r="AW219" s="36">
        <f t="shared" ca="1" si="105"/>
        <v>0</v>
      </c>
      <c r="AX219" s="36">
        <f t="shared" ca="1" si="105"/>
        <v>1</v>
      </c>
      <c r="AY219" s="36" t="e">
        <f t="shared" ca="1" si="105"/>
        <v>#NUM!</v>
      </c>
      <c r="AZ219" s="36">
        <f t="shared" ca="1" si="105"/>
        <v>0</v>
      </c>
      <c r="BA219" s="36">
        <f t="shared" ca="1" si="105"/>
        <v>2</v>
      </c>
      <c r="BB219" s="36">
        <f t="shared" ca="1" si="105"/>
        <v>93.5</v>
      </c>
      <c r="BC219" s="36">
        <f t="shared" ca="1" si="105"/>
        <v>536</v>
      </c>
      <c r="BD219" s="36"/>
      <c r="BE219" s="36"/>
      <c r="BF219" s="36">
        <f t="shared" ca="1" si="105"/>
        <v>943</v>
      </c>
      <c r="BG219" s="36">
        <f t="shared" ca="1" si="105"/>
        <v>30.5</v>
      </c>
      <c r="BH219" s="36">
        <f t="shared" ca="1" si="105"/>
        <v>2.0129993206649228E-2</v>
      </c>
      <c r="BI219" s="36">
        <f t="shared" ca="1" si="105"/>
        <v>2.59915611814346E-2</v>
      </c>
    </row>
    <row r="220" spans="1:61" x14ac:dyDescent="0.3">
      <c r="A220" s="27" t="s">
        <v>265</v>
      </c>
      <c r="F220" s="32">
        <f t="shared" ref="F220:BI220" ca="1" si="106">MIN(INDIRECT(CONCATENATE(F213,":",F214)))</f>
        <v>0</v>
      </c>
      <c r="G220" s="32"/>
      <c r="H220" s="32">
        <f t="shared" ca="1" si="106"/>
        <v>0</v>
      </c>
      <c r="J220" s="32">
        <f t="shared" ca="1" si="106"/>
        <v>0</v>
      </c>
      <c r="K220" s="32"/>
      <c r="L220" s="32"/>
      <c r="Q220" s="32"/>
      <c r="R220" s="32"/>
      <c r="S220" s="32"/>
      <c r="T220" s="32">
        <f t="shared" ca="1" si="106"/>
        <v>0</v>
      </c>
      <c r="U220" s="32">
        <f t="shared" ca="1" si="106"/>
        <v>1</v>
      </c>
      <c r="V220" s="32">
        <f t="shared" ca="1" si="106"/>
        <v>1</v>
      </c>
      <c r="W220" s="32">
        <f t="shared" ca="1" si="106"/>
        <v>2</v>
      </c>
      <c r="X220" s="32">
        <f t="shared" ca="1" si="106"/>
        <v>0</v>
      </c>
      <c r="Y220" s="32">
        <f t="shared" ca="1" si="106"/>
        <v>1</v>
      </c>
      <c r="Z220" s="32">
        <f t="shared" ca="1" si="106"/>
        <v>1</v>
      </c>
      <c r="AA220" s="32">
        <f t="shared" ca="1" si="106"/>
        <v>1</v>
      </c>
      <c r="AB220" s="32">
        <f t="shared" ca="1" si="106"/>
        <v>1</v>
      </c>
      <c r="AC220" s="32">
        <f t="shared" ca="1" si="106"/>
        <v>0</v>
      </c>
      <c r="AD220" s="32">
        <f t="shared" ca="1" si="106"/>
        <v>0</v>
      </c>
      <c r="AE220" s="32">
        <f t="shared" ca="1" si="106"/>
        <v>0</v>
      </c>
      <c r="AF220" s="32">
        <f t="shared" ca="1" si="106"/>
        <v>0</v>
      </c>
      <c r="AG220" s="32">
        <f t="shared" ca="1" si="106"/>
        <v>0</v>
      </c>
      <c r="AH220" s="32">
        <f t="shared" ca="1" si="106"/>
        <v>0</v>
      </c>
      <c r="AI220" s="32">
        <f t="shared" ca="1" si="106"/>
        <v>0</v>
      </c>
      <c r="AJ220" s="32">
        <f t="shared" ca="1" si="106"/>
        <v>0</v>
      </c>
      <c r="AK220" s="32">
        <f t="shared" ca="1" si="106"/>
        <v>0</v>
      </c>
      <c r="AL220" s="32">
        <f t="shared" ca="1" si="106"/>
        <v>0</v>
      </c>
      <c r="AM220" s="32">
        <f t="shared" ca="1" si="106"/>
        <v>0</v>
      </c>
      <c r="AN220" s="32">
        <f t="shared" ca="1" si="106"/>
        <v>0</v>
      </c>
      <c r="AO220" s="32">
        <f t="shared" ca="1" si="106"/>
        <v>0</v>
      </c>
      <c r="AP220" s="32">
        <f t="shared" ca="1" si="106"/>
        <v>0</v>
      </c>
      <c r="AQ220" s="32">
        <f t="shared" ca="1" si="106"/>
        <v>0</v>
      </c>
      <c r="AR220" s="32">
        <f t="shared" ca="1" si="106"/>
        <v>0</v>
      </c>
      <c r="AS220" s="32">
        <f t="shared" ca="1" si="106"/>
        <v>0</v>
      </c>
      <c r="AT220" s="32">
        <f t="shared" ca="1" si="106"/>
        <v>0</v>
      </c>
      <c r="AU220" s="32">
        <f t="shared" ca="1" si="106"/>
        <v>0</v>
      </c>
      <c r="AV220" s="32">
        <f t="shared" ca="1" si="106"/>
        <v>0</v>
      </c>
      <c r="AW220" s="32">
        <f t="shared" ca="1" si="106"/>
        <v>0</v>
      </c>
      <c r="AX220" s="32">
        <f t="shared" ca="1" si="106"/>
        <v>1</v>
      </c>
      <c r="AY220" s="32">
        <f t="shared" ca="1" si="106"/>
        <v>0</v>
      </c>
      <c r="AZ220" s="32">
        <f t="shared" ca="1" si="106"/>
        <v>0</v>
      </c>
      <c r="BA220" s="32">
        <f t="shared" ca="1" si="106"/>
        <v>0.11764705882352941</v>
      </c>
      <c r="BB220" s="32">
        <f t="shared" ca="1" si="106"/>
        <v>18</v>
      </c>
      <c r="BC220" s="32">
        <f t="shared" ca="1" si="106"/>
        <v>64</v>
      </c>
      <c r="BD220" s="32"/>
      <c r="BE220" s="32"/>
      <c r="BF220" s="32">
        <f t="shared" ca="1" si="106"/>
        <v>33</v>
      </c>
      <c r="BG220" s="32">
        <f t="shared" ca="1" si="106"/>
        <v>1</v>
      </c>
      <c r="BH220" s="32">
        <f t="shared" ca="1" si="106"/>
        <v>0</v>
      </c>
      <c r="BI220" s="32">
        <f t="shared" ca="1" si="106"/>
        <v>6.4536947402387866E-4</v>
      </c>
    </row>
    <row r="221" spans="1:61" x14ac:dyDescent="0.3">
      <c r="A221" s="29"/>
      <c r="H221" s="27"/>
      <c r="I221" s="27"/>
      <c r="M221" s="27"/>
      <c r="N221" s="27"/>
      <c r="O221" s="27"/>
      <c r="P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61" x14ac:dyDescent="0.3">
      <c r="A222" s="27" t="s">
        <v>271</v>
      </c>
      <c r="F222" s="32">
        <f t="shared" ref="F222:BI222" ca="1" si="107">MODE(INDIRECT(CONCATENATE(F213,":",F214)))</f>
        <v>0</v>
      </c>
      <c r="G222" s="32"/>
      <c r="H222" s="32">
        <f t="shared" ca="1" si="107"/>
        <v>0</v>
      </c>
      <c r="J222" s="32">
        <f t="shared" ca="1" si="107"/>
        <v>0</v>
      </c>
      <c r="K222" s="32"/>
      <c r="L222" s="32"/>
      <c r="Q222" s="32"/>
      <c r="R222" s="32"/>
      <c r="S222" s="32"/>
      <c r="T222" s="32">
        <f t="shared" ca="1" si="107"/>
        <v>0</v>
      </c>
      <c r="U222" s="32">
        <f t="shared" ca="1" si="107"/>
        <v>1</v>
      </c>
      <c r="V222" s="32">
        <f t="shared" ca="1" si="107"/>
        <v>1</v>
      </c>
      <c r="W222" s="32">
        <f t="shared" ca="1" si="107"/>
        <v>2</v>
      </c>
      <c r="X222" s="32">
        <f t="shared" ca="1" si="107"/>
        <v>0</v>
      </c>
      <c r="Y222" s="32">
        <f t="shared" ca="1" si="107"/>
        <v>1</v>
      </c>
      <c r="Z222" s="32">
        <f t="shared" ca="1" si="107"/>
        <v>1</v>
      </c>
      <c r="AA222" s="32">
        <f t="shared" ca="1" si="107"/>
        <v>4</v>
      </c>
      <c r="AB222" s="32">
        <f t="shared" ca="1" si="107"/>
        <v>4</v>
      </c>
      <c r="AC222" s="32">
        <f t="shared" ca="1" si="107"/>
        <v>0</v>
      </c>
      <c r="AD222" s="32">
        <f t="shared" ca="1" si="107"/>
        <v>0</v>
      </c>
      <c r="AE222" s="32">
        <f t="shared" ca="1" si="107"/>
        <v>0</v>
      </c>
      <c r="AF222" s="32">
        <f t="shared" ca="1" si="107"/>
        <v>0</v>
      </c>
      <c r="AG222" s="32">
        <f t="shared" ca="1" si="107"/>
        <v>0</v>
      </c>
      <c r="AH222" s="32">
        <f t="shared" ca="1" si="107"/>
        <v>0</v>
      </c>
      <c r="AI222" s="32">
        <f t="shared" ca="1" si="107"/>
        <v>0</v>
      </c>
      <c r="AJ222" s="32">
        <f t="shared" ca="1" si="107"/>
        <v>0</v>
      </c>
      <c r="AK222" s="32">
        <f t="shared" ca="1" si="107"/>
        <v>0</v>
      </c>
      <c r="AL222" s="32">
        <f t="shared" ca="1" si="107"/>
        <v>0</v>
      </c>
      <c r="AM222" s="32">
        <f t="shared" ca="1" si="107"/>
        <v>0</v>
      </c>
      <c r="AN222" s="32">
        <f t="shared" ca="1" si="107"/>
        <v>0</v>
      </c>
      <c r="AO222" s="32">
        <f t="shared" ca="1" si="107"/>
        <v>0</v>
      </c>
      <c r="AP222" s="32">
        <f t="shared" ca="1" si="107"/>
        <v>0</v>
      </c>
      <c r="AQ222" s="32">
        <f t="shared" ca="1" si="107"/>
        <v>0</v>
      </c>
      <c r="AR222" s="32">
        <f t="shared" ca="1" si="107"/>
        <v>0</v>
      </c>
      <c r="AS222" s="32">
        <f t="shared" ca="1" si="107"/>
        <v>0</v>
      </c>
      <c r="AT222" s="32">
        <f t="shared" ca="1" si="107"/>
        <v>0</v>
      </c>
      <c r="AU222" s="32">
        <f t="shared" ca="1" si="107"/>
        <v>0</v>
      </c>
      <c r="AV222" s="32">
        <f t="shared" ca="1" si="107"/>
        <v>0</v>
      </c>
      <c r="AW222" s="32">
        <f t="shared" ca="1" si="107"/>
        <v>0</v>
      </c>
      <c r="AX222" s="32">
        <f t="shared" ca="1" si="107"/>
        <v>1</v>
      </c>
      <c r="AY222" s="32" t="e">
        <f t="shared" ca="1" si="107"/>
        <v>#N/A</v>
      </c>
      <c r="AZ222" s="32">
        <f t="shared" ca="1" si="107"/>
        <v>0</v>
      </c>
      <c r="BA222" s="32">
        <f t="shared" ca="1" si="107"/>
        <v>2</v>
      </c>
      <c r="BB222" s="32">
        <f t="shared" ca="1" si="107"/>
        <v>128</v>
      </c>
      <c r="BC222" s="32">
        <f t="shared" ca="1" si="107"/>
        <v>116</v>
      </c>
      <c r="BD222" s="32"/>
      <c r="BE222" s="32"/>
      <c r="BF222" s="32">
        <f t="shared" ca="1" si="107"/>
        <v>263</v>
      </c>
      <c r="BG222" s="32">
        <f t="shared" ca="1" si="107"/>
        <v>49</v>
      </c>
      <c r="BH222" s="32">
        <f t="shared" ca="1" si="107"/>
        <v>0</v>
      </c>
      <c r="BI222" s="32" t="e">
        <f t="shared" ca="1" si="107"/>
        <v>#N/A</v>
      </c>
    </row>
    <row r="223" spans="1:61" x14ac:dyDescent="0.3">
      <c r="A223" s="27" t="s">
        <v>270</v>
      </c>
      <c r="F223" s="36">
        <f t="shared" ref="F223:BI223" ca="1" si="108">STDEVP(INDIRECT(CONCATENATE(F213,":",F214)))</f>
        <v>0</v>
      </c>
      <c r="G223" s="36"/>
      <c r="H223" s="36">
        <f t="shared" ca="1" si="108"/>
        <v>0</v>
      </c>
      <c r="I223" s="36"/>
      <c r="J223" s="36">
        <f t="shared" ca="1" si="108"/>
        <v>0</v>
      </c>
      <c r="K223" s="36"/>
      <c r="L223" s="36"/>
      <c r="M223" s="36"/>
      <c r="N223" s="36"/>
      <c r="O223" s="36"/>
      <c r="P223" s="36"/>
      <c r="Q223" s="36"/>
      <c r="R223" s="36"/>
      <c r="S223" s="36"/>
      <c r="T223" s="36">
        <f t="shared" ca="1" si="108"/>
        <v>453.69358152497045</v>
      </c>
      <c r="U223" s="36">
        <f t="shared" ca="1" si="108"/>
        <v>14.850349220550955</v>
      </c>
      <c r="V223" s="36">
        <f t="shared" ca="1" si="108"/>
        <v>1.0878377652298192</v>
      </c>
      <c r="W223" s="36">
        <f t="shared" ca="1" si="108"/>
        <v>2.2025464972763595</v>
      </c>
      <c r="X223" s="36">
        <f t="shared" ca="1" si="108"/>
        <v>0</v>
      </c>
      <c r="Y223" s="36">
        <f t="shared" ca="1" si="108"/>
        <v>41.84587183485818</v>
      </c>
      <c r="Z223" s="36">
        <f t="shared" ca="1" si="108"/>
        <v>41.84587183485818</v>
      </c>
      <c r="AA223" s="36">
        <f t="shared" ca="1" si="108"/>
        <v>320.62831373871876</v>
      </c>
      <c r="AB223" s="36">
        <f t="shared" ca="1" si="108"/>
        <v>320.62831373871876</v>
      </c>
      <c r="AC223" s="36">
        <f t="shared" ca="1" si="108"/>
        <v>0</v>
      </c>
      <c r="AD223" s="36">
        <f t="shared" ca="1" si="108"/>
        <v>0</v>
      </c>
      <c r="AE223" s="36">
        <f t="shared" ca="1" si="108"/>
        <v>0</v>
      </c>
      <c r="AF223" s="36">
        <f t="shared" ca="1" si="108"/>
        <v>0</v>
      </c>
      <c r="AG223" s="36">
        <f t="shared" ca="1" si="108"/>
        <v>0</v>
      </c>
      <c r="AH223" s="36">
        <f t="shared" ca="1" si="108"/>
        <v>0</v>
      </c>
      <c r="AI223" s="36">
        <f t="shared" ca="1" si="108"/>
        <v>0</v>
      </c>
      <c r="AJ223" s="36">
        <f t="shared" ca="1" si="108"/>
        <v>0</v>
      </c>
      <c r="AK223" s="36">
        <f t="shared" ca="1" si="108"/>
        <v>0</v>
      </c>
      <c r="AL223" s="36">
        <f t="shared" ca="1" si="108"/>
        <v>0</v>
      </c>
      <c r="AM223" s="36">
        <f t="shared" ca="1" si="108"/>
        <v>0</v>
      </c>
      <c r="AN223" s="36">
        <f t="shared" ca="1" si="108"/>
        <v>0</v>
      </c>
      <c r="AO223" s="36">
        <f t="shared" ca="1" si="108"/>
        <v>0</v>
      </c>
      <c r="AP223" s="36">
        <f t="shared" ca="1" si="108"/>
        <v>0</v>
      </c>
      <c r="AQ223" s="36">
        <f t="shared" ca="1" si="108"/>
        <v>0</v>
      </c>
      <c r="AR223" s="36">
        <f t="shared" ca="1" si="108"/>
        <v>0</v>
      </c>
      <c r="AS223" s="36">
        <f t="shared" ca="1" si="108"/>
        <v>0</v>
      </c>
      <c r="AT223" s="36">
        <f t="shared" ca="1" si="108"/>
        <v>0</v>
      </c>
      <c r="AU223" s="36">
        <f t="shared" ca="1" si="108"/>
        <v>0</v>
      </c>
      <c r="AV223" s="36">
        <f t="shared" ca="1" si="108"/>
        <v>0</v>
      </c>
      <c r="AW223" s="36">
        <f t="shared" ca="1" si="108"/>
        <v>0</v>
      </c>
      <c r="AX223" s="36">
        <f t="shared" ca="1" si="108"/>
        <v>0</v>
      </c>
      <c r="AY223" s="36" t="e">
        <f t="shared" ca="1" si="108"/>
        <v>#DIV/0!</v>
      </c>
      <c r="AZ223" s="36">
        <f t="shared" ca="1" si="108"/>
        <v>0</v>
      </c>
      <c r="BA223" s="36">
        <f t="shared" ca="1" si="108"/>
        <v>1.3353953394675986</v>
      </c>
      <c r="BB223" s="36">
        <f t="shared" ca="1" si="108"/>
        <v>1960.4359217939789</v>
      </c>
      <c r="BC223" s="36">
        <f t="shared" ca="1" si="108"/>
        <v>17395.045169749126</v>
      </c>
      <c r="BD223" s="36"/>
      <c r="BE223" s="36"/>
      <c r="BF223" s="36">
        <f t="shared" ca="1" si="108"/>
        <v>653.21624836498643</v>
      </c>
      <c r="BG223" s="36">
        <f t="shared" ca="1" si="108"/>
        <v>21.364220809471327</v>
      </c>
      <c r="BH223" s="36">
        <f t="shared" ca="1" si="108"/>
        <v>0.33900963000007051</v>
      </c>
      <c r="BI223" s="36">
        <f t="shared" ca="1" si="108"/>
        <v>0.10529326073557704</v>
      </c>
    </row>
    <row r="224" spans="1:61" x14ac:dyDescent="0.3">
      <c r="A224" s="27" t="s">
        <v>266</v>
      </c>
      <c r="F224" s="32">
        <f t="shared" ref="F224:BI224" ca="1" si="109">SUM(INDIRECT(CONCATENATE(F213,":",F214)))</f>
        <v>0</v>
      </c>
      <c r="G224" s="32"/>
      <c r="H224" s="32">
        <f t="shared" ca="1" si="109"/>
        <v>0</v>
      </c>
      <c r="J224" s="32">
        <f t="shared" ca="1" si="109"/>
        <v>0</v>
      </c>
      <c r="K224" s="32"/>
      <c r="L224" s="32"/>
      <c r="Q224" s="32"/>
      <c r="R224" s="32"/>
      <c r="S224" s="32"/>
      <c r="T224" s="32">
        <f t="shared" ca="1" si="109"/>
        <v>7843</v>
      </c>
      <c r="U224" s="32">
        <f t="shared" ca="1" si="109"/>
        <v>280</v>
      </c>
      <c r="V224" s="32">
        <f t="shared" ca="1" si="109"/>
        <v>48</v>
      </c>
      <c r="W224" s="32">
        <f t="shared" ca="1" si="109"/>
        <v>108</v>
      </c>
      <c r="X224" s="32">
        <f t="shared" ca="1" si="109"/>
        <v>0</v>
      </c>
      <c r="Y224" s="32">
        <f t="shared" ca="1" si="109"/>
        <v>485</v>
      </c>
      <c r="Z224" s="32">
        <f t="shared" ca="1" si="109"/>
        <v>485</v>
      </c>
      <c r="AA224" s="32">
        <f t="shared" ca="1" si="109"/>
        <v>3736</v>
      </c>
      <c r="AB224" s="32">
        <f t="shared" ca="1" si="109"/>
        <v>3736</v>
      </c>
      <c r="AC224" s="32">
        <f t="shared" ca="1" si="109"/>
        <v>0</v>
      </c>
      <c r="AD224" s="32">
        <f t="shared" ca="1" si="109"/>
        <v>0</v>
      </c>
      <c r="AE224" s="32">
        <f t="shared" ca="1" si="109"/>
        <v>0</v>
      </c>
      <c r="AF224" s="32">
        <f t="shared" ca="1" si="109"/>
        <v>0</v>
      </c>
      <c r="AG224" s="32">
        <f t="shared" ca="1" si="109"/>
        <v>0</v>
      </c>
      <c r="AH224" s="32">
        <f t="shared" ca="1" si="109"/>
        <v>0</v>
      </c>
      <c r="AI224" s="32">
        <f t="shared" ca="1" si="109"/>
        <v>0</v>
      </c>
      <c r="AJ224" s="32">
        <f t="shared" ca="1" si="109"/>
        <v>0</v>
      </c>
      <c r="AK224" s="32">
        <f t="shared" ca="1" si="109"/>
        <v>0</v>
      </c>
      <c r="AL224" s="32">
        <f t="shared" ca="1" si="109"/>
        <v>0</v>
      </c>
      <c r="AM224" s="32">
        <f t="shared" ca="1" si="109"/>
        <v>0</v>
      </c>
      <c r="AN224" s="32">
        <f t="shared" ca="1" si="109"/>
        <v>0</v>
      </c>
      <c r="AO224" s="32">
        <f t="shared" ca="1" si="109"/>
        <v>0</v>
      </c>
      <c r="AP224" s="32">
        <f t="shared" ca="1" si="109"/>
        <v>0</v>
      </c>
      <c r="AQ224" s="32">
        <f t="shared" ca="1" si="109"/>
        <v>0</v>
      </c>
      <c r="AR224" s="32">
        <f t="shared" ca="1" si="109"/>
        <v>0</v>
      </c>
      <c r="AS224" s="32">
        <f t="shared" ca="1" si="109"/>
        <v>0</v>
      </c>
      <c r="AT224" s="32">
        <f t="shared" ca="1" si="109"/>
        <v>0</v>
      </c>
      <c r="AU224" s="32">
        <f t="shared" ca="1" si="109"/>
        <v>0</v>
      </c>
      <c r="AV224" s="32">
        <f t="shared" ca="1" si="109"/>
        <v>0</v>
      </c>
      <c r="AW224" s="32">
        <f t="shared" ca="1" si="109"/>
        <v>0</v>
      </c>
      <c r="AX224" s="32">
        <f t="shared" ca="1" si="109"/>
        <v>34</v>
      </c>
      <c r="AY224" s="32">
        <f t="shared" ca="1" si="109"/>
        <v>0</v>
      </c>
      <c r="AZ224" s="32">
        <f t="shared" ca="1" si="109"/>
        <v>0</v>
      </c>
      <c r="BA224" s="32">
        <f t="shared" ca="1" si="109"/>
        <v>54.670650236379124</v>
      </c>
      <c r="BB224" s="32">
        <f t="shared" ca="1" si="109"/>
        <v>20340</v>
      </c>
      <c r="BC224" s="32">
        <f t="shared" ca="1" si="109"/>
        <v>180737</v>
      </c>
      <c r="BD224" s="32"/>
      <c r="BE224" s="32"/>
      <c r="BF224" s="32">
        <f t="shared" ca="1" si="109"/>
        <v>37028</v>
      </c>
      <c r="BG224" s="32">
        <f t="shared" ca="1" si="109"/>
        <v>1199</v>
      </c>
      <c r="BH224" s="32">
        <f t="shared" ca="1" si="109"/>
        <v>8.1061856992613457</v>
      </c>
      <c r="BI224" s="32">
        <f t="shared" ca="1" si="109"/>
        <v>1.944025315779198</v>
      </c>
    </row>
    <row r="226" spans="1:61" x14ac:dyDescent="0.3">
      <c r="A226" s="31" t="s">
        <v>794</v>
      </c>
      <c r="B226" s="59"/>
    </row>
    <row r="227" spans="1:61" x14ac:dyDescent="0.3">
      <c r="A227" s="31">
        <v>36</v>
      </c>
      <c r="B227" s="33" t="str">
        <f>ADDRESS($A$227,COLUMN(B229))</f>
        <v>$B$36</v>
      </c>
      <c r="C227" s="33" t="str">
        <f t="shared" ref="C227:BI227" si="110">ADDRESS($A$227,COLUMN(C229))</f>
        <v>$C$36</v>
      </c>
      <c r="D227" s="33" t="str">
        <f t="shared" si="110"/>
        <v>$D$36</v>
      </c>
      <c r="E227" s="33" t="str">
        <f t="shared" si="110"/>
        <v>$E$36</v>
      </c>
      <c r="F227" s="33" t="str">
        <f t="shared" si="110"/>
        <v>$F$36</v>
      </c>
      <c r="G227" s="33" t="str">
        <f t="shared" si="110"/>
        <v>$G$36</v>
      </c>
      <c r="H227" s="33" t="str">
        <f t="shared" si="110"/>
        <v>$H$36</v>
      </c>
      <c r="I227" s="33" t="str">
        <f t="shared" si="110"/>
        <v>$I$36</v>
      </c>
      <c r="J227" s="33" t="str">
        <f t="shared" si="110"/>
        <v>$J$36</v>
      </c>
      <c r="K227" s="33" t="str">
        <f t="shared" si="110"/>
        <v>$K$36</v>
      </c>
      <c r="L227" s="33" t="str">
        <f t="shared" si="110"/>
        <v>$L$36</v>
      </c>
      <c r="M227" s="33" t="str">
        <f t="shared" si="110"/>
        <v>$M$36</v>
      </c>
      <c r="N227" s="33" t="str">
        <f t="shared" si="110"/>
        <v>$N$36</v>
      </c>
      <c r="O227" s="33" t="str">
        <f t="shared" si="110"/>
        <v>$O$36</v>
      </c>
      <c r="P227" s="33" t="str">
        <f t="shared" si="110"/>
        <v>$P$36</v>
      </c>
      <c r="Q227" s="33" t="str">
        <f t="shared" si="110"/>
        <v>$Q$36</v>
      </c>
      <c r="R227" s="33" t="str">
        <f t="shared" si="110"/>
        <v>$R$36</v>
      </c>
      <c r="S227" s="33" t="str">
        <f t="shared" si="110"/>
        <v>$S$36</v>
      </c>
      <c r="T227" s="33" t="str">
        <f t="shared" si="110"/>
        <v>$T$36</v>
      </c>
      <c r="U227" s="33" t="str">
        <f t="shared" si="110"/>
        <v>$U$36</v>
      </c>
      <c r="V227" s="33" t="str">
        <f t="shared" si="110"/>
        <v>$V$36</v>
      </c>
      <c r="W227" s="33" t="str">
        <f t="shared" si="110"/>
        <v>$W$36</v>
      </c>
      <c r="X227" s="33" t="str">
        <f t="shared" si="110"/>
        <v>$X$36</v>
      </c>
      <c r="Y227" s="33" t="str">
        <f t="shared" si="110"/>
        <v>$Y$36</v>
      </c>
      <c r="Z227" s="33" t="str">
        <f t="shared" si="110"/>
        <v>$Z$36</v>
      </c>
      <c r="AA227" s="33" t="str">
        <f t="shared" si="110"/>
        <v>$AA$36</v>
      </c>
      <c r="AB227" s="33" t="str">
        <f t="shared" si="110"/>
        <v>$AB$36</v>
      </c>
      <c r="AC227" s="33" t="str">
        <f t="shared" si="110"/>
        <v>$AC$36</v>
      </c>
      <c r="AD227" s="33" t="str">
        <f t="shared" si="110"/>
        <v>$AD$36</v>
      </c>
      <c r="AE227" s="33" t="str">
        <f t="shared" si="110"/>
        <v>$AE$36</v>
      </c>
      <c r="AF227" s="33" t="str">
        <f t="shared" si="110"/>
        <v>$AF$36</v>
      </c>
      <c r="AG227" s="33" t="str">
        <f t="shared" si="110"/>
        <v>$AG$36</v>
      </c>
      <c r="AH227" s="33" t="str">
        <f t="shared" si="110"/>
        <v>$AH$36</v>
      </c>
      <c r="AI227" s="33" t="str">
        <f t="shared" si="110"/>
        <v>$AI$36</v>
      </c>
      <c r="AJ227" s="33" t="str">
        <f t="shared" si="110"/>
        <v>$AJ$36</v>
      </c>
      <c r="AK227" s="33" t="str">
        <f t="shared" si="110"/>
        <v>$AK$36</v>
      </c>
      <c r="AL227" s="33" t="str">
        <f t="shared" si="110"/>
        <v>$AL$36</v>
      </c>
      <c r="AM227" s="33" t="str">
        <f t="shared" si="110"/>
        <v>$AM$36</v>
      </c>
      <c r="AN227" s="33" t="str">
        <f t="shared" si="110"/>
        <v>$AN$36</v>
      </c>
      <c r="AO227" s="33" t="str">
        <f t="shared" si="110"/>
        <v>$AO$36</v>
      </c>
      <c r="AP227" s="33" t="str">
        <f t="shared" si="110"/>
        <v>$AP$36</v>
      </c>
      <c r="AQ227" s="33" t="str">
        <f t="shared" si="110"/>
        <v>$AQ$36</v>
      </c>
      <c r="AR227" s="33" t="str">
        <f t="shared" si="110"/>
        <v>$AR$36</v>
      </c>
      <c r="AS227" s="33" t="str">
        <f t="shared" si="110"/>
        <v>$AS$36</v>
      </c>
      <c r="AT227" s="33" t="str">
        <f t="shared" si="110"/>
        <v>$AT$36</v>
      </c>
      <c r="AU227" s="33" t="str">
        <f t="shared" si="110"/>
        <v>$AU$36</v>
      </c>
      <c r="AV227" s="33" t="str">
        <f t="shared" si="110"/>
        <v>$AV$36</v>
      </c>
      <c r="AW227" s="33" t="str">
        <f t="shared" si="110"/>
        <v>$AW$36</v>
      </c>
      <c r="AX227" s="33" t="str">
        <f t="shared" si="110"/>
        <v>$AX$36</v>
      </c>
      <c r="AY227" s="33" t="str">
        <f t="shared" si="110"/>
        <v>$AY$36</v>
      </c>
      <c r="AZ227" s="33" t="str">
        <f t="shared" si="110"/>
        <v>$AZ$36</v>
      </c>
      <c r="BA227" s="33" t="str">
        <f t="shared" si="110"/>
        <v>$BA$36</v>
      </c>
      <c r="BB227" s="33" t="str">
        <f t="shared" si="110"/>
        <v>$BB$36</v>
      </c>
      <c r="BC227" s="33" t="str">
        <f t="shared" si="110"/>
        <v>$BC$36</v>
      </c>
      <c r="BD227" s="33" t="str">
        <f t="shared" si="110"/>
        <v>$BD$36</v>
      </c>
      <c r="BE227" s="33" t="str">
        <f t="shared" si="110"/>
        <v>$BE$36</v>
      </c>
      <c r="BF227" s="33" t="str">
        <f t="shared" si="110"/>
        <v>$BF$36</v>
      </c>
      <c r="BG227" s="33" t="str">
        <f t="shared" si="110"/>
        <v>$BG$36</v>
      </c>
      <c r="BH227" s="33" t="str">
        <f t="shared" si="110"/>
        <v>$BH$36</v>
      </c>
      <c r="BI227" s="33" t="str">
        <f t="shared" si="110"/>
        <v>$BI$36</v>
      </c>
    </row>
    <row r="228" spans="1:61" x14ac:dyDescent="0.3">
      <c r="A228" s="31">
        <v>100</v>
      </c>
      <c r="B228" s="33" t="str">
        <f>ADDRESS($A$228,COLUMN(B229))</f>
        <v>$B$100</v>
      </c>
      <c r="C228" s="33" t="str">
        <f t="shared" ref="C228:BI228" si="111">ADDRESS($A$228,COLUMN(C229))</f>
        <v>$C$100</v>
      </c>
      <c r="D228" s="33" t="str">
        <f t="shared" si="111"/>
        <v>$D$100</v>
      </c>
      <c r="E228" s="33" t="str">
        <f t="shared" si="111"/>
        <v>$E$100</v>
      </c>
      <c r="F228" s="33" t="str">
        <f t="shared" si="111"/>
        <v>$F$100</v>
      </c>
      <c r="G228" s="33" t="str">
        <f t="shared" si="111"/>
        <v>$G$100</v>
      </c>
      <c r="H228" s="33" t="str">
        <f t="shared" si="111"/>
        <v>$H$100</v>
      </c>
      <c r="I228" s="33" t="str">
        <f t="shared" si="111"/>
        <v>$I$100</v>
      </c>
      <c r="J228" s="33" t="str">
        <f t="shared" si="111"/>
        <v>$J$100</v>
      </c>
      <c r="K228" s="33" t="str">
        <f t="shared" si="111"/>
        <v>$K$100</v>
      </c>
      <c r="L228" s="33" t="str">
        <f t="shared" si="111"/>
        <v>$L$100</v>
      </c>
      <c r="M228" s="33" t="str">
        <f t="shared" si="111"/>
        <v>$M$100</v>
      </c>
      <c r="N228" s="33" t="str">
        <f t="shared" si="111"/>
        <v>$N$100</v>
      </c>
      <c r="O228" s="33" t="str">
        <f t="shared" si="111"/>
        <v>$O$100</v>
      </c>
      <c r="P228" s="33" t="str">
        <f t="shared" si="111"/>
        <v>$P$100</v>
      </c>
      <c r="Q228" s="33" t="str">
        <f t="shared" si="111"/>
        <v>$Q$100</v>
      </c>
      <c r="R228" s="33" t="str">
        <f t="shared" si="111"/>
        <v>$R$100</v>
      </c>
      <c r="S228" s="33" t="str">
        <f t="shared" si="111"/>
        <v>$S$100</v>
      </c>
      <c r="T228" s="33" t="str">
        <f t="shared" si="111"/>
        <v>$T$100</v>
      </c>
      <c r="U228" s="33" t="str">
        <f t="shared" si="111"/>
        <v>$U$100</v>
      </c>
      <c r="V228" s="33" t="str">
        <f t="shared" si="111"/>
        <v>$V$100</v>
      </c>
      <c r="W228" s="33" t="str">
        <f t="shared" si="111"/>
        <v>$W$100</v>
      </c>
      <c r="X228" s="33" t="str">
        <f t="shared" si="111"/>
        <v>$X$100</v>
      </c>
      <c r="Y228" s="33" t="str">
        <f t="shared" si="111"/>
        <v>$Y$100</v>
      </c>
      <c r="Z228" s="33" t="str">
        <f t="shared" si="111"/>
        <v>$Z$100</v>
      </c>
      <c r="AA228" s="33" t="str">
        <f t="shared" si="111"/>
        <v>$AA$100</v>
      </c>
      <c r="AB228" s="33" t="str">
        <f t="shared" si="111"/>
        <v>$AB$100</v>
      </c>
      <c r="AC228" s="33" t="str">
        <f t="shared" si="111"/>
        <v>$AC$100</v>
      </c>
      <c r="AD228" s="33" t="str">
        <f t="shared" si="111"/>
        <v>$AD$100</v>
      </c>
      <c r="AE228" s="33" t="str">
        <f t="shared" si="111"/>
        <v>$AE$100</v>
      </c>
      <c r="AF228" s="33" t="str">
        <f t="shared" si="111"/>
        <v>$AF$100</v>
      </c>
      <c r="AG228" s="33" t="str">
        <f t="shared" si="111"/>
        <v>$AG$100</v>
      </c>
      <c r="AH228" s="33" t="str">
        <f t="shared" si="111"/>
        <v>$AH$100</v>
      </c>
      <c r="AI228" s="33" t="str">
        <f t="shared" si="111"/>
        <v>$AI$100</v>
      </c>
      <c r="AJ228" s="33" t="str">
        <f t="shared" si="111"/>
        <v>$AJ$100</v>
      </c>
      <c r="AK228" s="33" t="str">
        <f t="shared" si="111"/>
        <v>$AK$100</v>
      </c>
      <c r="AL228" s="33" t="str">
        <f t="shared" si="111"/>
        <v>$AL$100</v>
      </c>
      <c r="AM228" s="33" t="str">
        <f t="shared" si="111"/>
        <v>$AM$100</v>
      </c>
      <c r="AN228" s="33" t="str">
        <f t="shared" si="111"/>
        <v>$AN$100</v>
      </c>
      <c r="AO228" s="33" t="str">
        <f t="shared" si="111"/>
        <v>$AO$100</v>
      </c>
      <c r="AP228" s="33" t="str">
        <f t="shared" si="111"/>
        <v>$AP$100</v>
      </c>
      <c r="AQ228" s="33" t="str">
        <f t="shared" si="111"/>
        <v>$AQ$100</v>
      </c>
      <c r="AR228" s="33" t="str">
        <f t="shared" si="111"/>
        <v>$AR$100</v>
      </c>
      <c r="AS228" s="33" t="str">
        <f t="shared" si="111"/>
        <v>$AS$100</v>
      </c>
      <c r="AT228" s="33" t="str">
        <f t="shared" si="111"/>
        <v>$AT$100</v>
      </c>
      <c r="AU228" s="33" t="str">
        <f t="shared" si="111"/>
        <v>$AU$100</v>
      </c>
      <c r="AV228" s="33" t="str">
        <f t="shared" si="111"/>
        <v>$AV$100</v>
      </c>
      <c r="AW228" s="33" t="str">
        <f t="shared" si="111"/>
        <v>$AW$100</v>
      </c>
      <c r="AX228" s="33" t="str">
        <f t="shared" si="111"/>
        <v>$AX$100</v>
      </c>
      <c r="AY228" s="33" t="str">
        <f t="shared" si="111"/>
        <v>$AY$100</v>
      </c>
      <c r="AZ228" s="33" t="str">
        <f t="shared" si="111"/>
        <v>$AZ$100</v>
      </c>
      <c r="BA228" s="33" t="str">
        <f t="shared" si="111"/>
        <v>$BA$100</v>
      </c>
      <c r="BB228" s="33" t="str">
        <f t="shared" si="111"/>
        <v>$BB$100</v>
      </c>
      <c r="BC228" s="33" t="str">
        <f t="shared" si="111"/>
        <v>$BC$100</v>
      </c>
      <c r="BD228" s="33" t="str">
        <f t="shared" si="111"/>
        <v>$BD$100</v>
      </c>
      <c r="BE228" s="33" t="str">
        <f t="shared" si="111"/>
        <v>$BE$100</v>
      </c>
      <c r="BF228" s="33" t="str">
        <f t="shared" si="111"/>
        <v>$BF$100</v>
      </c>
      <c r="BG228" s="33" t="str">
        <f t="shared" si="111"/>
        <v>$BG$100</v>
      </c>
      <c r="BH228" s="33" t="str">
        <f t="shared" si="111"/>
        <v>$BH$100</v>
      </c>
      <c r="BI228" s="33" t="str">
        <f t="shared" si="111"/>
        <v>$BI$100</v>
      </c>
    </row>
    <row r="229" spans="1:61" ht="35.15" customHeight="1" x14ac:dyDescent="0.3">
      <c r="A229" s="27" t="s">
        <v>794</v>
      </c>
      <c r="B229" s="35" t="str">
        <f>B1</f>
        <v>OVERALL
CLASS</v>
      </c>
      <c r="C229" s="34" t="str">
        <f t="shared" ref="C229:BI229" si="112">C1</f>
        <v>Sc. Upd. Period
(SUP) Class</v>
      </c>
      <c r="D229" s="34" t="str">
        <f t="shared" si="112"/>
        <v>Line Vol. of 
Change Class</v>
      </c>
      <c r="E229" s="34" t="str">
        <f t="shared" si="112"/>
        <v>Line Shape</v>
      </c>
      <c r="F229" s="34" t="str">
        <f t="shared" si="112"/>
        <v>#Active 
commits</v>
      </c>
      <c r="G229" s="34" t="str">
        <f t="shared" si="112"/>
        <v>Acommit
Class</v>
      </c>
      <c r="H229" s="34" t="str">
        <f t="shared" si="112"/>
        <v>#Areeds
postV0</v>
      </c>
      <c r="I229" s="34" t="str">
        <f t="shared" si="112"/>
        <v xml:space="preserve">AReed
CLASS </v>
      </c>
      <c r="J229" s="34" t="str">
        <f t="shared" si="112"/>
        <v>#ATurf
postV0</v>
      </c>
      <c r="K229" s="34" t="str">
        <f t="shared" si="112"/>
        <v>ATurf 
CLASS</v>
      </c>
      <c r="L229" s="34" t="str">
        <f t="shared" si="112"/>
        <v>Turf
Ratio</v>
      </c>
      <c r="M229" s="34" t="str">
        <f t="shared" si="112"/>
        <v>Over SUP as
human time</v>
      </c>
      <c r="N229" s="34" t="str">
        <f t="shared" si="112"/>
        <v>Turf absence /
presence</v>
      </c>
      <c r="O229" s="34" t="str">
        <f t="shared" si="112"/>
        <v>Exceptions?</v>
      </c>
      <c r="P229" s="34" t="str">
        <f t="shared" si="112"/>
        <v>Presence of 
idle periods?</v>
      </c>
      <c r="Q229" s="34" t="str">
        <f t="shared" si="112"/>
        <v>Overall Description</v>
      </c>
      <c r="R229" s="34" t="str">
        <f t="shared" si="112"/>
        <v>Activity Class</v>
      </c>
      <c r="S229" s="34" t="str">
        <f t="shared" si="112"/>
        <v>HB Bias Class
(Exp or Mntnc?)</v>
      </c>
      <c r="T229" s="34" t="str">
        <f t="shared" si="112"/>
        <v>DurationInDays</v>
      </c>
      <c r="U229" s="34" t="str">
        <f t="shared" si="112"/>
        <v>DurationInMonths</v>
      </c>
      <c r="V229" s="34" t="str">
        <f t="shared" si="112"/>
        <v>DurationInYears</v>
      </c>
      <c r="W229" s="34" t="str">
        <f t="shared" si="112"/>
        <v>#Commits</v>
      </c>
      <c r="X229" s="34" t="str">
        <f t="shared" si="112"/>
        <v>ActiveCommitRatio</v>
      </c>
      <c r="Y229" s="34" t="str">
        <f t="shared" si="112"/>
        <v>#Tables@Start</v>
      </c>
      <c r="Z229" s="34" t="str">
        <f t="shared" si="112"/>
        <v>#Tables@End</v>
      </c>
      <c r="AA229" s="34" t="str">
        <f t="shared" si="112"/>
        <v>#Attrs@Start</v>
      </c>
      <c r="AB229" s="34" t="str">
        <f t="shared" si="112"/>
        <v>#Attrs@End</v>
      </c>
      <c r="AC229" s="34" t="str">
        <f t="shared" si="112"/>
        <v>TotalTableInsertions</v>
      </c>
      <c r="AD229" s="34" t="str">
        <f t="shared" si="112"/>
        <v>TotalTableDeletions</v>
      </c>
      <c r="AE229" s="34" t="str">
        <f t="shared" si="112"/>
        <v>TotalAttrInsWithTableIns</v>
      </c>
      <c r="AF229" s="34" t="str">
        <f t="shared" si="112"/>
        <v>TotalAttrbDelWithTableDel</v>
      </c>
      <c r="AG229" s="34" t="str">
        <f t="shared" si="112"/>
        <v>TotalAttrInjected</v>
      </c>
      <c r="AH229" s="34" t="str">
        <f t="shared" si="112"/>
        <v>TotalAttrEjected</v>
      </c>
      <c r="AI229" s="34" t="str">
        <f t="shared" si="112"/>
        <v>TatalAttrWithTypeUpd</v>
      </c>
      <c r="AJ229" s="34" t="str">
        <f t="shared" si="112"/>
        <v>TotalAttrInPKUpd</v>
      </c>
      <c r="AK229" s="34" t="str">
        <f t="shared" si="112"/>
        <v>TotalExpansion</v>
      </c>
      <c r="AL229" s="34" t="str">
        <f t="shared" si="112"/>
        <v>TotalMaintenance</v>
      </c>
      <c r="AM229" s="34" t="str">
        <f t="shared" si="112"/>
        <v>TotalActivity</v>
      </c>
      <c r="AN229" s="34" t="str">
        <f t="shared" si="112"/>
        <v>ExpansionRatePerCommit</v>
      </c>
      <c r="AO229" s="34" t="str">
        <f t="shared" si="112"/>
        <v>ExpansionRatePerMonth</v>
      </c>
      <c r="AP229" s="34" t="str">
        <f t="shared" si="112"/>
        <v>ExpansionRatePeryear</v>
      </c>
      <c r="AQ229" s="34" t="str">
        <f t="shared" si="112"/>
        <v>MaintenanceRatePerCommit</v>
      </c>
      <c r="AR229" s="34" t="str">
        <f t="shared" si="112"/>
        <v>MaintenanceRatePerMonth</v>
      </c>
      <c r="AS229" s="34" t="str">
        <f t="shared" si="112"/>
        <v>MaintenanceRatePeryear</v>
      </c>
      <c r="AT229" s="34" t="str">
        <f t="shared" si="112"/>
        <v>TotalActivityRatePerCommit</v>
      </c>
      <c r="AU229" s="34" t="str">
        <f t="shared" si="112"/>
        <v>TotalActivityPerDay</v>
      </c>
      <c r="AV229" s="34" t="str">
        <f t="shared" si="112"/>
        <v>TotalActivityRatePerMonth</v>
      </c>
      <c r="AW229" s="34" t="str">
        <f t="shared" si="112"/>
        <v>TotalAttrActivityRatePeryear</v>
      </c>
      <c r="AX229" s="34" t="str">
        <f t="shared" si="112"/>
        <v>ResizingRatio</v>
      </c>
      <c r="AY229" s="34" t="str">
        <f t="shared" si="112"/>
        <v>Bias</v>
      </c>
      <c r="AZ229" s="34" t="str">
        <f t="shared" si="112"/>
        <v>Acommits/Month</v>
      </c>
      <c r="BA229" s="34" t="str">
        <f t="shared" si="112"/>
        <v>Commits
/Month</v>
      </c>
      <c r="BB229" s="34" t="str">
        <f t="shared" si="112"/>
        <v>Project #Commits</v>
      </c>
      <c r="BC229" s="34" t="str">
        <f t="shared" si="112"/>
        <v>Project FileUpds</v>
      </c>
      <c r="BD229" s="34" t="str">
        <f t="shared" si="112"/>
        <v>Project Start Date UTC</v>
      </c>
      <c r="BE229" s="34" t="str">
        <f t="shared" si="112"/>
        <v>Project End Date UTC</v>
      </c>
      <c r="BF229" s="34" t="str">
        <f t="shared" si="112"/>
        <v>(PUP) Project Upd Period Days</v>
      </c>
      <c r="BG229" s="34" t="str">
        <f t="shared" si="112"/>
        <v>Project Upd Period Months</v>
      </c>
      <c r="BH229" s="34" t="str">
        <f t="shared" si="112"/>
        <v>SUP_PUP_Ratio</v>
      </c>
      <c r="BI229" s="34" t="str">
        <f t="shared" si="112"/>
        <v>SchemaToPrjCommits</v>
      </c>
    </row>
    <row r="230" spans="1:61" x14ac:dyDescent="0.3">
      <c r="A230" s="27" t="s">
        <v>267</v>
      </c>
      <c r="F230" s="36">
        <f t="shared" ref="F230" ca="1" si="113">AVERAGE(INDIRECT(CONCATENATE(F227,":",F228)))</f>
        <v>1.4</v>
      </c>
      <c r="G230" s="36"/>
      <c r="H230" s="36">
        <f t="shared" ref="H230" ca="1" si="114">AVERAGE(INDIRECT(CONCATENATE(H227,":",H228)))</f>
        <v>0</v>
      </c>
      <c r="I230" s="36"/>
      <c r="J230" s="36">
        <f t="shared" ref="J230" ca="1" si="115">AVERAGE(INDIRECT(CONCATENATE(J227,":",J228)))</f>
        <v>1.4</v>
      </c>
      <c r="K230" s="36"/>
      <c r="L230" s="36"/>
      <c r="M230" s="36"/>
      <c r="N230" s="36"/>
      <c r="O230" s="36"/>
      <c r="P230" s="36"/>
      <c r="Q230" s="36"/>
      <c r="R230" s="36"/>
      <c r="S230" s="36"/>
      <c r="T230" s="36">
        <f t="shared" ref="T230:BA230" ca="1" si="116">AVERAGE(INDIRECT(CONCATENATE(T227,":",T228)))</f>
        <v>348.35384615384618</v>
      </c>
      <c r="U230" s="36">
        <f t="shared" ca="1" si="116"/>
        <v>11.984615384615385</v>
      </c>
      <c r="V230" s="36">
        <f t="shared" ca="1" si="116"/>
        <v>1.6461538461538461</v>
      </c>
      <c r="W230" s="36">
        <f t="shared" ca="1" si="116"/>
        <v>3.8307692307692309</v>
      </c>
      <c r="X230" s="36">
        <f t="shared" ca="1" si="116"/>
        <v>0.42446510754203048</v>
      </c>
      <c r="Y230" s="36">
        <f t="shared" ca="1" si="116"/>
        <v>5.9384615384615387</v>
      </c>
      <c r="Z230" s="36">
        <f t="shared" ca="1" si="116"/>
        <v>6.1076923076923073</v>
      </c>
      <c r="AA230" s="36">
        <f t="shared" ca="1" si="116"/>
        <v>35.061538461538461</v>
      </c>
      <c r="AB230" s="36">
        <f t="shared" ca="1" si="116"/>
        <v>36.384615384615387</v>
      </c>
      <c r="AC230" s="36">
        <f t="shared" ca="1" si="116"/>
        <v>0.26153846153846155</v>
      </c>
      <c r="AD230" s="36">
        <f t="shared" ca="1" si="116"/>
        <v>9.2307692307692313E-2</v>
      </c>
      <c r="AE230" s="36">
        <f t="shared" ca="1" si="116"/>
        <v>1.0307692307692307</v>
      </c>
      <c r="AF230" s="36">
        <f t="shared" ca="1" si="116"/>
        <v>0.33846153846153848</v>
      </c>
      <c r="AG230" s="36">
        <f t="shared" ca="1" si="116"/>
        <v>0.9538461538461539</v>
      </c>
      <c r="AH230" s="36">
        <f t="shared" ca="1" si="116"/>
        <v>0.32307692307692309</v>
      </c>
      <c r="AI230" s="36">
        <f t="shared" ca="1" si="116"/>
        <v>0.89230769230769236</v>
      </c>
      <c r="AJ230" s="36">
        <f t="shared" ca="1" si="116"/>
        <v>7.6923076923076927E-2</v>
      </c>
      <c r="AK230" s="36">
        <f t="shared" ca="1" si="116"/>
        <v>1.9846153846153847</v>
      </c>
      <c r="AL230" s="36">
        <f t="shared" ca="1" si="116"/>
        <v>1.6307692307692307</v>
      </c>
      <c r="AM230" s="36">
        <f t="shared" ca="1" si="116"/>
        <v>3.6153846153846154</v>
      </c>
      <c r="AN230" s="36">
        <f t="shared" ca="1" si="116"/>
        <v>0.59368413637644391</v>
      </c>
      <c r="AO230" s="36">
        <f t="shared" ca="1" si="116"/>
        <v>0.82492443836349849</v>
      </c>
      <c r="AP230" s="36">
        <f t="shared" ca="1" si="116"/>
        <v>1.6461538461538461</v>
      </c>
      <c r="AQ230" s="36">
        <f t="shared" ca="1" si="116"/>
        <v>0.5018601483986096</v>
      </c>
      <c r="AR230" s="36">
        <f t="shared" ca="1" si="116"/>
        <v>0.71001028091220064</v>
      </c>
      <c r="AS230" s="36">
        <f t="shared" ca="1" si="116"/>
        <v>1.2123931623931625</v>
      </c>
      <c r="AT230" s="36">
        <f t="shared" ca="1" si="116"/>
        <v>1.0955442847750534</v>
      </c>
      <c r="AU230" s="36">
        <f t="shared" ca="1" si="116"/>
        <v>0.3800384507739164</v>
      </c>
      <c r="AV230" s="36">
        <f t="shared" ca="1" si="116"/>
        <v>1.5349347192756986</v>
      </c>
      <c r="AW230" s="36">
        <f t="shared" ca="1" si="116"/>
        <v>2.8585470085470082</v>
      </c>
      <c r="AX230" s="36">
        <f t="shared" ca="1" si="116"/>
        <v>1.0636942469295407</v>
      </c>
      <c r="AY230" s="36">
        <f t="shared" ca="1" si="116"/>
        <v>0.56952991452991442</v>
      </c>
      <c r="AZ230" s="36">
        <f t="shared" ca="1" si="116"/>
        <v>0.59835750117500042</v>
      </c>
      <c r="BA230" s="36">
        <f t="shared" ca="1" si="116"/>
        <v>1.4153898892007004</v>
      </c>
      <c r="BB230" s="36">
        <f t="shared" ref="BB230:BC230" ca="1" si="117">AVERAGE(INDIRECT(CONCATENATE(BB227,":",BB228)))</f>
        <v>716</v>
      </c>
      <c r="BC230" s="36">
        <f t="shared" ca="1" si="117"/>
        <v>6895.3384615384612</v>
      </c>
      <c r="BD230" s="36"/>
      <c r="BE230" s="36"/>
      <c r="BF230" s="36">
        <f t="shared" ref="BF230:BG230" ca="1" si="118">AVERAGE(INDIRECT(CONCATENATE(BF227,":",BF228)))</f>
        <v>1190.9846153846154</v>
      </c>
      <c r="BG230" s="36">
        <f t="shared" ca="1" si="118"/>
        <v>38.676923076923075</v>
      </c>
      <c r="BH230" s="36">
        <f t="shared" ref="BH230:BI230" ca="1" si="119">AVERAGE(INDIRECT(CONCATENATE(BH227,":",BH228)))</f>
        <v>0.33145011717885675</v>
      </c>
      <c r="BI230" s="36">
        <f t="shared" ca="1" si="119"/>
        <v>5.2137361755679748E-2</v>
      </c>
    </row>
    <row r="231" spans="1:61" ht="14.5" x14ac:dyDescent="0.35">
      <c r="A231" s="37" t="s">
        <v>268</v>
      </c>
      <c r="F231" s="38">
        <f t="shared" ref="F231" ca="1" si="120">COUNT(INDIRECT(CONCATENATE(F227,":",F228)))</f>
        <v>65</v>
      </c>
      <c r="G231" s="38"/>
      <c r="H231" s="38">
        <f t="shared" ref="H231" ca="1" si="121">COUNT(INDIRECT(CONCATENATE(H227,":",H228)))</f>
        <v>65</v>
      </c>
      <c r="I231" s="38"/>
      <c r="J231" s="38">
        <f t="shared" ref="J231" ca="1" si="122">COUNT(INDIRECT(CONCATENATE(J227,":",J228)))</f>
        <v>65</v>
      </c>
      <c r="K231" s="38"/>
      <c r="L231" s="38"/>
      <c r="M231" s="38"/>
      <c r="N231" s="38"/>
      <c r="O231" s="38"/>
      <c r="P231" s="38"/>
      <c r="Q231" s="38"/>
      <c r="R231" s="38"/>
      <c r="S231" s="38"/>
      <c r="T231" s="38">
        <f t="shared" ref="T231:BA231" ca="1" si="123">COUNT(INDIRECT(CONCATENATE(T227,":",T228)))</f>
        <v>65</v>
      </c>
      <c r="U231" s="38">
        <f t="shared" ca="1" si="123"/>
        <v>65</v>
      </c>
      <c r="V231" s="38">
        <f t="shared" ca="1" si="123"/>
        <v>65</v>
      </c>
      <c r="W231" s="38">
        <f t="shared" ca="1" si="123"/>
        <v>65</v>
      </c>
      <c r="X231" s="38">
        <f t="shared" ca="1" si="123"/>
        <v>65</v>
      </c>
      <c r="Y231" s="38">
        <f t="shared" ca="1" si="123"/>
        <v>65</v>
      </c>
      <c r="Z231" s="38">
        <f t="shared" ca="1" si="123"/>
        <v>65</v>
      </c>
      <c r="AA231" s="38">
        <f t="shared" ca="1" si="123"/>
        <v>65</v>
      </c>
      <c r="AB231" s="38">
        <f t="shared" ca="1" si="123"/>
        <v>65</v>
      </c>
      <c r="AC231" s="38">
        <f t="shared" ca="1" si="123"/>
        <v>65</v>
      </c>
      <c r="AD231" s="38">
        <f t="shared" ca="1" si="123"/>
        <v>65</v>
      </c>
      <c r="AE231" s="38">
        <f t="shared" ca="1" si="123"/>
        <v>65</v>
      </c>
      <c r="AF231" s="38">
        <f t="shared" ca="1" si="123"/>
        <v>65</v>
      </c>
      <c r="AG231" s="38">
        <f t="shared" ca="1" si="123"/>
        <v>65</v>
      </c>
      <c r="AH231" s="38">
        <f t="shared" ca="1" si="123"/>
        <v>65</v>
      </c>
      <c r="AI231" s="38">
        <f t="shared" ca="1" si="123"/>
        <v>65</v>
      </c>
      <c r="AJ231" s="38">
        <f t="shared" ca="1" si="123"/>
        <v>65</v>
      </c>
      <c r="AK231" s="38">
        <f t="shared" ca="1" si="123"/>
        <v>65</v>
      </c>
      <c r="AL231" s="38">
        <f t="shared" ca="1" si="123"/>
        <v>65</v>
      </c>
      <c r="AM231" s="38">
        <f t="shared" ca="1" si="123"/>
        <v>65</v>
      </c>
      <c r="AN231" s="38">
        <f t="shared" ca="1" si="123"/>
        <v>65</v>
      </c>
      <c r="AO231" s="38">
        <f t="shared" ca="1" si="123"/>
        <v>65</v>
      </c>
      <c r="AP231" s="38">
        <f t="shared" ca="1" si="123"/>
        <v>65</v>
      </c>
      <c r="AQ231" s="38">
        <f t="shared" ca="1" si="123"/>
        <v>65</v>
      </c>
      <c r="AR231" s="38">
        <f t="shared" ca="1" si="123"/>
        <v>65</v>
      </c>
      <c r="AS231" s="38">
        <f t="shared" ca="1" si="123"/>
        <v>65</v>
      </c>
      <c r="AT231" s="38">
        <f t="shared" ca="1" si="123"/>
        <v>65</v>
      </c>
      <c r="AU231" s="38">
        <f t="shared" ca="1" si="123"/>
        <v>65</v>
      </c>
      <c r="AV231" s="38">
        <f t="shared" ca="1" si="123"/>
        <v>65</v>
      </c>
      <c r="AW231" s="38">
        <f t="shared" ca="1" si="123"/>
        <v>65</v>
      </c>
      <c r="AX231" s="38">
        <f t="shared" ca="1" si="123"/>
        <v>65</v>
      </c>
      <c r="AY231" s="38">
        <f t="shared" ca="1" si="123"/>
        <v>65</v>
      </c>
      <c r="AZ231" s="38">
        <f t="shared" ca="1" si="123"/>
        <v>65</v>
      </c>
      <c r="BA231" s="38">
        <f t="shared" ca="1" si="123"/>
        <v>65</v>
      </c>
      <c r="BB231" s="38">
        <f t="shared" ref="BB231:BC231" ca="1" si="124">COUNT(INDIRECT(CONCATENATE(BB227,":",BB228)))</f>
        <v>65</v>
      </c>
      <c r="BC231" s="38">
        <f t="shared" ca="1" si="124"/>
        <v>65</v>
      </c>
      <c r="BD231" s="38"/>
      <c r="BE231" s="38"/>
      <c r="BF231" s="38">
        <f t="shared" ref="BF231:BG231" ca="1" si="125">COUNT(INDIRECT(CONCATENATE(BF227,":",BF228)))</f>
        <v>65</v>
      </c>
      <c r="BG231" s="38">
        <f t="shared" ca="1" si="125"/>
        <v>65</v>
      </c>
      <c r="BH231" s="38">
        <f t="shared" ref="BH231:BI231" ca="1" si="126">COUNT(INDIRECT(CONCATENATE(BH227,":",BH228)))</f>
        <v>65</v>
      </c>
      <c r="BI231" s="38">
        <f t="shared" ca="1" si="126"/>
        <v>65</v>
      </c>
    </row>
    <row r="232" spans="1:61" x14ac:dyDescent="0.3">
      <c r="A232" s="27" t="s">
        <v>264</v>
      </c>
      <c r="F232" s="32">
        <f t="shared" ref="F232" ca="1" si="127">MAX(INDIRECT(CONCATENATE(F227,":",F228)))</f>
        <v>3</v>
      </c>
      <c r="G232" s="32"/>
      <c r="H232" s="32">
        <f t="shared" ref="H232" ca="1" si="128">MAX(INDIRECT(CONCATENATE(H227,":",H228)))</f>
        <v>0</v>
      </c>
      <c r="J232" s="32">
        <f t="shared" ref="J232" ca="1" si="129">MAX(INDIRECT(CONCATENATE(J227,":",J228)))</f>
        <v>3</v>
      </c>
      <c r="K232" s="32"/>
      <c r="L232" s="32"/>
      <c r="Q232" s="32"/>
      <c r="R232" s="32"/>
      <c r="S232" s="32"/>
      <c r="T232" s="32">
        <f t="shared" ref="T232:BA232" ca="1" si="130">MAX(INDIRECT(CONCATENATE(T227,":",T228)))</f>
        <v>2987</v>
      </c>
      <c r="U232" s="32">
        <f t="shared" ca="1" si="130"/>
        <v>99</v>
      </c>
      <c r="V232" s="32">
        <f t="shared" ca="1" si="130"/>
        <v>9</v>
      </c>
      <c r="W232" s="32">
        <f t="shared" ca="1" si="130"/>
        <v>13</v>
      </c>
      <c r="X232" s="32">
        <f t="shared" ca="1" si="130"/>
        <v>0.75</v>
      </c>
      <c r="Y232" s="32">
        <f t="shared" ca="1" si="130"/>
        <v>68</v>
      </c>
      <c r="Z232" s="32">
        <f t="shared" ca="1" si="130"/>
        <v>70</v>
      </c>
      <c r="AA232" s="32">
        <f t="shared" ca="1" si="130"/>
        <v>458</v>
      </c>
      <c r="AB232" s="32">
        <f t="shared" ca="1" si="130"/>
        <v>458</v>
      </c>
      <c r="AC232" s="32">
        <f t="shared" ca="1" si="130"/>
        <v>2</v>
      </c>
      <c r="AD232" s="32">
        <f t="shared" ca="1" si="130"/>
        <v>1</v>
      </c>
      <c r="AE232" s="32">
        <f t="shared" ca="1" si="130"/>
        <v>9</v>
      </c>
      <c r="AF232" s="32">
        <f t="shared" ca="1" si="130"/>
        <v>7</v>
      </c>
      <c r="AG232" s="32">
        <f t="shared" ca="1" si="130"/>
        <v>6</v>
      </c>
      <c r="AH232" s="32">
        <f t="shared" ca="1" si="130"/>
        <v>4</v>
      </c>
      <c r="AI232" s="32">
        <f t="shared" ca="1" si="130"/>
        <v>9</v>
      </c>
      <c r="AJ232" s="32">
        <f t="shared" ca="1" si="130"/>
        <v>3</v>
      </c>
      <c r="AK232" s="32">
        <f t="shared" ca="1" si="130"/>
        <v>10</v>
      </c>
      <c r="AL232" s="32">
        <f t="shared" ca="1" si="130"/>
        <v>9</v>
      </c>
      <c r="AM232" s="32">
        <f t="shared" ca="1" si="130"/>
        <v>10</v>
      </c>
      <c r="AN232" s="32">
        <f t="shared" ca="1" si="130"/>
        <v>4.5</v>
      </c>
      <c r="AO232" s="32">
        <f t="shared" ca="1" si="130"/>
        <v>6</v>
      </c>
      <c r="AP232" s="32">
        <f t="shared" ca="1" si="130"/>
        <v>9</v>
      </c>
      <c r="AQ232" s="32">
        <f t="shared" ca="1" si="130"/>
        <v>2.5</v>
      </c>
      <c r="AR232" s="32">
        <f t="shared" ca="1" si="130"/>
        <v>8</v>
      </c>
      <c r="AS232" s="32">
        <f t="shared" ca="1" si="130"/>
        <v>8</v>
      </c>
      <c r="AT232" s="32">
        <f t="shared" ca="1" si="130"/>
        <v>4.5</v>
      </c>
      <c r="AU232" s="32">
        <f t="shared" ca="1" si="130"/>
        <v>8</v>
      </c>
      <c r="AV232" s="32">
        <f t="shared" ca="1" si="130"/>
        <v>10</v>
      </c>
      <c r="AW232" s="32">
        <f t="shared" ca="1" si="130"/>
        <v>10</v>
      </c>
      <c r="AX232" s="32">
        <f t="shared" ca="1" si="130"/>
        <v>2</v>
      </c>
      <c r="AY232" s="32">
        <f t="shared" ca="1" si="130"/>
        <v>1</v>
      </c>
      <c r="AZ232" s="32">
        <f t="shared" ca="1" si="130"/>
        <v>3</v>
      </c>
      <c r="BA232" s="32">
        <f t="shared" ca="1" si="130"/>
        <v>8</v>
      </c>
      <c r="BB232" s="32">
        <f t="shared" ref="BB232:BC232" ca="1" si="131">MAX(INDIRECT(CONCATENATE(BB227,":",BB228)))</f>
        <v>13797</v>
      </c>
      <c r="BC232" s="32">
        <f t="shared" ca="1" si="131"/>
        <v>123980</v>
      </c>
      <c r="BD232" s="32"/>
      <c r="BE232" s="32"/>
      <c r="BF232" s="32">
        <f t="shared" ref="BF232:BG232" ca="1" si="132">MAX(INDIRECT(CONCATENATE(BF227,":",BF228)))</f>
        <v>4732</v>
      </c>
      <c r="BG232" s="32">
        <f t="shared" ca="1" si="132"/>
        <v>155</v>
      </c>
      <c r="BH232" s="32">
        <f t="shared" ref="BH232:BI232" ca="1" si="133">MAX(INDIRECT(CONCATENATE(BH227,":",BH228)))</f>
        <v>1</v>
      </c>
      <c r="BI232" s="32">
        <f t="shared" ca="1" si="133"/>
        <v>0.44444444444444442</v>
      </c>
    </row>
    <row r="233" spans="1:61" x14ac:dyDescent="0.3">
      <c r="A233" s="27" t="s">
        <v>269</v>
      </c>
      <c r="F233" s="36">
        <f t="shared" ref="F233" ca="1" si="134">MEDIAN(INDIRECT(CONCATENATE(F227,":",F228)))</f>
        <v>1</v>
      </c>
      <c r="G233" s="36"/>
      <c r="H233" s="36">
        <f t="shared" ref="H233" ca="1" si="135">MEDIAN(INDIRECT(CONCATENATE(H227,":",H228)))</f>
        <v>0</v>
      </c>
      <c r="I233" s="36"/>
      <c r="J233" s="36">
        <f t="shared" ref="J233" ca="1" si="136">MEDIAN(INDIRECT(CONCATENATE(J227,":",J228)))</f>
        <v>1</v>
      </c>
      <c r="K233" s="36"/>
      <c r="L233" s="36"/>
      <c r="M233" s="36"/>
      <c r="N233" s="36"/>
      <c r="O233" s="36"/>
      <c r="P233" s="36"/>
      <c r="Q233" s="36"/>
      <c r="R233" s="36"/>
      <c r="S233" s="36"/>
      <c r="T233" s="36">
        <f t="shared" ref="T233:BA233" ca="1" si="137">MEDIAN(INDIRECT(CONCATENATE(T227,":",T228)))</f>
        <v>172</v>
      </c>
      <c r="U233" s="36">
        <f t="shared" ca="1" si="137"/>
        <v>6</v>
      </c>
      <c r="V233" s="36">
        <f t="shared" ca="1" si="137"/>
        <v>1</v>
      </c>
      <c r="W233" s="36">
        <f t="shared" ca="1" si="137"/>
        <v>3</v>
      </c>
      <c r="X233" s="36">
        <f t="shared" ca="1" si="137"/>
        <v>0.5</v>
      </c>
      <c r="Y233" s="36">
        <f t="shared" ca="1" si="137"/>
        <v>3</v>
      </c>
      <c r="Z233" s="36">
        <f t="shared" ca="1" si="137"/>
        <v>3</v>
      </c>
      <c r="AA233" s="36">
        <f t="shared" ca="1" si="137"/>
        <v>15</v>
      </c>
      <c r="AB233" s="36">
        <f t="shared" ca="1" si="137"/>
        <v>18</v>
      </c>
      <c r="AC233" s="36">
        <f t="shared" ca="1" si="137"/>
        <v>0</v>
      </c>
      <c r="AD233" s="36">
        <f t="shared" ca="1" si="137"/>
        <v>0</v>
      </c>
      <c r="AE233" s="36">
        <f t="shared" ca="1" si="137"/>
        <v>0</v>
      </c>
      <c r="AF233" s="36">
        <f t="shared" ca="1" si="137"/>
        <v>0</v>
      </c>
      <c r="AG233" s="36">
        <f t="shared" ca="1" si="137"/>
        <v>1</v>
      </c>
      <c r="AH233" s="36">
        <f t="shared" ca="1" si="137"/>
        <v>0</v>
      </c>
      <c r="AI233" s="36">
        <f t="shared" ca="1" si="137"/>
        <v>0</v>
      </c>
      <c r="AJ233" s="36">
        <f t="shared" ca="1" si="137"/>
        <v>0</v>
      </c>
      <c r="AK233" s="36">
        <f t="shared" ca="1" si="137"/>
        <v>1</v>
      </c>
      <c r="AL233" s="36">
        <f t="shared" ca="1" si="137"/>
        <v>1</v>
      </c>
      <c r="AM233" s="36">
        <f t="shared" ca="1" si="137"/>
        <v>3</v>
      </c>
      <c r="AN233" s="36">
        <f t="shared" ca="1" si="137"/>
        <v>0.5</v>
      </c>
      <c r="AO233" s="36">
        <f t="shared" ca="1" si="137"/>
        <v>0.17647058823529399</v>
      </c>
      <c r="AP233" s="36">
        <f t="shared" ca="1" si="137"/>
        <v>1</v>
      </c>
      <c r="AQ233" s="36">
        <f t="shared" ca="1" si="137"/>
        <v>0.25</v>
      </c>
      <c r="AR233" s="36">
        <f t="shared" ca="1" si="137"/>
        <v>7.4074074074074001E-2</v>
      </c>
      <c r="AS233" s="36">
        <f t="shared" ca="1" si="137"/>
        <v>0.66666666666666596</v>
      </c>
      <c r="AT233" s="36">
        <f t="shared" ca="1" si="137"/>
        <v>0.77777777777777701</v>
      </c>
      <c r="AU233" s="36">
        <f t="shared" ca="1" si="137"/>
        <v>1.7064846416382253E-2</v>
      </c>
      <c r="AV233" s="36">
        <f t="shared" ca="1" si="137"/>
        <v>0.5</v>
      </c>
      <c r="AW233" s="36">
        <f t="shared" ca="1" si="137"/>
        <v>2</v>
      </c>
      <c r="AX233" s="36">
        <f t="shared" ca="1" si="137"/>
        <v>1</v>
      </c>
      <c r="AY233" s="36">
        <f t="shared" ca="1" si="137"/>
        <v>0.66666666666666663</v>
      </c>
      <c r="AZ233" s="36">
        <f t="shared" ca="1" si="137"/>
        <v>0.33333333333333331</v>
      </c>
      <c r="BA233" s="36">
        <f t="shared" ca="1" si="137"/>
        <v>0.7142857142857143</v>
      </c>
      <c r="BB233" s="36">
        <f t="shared" ref="BB233:BC233" ca="1" si="138">MEDIAN(INDIRECT(CONCATENATE(BB227,":",BB228)))</f>
        <v>135</v>
      </c>
      <c r="BC233" s="36">
        <f t="shared" ca="1" si="138"/>
        <v>578</v>
      </c>
      <c r="BD233" s="36"/>
      <c r="BE233" s="36"/>
      <c r="BF233" s="36">
        <f t="shared" ref="BF233:BG233" ca="1" si="139">MEDIAN(INDIRECT(CONCATENATE(BF227,":",BF228)))</f>
        <v>962</v>
      </c>
      <c r="BG233" s="36">
        <f t="shared" ca="1" si="139"/>
        <v>31</v>
      </c>
      <c r="BH233" s="36">
        <f t="shared" ref="BH233:BI233" ca="1" si="140">MEDIAN(INDIRECT(CONCATENATE(BH227,":",BH228)))</f>
        <v>0.22395833333333334</v>
      </c>
      <c r="BI233" s="36">
        <f t="shared" ca="1" si="140"/>
        <v>2.9126213592233011E-2</v>
      </c>
    </row>
    <row r="234" spans="1:61" x14ac:dyDescent="0.3">
      <c r="A234" s="27" t="s">
        <v>265</v>
      </c>
      <c r="F234" s="32">
        <f t="shared" ref="F234" ca="1" si="141">MIN(INDIRECT(CONCATENATE(F227,":",F228)))</f>
        <v>1</v>
      </c>
      <c r="G234" s="32"/>
      <c r="H234" s="32">
        <f t="shared" ref="H234" ca="1" si="142">MIN(INDIRECT(CONCATENATE(H227,":",H228)))</f>
        <v>0</v>
      </c>
      <c r="J234" s="32">
        <f t="shared" ref="J234" ca="1" si="143">MIN(INDIRECT(CONCATENATE(J227,":",J228)))</f>
        <v>1</v>
      </c>
      <c r="K234" s="32"/>
      <c r="L234" s="32"/>
      <c r="Q234" s="32"/>
      <c r="R234" s="32"/>
      <c r="S234" s="32"/>
      <c r="T234" s="32">
        <f t="shared" ref="T234:BA234" ca="1" si="144">MIN(INDIRECT(CONCATENATE(T227,":",T228)))</f>
        <v>0</v>
      </c>
      <c r="U234" s="32">
        <f t="shared" ca="1" si="144"/>
        <v>1</v>
      </c>
      <c r="V234" s="32">
        <f t="shared" ca="1" si="144"/>
        <v>1</v>
      </c>
      <c r="W234" s="32">
        <f t="shared" ca="1" si="144"/>
        <v>2</v>
      </c>
      <c r="X234" s="32">
        <f t="shared" ca="1" si="144"/>
        <v>0.1111111111111111</v>
      </c>
      <c r="Y234" s="32">
        <f t="shared" ca="1" si="144"/>
        <v>1</v>
      </c>
      <c r="Z234" s="32">
        <f t="shared" ca="1" si="144"/>
        <v>1</v>
      </c>
      <c r="AA234" s="32">
        <f t="shared" ca="1" si="144"/>
        <v>2</v>
      </c>
      <c r="AB234" s="32">
        <f t="shared" ca="1" si="144"/>
        <v>2</v>
      </c>
      <c r="AC234" s="32">
        <f t="shared" ca="1" si="144"/>
        <v>0</v>
      </c>
      <c r="AD234" s="32">
        <f t="shared" ca="1" si="144"/>
        <v>0</v>
      </c>
      <c r="AE234" s="32">
        <f t="shared" ca="1" si="144"/>
        <v>0</v>
      </c>
      <c r="AF234" s="32">
        <f t="shared" ca="1" si="144"/>
        <v>0</v>
      </c>
      <c r="AG234" s="32">
        <f t="shared" ca="1" si="144"/>
        <v>0</v>
      </c>
      <c r="AH234" s="32">
        <f t="shared" ca="1" si="144"/>
        <v>0</v>
      </c>
      <c r="AI234" s="32">
        <f t="shared" ca="1" si="144"/>
        <v>0</v>
      </c>
      <c r="AJ234" s="32">
        <f t="shared" ca="1" si="144"/>
        <v>0</v>
      </c>
      <c r="AK234" s="32">
        <f t="shared" ca="1" si="144"/>
        <v>0</v>
      </c>
      <c r="AL234" s="32">
        <f t="shared" ca="1" si="144"/>
        <v>0</v>
      </c>
      <c r="AM234" s="32">
        <f t="shared" ca="1" si="144"/>
        <v>1</v>
      </c>
      <c r="AN234" s="32">
        <f t="shared" ca="1" si="144"/>
        <v>0</v>
      </c>
      <c r="AO234" s="32">
        <f t="shared" ca="1" si="144"/>
        <v>0</v>
      </c>
      <c r="AP234" s="32">
        <f t="shared" ca="1" si="144"/>
        <v>0</v>
      </c>
      <c r="AQ234" s="32">
        <f t="shared" ca="1" si="144"/>
        <v>0</v>
      </c>
      <c r="AR234" s="32">
        <f t="shared" ca="1" si="144"/>
        <v>0</v>
      </c>
      <c r="AS234" s="32">
        <f t="shared" ca="1" si="144"/>
        <v>0</v>
      </c>
      <c r="AT234" s="32">
        <f t="shared" ca="1" si="144"/>
        <v>0.125</v>
      </c>
      <c r="AU234" s="32">
        <f t="shared" ca="1" si="144"/>
        <v>6.6934404283801872E-4</v>
      </c>
      <c r="AV234" s="32">
        <f t="shared" ca="1" si="144"/>
        <v>2.02020202020202E-2</v>
      </c>
      <c r="AW234" s="32">
        <f t="shared" ca="1" si="144"/>
        <v>0.22222222222222199</v>
      </c>
      <c r="AX234" s="32">
        <f t="shared" ca="1" si="144"/>
        <v>0.5</v>
      </c>
      <c r="AY234" s="32">
        <f t="shared" ca="1" si="144"/>
        <v>0</v>
      </c>
      <c r="AZ234" s="32">
        <f t="shared" ca="1" si="144"/>
        <v>1.6129032258064516E-2</v>
      </c>
      <c r="BA234" s="32">
        <f t="shared" ca="1" si="144"/>
        <v>3.0303030303030304E-2</v>
      </c>
      <c r="BB234" s="32">
        <f t="shared" ref="BB234:BC234" ca="1" si="145">MIN(INDIRECT(CONCATENATE(BB227,":",BB228)))</f>
        <v>7</v>
      </c>
      <c r="BC234" s="32">
        <f t="shared" ca="1" si="145"/>
        <v>35</v>
      </c>
      <c r="BD234" s="32"/>
      <c r="BE234" s="32"/>
      <c r="BF234" s="32">
        <f t="shared" ref="BF234:BG234" ca="1" si="146">MIN(INDIRECT(CONCATENATE(BF227,":",BF228)))</f>
        <v>4</v>
      </c>
      <c r="BG234" s="32">
        <f t="shared" ca="1" si="146"/>
        <v>0</v>
      </c>
      <c r="BH234" s="32">
        <f t="shared" ref="BH234:BI234" ca="1" si="147">MIN(INDIRECT(CONCATENATE(BH227,":",BH228)))</f>
        <v>0</v>
      </c>
      <c r="BI234" s="32">
        <f t="shared" ca="1" si="147"/>
        <v>3.6239762267159525E-4</v>
      </c>
    </row>
    <row r="235" spans="1:61" x14ac:dyDescent="0.3">
      <c r="A235" s="29"/>
      <c r="H235" s="27"/>
      <c r="I235" s="27"/>
      <c r="M235" s="27"/>
      <c r="N235" s="27"/>
      <c r="O235" s="27"/>
      <c r="P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61" x14ac:dyDescent="0.3">
      <c r="A236" s="27" t="s">
        <v>271</v>
      </c>
      <c r="F236" s="32">
        <f t="shared" ref="F236" ca="1" si="148">MODE(INDIRECT(CONCATENATE(F227,":",F228)))</f>
        <v>1</v>
      </c>
      <c r="G236" s="32"/>
      <c r="H236" s="32">
        <f t="shared" ref="H236" ca="1" si="149">MODE(INDIRECT(CONCATENATE(H227,":",H228)))</f>
        <v>0</v>
      </c>
      <c r="J236" s="32">
        <f t="shared" ref="J236" ca="1" si="150">MODE(INDIRECT(CONCATENATE(J227,":",J228)))</f>
        <v>1</v>
      </c>
      <c r="K236" s="32"/>
      <c r="L236" s="32"/>
      <c r="Q236" s="32"/>
      <c r="R236" s="32"/>
      <c r="S236" s="32"/>
      <c r="T236" s="32">
        <f t="shared" ref="T236:BA236" ca="1" si="151">MODE(INDIRECT(CONCATENATE(T227,":",T228)))</f>
        <v>0</v>
      </c>
      <c r="U236" s="32">
        <f t="shared" ca="1" si="151"/>
        <v>1</v>
      </c>
      <c r="V236" s="32">
        <f t="shared" ca="1" si="151"/>
        <v>1</v>
      </c>
      <c r="W236" s="32">
        <f t="shared" ca="1" si="151"/>
        <v>2</v>
      </c>
      <c r="X236" s="32">
        <f t="shared" ca="1" si="151"/>
        <v>0.5</v>
      </c>
      <c r="Y236" s="32">
        <f t="shared" ca="1" si="151"/>
        <v>1</v>
      </c>
      <c r="Z236" s="32">
        <f t="shared" ca="1" si="151"/>
        <v>1</v>
      </c>
      <c r="AA236" s="32">
        <f t="shared" ca="1" si="151"/>
        <v>9</v>
      </c>
      <c r="AB236" s="32">
        <f t="shared" ca="1" si="151"/>
        <v>10</v>
      </c>
      <c r="AC236" s="32">
        <f t="shared" ca="1" si="151"/>
        <v>0</v>
      </c>
      <c r="AD236" s="32">
        <f t="shared" ca="1" si="151"/>
        <v>0</v>
      </c>
      <c r="AE236" s="32">
        <f t="shared" ca="1" si="151"/>
        <v>0</v>
      </c>
      <c r="AF236" s="32">
        <f t="shared" ca="1" si="151"/>
        <v>0</v>
      </c>
      <c r="AG236" s="32">
        <f t="shared" ca="1" si="151"/>
        <v>0</v>
      </c>
      <c r="AH236" s="32">
        <f t="shared" ca="1" si="151"/>
        <v>0</v>
      </c>
      <c r="AI236" s="32">
        <f t="shared" ca="1" si="151"/>
        <v>0</v>
      </c>
      <c r="AJ236" s="32">
        <f t="shared" ca="1" si="151"/>
        <v>0</v>
      </c>
      <c r="AK236" s="32">
        <f t="shared" ca="1" si="151"/>
        <v>0</v>
      </c>
      <c r="AL236" s="32">
        <f t="shared" ca="1" si="151"/>
        <v>0</v>
      </c>
      <c r="AM236" s="32">
        <f t="shared" ca="1" si="151"/>
        <v>1</v>
      </c>
      <c r="AN236" s="32">
        <f t="shared" ca="1" si="151"/>
        <v>0</v>
      </c>
      <c r="AO236" s="32">
        <f t="shared" ca="1" si="151"/>
        <v>0</v>
      </c>
      <c r="AP236" s="32">
        <f t="shared" ca="1" si="151"/>
        <v>0</v>
      </c>
      <c r="AQ236" s="32">
        <f t="shared" ca="1" si="151"/>
        <v>0</v>
      </c>
      <c r="AR236" s="32">
        <f t="shared" ca="1" si="151"/>
        <v>0</v>
      </c>
      <c r="AS236" s="32">
        <f t="shared" ca="1" si="151"/>
        <v>0</v>
      </c>
      <c r="AT236" s="32">
        <f t="shared" ca="1" si="151"/>
        <v>0.5</v>
      </c>
      <c r="AU236" s="32">
        <f t="shared" ca="1" si="151"/>
        <v>1</v>
      </c>
      <c r="AV236" s="32">
        <f t="shared" ca="1" si="151"/>
        <v>1</v>
      </c>
      <c r="AW236" s="32">
        <f t="shared" ca="1" si="151"/>
        <v>1</v>
      </c>
      <c r="AX236" s="32">
        <f t="shared" ca="1" si="151"/>
        <v>1</v>
      </c>
      <c r="AY236" s="32">
        <f t="shared" ca="1" si="151"/>
        <v>1</v>
      </c>
      <c r="AZ236" s="32">
        <f t="shared" ca="1" si="151"/>
        <v>1</v>
      </c>
      <c r="BA236" s="32">
        <f t="shared" ca="1" si="151"/>
        <v>2</v>
      </c>
      <c r="BB236" s="32">
        <f t="shared" ref="BB236:BC236" ca="1" si="152">MODE(INDIRECT(CONCATENATE(BB227,":",BB228)))</f>
        <v>100</v>
      </c>
      <c r="BC236" s="32">
        <f t="shared" ca="1" si="152"/>
        <v>316</v>
      </c>
      <c r="BD236" s="32"/>
      <c r="BE236" s="32"/>
      <c r="BF236" s="32">
        <f t="shared" ref="BF236:BG236" ca="1" si="153">MODE(INDIRECT(CONCATENATE(BF227,":",BF228)))</f>
        <v>2540</v>
      </c>
      <c r="BG236" s="32">
        <f t="shared" ca="1" si="153"/>
        <v>10</v>
      </c>
      <c r="BH236" s="32">
        <f t="shared" ref="BH236:BI236" ca="1" si="154">MODE(INDIRECT(CONCATENATE(BH227,":",BH228)))</f>
        <v>0</v>
      </c>
      <c r="BI236" s="32">
        <f t="shared" ca="1" si="154"/>
        <v>0.1</v>
      </c>
    </row>
    <row r="237" spans="1:61" x14ac:dyDescent="0.3">
      <c r="A237" s="27" t="s">
        <v>270</v>
      </c>
      <c r="F237" s="36">
        <f t="shared" ref="F237" ca="1" si="155">STDEVP(INDIRECT(CONCATENATE(F227,":",F228)))</f>
        <v>0.6025586470020351</v>
      </c>
      <c r="G237" s="36"/>
      <c r="H237" s="36">
        <f t="shared" ref="H237" ca="1" si="156">STDEVP(INDIRECT(CONCATENATE(H227,":",H228)))</f>
        <v>0</v>
      </c>
      <c r="I237" s="36"/>
      <c r="J237" s="36">
        <f t="shared" ref="J237" ca="1" si="157">STDEVP(INDIRECT(CONCATENATE(J227,":",J228)))</f>
        <v>0.6025586470020351</v>
      </c>
      <c r="K237" s="36"/>
      <c r="L237" s="36"/>
      <c r="M237" s="36"/>
      <c r="N237" s="36"/>
      <c r="O237" s="36"/>
      <c r="P237" s="36"/>
      <c r="Q237" s="36"/>
      <c r="R237" s="36"/>
      <c r="S237" s="36"/>
      <c r="T237" s="36">
        <f t="shared" ref="T237:BA237" ca="1" si="158">STDEVP(INDIRECT(CONCATENATE(T227,":",T228)))</f>
        <v>494.08390538665617</v>
      </c>
      <c r="U237" s="36">
        <f t="shared" ca="1" si="158"/>
        <v>16.211574504933012</v>
      </c>
      <c r="V237" s="36">
        <f t="shared" ca="1" si="158"/>
        <v>1.3059717187510282</v>
      </c>
      <c r="W237" s="36">
        <f t="shared" ca="1" si="158"/>
        <v>2.3176196725833949</v>
      </c>
      <c r="X237" s="36">
        <f t="shared" ca="1" si="158"/>
        <v>0.15987609630001312</v>
      </c>
      <c r="Y237" s="36">
        <f t="shared" ca="1" si="158"/>
        <v>10.341666169993964</v>
      </c>
      <c r="Z237" s="36">
        <f t="shared" ca="1" si="158"/>
        <v>10.513175728833103</v>
      </c>
      <c r="AA237" s="36">
        <f t="shared" ca="1" si="158"/>
        <v>65.074839028277381</v>
      </c>
      <c r="AB237" s="36">
        <f t="shared" ca="1" si="158"/>
        <v>65.427280197810759</v>
      </c>
      <c r="AC237" s="36">
        <f t="shared" ca="1" si="158"/>
        <v>0.50465290667251461</v>
      </c>
      <c r="AD237" s="36">
        <f t="shared" ca="1" si="158"/>
        <v>0.28945981111118124</v>
      </c>
      <c r="AE237" s="36">
        <f t="shared" ca="1" si="158"/>
        <v>2.1265300791464936</v>
      </c>
      <c r="AF237" s="36">
        <f t="shared" ca="1" si="158"/>
        <v>1.1672047223625019</v>
      </c>
      <c r="AG237" s="36">
        <f t="shared" ca="1" si="158"/>
        <v>1.2080597187323434</v>
      </c>
      <c r="AH237" s="36">
        <f t="shared" ca="1" si="158"/>
        <v>0.8432116680642906</v>
      </c>
      <c r="AI237" s="36">
        <f t="shared" ca="1" si="158"/>
        <v>1.674451248095483</v>
      </c>
      <c r="AJ237" s="36">
        <f t="shared" ca="1" si="158"/>
        <v>0.40412078574042148</v>
      </c>
      <c r="AK237" s="36">
        <f t="shared" ca="1" si="158"/>
        <v>2.297103913742812</v>
      </c>
      <c r="AL237" s="36">
        <f t="shared" ca="1" si="158"/>
        <v>2.1163773894175559</v>
      </c>
      <c r="AM237" s="36">
        <f t="shared" ca="1" si="158"/>
        <v>2.7550921117775169</v>
      </c>
      <c r="AN237" s="36">
        <f t="shared" ca="1" si="158"/>
        <v>0.77377434683219359</v>
      </c>
      <c r="AO237" s="36">
        <f t="shared" ca="1" si="158"/>
        <v>1.3433100343684772</v>
      </c>
      <c r="AP237" s="36">
        <f t="shared" ca="1" si="158"/>
        <v>1.9906850799266247</v>
      </c>
      <c r="AQ237" s="36">
        <f t="shared" ca="1" si="158"/>
        <v>0.63897917108017865</v>
      </c>
      <c r="AR237" s="36">
        <f t="shared" ca="1" si="158"/>
        <v>1.4748895824680022</v>
      </c>
      <c r="AS237" s="36">
        <f t="shared" ca="1" si="158"/>
        <v>1.7503929200005908</v>
      </c>
      <c r="AT237" s="36">
        <f t="shared" ca="1" si="158"/>
        <v>0.91795362424332683</v>
      </c>
      <c r="AU237" s="36">
        <f t="shared" ca="1" si="158"/>
        <v>1.107975484772584</v>
      </c>
      <c r="AV237" s="36">
        <f t="shared" ca="1" si="158"/>
        <v>2.334001506304491</v>
      </c>
      <c r="AW237" s="36">
        <f t="shared" ca="1" si="158"/>
        <v>2.6326522031800756</v>
      </c>
      <c r="AX237" s="36">
        <f t="shared" ca="1" si="158"/>
        <v>0.24329447356421349</v>
      </c>
      <c r="AY237" s="36">
        <f t="shared" ca="1" si="158"/>
        <v>0.43673276756354729</v>
      </c>
      <c r="AZ237" s="36">
        <f t="shared" ca="1" si="158"/>
        <v>0.66094186082351414</v>
      </c>
      <c r="BA237" s="36">
        <f t="shared" ca="1" si="158"/>
        <v>1.5908246593845907</v>
      </c>
      <c r="BB237" s="36">
        <f t="shared" ref="BB237:BC237" ca="1" si="159">STDEVP(INDIRECT(CONCATENATE(BB227,":",BB228)))</f>
        <v>1966.5014385177317</v>
      </c>
      <c r="BC237" s="36">
        <f t="shared" ca="1" si="159"/>
        <v>20673.257122912662</v>
      </c>
      <c r="BD237" s="36"/>
      <c r="BE237" s="36"/>
      <c r="BF237" s="36">
        <f t="shared" ref="BF237:BG237" ca="1" si="160">STDEVP(INDIRECT(CONCATENATE(BF227,":",BF228)))</f>
        <v>1028.7485525524194</v>
      </c>
      <c r="BG237" s="36">
        <f t="shared" ca="1" si="160"/>
        <v>33.794450018767961</v>
      </c>
      <c r="BH237" s="36">
        <f t="shared" ref="BH237:BI237" ca="1" si="161">STDEVP(INDIRECT(CONCATENATE(BH227,":",BH228)))</f>
        <v>0.32721705412365271</v>
      </c>
      <c r="BI237" s="36">
        <f t="shared" ca="1" si="161"/>
        <v>7.6865460749714981E-2</v>
      </c>
    </row>
    <row r="238" spans="1:61" x14ac:dyDescent="0.3">
      <c r="A238" s="27" t="s">
        <v>266</v>
      </c>
      <c r="F238" s="32">
        <f t="shared" ref="F238" ca="1" si="162">SUM(INDIRECT(CONCATENATE(F227,":",F228)))</f>
        <v>91</v>
      </c>
      <c r="G238" s="32"/>
      <c r="H238" s="32">
        <f t="shared" ref="H238" ca="1" si="163">SUM(INDIRECT(CONCATENATE(H227,":",H228)))</f>
        <v>0</v>
      </c>
      <c r="J238" s="32">
        <f t="shared" ref="J238" ca="1" si="164">SUM(INDIRECT(CONCATENATE(J227,":",J228)))</f>
        <v>91</v>
      </c>
      <c r="K238" s="32"/>
      <c r="L238" s="32"/>
      <c r="Q238" s="32"/>
      <c r="R238" s="32"/>
      <c r="S238" s="32"/>
      <c r="T238" s="32">
        <f t="shared" ref="T238:BA238" ca="1" si="165">SUM(INDIRECT(CONCATENATE(T227,":",T228)))</f>
        <v>22643</v>
      </c>
      <c r="U238" s="32">
        <f t="shared" ca="1" si="165"/>
        <v>779</v>
      </c>
      <c r="V238" s="32">
        <f t="shared" ca="1" si="165"/>
        <v>107</v>
      </c>
      <c r="W238" s="32">
        <f t="shared" ca="1" si="165"/>
        <v>249</v>
      </c>
      <c r="X238" s="32">
        <f t="shared" ca="1" si="165"/>
        <v>27.590231990231981</v>
      </c>
      <c r="Y238" s="32">
        <f t="shared" ca="1" si="165"/>
        <v>386</v>
      </c>
      <c r="Z238" s="32">
        <f t="shared" ca="1" si="165"/>
        <v>397</v>
      </c>
      <c r="AA238" s="32">
        <f t="shared" ca="1" si="165"/>
        <v>2279</v>
      </c>
      <c r="AB238" s="32">
        <f t="shared" ca="1" si="165"/>
        <v>2365</v>
      </c>
      <c r="AC238" s="32">
        <f t="shared" ca="1" si="165"/>
        <v>17</v>
      </c>
      <c r="AD238" s="32">
        <f t="shared" ca="1" si="165"/>
        <v>6</v>
      </c>
      <c r="AE238" s="32">
        <f t="shared" ca="1" si="165"/>
        <v>67</v>
      </c>
      <c r="AF238" s="32">
        <f t="shared" ca="1" si="165"/>
        <v>22</v>
      </c>
      <c r="AG238" s="32">
        <f t="shared" ca="1" si="165"/>
        <v>62</v>
      </c>
      <c r="AH238" s="32">
        <f t="shared" ca="1" si="165"/>
        <v>21</v>
      </c>
      <c r="AI238" s="32">
        <f t="shared" ca="1" si="165"/>
        <v>58</v>
      </c>
      <c r="AJ238" s="32">
        <f t="shared" ca="1" si="165"/>
        <v>5</v>
      </c>
      <c r="AK238" s="32">
        <f t="shared" ca="1" si="165"/>
        <v>129</v>
      </c>
      <c r="AL238" s="32">
        <f t="shared" ca="1" si="165"/>
        <v>106</v>
      </c>
      <c r="AM238" s="32">
        <f t="shared" ca="1" si="165"/>
        <v>235</v>
      </c>
      <c r="AN238" s="32">
        <f t="shared" ca="1" si="165"/>
        <v>38.589468864468856</v>
      </c>
      <c r="AO238" s="32">
        <f t="shared" ca="1" si="165"/>
        <v>53.620088493627399</v>
      </c>
      <c r="AP238" s="32">
        <f t="shared" ca="1" si="165"/>
        <v>107</v>
      </c>
      <c r="AQ238" s="32">
        <f t="shared" ca="1" si="165"/>
        <v>32.620909645909627</v>
      </c>
      <c r="AR238" s="32">
        <f t="shared" ca="1" si="165"/>
        <v>46.150668259293042</v>
      </c>
      <c r="AS238" s="32">
        <f t="shared" ca="1" si="165"/>
        <v>78.805555555555571</v>
      </c>
      <c r="AT238" s="32">
        <f t="shared" ca="1" si="165"/>
        <v>71.210378510378476</v>
      </c>
      <c r="AU238" s="32">
        <f t="shared" ca="1" si="165"/>
        <v>24.702499300304567</v>
      </c>
      <c r="AV238" s="32">
        <f t="shared" ca="1" si="165"/>
        <v>99.770756752920406</v>
      </c>
      <c r="AW238" s="32">
        <f t="shared" ca="1" si="165"/>
        <v>185.80555555555554</v>
      </c>
      <c r="AX238" s="32">
        <f t="shared" ca="1" si="165"/>
        <v>69.14012605042015</v>
      </c>
      <c r="AY238" s="32">
        <f t="shared" ca="1" si="165"/>
        <v>37.019444444444439</v>
      </c>
      <c r="AZ238" s="32">
        <f t="shared" ca="1" si="165"/>
        <v>38.893237576375029</v>
      </c>
      <c r="BA238" s="32">
        <f t="shared" ca="1" si="165"/>
        <v>92.000342798045523</v>
      </c>
      <c r="BB238" s="32">
        <f t="shared" ref="BB238:BC238" ca="1" si="166">SUM(INDIRECT(CONCATENATE(BB227,":",BB228)))</f>
        <v>46540</v>
      </c>
      <c r="BC238" s="32">
        <f t="shared" ca="1" si="166"/>
        <v>448197</v>
      </c>
      <c r="BD238" s="32"/>
      <c r="BE238" s="32"/>
      <c r="BF238" s="32">
        <f t="shared" ref="BF238:BG238" ca="1" si="167">SUM(INDIRECT(CONCATENATE(BF227,":",BF228)))</f>
        <v>77414</v>
      </c>
      <c r="BG238" s="32">
        <f t="shared" ca="1" si="167"/>
        <v>2514</v>
      </c>
      <c r="BH238" s="32">
        <f t="shared" ref="BH238:BI238" ca="1" si="168">SUM(INDIRECT(CONCATENATE(BH227,":",BH228)))</f>
        <v>21.544257616625689</v>
      </c>
      <c r="BI238" s="32">
        <f t="shared" ca="1" si="168"/>
        <v>3.3889285141191836</v>
      </c>
    </row>
    <row r="240" spans="1:61" x14ac:dyDescent="0.3">
      <c r="A240" s="31" t="s">
        <v>795</v>
      </c>
      <c r="B240" s="59"/>
    </row>
    <row r="241" spans="1:61" x14ac:dyDescent="0.3">
      <c r="A241" s="31">
        <v>101</v>
      </c>
      <c r="B241" s="33" t="str">
        <f>ADDRESS($A$241,COLUMN(B243))</f>
        <v>$B$101</v>
      </c>
      <c r="C241" s="33" t="str">
        <f t="shared" ref="C241:BI241" si="169">ADDRESS($A$241,COLUMN(C243))</f>
        <v>$C$101</v>
      </c>
      <c r="D241" s="33" t="str">
        <f t="shared" si="169"/>
        <v>$D$101</v>
      </c>
      <c r="E241" s="33" t="str">
        <f t="shared" si="169"/>
        <v>$E$101</v>
      </c>
      <c r="F241" s="33" t="str">
        <f t="shared" si="169"/>
        <v>$F$101</v>
      </c>
      <c r="G241" s="33" t="str">
        <f t="shared" si="169"/>
        <v>$G$101</v>
      </c>
      <c r="H241" s="33" t="str">
        <f t="shared" si="169"/>
        <v>$H$101</v>
      </c>
      <c r="I241" s="33" t="str">
        <f t="shared" si="169"/>
        <v>$I$101</v>
      </c>
      <c r="J241" s="33" t="str">
        <f t="shared" si="169"/>
        <v>$J$101</v>
      </c>
      <c r="K241" s="33" t="str">
        <f t="shared" si="169"/>
        <v>$K$101</v>
      </c>
      <c r="L241" s="33" t="str">
        <f t="shared" si="169"/>
        <v>$L$101</v>
      </c>
      <c r="M241" s="33" t="str">
        <f t="shared" si="169"/>
        <v>$M$101</v>
      </c>
      <c r="N241" s="33" t="str">
        <f t="shared" si="169"/>
        <v>$N$101</v>
      </c>
      <c r="O241" s="33" t="str">
        <f t="shared" si="169"/>
        <v>$O$101</v>
      </c>
      <c r="P241" s="33" t="str">
        <f t="shared" si="169"/>
        <v>$P$101</v>
      </c>
      <c r="Q241" s="33" t="str">
        <f t="shared" si="169"/>
        <v>$Q$101</v>
      </c>
      <c r="R241" s="33" t="str">
        <f t="shared" si="169"/>
        <v>$R$101</v>
      </c>
      <c r="S241" s="33" t="str">
        <f t="shared" si="169"/>
        <v>$S$101</v>
      </c>
      <c r="T241" s="33" t="str">
        <f t="shared" si="169"/>
        <v>$T$101</v>
      </c>
      <c r="U241" s="33" t="str">
        <f t="shared" si="169"/>
        <v>$U$101</v>
      </c>
      <c r="V241" s="33" t="str">
        <f t="shared" si="169"/>
        <v>$V$101</v>
      </c>
      <c r="W241" s="33" t="str">
        <f t="shared" si="169"/>
        <v>$W$101</v>
      </c>
      <c r="X241" s="33" t="str">
        <f t="shared" si="169"/>
        <v>$X$101</v>
      </c>
      <c r="Y241" s="33" t="str">
        <f t="shared" si="169"/>
        <v>$Y$101</v>
      </c>
      <c r="Z241" s="33" t="str">
        <f t="shared" si="169"/>
        <v>$Z$101</v>
      </c>
      <c r="AA241" s="33" t="str">
        <f t="shared" si="169"/>
        <v>$AA$101</v>
      </c>
      <c r="AB241" s="33" t="str">
        <f t="shared" si="169"/>
        <v>$AB$101</v>
      </c>
      <c r="AC241" s="33" t="str">
        <f t="shared" si="169"/>
        <v>$AC$101</v>
      </c>
      <c r="AD241" s="33" t="str">
        <f t="shared" si="169"/>
        <v>$AD$101</v>
      </c>
      <c r="AE241" s="33" t="str">
        <f t="shared" si="169"/>
        <v>$AE$101</v>
      </c>
      <c r="AF241" s="33" t="str">
        <f t="shared" si="169"/>
        <v>$AF$101</v>
      </c>
      <c r="AG241" s="33" t="str">
        <f t="shared" si="169"/>
        <v>$AG$101</v>
      </c>
      <c r="AH241" s="33" t="str">
        <f t="shared" si="169"/>
        <v>$AH$101</v>
      </c>
      <c r="AI241" s="33" t="str">
        <f t="shared" si="169"/>
        <v>$AI$101</v>
      </c>
      <c r="AJ241" s="33" t="str">
        <f t="shared" si="169"/>
        <v>$AJ$101</v>
      </c>
      <c r="AK241" s="33" t="str">
        <f t="shared" si="169"/>
        <v>$AK$101</v>
      </c>
      <c r="AL241" s="33" t="str">
        <f t="shared" si="169"/>
        <v>$AL$101</v>
      </c>
      <c r="AM241" s="33" t="str">
        <f t="shared" si="169"/>
        <v>$AM$101</v>
      </c>
      <c r="AN241" s="33" t="str">
        <f t="shared" si="169"/>
        <v>$AN$101</v>
      </c>
      <c r="AO241" s="33" t="str">
        <f t="shared" si="169"/>
        <v>$AO$101</v>
      </c>
      <c r="AP241" s="33" t="str">
        <f t="shared" si="169"/>
        <v>$AP$101</v>
      </c>
      <c r="AQ241" s="33" t="str">
        <f t="shared" si="169"/>
        <v>$AQ$101</v>
      </c>
      <c r="AR241" s="33" t="str">
        <f t="shared" si="169"/>
        <v>$AR$101</v>
      </c>
      <c r="AS241" s="33" t="str">
        <f t="shared" si="169"/>
        <v>$AS$101</v>
      </c>
      <c r="AT241" s="33" t="str">
        <f t="shared" si="169"/>
        <v>$AT$101</v>
      </c>
      <c r="AU241" s="33" t="str">
        <f t="shared" si="169"/>
        <v>$AU$101</v>
      </c>
      <c r="AV241" s="33" t="str">
        <f t="shared" si="169"/>
        <v>$AV$101</v>
      </c>
      <c r="AW241" s="33" t="str">
        <f t="shared" si="169"/>
        <v>$AW$101</v>
      </c>
      <c r="AX241" s="33" t="str">
        <f t="shared" si="169"/>
        <v>$AX$101</v>
      </c>
      <c r="AY241" s="33" t="str">
        <f t="shared" si="169"/>
        <v>$AY$101</v>
      </c>
      <c r="AZ241" s="33" t="str">
        <f t="shared" si="169"/>
        <v>$AZ$101</v>
      </c>
      <c r="BA241" s="33" t="str">
        <f t="shared" si="169"/>
        <v>$BA$101</v>
      </c>
      <c r="BB241" s="33" t="str">
        <f t="shared" si="169"/>
        <v>$BB$101</v>
      </c>
      <c r="BC241" s="33" t="str">
        <f t="shared" si="169"/>
        <v>$BC$101</v>
      </c>
      <c r="BD241" s="33" t="str">
        <f t="shared" si="169"/>
        <v>$BD$101</v>
      </c>
      <c r="BE241" s="33" t="str">
        <f t="shared" si="169"/>
        <v>$BE$101</v>
      </c>
      <c r="BF241" s="33" t="str">
        <f t="shared" si="169"/>
        <v>$BF$101</v>
      </c>
      <c r="BG241" s="33" t="str">
        <f t="shared" si="169"/>
        <v>$BG$101</v>
      </c>
      <c r="BH241" s="33" t="str">
        <f t="shared" si="169"/>
        <v>$BH$101</v>
      </c>
      <c r="BI241" s="33" t="str">
        <f t="shared" si="169"/>
        <v>$BI$101</v>
      </c>
    </row>
    <row r="242" spans="1:61" x14ac:dyDescent="0.3">
      <c r="A242" s="31">
        <v>125</v>
      </c>
      <c r="B242" s="33" t="str">
        <f>ADDRESS($A$242,COLUMN(B243))</f>
        <v>$B$125</v>
      </c>
      <c r="C242" s="33" t="str">
        <f t="shared" ref="C242:BI242" si="170">ADDRESS($A$242,COLUMN(C243))</f>
        <v>$C$125</v>
      </c>
      <c r="D242" s="33" t="str">
        <f t="shared" si="170"/>
        <v>$D$125</v>
      </c>
      <c r="E242" s="33" t="str">
        <f t="shared" si="170"/>
        <v>$E$125</v>
      </c>
      <c r="F242" s="33" t="str">
        <f t="shared" si="170"/>
        <v>$F$125</v>
      </c>
      <c r="G242" s="33" t="str">
        <f t="shared" si="170"/>
        <v>$G$125</v>
      </c>
      <c r="H242" s="33" t="str">
        <f t="shared" si="170"/>
        <v>$H$125</v>
      </c>
      <c r="I242" s="33" t="str">
        <f t="shared" si="170"/>
        <v>$I$125</v>
      </c>
      <c r="J242" s="33" t="str">
        <f t="shared" si="170"/>
        <v>$J$125</v>
      </c>
      <c r="K242" s="33" t="str">
        <f t="shared" si="170"/>
        <v>$K$125</v>
      </c>
      <c r="L242" s="33" t="str">
        <f t="shared" si="170"/>
        <v>$L$125</v>
      </c>
      <c r="M242" s="33" t="str">
        <f t="shared" si="170"/>
        <v>$M$125</v>
      </c>
      <c r="N242" s="33" t="str">
        <f t="shared" si="170"/>
        <v>$N$125</v>
      </c>
      <c r="O242" s="33" t="str">
        <f t="shared" si="170"/>
        <v>$O$125</v>
      </c>
      <c r="P242" s="33" t="str">
        <f t="shared" si="170"/>
        <v>$P$125</v>
      </c>
      <c r="Q242" s="33" t="str">
        <f t="shared" si="170"/>
        <v>$Q$125</v>
      </c>
      <c r="R242" s="33" t="str">
        <f t="shared" si="170"/>
        <v>$R$125</v>
      </c>
      <c r="S242" s="33" t="str">
        <f t="shared" si="170"/>
        <v>$S$125</v>
      </c>
      <c r="T242" s="33" t="str">
        <f t="shared" si="170"/>
        <v>$T$125</v>
      </c>
      <c r="U242" s="33" t="str">
        <f t="shared" si="170"/>
        <v>$U$125</v>
      </c>
      <c r="V242" s="33" t="str">
        <f t="shared" si="170"/>
        <v>$V$125</v>
      </c>
      <c r="W242" s="33" t="str">
        <f t="shared" si="170"/>
        <v>$W$125</v>
      </c>
      <c r="X242" s="33" t="str">
        <f t="shared" si="170"/>
        <v>$X$125</v>
      </c>
      <c r="Y242" s="33" t="str">
        <f t="shared" si="170"/>
        <v>$Y$125</v>
      </c>
      <c r="Z242" s="33" t="str">
        <f t="shared" si="170"/>
        <v>$Z$125</v>
      </c>
      <c r="AA242" s="33" t="str">
        <f t="shared" si="170"/>
        <v>$AA$125</v>
      </c>
      <c r="AB242" s="33" t="str">
        <f t="shared" si="170"/>
        <v>$AB$125</v>
      </c>
      <c r="AC242" s="33" t="str">
        <f t="shared" si="170"/>
        <v>$AC$125</v>
      </c>
      <c r="AD242" s="33" t="str">
        <f t="shared" si="170"/>
        <v>$AD$125</v>
      </c>
      <c r="AE242" s="33" t="str">
        <f t="shared" si="170"/>
        <v>$AE$125</v>
      </c>
      <c r="AF242" s="33" t="str">
        <f t="shared" si="170"/>
        <v>$AF$125</v>
      </c>
      <c r="AG242" s="33" t="str">
        <f t="shared" si="170"/>
        <v>$AG$125</v>
      </c>
      <c r="AH242" s="33" t="str">
        <f t="shared" si="170"/>
        <v>$AH$125</v>
      </c>
      <c r="AI242" s="33" t="str">
        <f t="shared" si="170"/>
        <v>$AI$125</v>
      </c>
      <c r="AJ242" s="33" t="str">
        <f t="shared" si="170"/>
        <v>$AJ$125</v>
      </c>
      <c r="AK242" s="33" t="str">
        <f t="shared" si="170"/>
        <v>$AK$125</v>
      </c>
      <c r="AL242" s="33" t="str">
        <f t="shared" si="170"/>
        <v>$AL$125</v>
      </c>
      <c r="AM242" s="33" t="str">
        <f t="shared" si="170"/>
        <v>$AM$125</v>
      </c>
      <c r="AN242" s="33" t="str">
        <f t="shared" si="170"/>
        <v>$AN$125</v>
      </c>
      <c r="AO242" s="33" t="str">
        <f t="shared" si="170"/>
        <v>$AO$125</v>
      </c>
      <c r="AP242" s="33" t="str">
        <f t="shared" si="170"/>
        <v>$AP$125</v>
      </c>
      <c r="AQ242" s="33" t="str">
        <f t="shared" si="170"/>
        <v>$AQ$125</v>
      </c>
      <c r="AR242" s="33" t="str">
        <f t="shared" si="170"/>
        <v>$AR$125</v>
      </c>
      <c r="AS242" s="33" t="str">
        <f t="shared" si="170"/>
        <v>$AS$125</v>
      </c>
      <c r="AT242" s="33" t="str">
        <f t="shared" si="170"/>
        <v>$AT$125</v>
      </c>
      <c r="AU242" s="33" t="str">
        <f t="shared" si="170"/>
        <v>$AU$125</v>
      </c>
      <c r="AV242" s="33" t="str">
        <f t="shared" si="170"/>
        <v>$AV$125</v>
      </c>
      <c r="AW242" s="33" t="str">
        <f t="shared" si="170"/>
        <v>$AW$125</v>
      </c>
      <c r="AX242" s="33" t="str">
        <f t="shared" si="170"/>
        <v>$AX$125</v>
      </c>
      <c r="AY242" s="33" t="str">
        <f t="shared" si="170"/>
        <v>$AY$125</v>
      </c>
      <c r="AZ242" s="33" t="str">
        <f t="shared" si="170"/>
        <v>$AZ$125</v>
      </c>
      <c r="BA242" s="33" t="str">
        <f t="shared" si="170"/>
        <v>$BA$125</v>
      </c>
      <c r="BB242" s="33" t="str">
        <f t="shared" si="170"/>
        <v>$BB$125</v>
      </c>
      <c r="BC242" s="33" t="str">
        <f t="shared" si="170"/>
        <v>$BC$125</v>
      </c>
      <c r="BD242" s="33" t="str">
        <f t="shared" si="170"/>
        <v>$BD$125</v>
      </c>
      <c r="BE242" s="33" t="str">
        <f t="shared" si="170"/>
        <v>$BE$125</v>
      </c>
      <c r="BF242" s="33" t="str">
        <f t="shared" si="170"/>
        <v>$BF$125</v>
      </c>
      <c r="BG242" s="33" t="str">
        <f t="shared" si="170"/>
        <v>$BG$125</v>
      </c>
      <c r="BH242" s="33" t="str">
        <f t="shared" si="170"/>
        <v>$BH$125</v>
      </c>
      <c r="BI242" s="33" t="str">
        <f t="shared" si="170"/>
        <v>$BI$125</v>
      </c>
    </row>
    <row r="243" spans="1:61" ht="32" x14ac:dyDescent="0.3">
      <c r="A243" s="27" t="s">
        <v>796</v>
      </c>
      <c r="B243" s="35" t="str">
        <f>B1</f>
        <v>OVERALL
CLASS</v>
      </c>
      <c r="C243" s="34" t="str">
        <f t="shared" ref="C243:BI243" si="171">C1</f>
        <v>Sc. Upd. Period
(SUP) Class</v>
      </c>
      <c r="D243" s="34" t="str">
        <f t="shared" si="171"/>
        <v>Line Vol. of 
Change Class</v>
      </c>
      <c r="E243" s="34" t="str">
        <f t="shared" si="171"/>
        <v>Line Shape</v>
      </c>
      <c r="F243" s="34" t="str">
        <f t="shared" si="171"/>
        <v>#Active 
commits</v>
      </c>
      <c r="G243" s="34" t="str">
        <f t="shared" si="171"/>
        <v>Acommit
Class</v>
      </c>
      <c r="H243" s="34" t="str">
        <f t="shared" si="171"/>
        <v>#Areeds
postV0</v>
      </c>
      <c r="I243" s="34" t="str">
        <f t="shared" si="171"/>
        <v xml:space="preserve">AReed
CLASS </v>
      </c>
      <c r="J243" s="34" t="str">
        <f t="shared" si="171"/>
        <v>#ATurf
postV0</v>
      </c>
      <c r="K243" s="34" t="str">
        <f t="shared" si="171"/>
        <v>ATurf 
CLASS</v>
      </c>
      <c r="L243" s="34" t="str">
        <f t="shared" si="171"/>
        <v>Turf
Ratio</v>
      </c>
      <c r="M243" s="34" t="str">
        <f t="shared" si="171"/>
        <v>Over SUP as
human time</v>
      </c>
      <c r="N243" s="34" t="str">
        <f t="shared" si="171"/>
        <v>Turf absence /
presence</v>
      </c>
      <c r="O243" s="34" t="str">
        <f t="shared" si="171"/>
        <v>Exceptions?</v>
      </c>
      <c r="P243" s="34" t="str">
        <f t="shared" si="171"/>
        <v>Presence of 
idle periods?</v>
      </c>
      <c r="Q243" s="34" t="str">
        <f t="shared" si="171"/>
        <v>Overall Description</v>
      </c>
      <c r="R243" s="34" t="str">
        <f t="shared" si="171"/>
        <v>Activity Class</v>
      </c>
      <c r="S243" s="34" t="str">
        <f t="shared" si="171"/>
        <v>HB Bias Class
(Exp or Mntnc?)</v>
      </c>
      <c r="T243" s="34" t="str">
        <f t="shared" si="171"/>
        <v>DurationInDays</v>
      </c>
      <c r="U243" s="34" t="str">
        <f t="shared" si="171"/>
        <v>DurationInMonths</v>
      </c>
      <c r="V243" s="34" t="str">
        <f t="shared" si="171"/>
        <v>DurationInYears</v>
      </c>
      <c r="W243" s="34" t="str">
        <f t="shared" si="171"/>
        <v>#Commits</v>
      </c>
      <c r="X243" s="34" t="str">
        <f t="shared" si="171"/>
        <v>ActiveCommitRatio</v>
      </c>
      <c r="Y243" s="34" t="str">
        <f t="shared" si="171"/>
        <v>#Tables@Start</v>
      </c>
      <c r="Z243" s="34" t="str">
        <f t="shared" si="171"/>
        <v>#Tables@End</v>
      </c>
      <c r="AA243" s="34" t="str">
        <f t="shared" si="171"/>
        <v>#Attrs@Start</v>
      </c>
      <c r="AB243" s="34" t="str">
        <f t="shared" si="171"/>
        <v>#Attrs@End</v>
      </c>
      <c r="AC243" s="34" t="str">
        <f t="shared" si="171"/>
        <v>TotalTableInsertions</v>
      </c>
      <c r="AD243" s="34" t="str">
        <f t="shared" si="171"/>
        <v>TotalTableDeletions</v>
      </c>
      <c r="AE243" s="34" t="str">
        <f t="shared" si="171"/>
        <v>TotalAttrInsWithTableIns</v>
      </c>
      <c r="AF243" s="34" t="str">
        <f t="shared" si="171"/>
        <v>TotalAttrbDelWithTableDel</v>
      </c>
      <c r="AG243" s="34" t="str">
        <f t="shared" si="171"/>
        <v>TotalAttrInjected</v>
      </c>
      <c r="AH243" s="34" t="str">
        <f t="shared" si="171"/>
        <v>TotalAttrEjected</v>
      </c>
      <c r="AI243" s="34" t="str">
        <f t="shared" si="171"/>
        <v>TatalAttrWithTypeUpd</v>
      </c>
      <c r="AJ243" s="34" t="str">
        <f t="shared" si="171"/>
        <v>TotalAttrInPKUpd</v>
      </c>
      <c r="AK243" s="34" t="str">
        <f t="shared" si="171"/>
        <v>TotalExpansion</v>
      </c>
      <c r="AL243" s="34" t="str">
        <f t="shared" si="171"/>
        <v>TotalMaintenance</v>
      </c>
      <c r="AM243" s="34" t="str">
        <f t="shared" si="171"/>
        <v>TotalActivity</v>
      </c>
      <c r="AN243" s="34" t="str">
        <f t="shared" si="171"/>
        <v>ExpansionRatePerCommit</v>
      </c>
      <c r="AO243" s="34" t="str">
        <f t="shared" si="171"/>
        <v>ExpansionRatePerMonth</v>
      </c>
      <c r="AP243" s="34" t="str">
        <f t="shared" si="171"/>
        <v>ExpansionRatePeryear</v>
      </c>
      <c r="AQ243" s="34" t="str">
        <f t="shared" si="171"/>
        <v>MaintenanceRatePerCommit</v>
      </c>
      <c r="AR243" s="34" t="str">
        <f t="shared" si="171"/>
        <v>MaintenanceRatePerMonth</v>
      </c>
      <c r="AS243" s="34" t="str">
        <f t="shared" si="171"/>
        <v>MaintenanceRatePeryear</v>
      </c>
      <c r="AT243" s="34" t="str">
        <f t="shared" si="171"/>
        <v>TotalActivityRatePerCommit</v>
      </c>
      <c r="AU243" s="34" t="str">
        <f t="shared" si="171"/>
        <v>TotalActivityPerDay</v>
      </c>
      <c r="AV243" s="34" t="str">
        <f t="shared" si="171"/>
        <v>TotalActivityRatePerMonth</v>
      </c>
      <c r="AW243" s="34" t="str">
        <f t="shared" si="171"/>
        <v>TotalAttrActivityRatePeryear</v>
      </c>
      <c r="AX243" s="34" t="str">
        <f t="shared" si="171"/>
        <v>ResizingRatio</v>
      </c>
      <c r="AY243" s="34" t="str">
        <f t="shared" si="171"/>
        <v>Bias</v>
      </c>
      <c r="AZ243" s="34" t="str">
        <f t="shared" si="171"/>
        <v>Acommits/Month</v>
      </c>
      <c r="BA243" s="34" t="str">
        <f t="shared" si="171"/>
        <v>Commits
/Month</v>
      </c>
      <c r="BB243" s="34" t="str">
        <f t="shared" si="171"/>
        <v>Project #Commits</v>
      </c>
      <c r="BC243" s="34" t="str">
        <f t="shared" si="171"/>
        <v>Project FileUpds</v>
      </c>
      <c r="BD243" s="34" t="str">
        <f t="shared" si="171"/>
        <v>Project Start Date UTC</v>
      </c>
      <c r="BE243" s="34" t="str">
        <f t="shared" si="171"/>
        <v>Project End Date UTC</v>
      </c>
      <c r="BF243" s="34" t="str">
        <f t="shared" si="171"/>
        <v>(PUP) Project Upd Period Days</v>
      </c>
      <c r="BG243" s="34" t="str">
        <f t="shared" si="171"/>
        <v>Project Upd Period Months</v>
      </c>
      <c r="BH243" s="34" t="str">
        <f t="shared" si="171"/>
        <v>SUP_PUP_Ratio</v>
      </c>
      <c r="BI243" s="34" t="str">
        <f t="shared" si="171"/>
        <v>SchemaToPrjCommits</v>
      </c>
    </row>
    <row r="244" spans="1:61" x14ac:dyDescent="0.3">
      <c r="A244" s="27" t="s">
        <v>267</v>
      </c>
      <c r="F244" s="36">
        <f t="shared" ref="F244" ca="1" si="172">AVERAGE(INDIRECT(CONCATENATE(F241,":",F242)))</f>
        <v>1.76</v>
      </c>
      <c r="G244" s="36"/>
      <c r="H244" s="36">
        <f t="shared" ref="H244" ca="1" si="173">AVERAGE(INDIRECT(CONCATENATE(H241,":",H242)))</f>
        <v>0.84</v>
      </c>
      <c r="I244" s="36"/>
      <c r="J244" s="36">
        <f t="shared" ref="J244" ca="1" si="174">AVERAGE(INDIRECT(CONCATENATE(J241,":",J242)))</f>
        <v>0.92</v>
      </c>
      <c r="K244" s="36"/>
      <c r="L244" s="36"/>
      <c r="M244" s="36"/>
      <c r="N244" s="36"/>
      <c r="O244" s="36"/>
      <c r="P244" s="36"/>
      <c r="Q244" s="36"/>
      <c r="R244" s="36"/>
      <c r="S244" s="36"/>
      <c r="T244" s="36">
        <f t="shared" ref="T244:BA244" ca="1" si="175">AVERAGE(INDIRECT(CONCATENATE(T241,":",T242)))</f>
        <v>266</v>
      </c>
      <c r="U244" s="36">
        <f t="shared" ca="1" si="175"/>
        <v>9.2799999999999994</v>
      </c>
      <c r="V244" s="36">
        <f t="shared" ca="1" si="175"/>
        <v>1.44</v>
      </c>
      <c r="W244" s="36">
        <f t="shared" ca="1" si="175"/>
        <v>4.5599999999999996</v>
      </c>
      <c r="X244" s="36">
        <f t="shared" ca="1" si="175"/>
        <v>0.45981699346405219</v>
      </c>
      <c r="Y244" s="36">
        <f t="shared" ca="1" si="175"/>
        <v>6.6</v>
      </c>
      <c r="Z244" s="36">
        <f t="shared" ca="1" si="175"/>
        <v>5.8</v>
      </c>
      <c r="AA244" s="36">
        <f t="shared" ca="1" si="175"/>
        <v>41.36</v>
      </c>
      <c r="AB244" s="36">
        <f t="shared" ca="1" si="175"/>
        <v>35</v>
      </c>
      <c r="AC244" s="36">
        <f t="shared" ca="1" si="175"/>
        <v>2.48</v>
      </c>
      <c r="AD244" s="36">
        <f t="shared" ca="1" si="175"/>
        <v>3.28</v>
      </c>
      <c r="AE244" s="36">
        <f t="shared" ca="1" si="175"/>
        <v>12.68</v>
      </c>
      <c r="AF244" s="36">
        <f t="shared" ca="1" si="175"/>
        <v>20.92</v>
      </c>
      <c r="AG244" s="36">
        <f t="shared" ca="1" si="175"/>
        <v>3.12</v>
      </c>
      <c r="AH244" s="36">
        <f t="shared" ca="1" si="175"/>
        <v>1.24</v>
      </c>
      <c r="AI244" s="36">
        <f t="shared" ca="1" si="175"/>
        <v>7.52</v>
      </c>
      <c r="AJ244" s="36">
        <f t="shared" ca="1" si="175"/>
        <v>0.16</v>
      </c>
      <c r="AK244" s="36">
        <f t="shared" ca="1" si="175"/>
        <v>15.8</v>
      </c>
      <c r="AL244" s="36">
        <f t="shared" ca="1" si="175"/>
        <v>29.84</v>
      </c>
      <c r="AM244" s="36">
        <f t="shared" ca="1" si="175"/>
        <v>45.64</v>
      </c>
      <c r="AN244" s="36">
        <f t="shared" ca="1" si="175"/>
        <v>4.3426405228758123</v>
      </c>
      <c r="AO244" s="36">
        <f t="shared" ca="1" si="175"/>
        <v>8.571195280803364</v>
      </c>
      <c r="AP244" s="36">
        <f t="shared" ca="1" si="175"/>
        <v>13.76</v>
      </c>
      <c r="AQ244" s="36">
        <f t="shared" ca="1" si="175"/>
        <v>5.7621895424836564</v>
      </c>
      <c r="AR244" s="36">
        <f t="shared" ca="1" si="175"/>
        <v>7.1930818188713488</v>
      </c>
      <c r="AS244" s="36">
        <f t="shared" ca="1" si="175"/>
        <v>20.82</v>
      </c>
      <c r="AT244" s="36">
        <f t="shared" ca="1" si="175"/>
        <v>10.10483006535947</v>
      </c>
      <c r="AU244" s="36">
        <f t="shared" ca="1" si="175"/>
        <v>0.99949754613961772</v>
      </c>
      <c r="AV244" s="36">
        <f t="shared" ca="1" si="175"/>
        <v>15.764277099674706</v>
      </c>
      <c r="AW244" s="36">
        <f t="shared" ca="1" si="175"/>
        <v>34.58</v>
      </c>
      <c r="AX244" s="36">
        <f t="shared" ca="1" si="175"/>
        <v>1.5209598108747036</v>
      </c>
      <c r="AY244" s="36">
        <f t="shared" ca="1" si="175"/>
        <v>0.56544564202371528</v>
      </c>
      <c r="AZ244" s="36">
        <f t="shared" ca="1" si="175"/>
        <v>0.75520332788084077</v>
      </c>
      <c r="BA244" s="36">
        <f t="shared" ca="1" si="175"/>
        <v>1.7561948385933426</v>
      </c>
      <c r="BB244" s="36">
        <f t="shared" ref="BB244:BC244" ca="1" si="176">AVERAGE(INDIRECT(CONCATENATE(BB241,":",BB242)))</f>
        <v>1456.72</v>
      </c>
      <c r="BC244" s="36">
        <f t="shared" ca="1" si="176"/>
        <v>6024.12</v>
      </c>
      <c r="BD244" s="36"/>
      <c r="BE244" s="36"/>
      <c r="BF244" s="36">
        <f t="shared" ref="BF244:BG244" ca="1" si="177">AVERAGE(INDIRECT(CONCATENATE(BF241,":",BF242)))</f>
        <v>912.96</v>
      </c>
      <c r="BG244" s="36">
        <f t="shared" ca="1" si="177"/>
        <v>29.48</v>
      </c>
      <c r="BH244" s="36">
        <f t="shared" ref="BH244:BI244" ca="1" si="178">AVERAGE(INDIRECT(CONCATENATE(BH241,":",BH242)))</f>
        <v>0.32885371205594305</v>
      </c>
      <c r="BI244" s="36">
        <f t="shared" ca="1" si="178"/>
        <v>4.3242562367300792E-2</v>
      </c>
    </row>
    <row r="245" spans="1:61" ht="14.5" x14ac:dyDescent="0.35">
      <c r="A245" s="37" t="s">
        <v>268</v>
      </c>
      <c r="F245" s="38">
        <f t="shared" ref="F245" ca="1" si="179">COUNT(INDIRECT(CONCATENATE(F241,":",F242)))</f>
        <v>25</v>
      </c>
      <c r="G245" s="38"/>
      <c r="H245" s="38">
        <f t="shared" ref="H245" ca="1" si="180">COUNT(INDIRECT(CONCATENATE(H241,":",H242)))</f>
        <v>25</v>
      </c>
      <c r="I245" s="38"/>
      <c r="J245" s="38">
        <f t="shared" ref="J245" ca="1" si="181">COUNT(INDIRECT(CONCATENATE(J241,":",J242)))</f>
        <v>25</v>
      </c>
      <c r="K245" s="38"/>
      <c r="L245" s="38"/>
      <c r="M245" s="38"/>
      <c r="N245" s="38"/>
      <c r="O245" s="38"/>
      <c r="P245" s="38"/>
      <c r="Q245" s="38"/>
      <c r="R245" s="38"/>
      <c r="S245" s="38"/>
      <c r="T245" s="38">
        <f t="shared" ref="T245:BA245" ca="1" si="182">COUNT(INDIRECT(CONCATENATE(T241,":",T242)))</f>
        <v>25</v>
      </c>
      <c r="U245" s="38">
        <f t="shared" ca="1" si="182"/>
        <v>25</v>
      </c>
      <c r="V245" s="38">
        <f t="shared" ca="1" si="182"/>
        <v>25</v>
      </c>
      <c r="W245" s="38">
        <f t="shared" ca="1" si="182"/>
        <v>25</v>
      </c>
      <c r="X245" s="38">
        <f t="shared" ca="1" si="182"/>
        <v>25</v>
      </c>
      <c r="Y245" s="38">
        <f t="shared" ca="1" si="182"/>
        <v>25</v>
      </c>
      <c r="Z245" s="38">
        <f t="shared" ca="1" si="182"/>
        <v>25</v>
      </c>
      <c r="AA245" s="38">
        <f t="shared" ca="1" si="182"/>
        <v>25</v>
      </c>
      <c r="AB245" s="38">
        <f t="shared" ca="1" si="182"/>
        <v>25</v>
      </c>
      <c r="AC245" s="38">
        <f t="shared" ca="1" si="182"/>
        <v>25</v>
      </c>
      <c r="AD245" s="38">
        <f t="shared" ca="1" si="182"/>
        <v>25</v>
      </c>
      <c r="AE245" s="38">
        <f t="shared" ca="1" si="182"/>
        <v>25</v>
      </c>
      <c r="AF245" s="38">
        <f t="shared" ca="1" si="182"/>
        <v>25</v>
      </c>
      <c r="AG245" s="38">
        <f t="shared" ca="1" si="182"/>
        <v>25</v>
      </c>
      <c r="AH245" s="38">
        <f t="shared" ca="1" si="182"/>
        <v>25</v>
      </c>
      <c r="AI245" s="38">
        <f t="shared" ca="1" si="182"/>
        <v>25</v>
      </c>
      <c r="AJ245" s="38">
        <f t="shared" ca="1" si="182"/>
        <v>25</v>
      </c>
      <c r="AK245" s="38">
        <f t="shared" ca="1" si="182"/>
        <v>25</v>
      </c>
      <c r="AL245" s="38">
        <f t="shared" ca="1" si="182"/>
        <v>25</v>
      </c>
      <c r="AM245" s="38">
        <f t="shared" ca="1" si="182"/>
        <v>25</v>
      </c>
      <c r="AN245" s="38">
        <f t="shared" ca="1" si="182"/>
        <v>25</v>
      </c>
      <c r="AO245" s="38">
        <f t="shared" ca="1" si="182"/>
        <v>25</v>
      </c>
      <c r="AP245" s="38">
        <f t="shared" ca="1" si="182"/>
        <v>25</v>
      </c>
      <c r="AQ245" s="38">
        <f t="shared" ca="1" si="182"/>
        <v>25</v>
      </c>
      <c r="AR245" s="38">
        <f t="shared" ca="1" si="182"/>
        <v>25</v>
      </c>
      <c r="AS245" s="38">
        <f t="shared" ca="1" si="182"/>
        <v>25</v>
      </c>
      <c r="AT245" s="38">
        <f t="shared" ca="1" si="182"/>
        <v>25</v>
      </c>
      <c r="AU245" s="38">
        <f t="shared" ca="1" si="182"/>
        <v>25</v>
      </c>
      <c r="AV245" s="38">
        <f t="shared" ca="1" si="182"/>
        <v>25</v>
      </c>
      <c r="AW245" s="38">
        <f t="shared" ca="1" si="182"/>
        <v>25</v>
      </c>
      <c r="AX245" s="38">
        <f t="shared" ca="1" si="182"/>
        <v>25</v>
      </c>
      <c r="AY245" s="38">
        <f t="shared" ca="1" si="182"/>
        <v>25</v>
      </c>
      <c r="AZ245" s="38">
        <f t="shared" ca="1" si="182"/>
        <v>25</v>
      </c>
      <c r="BA245" s="38">
        <f t="shared" ca="1" si="182"/>
        <v>25</v>
      </c>
      <c r="BB245" s="38">
        <f t="shared" ref="BB245:BC245" ca="1" si="183">COUNT(INDIRECT(CONCATENATE(BB241,":",BB242)))</f>
        <v>25</v>
      </c>
      <c r="BC245" s="38">
        <f t="shared" ca="1" si="183"/>
        <v>25</v>
      </c>
      <c r="BD245" s="38"/>
      <c r="BE245" s="38"/>
      <c r="BF245" s="38">
        <f t="shared" ref="BF245:BG245" ca="1" si="184">COUNT(INDIRECT(CONCATENATE(BF241,":",BF242)))</f>
        <v>25</v>
      </c>
      <c r="BG245" s="38">
        <f t="shared" ca="1" si="184"/>
        <v>25</v>
      </c>
      <c r="BH245" s="38">
        <f t="shared" ref="BH245:BI245" ca="1" si="185">COUNT(INDIRECT(CONCATENATE(BH241,":",BH242)))</f>
        <v>25</v>
      </c>
      <c r="BI245" s="38">
        <f t="shared" ca="1" si="185"/>
        <v>25</v>
      </c>
    </row>
    <row r="246" spans="1:61" x14ac:dyDescent="0.3">
      <c r="A246" s="27" t="s">
        <v>264</v>
      </c>
      <c r="F246" s="32">
        <f t="shared" ref="F246" ca="1" si="186">MAX(INDIRECT(CONCATENATE(F241,":",F242)))</f>
        <v>3</v>
      </c>
      <c r="G246" s="32"/>
      <c r="H246" s="32">
        <f t="shared" ref="H246" ca="1" si="187">MAX(INDIRECT(CONCATENATE(H241,":",H242)))</f>
        <v>3</v>
      </c>
      <c r="J246" s="32">
        <f t="shared" ref="J246" ca="1" si="188">MAX(INDIRECT(CONCATENATE(J241,":",J242)))</f>
        <v>3</v>
      </c>
      <c r="K246" s="32"/>
      <c r="L246" s="32"/>
      <c r="Q246" s="32"/>
      <c r="R246" s="32"/>
      <c r="S246" s="32"/>
      <c r="T246" s="32">
        <f t="shared" ref="T246:BA246" ca="1" si="189">MAX(INDIRECT(CONCATENATE(T241,":",T242)))</f>
        <v>1397</v>
      </c>
      <c r="U246" s="32">
        <f t="shared" ca="1" si="189"/>
        <v>46</v>
      </c>
      <c r="V246" s="32">
        <f t="shared" ca="1" si="189"/>
        <v>4</v>
      </c>
      <c r="W246" s="32">
        <f t="shared" ca="1" si="189"/>
        <v>17</v>
      </c>
      <c r="X246" s="32">
        <f t="shared" ca="1" si="189"/>
        <v>0.75</v>
      </c>
      <c r="Y246" s="32">
        <f t="shared" ca="1" si="189"/>
        <v>47</v>
      </c>
      <c r="Z246" s="32">
        <f t="shared" ca="1" si="189"/>
        <v>18</v>
      </c>
      <c r="AA246" s="32">
        <f t="shared" ca="1" si="189"/>
        <v>362</v>
      </c>
      <c r="AB246" s="32">
        <f t="shared" ca="1" si="189"/>
        <v>80</v>
      </c>
      <c r="AC246" s="32">
        <f t="shared" ca="1" si="189"/>
        <v>18</v>
      </c>
      <c r="AD246" s="32">
        <f t="shared" ca="1" si="189"/>
        <v>45</v>
      </c>
      <c r="AE246" s="32">
        <f t="shared" ca="1" si="189"/>
        <v>58</v>
      </c>
      <c r="AF246" s="32">
        <f t="shared" ca="1" si="189"/>
        <v>348</v>
      </c>
      <c r="AG246" s="32">
        <f t="shared" ca="1" si="189"/>
        <v>10</v>
      </c>
      <c r="AH246" s="32">
        <f t="shared" ca="1" si="189"/>
        <v>8</v>
      </c>
      <c r="AI246" s="32">
        <f t="shared" ca="1" si="189"/>
        <v>94</v>
      </c>
      <c r="AJ246" s="32">
        <f t="shared" ca="1" si="189"/>
        <v>3</v>
      </c>
      <c r="AK246" s="32">
        <f t="shared" ca="1" si="189"/>
        <v>62</v>
      </c>
      <c r="AL246" s="32">
        <f t="shared" ca="1" si="189"/>
        <v>361</v>
      </c>
      <c r="AM246" s="32">
        <f t="shared" ca="1" si="189"/>
        <v>383</v>
      </c>
      <c r="AN246" s="32">
        <f t="shared" ca="1" si="189"/>
        <v>10.3333333333333</v>
      </c>
      <c r="AO246" s="32">
        <f t="shared" ca="1" si="189"/>
        <v>62</v>
      </c>
      <c r="AP246" s="32">
        <f t="shared" ca="1" si="189"/>
        <v>62</v>
      </c>
      <c r="AQ246" s="32">
        <f t="shared" ca="1" si="189"/>
        <v>40.1111111111111</v>
      </c>
      <c r="AR246" s="32">
        <f t="shared" ca="1" si="189"/>
        <v>75</v>
      </c>
      <c r="AS246" s="32">
        <f t="shared" ca="1" si="189"/>
        <v>180.5</v>
      </c>
      <c r="AT246" s="32">
        <f t="shared" ca="1" si="189"/>
        <v>42.5555555555555</v>
      </c>
      <c r="AU246" s="32">
        <f t="shared" ca="1" si="189"/>
        <v>5.666666666666667</v>
      </c>
      <c r="AV246" s="32">
        <f t="shared" ca="1" si="189"/>
        <v>137</v>
      </c>
      <c r="AW246" s="32">
        <f t="shared" ca="1" si="189"/>
        <v>191.5</v>
      </c>
      <c r="AX246" s="32">
        <f t="shared" ca="1" si="189"/>
        <v>5</v>
      </c>
      <c r="AY246" s="32">
        <f t="shared" ca="1" si="189"/>
        <v>1</v>
      </c>
      <c r="AZ246" s="32">
        <f t="shared" ca="1" si="189"/>
        <v>2</v>
      </c>
      <c r="BA246" s="32">
        <f t="shared" ca="1" si="189"/>
        <v>8</v>
      </c>
      <c r="BB246" s="32">
        <f t="shared" ref="BB246:BC246" ca="1" si="190">MAX(INDIRECT(CONCATENATE(BB241,":",BB242)))</f>
        <v>31566</v>
      </c>
      <c r="BC246" s="32">
        <f t="shared" ca="1" si="190"/>
        <v>123703</v>
      </c>
      <c r="BD246" s="32"/>
      <c r="BE246" s="32"/>
      <c r="BF246" s="32">
        <f t="shared" ref="BF246:BG246" ca="1" si="191">MAX(INDIRECT(CONCATENATE(BF241,":",BF242)))</f>
        <v>3539</v>
      </c>
      <c r="BG246" s="32">
        <f t="shared" ca="1" si="191"/>
        <v>116</v>
      </c>
      <c r="BH246" s="32">
        <f t="shared" ref="BH246:BI246" ca="1" si="192">MAX(INDIRECT(CONCATENATE(BH241,":",BH242)))</f>
        <v>0.94077134986225897</v>
      </c>
      <c r="BI246" s="32">
        <f t="shared" ca="1" si="192"/>
        <v>0.14634146341463414</v>
      </c>
    </row>
    <row r="247" spans="1:61" x14ac:dyDescent="0.3">
      <c r="A247" s="27" t="s">
        <v>269</v>
      </c>
      <c r="F247" s="36">
        <f t="shared" ref="F247" ca="1" si="193">MEDIAN(INDIRECT(CONCATENATE(F241,":",F242)))</f>
        <v>2</v>
      </c>
      <c r="G247" s="36"/>
      <c r="H247" s="36">
        <f t="shared" ref="H247" ca="1" si="194">MEDIAN(INDIRECT(CONCATENATE(H241,":",H242)))</f>
        <v>1</v>
      </c>
      <c r="I247" s="36"/>
      <c r="J247" s="36">
        <f t="shared" ref="J247" ca="1" si="195">MEDIAN(INDIRECT(CONCATENATE(J241,":",J242)))</f>
        <v>1</v>
      </c>
      <c r="K247" s="36"/>
      <c r="L247" s="36"/>
      <c r="M247" s="36"/>
      <c r="N247" s="36"/>
      <c r="O247" s="36"/>
      <c r="P247" s="36"/>
      <c r="Q247" s="36"/>
      <c r="R247" s="36"/>
      <c r="S247" s="36"/>
      <c r="T247" s="36">
        <f t="shared" ref="T247:BA247" ca="1" si="196">MEDIAN(INDIRECT(CONCATENATE(T241,":",T242)))</f>
        <v>46</v>
      </c>
      <c r="U247" s="36">
        <f t="shared" ca="1" si="196"/>
        <v>2</v>
      </c>
      <c r="V247" s="36">
        <f t="shared" ca="1" si="196"/>
        <v>1</v>
      </c>
      <c r="W247" s="36">
        <f t="shared" ca="1" si="196"/>
        <v>4</v>
      </c>
      <c r="X247" s="36">
        <f t="shared" ca="1" si="196"/>
        <v>0.5</v>
      </c>
      <c r="Y247" s="36">
        <f t="shared" ca="1" si="196"/>
        <v>4</v>
      </c>
      <c r="Z247" s="36">
        <f t="shared" ca="1" si="196"/>
        <v>5</v>
      </c>
      <c r="AA247" s="36">
        <f t="shared" ca="1" si="196"/>
        <v>22</v>
      </c>
      <c r="AB247" s="36">
        <f t="shared" ca="1" si="196"/>
        <v>28</v>
      </c>
      <c r="AC247" s="36">
        <f t="shared" ca="1" si="196"/>
        <v>2</v>
      </c>
      <c r="AD247" s="36">
        <f t="shared" ca="1" si="196"/>
        <v>1</v>
      </c>
      <c r="AE247" s="36">
        <f t="shared" ca="1" si="196"/>
        <v>11</v>
      </c>
      <c r="AF247" s="36">
        <f t="shared" ca="1" si="196"/>
        <v>6</v>
      </c>
      <c r="AG247" s="36">
        <f t="shared" ca="1" si="196"/>
        <v>2</v>
      </c>
      <c r="AH247" s="36">
        <f t="shared" ca="1" si="196"/>
        <v>0</v>
      </c>
      <c r="AI247" s="36">
        <f t="shared" ca="1" si="196"/>
        <v>1</v>
      </c>
      <c r="AJ247" s="36">
        <f t="shared" ca="1" si="196"/>
        <v>0</v>
      </c>
      <c r="AK247" s="36">
        <f t="shared" ca="1" si="196"/>
        <v>14</v>
      </c>
      <c r="AL247" s="36">
        <f t="shared" ca="1" si="196"/>
        <v>9</v>
      </c>
      <c r="AM247" s="36">
        <f t="shared" ca="1" si="196"/>
        <v>23</v>
      </c>
      <c r="AN247" s="36">
        <f t="shared" ca="1" si="196"/>
        <v>3.5</v>
      </c>
      <c r="AO247" s="36">
        <f t="shared" ca="1" si="196"/>
        <v>3.5</v>
      </c>
      <c r="AP247" s="36">
        <f t="shared" ca="1" si="196"/>
        <v>11</v>
      </c>
      <c r="AQ247" s="36">
        <f t="shared" ca="1" si="196"/>
        <v>2.6666666666666599</v>
      </c>
      <c r="AR247" s="36">
        <f t="shared" ca="1" si="196"/>
        <v>3</v>
      </c>
      <c r="AS247" s="36">
        <f t="shared" ca="1" si="196"/>
        <v>8</v>
      </c>
      <c r="AT247" s="36">
        <f t="shared" ca="1" si="196"/>
        <v>7</v>
      </c>
      <c r="AU247" s="36">
        <f t="shared" ca="1" si="196"/>
        <v>0.35897435897435898</v>
      </c>
      <c r="AV247" s="36">
        <f t="shared" ca="1" si="196"/>
        <v>9.3333333333333304</v>
      </c>
      <c r="AW247" s="36">
        <f t="shared" ca="1" si="196"/>
        <v>21</v>
      </c>
      <c r="AX247" s="36">
        <f t="shared" ca="1" si="196"/>
        <v>1.1666666666666601</v>
      </c>
      <c r="AY247" s="36">
        <f t="shared" ca="1" si="196"/>
        <v>0.53846153846153844</v>
      </c>
      <c r="AZ247" s="36">
        <f t="shared" ca="1" si="196"/>
        <v>0.5</v>
      </c>
      <c r="BA247" s="36">
        <f t="shared" ca="1" si="196"/>
        <v>1.5</v>
      </c>
      <c r="BB247" s="36">
        <f t="shared" ref="BB247:BC247" ca="1" si="197">MEDIAN(INDIRECT(CONCATENATE(BB241,":",BB242)))</f>
        <v>119</v>
      </c>
      <c r="BC247" s="36">
        <f t="shared" ca="1" si="197"/>
        <v>607</v>
      </c>
      <c r="BD247" s="36"/>
      <c r="BE247" s="36"/>
      <c r="BF247" s="36">
        <f t="shared" ref="BF247:BG247" ca="1" si="198">MEDIAN(INDIRECT(CONCATENATE(BF241,":",BF242)))</f>
        <v>695</v>
      </c>
      <c r="BG247" s="36">
        <f t="shared" ca="1" si="198"/>
        <v>22</v>
      </c>
      <c r="BH247" s="36">
        <f t="shared" ref="BH247:BI247" ca="1" si="199">MEDIAN(INDIRECT(CONCATENATE(BH241,":",BH242)))</f>
        <v>0.18395788169711985</v>
      </c>
      <c r="BI247" s="36">
        <f t="shared" ca="1" si="199"/>
        <v>3.9215686274509803E-2</v>
      </c>
    </row>
    <row r="248" spans="1:61" x14ac:dyDescent="0.3">
      <c r="A248" s="27" t="s">
        <v>265</v>
      </c>
      <c r="F248" s="32">
        <f t="shared" ref="F248" ca="1" si="200">MIN(INDIRECT(CONCATENATE(F241,":",F242)))</f>
        <v>1</v>
      </c>
      <c r="G248" s="32"/>
      <c r="H248" s="32">
        <f t="shared" ref="H248" ca="1" si="201">MIN(INDIRECT(CONCATENATE(H241,":",H242)))</f>
        <v>0</v>
      </c>
      <c r="J248" s="32">
        <f t="shared" ref="J248" ca="1" si="202">MIN(INDIRECT(CONCATENATE(J241,":",J242)))</f>
        <v>0</v>
      </c>
      <c r="K248" s="32"/>
      <c r="L248" s="32"/>
      <c r="Q248" s="32"/>
      <c r="R248" s="32"/>
      <c r="S248" s="32"/>
      <c r="T248" s="32">
        <f t="shared" ref="T248:BA248" ca="1" si="203">MIN(INDIRECT(CONCATENATE(T241,":",T242)))</f>
        <v>2</v>
      </c>
      <c r="U248" s="32">
        <f t="shared" ca="1" si="203"/>
        <v>1</v>
      </c>
      <c r="V248" s="32">
        <f t="shared" ca="1" si="203"/>
        <v>1</v>
      </c>
      <c r="W248" s="32">
        <f t="shared" ca="1" si="203"/>
        <v>2</v>
      </c>
      <c r="X248" s="32">
        <f t="shared" ca="1" si="203"/>
        <v>0.1111111111111111</v>
      </c>
      <c r="Y248" s="32">
        <f t="shared" ca="1" si="203"/>
        <v>1</v>
      </c>
      <c r="Z248" s="32">
        <f t="shared" ca="1" si="203"/>
        <v>1</v>
      </c>
      <c r="AA248" s="32">
        <f t="shared" ca="1" si="203"/>
        <v>2</v>
      </c>
      <c r="AB248" s="32">
        <f t="shared" ca="1" si="203"/>
        <v>7</v>
      </c>
      <c r="AC248" s="32">
        <f t="shared" ca="1" si="203"/>
        <v>0</v>
      </c>
      <c r="AD248" s="32">
        <f t="shared" ca="1" si="203"/>
        <v>0</v>
      </c>
      <c r="AE248" s="32">
        <f t="shared" ca="1" si="203"/>
        <v>0</v>
      </c>
      <c r="AF248" s="32">
        <f t="shared" ca="1" si="203"/>
        <v>0</v>
      </c>
      <c r="AG248" s="32">
        <f t="shared" ca="1" si="203"/>
        <v>0</v>
      </c>
      <c r="AH248" s="32">
        <f t="shared" ca="1" si="203"/>
        <v>0</v>
      </c>
      <c r="AI248" s="32">
        <f t="shared" ca="1" si="203"/>
        <v>0</v>
      </c>
      <c r="AJ248" s="32">
        <f t="shared" ca="1" si="203"/>
        <v>0</v>
      </c>
      <c r="AK248" s="32">
        <f t="shared" ca="1" si="203"/>
        <v>3</v>
      </c>
      <c r="AL248" s="32">
        <f t="shared" ca="1" si="203"/>
        <v>0</v>
      </c>
      <c r="AM248" s="32">
        <f t="shared" ca="1" si="203"/>
        <v>11</v>
      </c>
      <c r="AN248" s="32">
        <f t="shared" ca="1" si="203"/>
        <v>0.58823529411764697</v>
      </c>
      <c r="AO248" s="32">
        <f t="shared" ca="1" si="203"/>
        <v>0.24390243902438999</v>
      </c>
      <c r="AP248" s="32">
        <f t="shared" ca="1" si="203"/>
        <v>2.5</v>
      </c>
      <c r="AQ248" s="32">
        <f t="shared" ca="1" si="203"/>
        <v>0</v>
      </c>
      <c r="AR248" s="32">
        <f t="shared" ca="1" si="203"/>
        <v>0</v>
      </c>
      <c r="AS248" s="32">
        <f t="shared" ca="1" si="203"/>
        <v>0</v>
      </c>
      <c r="AT248" s="32">
        <f t="shared" ca="1" si="203"/>
        <v>1.8235294117647001</v>
      </c>
      <c r="AU248" s="32">
        <f t="shared" ca="1" si="203"/>
        <v>8.5836909871244635E-3</v>
      </c>
      <c r="AV248" s="32">
        <f t="shared" ca="1" si="203"/>
        <v>0.26086956521739102</v>
      </c>
      <c r="AW248" s="32">
        <f t="shared" ca="1" si="203"/>
        <v>3</v>
      </c>
      <c r="AX248" s="32">
        <f t="shared" ca="1" si="203"/>
        <v>8.5106382978723402E-2</v>
      </c>
      <c r="AY248" s="32">
        <f t="shared" ca="1" si="203"/>
        <v>5.7441253263707574E-2</v>
      </c>
      <c r="AZ248" s="32">
        <f t="shared" ca="1" si="203"/>
        <v>2.1739130434782608E-2</v>
      </c>
      <c r="BA248" s="32">
        <f t="shared" ca="1" si="203"/>
        <v>4.878048780487805E-2</v>
      </c>
      <c r="BB248" s="32">
        <f t="shared" ref="BB248:BC248" ca="1" si="204">MIN(INDIRECT(CONCATENATE(BB241,":",BB242)))</f>
        <v>36</v>
      </c>
      <c r="BC248" s="32">
        <f t="shared" ca="1" si="204"/>
        <v>86</v>
      </c>
      <c r="BD248" s="32"/>
      <c r="BE248" s="32"/>
      <c r="BF248" s="32">
        <f t="shared" ref="BF248:BG248" ca="1" si="205">MIN(INDIRECT(CONCATENATE(BF241,":",BF242)))</f>
        <v>41</v>
      </c>
      <c r="BG248" s="32">
        <f t="shared" ca="1" si="205"/>
        <v>1</v>
      </c>
      <c r="BH248" s="32">
        <f t="shared" ref="BH248:BI248" ca="1" si="206">MIN(INDIRECT(CONCATENATE(BH241,":",BH242)))</f>
        <v>9.0909090909090905E-3</v>
      </c>
      <c r="BI248" s="32">
        <f t="shared" ca="1" si="206"/>
        <v>2.8511689792815053E-4</v>
      </c>
    </row>
    <row r="249" spans="1:61" x14ac:dyDescent="0.3">
      <c r="A249" s="29"/>
      <c r="H249" s="27"/>
      <c r="I249" s="27"/>
      <c r="M249" s="27"/>
      <c r="N249" s="27"/>
      <c r="O249" s="27"/>
      <c r="P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61" x14ac:dyDescent="0.3">
      <c r="A250" s="27" t="s">
        <v>271</v>
      </c>
      <c r="F250" s="32">
        <f t="shared" ref="F250" ca="1" si="207">MODE(INDIRECT(CONCATENATE(F241,":",F242)))</f>
        <v>1</v>
      </c>
      <c r="G250" s="32"/>
      <c r="H250" s="32">
        <f t="shared" ref="H250" ca="1" si="208">MODE(INDIRECT(CONCATENATE(H241,":",H242)))</f>
        <v>1</v>
      </c>
      <c r="J250" s="32">
        <f t="shared" ref="J250" ca="1" si="209">MODE(INDIRECT(CONCATENATE(J241,":",J242)))</f>
        <v>0</v>
      </c>
      <c r="K250" s="32"/>
      <c r="L250" s="32"/>
      <c r="Q250" s="32"/>
      <c r="R250" s="32"/>
      <c r="S250" s="32"/>
      <c r="T250" s="32">
        <f t="shared" ref="T250:BA250" ca="1" si="210">MODE(INDIRECT(CONCATENATE(T241,":",T242)))</f>
        <v>9</v>
      </c>
      <c r="U250" s="32">
        <f t="shared" ca="1" si="210"/>
        <v>1</v>
      </c>
      <c r="V250" s="32">
        <f t="shared" ca="1" si="210"/>
        <v>1</v>
      </c>
      <c r="W250" s="32">
        <f t="shared" ca="1" si="210"/>
        <v>3</v>
      </c>
      <c r="X250" s="32">
        <f t="shared" ca="1" si="210"/>
        <v>0.5</v>
      </c>
      <c r="Y250" s="32">
        <f t="shared" ca="1" si="210"/>
        <v>1</v>
      </c>
      <c r="Z250" s="32">
        <f t="shared" ca="1" si="210"/>
        <v>4</v>
      </c>
      <c r="AA250" s="32">
        <f t="shared" ca="1" si="210"/>
        <v>6</v>
      </c>
      <c r="AB250" s="32">
        <f t="shared" ca="1" si="210"/>
        <v>23</v>
      </c>
      <c r="AC250" s="32">
        <f t="shared" ca="1" si="210"/>
        <v>1</v>
      </c>
      <c r="AD250" s="32">
        <f t="shared" ca="1" si="210"/>
        <v>0</v>
      </c>
      <c r="AE250" s="32">
        <f t="shared" ca="1" si="210"/>
        <v>12</v>
      </c>
      <c r="AF250" s="32">
        <f t="shared" ca="1" si="210"/>
        <v>0</v>
      </c>
      <c r="AG250" s="32">
        <f t="shared" ca="1" si="210"/>
        <v>0</v>
      </c>
      <c r="AH250" s="32">
        <f t="shared" ca="1" si="210"/>
        <v>0</v>
      </c>
      <c r="AI250" s="32">
        <f t="shared" ca="1" si="210"/>
        <v>0</v>
      </c>
      <c r="AJ250" s="32">
        <f t="shared" ca="1" si="210"/>
        <v>0</v>
      </c>
      <c r="AK250" s="32">
        <f t="shared" ca="1" si="210"/>
        <v>10</v>
      </c>
      <c r="AL250" s="32">
        <f t="shared" ca="1" si="210"/>
        <v>0</v>
      </c>
      <c r="AM250" s="32">
        <f t="shared" ca="1" si="210"/>
        <v>11</v>
      </c>
      <c r="AN250" s="32">
        <f t="shared" ca="1" si="210"/>
        <v>7.6666666666666599</v>
      </c>
      <c r="AO250" s="32">
        <f t="shared" ca="1" si="210"/>
        <v>10</v>
      </c>
      <c r="AP250" s="32">
        <f t="shared" ca="1" si="210"/>
        <v>10</v>
      </c>
      <c r="AQ250" s="32">
        <f t="shared" ca="1" si="210"/>
        <v>0</v>
      </c>
      <c r="AR250" s="32">
        <f t="shared" ca="1" si="210"/>
        <v>0</v>
      </c>
      <c r="AS250" s="32">
        <f t="shared" ca="1" si="210"/>
        <v>0</v>
      </c>
      <c r="AT250" s="32">
        <f t="shared" ca="1" si="210"/>
        <v>12</v>
      </c>
      <c r="AU250" s="32" t="e">
        <f t="shared" ca="1" si="210"/>
        <v>#N/A</v>
      </c>
      <c r="AV250" s="32">
        <f t="shared" ca="1" si="210"/>
        <v>19</v>
      </c>
      <c r="AW250" s="32">
        <f t="shared" ca="1" si="210"/>
        <v>28</v>
      </c>
      <c r="AX250" s="32">
        <f t="shared" ca="1" si="210"/>
        <v>1</v>
      </c>
      <c r="AY250" s="32">
        <f t="shared" ca="1" si="210"/>
        <v>1</v>
      </c>
      <c r="AZ250" s="32">
        <f t="shared" ca="1" si="210"/>
        <v>1</v>
      </c>
      <c r="BA250" s="32">
        <f t="shared" ca="1" si="210"/>
        <v>2</v>
      </c>
      <c r="BB250" s="32">
        <f t="shared" ref="BB250:BC250" ca="1" si="211">MODE(INDIRECT(CONCATENATE(BB241,":",BB242)))</f>
        <v>36</v>
      </c>
      <c r="BC250" s="32" t="e">
        <f t="shared" ca="1" si="211"/>
        <v>#N/A</v>
      </c>
      <c r="BD250" s="32"/>
      <c r="BE250" s="32"/>
      <c r="BF250" s="32" t="e">
        <f t="shared" ref="BF250:BG250" ca="1" si="212">MODE(INDIRECT(CONCATENATE(BF241,":",BF242)))</f>
        <v>#N/A</v>
      </c>
      <c r="BG250" s="32">
        <f t="shared" ca="1" si="212"/>
        <v>12</v>
      </c>
      <c r="BH250" s="32" t="e">
        <f t="shared" ref="BH250:BI250" ca="1" si="213">MODE(INDIRECT(CONCATENATE(BH241,":",BH242)))</f>
        <v>#N/A</v>
      </c>
      <c r="BI250" s="32">
        <f t="shared" ca="1" si="213"/>
        <v>5.5555555555555552E-2</v>
      </c>
    </row>
    <row r="251" spans="1:61" x14ac:dyDescent="0.3">
      <c r="A251" s="27" t="s">
        <v>270</v>
      </c>
      <c r="F251" s="36">
        <f t="shared" ref="F251" ca="1" si="214">STDEVP(INDIRECT(CONCATENATE(F241,":",F242)))</f>
        <v>0.76315136113355653</v>
      </c>
      <c r="G251" s="36"/>
      <c r="H251" s="36">
        <f t="shared" ref="H251" ca="1" si="215">STDEVP(INDIRECT(CONCATENATE(H241,":",H242)))</f>
        <v>0.67409198185410868</v>
      </c>
      <c r="I251" s="36"/>
      <c r="J251" s="36">
        <f t="shared" ref="J251" ca="1" si="216">STDEVP(INDIRECT(CONCATENATE(J241,":",J242)))</f>
        <v>0.93466571564383383</v>
      </c>
      <c r="K251" s="36"/>
      <c r="L251" s="36"/>
      <c r="M251" s="36"/>
      <c r="N251" s="36"/>
      <c r="O251" s="36"/>
      <c r="P251" s="36"/>
      <c r="Q251" s="36"/>
      <c r="R251" s="36"/>
      <c r="S251" s="36"/>
      <c r="T251" s="36">
        <f t="shared" ref="T251:BA251" ca="1" si="217">STDEVP(INDIRECT(CONCATENATE(T241,":",T242)))</f>
        <v>369.27832321976337</v>
      </c>
      <c r="U251" s="36">
        <f t="shared" ca="1" si="217"/>
        <v>12.107914766796139</v>
      </c>
      <c r="V251" s="36">
        <f t="shared" ca="1" si="217"/>
        <v>0.85229103010650065</v>
      </c>
      <c r="W251" s="36">
        <f t="shared" ca="1" si="217"/>
        <v>3.1122981862283057</v>
      </c>
      <c r="X251" s="36">
        <f t="shared" ca="1" si="217"/>
        <v>0.19251035646066186</v>
      </c>
      <c r="Y251" s="36">
        <f t="shared" ca="1" si="217"/>
        <v>9.3509357820487669</v>
      </c>
      <c r="Z251" s="36">
        <f t="shared" ca="1" si="217"/>
        <v>3.8574603043971822</v>
      </c>
      <c r="AA251" s="36">
        <f t="shared" ca="1" si="217"/>
        <v>69.110277093931558</v>
      </c>
      <c r="AB251" s="36">
        <f t="shared" ca="1" si="217"/>
        <v>20.978083801910984</v>
      </c>
      <c r="AC251" s="36">
        <f t="shared" ca="1" si="217"/>
        <v>3.4306850627826506</v>
      </c>
      <c r="AD251" s="36">
        <f t="shared" ca="1" si="217"/>
        <v>9.3446027202872575</v>
      </c>
      <c r="AE251" s="36">
        <f t="shared" ca="1" si="217"/>
        <v>11.522916297535099</v>
      </c>
      <c r="AF251" s="36">
        <f t="shared" ca="1" si="217"/>
        <v>68.266489583103663</v>
      </c>
      <c r="AG251" s="36">
        <f t="shared" ca="1" si="217"/>
        <v>3.1536645351083239</v>
      </c>
      <c r="AH251" s="36">
        <f t="shared" ca="1" si="217"/>
        <v>2.083842604420977</v>
      </c>
      <c r="AI251" s="36">
        <f t="shared" ca="1" si="217"/>
        <v>18.89575613729178</v>
      </c>
      <c r="AJ251" s="36">
        <f t="shared" ca="1" si="217"/>
        <v>0.6118823416311342</v>
      </c>
      <c r="AK251" s="36">
        <f t="shared" ca="1" si="217"/>
        <v>11.42628548566856</v>
      </c>
      <c r="AL251" s="36">
        <f t="shared" ca="1" si="217"/>
        <v>71.041216205805483</v>
      </c>
      <c r="AM251" s="36">
        <f t="shared" ca="1" si="217"/>
        <v>75.076430389303937</v>
      </c>
      <c r="AN251" s="36">
        <f t="shared" ca="1" si="217"/>
        <v>2.8484876725661308</v>
      </c>
      <c r="AO251" s="36">
        <f t="shared" ca="1" si="217"/>
        <v>12.624494768447567</v>
      </c>
      <c r="AP251" s="36">
        <f t="shared" ca="1" si="217"/>
        <v>12.126928712580115</v>
      </c>
      <c r="AQ251" s="36">
        <f t="shared" ca="1" si="217"/>
        <v>9.3808697600395767</v>
      </c>
      <c r="AR251" s="36">
        <f t="shared" ca="1" si="217"/>
        <v>14.590766976168801</v>
      </c>
      <c r="AS251" s="36">
        <f t="shared" ca="1" si="217"/>
        <v>39.202265240671998</v>
      </c>
      <c r="AT251" s="36">
        <f t="shared" ca="1" si="217"/>
        <v>10.214812304190527</v>
      </c>
      <c r="AU251" s="36">
        <f t="shared" ca="1" si="217"/>
        <v>1.4732651453386143</v>
      </c>
      <c r="AV251" s="36">
        <f t="shared" ca="1" si="217"/>
        <v>26.288012817623674</v>
      </c>
      <c r="AW251" s="36">
        <f t="shared" ca="1" si="217"/>
        <v>44.31809562695581</v>
      </c>
      <c r="AX251" s="36">
        <f t="shared" ca="1" si="217"/>
        <v>1.0083108303729325</v>
      </c>
      <c r="AY251" s="36">
        <f t="shared" ca="1" si="217"/>
        <v>0.25640670007598215</v>
      </c>
      <c r="AZ251" s="36">
        <f t="shared" ca="1" si="217"/>
        <v>0.70112524453125402</v>
      </c>
      <c r="BA251" s="36">
        <f t="shared" ca="1" si="217"/>
        <v>1.8364609300143371</v>
      </c>
      <c r="BB251" s="36">
        <f t="shared" ref="BB251:BC251" ca="1" si="218">STDEVP(INDIRECT(CONCATENATE(BB241,":",BB242)))</f>
        <v>6152.2884361512179</v>
      </c>
      <c r="BC251" s="36">
        <f t="shared" ca="1" si="218"/>
        <v>24065.453681690688</v>
      </c>
      <c r="BD251" s="36"/>
      <c r="BE251" s="36"/>
      <c r="BF251" s="36">
        <f t="shared" ref="BF251:BG251" ca="1" si="219">STDEVP(INDIRECT(CONCATENATE(BF241,":",BF242)))</f>
        <v>879.67318840578514</v>
      </c>
      <c r="BG251" s="36">
        <f t="shared" ca="1" si="219"/>
        <v>29.013265931294256</v>
      </c>
      <c r="BH251" s="36">
        <f t="shared" ref="BH251:BI251" ca="1" si="220">STDEVP(INDIRECT(CONCATENATE(BH241,":",BH242)))</f>
        <v>0.31694843372077641</v>
      </c>
      <c r="BI251" s="36">
        <f t="shared" ca="1" si="220"/>
        <v>3.4475091318230004E-2</v>
      </c>
    </row>
    <row r="252" spans="1:61" x14ac:dyDescent="0.3">
      <c r="A252" s="27" t="s">
        <v>266</v>
      </c>
      <c r="F252" s="32">
        <f t="shared" ref="F252" ca="1" si="221">SUM(INDIRECT(CONCATENATE(F241,":",F242)))</f>
        <v>44</v>
      </c>
      <c r="G252" s="32"/>
      <c r="H252" s="32">
        <f t="shared" ref="H252" ca="1" si="222">SUM(INDIRECT(CONCATENATE(H241,":",H242)))</f>
        <v>21</v>
      </c>
      <c r="J252" s="32">
        <f t="shared" ref="J252" ca="1" si="223">SUM(INDIRECT(CONCATENATE(J241,":",J242)))</f>
        <v>23</v>
      </c>
      <c r="K252" s="32"/>
      <c r="L252" s="32"/>
      <c r="Q252" s="32"/>
      <c r="R252" s="32"/>
      <c r="S252" s="32"/>
      <c r="T252" s="32">
        <f t="shared" ref="T252:BA252" ca="1" si="224">SUM(INDIRECT(CONCATENATE(T241,":",T242)))</f>
        <v>6650</v>
      </c>
      <c r="U252" s="32">
        <f t="shared" ca="1" si="224"/>
        <v>232</v>
      </c>
      <c r="V252" s="32">
        <f t="shared" ca="1" si="224"/>
        <v>36</v>
      </c>
      <c r="W252" s="32">
        <f t="shared" ca="1" si="224"/>
        <v>114</v>
      </c>
      <c r="X252" s="32">
        <f t="shared" ca="1" si="224"/>
        <v>11.495424836601305</v>
      </c>
      <c r="Y252" s="32">
        <f t="shared" ca="1" si="224"/>
        <v>165</v>
      </c>
      <c r="Z252" s="32">
        <f t="shared" ca="1" si="224"/>
        <v>145</v>
      </c>
      <c r="AA252" s="32">
        <f t="shared" ca="1" si="224"/>
        <v>1034</v>
      </c>
      <c r="AB252" s="32">
        <f t="shared" ca="1" si="224"/>
        <v>875</v>
      </c>
      <c r="AC252" s="32">
        <f t="shared" ca="1" si="224"/>
        <v>62</v>
      </c>
      <c r="AD252" s="32">
        <f t="shared" ca="1" si="224"/>
        <v>82</v>
      </c>
      <c r="AE252" s="32">
        <f t="shared" ca="1" si="224"/>
        <v>317</v>
      </c>
      <c r="AF252" s="32">
        <f t="shared" ca="1" si="224"/>
        <v>523</v>
      </c>
      <c r="AG252" s="32">
        <f t="shared" ca="1" si="224"/>
        <v>78</v>
      </c>
      <c r="AH252" s="32">
        <f t="shared" ca="1" si="224"/>
        <v>31</v>
      </c>
      <c r="AI252" s="32">
        <f t="shared" ca="1" si="224"/>
        <v>188</v>
      </c>
      <c r="AJ252" s="32">
        <f t="shared" ca="1" si="224"/>
        <v>4</v>
      </c>
      <c r="AK252" s="32">
        <f t="shared" ca="1" si="224"/>
        <v>395</v>
      </c>
      <c r="AL252" s="32">
        <f t="shared" ca="1" si="224"/>
        <v>746</v>
      </c>
      <c r="AM252" s="32">
        <f t="shared" ca="1" si="224"/>
        <v>1141</v>
      </c>
      <c r="AN252" s="32">
        <f t="shared" ca="1" si="224"/>
        <v>108.56601307189531</v>
      </c>
      <c r="AO252" s="32">
        <f t="shared" ca="1" si="224"/>
        <v>214.2798820200841</v>
      </c>
      <c r="AP252" s="32">
        <f t="shared" ca="1" si="224"/>
        <v>344</v>
      </c>
      <c r="AQ252" s="32">
        <f t="shared" ca="1" si="224"/>
        <v>144.05473856209142</v>
      </c>
      <c r="AR252" s="32">
        <f t="shared" ca="1" si="224"/>
        <v>179.82704547178372</v>
      </c>
      <c r="AS252" s="32">
        <f t="shared" ca="1" si="224"/>
        <v>520.5</v>
      </c>
      <c r="AT252" s="32">
        <f t="shared" ca="1" si="224"/>
        <v>252.62075163398677</v>
      </c>
      <c r="AU252" s="32">
        <f t="shared" ca="1" si="224"/>
        <v>24.987438653490443</v>
      </c>
      <c r="AV252" s="32">
        <f t="shared" ca="1" si="224"/>
        <v>394.10692749186762</v>
      </c>
      <c r="AW252" s="32">
        <f t="shared" ca="1" si="224"/>
        <v>864.5</v>
      </c>
      <c r="AX252" s="32">
        <f t="shared" ca="1" si="224"/>
        <v>38.023995271867591</v>
      </c>
      <c r="AY252" s="32">
        <f t="shared" ca="1" si="224"/>
        <v>14.136141050592883</v>
      </c>
      <c r="AZ252" s="32">
        <f t="shared" ca="1" si="224"/>
        <v>18.880083197021019</v>
      </c>
      <c r="BA252" s="32">
        <f t="shared" ca="1" si="224"/>
        <v>43.904870964833563</v>
      </c>
      <c r="BB252" s="32">
        <f t="shared" ref="BB252:BC252" ca="1" si="225">SUM(INDIRECT(CONCATENATE(BB241,":",BB242)))</f>
        <v>36418</v>
      </c>
      <c r="BC252" s="32">
        <f t="shared" ca="1" si="225"/>
        <v>150603</v>
      </c>
      <c r="BD252" s="32"/>
      <c r="BE252" s="32"/>
      <c r="BF252" s="32">
        <f t="shared" ref="BF252:BG252" ca="1" si="226">SUM(INDIRECT(CONCATENATE(BF241,":",BF242)))</f>
        <v>22824</v>
      </c>
      <c r="BG252" s="32">
        <f t="shared" ca="1" si="226"/>
        <v>737</v>
      </c>
      <c r="BH252" s="32">
        <f t="shared" ref="BH252:BI252" ca="1" si="227">SUM(INDIRECT(CONCATENATE(BH241,":",BH242)))</f>
        <v>8.2213428013985759</v>
      </c>
      <c r="BI252" s="32">
        <f t="shared" ca="1" si="227"/>
        <v>1.0810640591825198</v>
      </c>
    </row>
    <row r="254" spans="1:61" x14ac:dyDescent="0.3">
      <c r="A254" s="31" t="s">
        <v>304</v>
      </c>
      <c r="B254" s="59"/>
    </row>
    <row r="255" spans="1:61" x14ac:dyDescent="0.3">
      <c r="A255" s="31">
        <v>126</v>
      </c>
      <c r="B255" s="33" t="str">
        <f>ADDRESS($A$255,COLUMN(B257))</f>
        <v>$B$126</v>
      </c>
      <c r="C255" s="33" t="str">
        <f t="shared" ref="C255:BI255" si="228">ADDRESS($A$255,COLUMN(C257))</f>
        <v>$C$126</v>
      </c>
      <c r="D255" s="33" t="str">
        <f t="shared" si="228"/>
        <v>$D$126</v>
      </c>
      <c r="E255" s="33" t="str">
        <f t="shared" si="228"/>
        <v>$E$126</v>
      </c>
      <c r="F255" s="33" t="str">
        <f t="shared" si="228"/>
        <v>$F$126</v>
      </c>
      <c r="G255" s="33" t="str">
        <f t="shared" si="228"/>
        <v>$G$126</v>
      </c>
      <c r="H255" s="33" t="str">
        <f t="shared" si="228"/>
        <v>$H$126</v>
      </c>
      <c r="I255" s="33" t="str">
        <f t="shared" si="228"/>
        <v>$I$126</v>
      </c>
      <c r="J255" s="33" t="str">
        <f t="shared" si="228"/>
        <v>$J$126</v>
      </c>
      <c r="K255" s="33" t="str">
        <f t="shared" si="228"/>
        <v>$K$126</v>
      </c>
      <c r="L255" s="33" t="str">
        <f t="shared" si="228"/>
        <v>$L$126</v>
      </c>
      <c r="M255" s="33" t="str">
        <f t="shared" si="228"/>
        <v>$M$126</v>
      </c>
      <c r="N255" s="33" t="str">
        <f t="shared" si="228"/>
        <v>$N$126</v>
      </c>
      <c r="O255" s="33" t="str">
        <f t="shared" si="228"/>
        <v>$O$126</v>
      </c>
      <c r="P255" s="33" t="str">
        <f t="shared" si="228"/>
        <v>$P$126</v>
      </c>
      <c r="Q255" s="33" t="str">
        <f t="shared" si="228"/>
        <v>$Q$126</v>
      </c>
      <c r="R255" s="33" t="str">
        <f t="shared" si="228"/>
        <v>$R$126</v>
      </c>
      <c r="S255" s="33" t="str">
        <f t="shared" si="228"/>
        <v>$S$126</v>
      </c>
      <c r="T255" s="33" t="str">
        <f t="shared" si="228"/>
        <v>$T$126</v>
      </c>
      <c r="U255" s="33" t="str">
        <f t="shared" si="228"/>
        <v>$U$126</v>
      </c>
      <c r="V255" s="33" t="str">
        <f t="shared" si="228"/>
        <v>$V$126</v>
      </c>
      <c r="W255" s="33" t="str">
        <f t="shared" si="228"/>
        <v>$W$126</v>
      </c>
      <c r="X255" s="33" t="str">
        <f t="shared" si="228"/>
        <v>$X$126</v>
      </c>
      <c r="Y255" s="33" t="str">
        <f t="shared" si="228"/>
        <v>$Y$126</v>
      </c>
      <c r="Z255" s="33" t="str">
        <f t="shared" si="228"/>
        <v>$Z$126</v>
      </c>
      <c r="AA255" s="33" t="str">
        <f t="shared" si="228"/>
        <v>$AA$126</v>
      </c>
      <c r="AB255" s="33" t="str">
        <f t="shared" si="228"/>
        <v>$AB$126</v>
      </c>
      <c r="AC255" s="33" t="str">
        <f t="shared" si="228"/>
        <v>$AC$126</v>
      </c>
      <c r="AD255" s="33" t="str">
        <f t="shared" si="228"/>
        <v>$AD$126</v>
      </c>
      <c r="AE255" s="33" t="str">
        <f t="shared" si="228"/>
        <v>$AE$126</v>
      </c>
      <c r="AF255" s="33" t="str">
        <f t="shared" si="228"/>
        <v>$AF$126</v>
      </c>
      <c r="AG255" s="33" t="str">
        <f t="shared" si="228"/>
        <v>$AG$126</v>
      </c>
      <c r="AH255" s="33" t="str">
        <f t="shared" si="228"/>
        <v>$AH$126</v>
      </c>
      <c r="AI255" s="33" t="str">
        <f t="shared" si="228"/>
        <v>$AI$126</v>
      </c>
      <c r="AJ255" s="33" t="str">
        <f t="shared" si="228"/>
        <v>$AJ$126</v>
      </c>
      <c r="AK255" s="33" t="str">
        <f t="shared" si="228"/>
        <v>$AK$126</v>
      </c>
      <c r="AL255" s="33" t="str">
        <f t="shared" si="228"/>
        <v>$AL$126</v>
      </c>
      <c r="AM255" s="33" t="str">
        <f t="shared" si="228"/>
        <v>$AM$126</v>
      </c>
      <c r="AN255" s="33" t="str">
        <f t="shared" si="228"/>
        <v>$AN$126</v>
      </c>
      <c r="AO255" s="33" t="str">
        <f t="shared" si="228"/>
        <v>$AO$126</v>
      </c>
      <c r="AP255" s="33" t="str">
        <f t="shared" si="228"/>
        <v>$AP$126</v>
      </c>
      <c r="AQ255" s="33" t="str">
        <f t="shared" si="228"/>
        <v>$AQ$126</v>
      </c>
      <c r="AR255" s="33" t="str">
        <f t="shared" si="228"/>
        <v>$AR$126</v>
      </c>
      <c r="AS255" s="33" t="str">
        <f t="shared" si="228"/>
        <v>$AS$126</v>
      </c>
      <c r="AT255" s="33" t="str">
        <f t="shared" si="228"/>
        <v>$AT$126</v>
      </c>
      <c r="AU255" s="33" t="str">
        <f t="shared" si="228"/>
        <v>$AU$126</v>
      </c>
      <c r="AV255" s="33" t="str">
        <f t="shared" si="228"/>
        <v>$AV$126</v>
      </c>
      <c r="AW255" s="33" t="str">
        <f t="shared" si="228"/>
        <v>$AW$126</v>
      </c>
      <c r="AX255" s="33" t="str">
        <f t="shared" si="228"/>
        <v>$AX$126</v>
      </c>
      <c r="AY255" s="33" t="str">
        <f t="shared" si="228"/>
        <v>$AY$126</v>
      </c>
      <c r="AZ255" s="33" t="str">
        <f t="shared" si="228"/>
        <v>$AZ$126</v>
      </c>
      <c r="BA255" s="33" t="str">
        <f t="shared" si="228"/>
        <v>$BA$126</v>
      </c>
      <c r="BB255" s="33" t="str">
        <f t="shared" si="228"/>
        <v>$BB$126</v>
      </c>
      <c r="BC255" s="33" t="str">
        <f t="shared" si="228"/>
        <v>$BC$126</v>
      </c>
      <c r="BD255" s="33" t="str">
        <f t="shared" si="228"/>
        <v>$BD$126</v>
      </c>
      <c r="BE255" s="33" t="str">
        <f t="shared" si="228"/>
        <v>$BE$126</v>
      </c>
      <c r="BF255" s="33" t="str">
        <f t="shared" si="228"/>
        <v>$BF$126</v>
      </c>
      <c r="BG255" s="33" t="str">
        <f t="shared" si="228"/>
        <v>$BG$126</v>
      </c>
      <c r="BH255" s="33" t="str">
        <f t="shared" si="228"/>
        <v>$BH$126</v>
      </c>
      <c r="BI255" s="33" t="str">
        <f t="shared" si="228"/>
        <v>$BI$126</v>
      </c>
    </row>
    <row r="256" spans="1:61" x14ac:dyDescent="0.3">
      <c r="A256" s="31">
        <v>154</v>
      </c>
      <c r="B256" s="33" t="str">
        <f>ADDRESS($A$256,COLUMN(B257))</f>
        <v>$B$154</v>
      </c>
      <c r="C256" s="33" t="str">
        <f t="shared" ref="C256:BI256" si="229">ADDRESS($A$256,COLUMN(C257))</f>
        <v>$C$154</v>
      </c>
      <c r="D256" s="33" t="str">
        <f t="shared" si="229"/>
        <v>$D$154</v>
      </c>
      <c r="E256" s="33" t="str">
        <f t="shared" si="229"/>
        <v>$E$154</v>
      </c>
      <c r="F256" s="33" t="str">
        <f t="shared" si="229"/>
        <v>$F$154</v>
      </c>
      <c r="G256" s="33" t="str">
        <f t="shared" si="229"/>
        <v>$G$154</v>
      </c>
      <c r="H256" s="33" t="str">
        <f t="shared" si="229"/>
        <v>$H$154</v>
      </c>
      <c r="I256" s="33" t="str">
        <f t="shared" si="229"/>
        <v>$I$154</v>
      </c>
      <c r="J256" s="33" t="str">
        <f t="shared" si="229"/>
        <v>$J$154</v>
      </c>
      <c r="K256" s="33" t="str">
        <f t="shared" si="229"/>
        <v>$K$154</v>
      </c>
      <c r="L256" s="33" t="str">
        <f t="shared" si="229"/>
        <v>$L$154</v>
      </c>
      <c r="M256" s="33" t="str">
        <f t="shared" si="229"/>
        <v>$M$154</v>
      </c>
      <c r="N256" s="33" t="str">
        <f t="shared" si="229"/>
        <v>$N$154</v>
      </c>
      <c r="O256" s="33" t="str">
        <f t="shared" si="229"/>
        <v>$O$154</v>
      </c>
      <c r="P256" s="33" t="str">
        <f t="shared" si="229"/>
        <v>$P$154</v>
      </c>
      <c r="Q256" s="33" t="str">
        <f t="shared" si="229"/>
        <v>$Q$154</v>
      </c>
      <c r="R256" s="33" t="str">
        <f t="shared" si="229"/>
        <v>$R$154</v>
      </c>
      <c r="S256" s="33" t="str">
        <f t="shared" si="229"/>
        <v>$S$154</v>
      </c>
      <c r="T256" s="33" t="str">
        <f t="shared" si="229"/>
        <v>$T$154</v>
      </c>
      <c r="U256" s="33" t="str">
        <f t="shared" si="229"/>
        <v>$U$154</v>
      </c>
      <c r="V256" s="33" t="str">
        <f t="shared" si="229"/>
        <v>$V$154</v>
      </c>
      <c r="W256" s="33" t="str">
        <f t="shared" si="229"/>
        <v>$W$154</v>
      </c>
      <c r="X256" s="33" t="str">
        <f t="shared" si="229"/>
        <v>$X$154</v>
      </c>
      <c r="Y256" s="33" t="str">
        <f t="shared" si="229"/>
        <v>$Y$154</v>
      </c>
      <c r="Z256" s="33" t="str">
        <f t="shared" si="229"/>
        <v>$Z$154</v>
      </c>
      <c r="AA256" s="33" t="str">
        <f t="shared" si="229"/>
        <v>$AA$154</v>
      </c>
      <c r="AB256" s="33" t="str">
        <f t="shared" si="229"/>
        <v>$AB$154</v>
      </c>
      <c r="AC256" s="33" t="str">
        <f t="shared" si="229"/>
        <v>$AC$154</v>
      </c>
      <c r="AD256" s="33" t="str">
        <f t="shared" si="229"/>
        <v>$AD$154</v>
      </c>
      <c r="AE256" s="33" t="str">
        <f t="shared" si="229"/>
        <v>$AE$154</v>
      </c>
      <c r="AF256" s="33" t="str">
        <f t="shared" si="229"/>
        <v>$AF$154</v>
      </c>
      <c r="AG256" s="33" t="str">
        <f t="shared" si="229"/>
        <v>$AG$154</v>
      </c>
      <c r="AH256" s="33" t="str">
        <f t="shared" si="229"/>
        <v>$AH$154</v>
      </c>
      <c r="AI256" s="33" t="str">
        <f t="shared" si="229"/>
        <v>$AI$154</v>
      </c>
      <c r="AJ256" s="33" t="str">
        <f t="shared" si="229"/>
        <v>$AJ$154</v>
      </c>
      <c r="AK256" s="33" t="str">
        <f t="shared" si="229"/>
        <v>$AK$154</v>
      </c>
      <c r="AL256" s="33" t="str">
        <f t="shared" si="229"/>
        <v>$AL$154</v>
      </c>
      <c r="AM256" s="33" t="str">
        <f t="shared" si="229"/>
        <v>$AM$154</v>
      </c>
      <c r="AN256" s="33" t="str">
        <f t="shared" si="229"/>
        <v>$AN$154</v>
      </c>
      <c r="AO256" s="33" t="str">
        <f t="shared" si="229"/>
        <v>$AO$154</v>
      </c>
      <c r="AP256" s="33" t="str">
        <f t="shared" si="229"/>
        <v>$AP$154</v>
      </c>
      <c r="AQ256" s="33" t="str">
        <f t="shared" si="229"/>
        <v>$AQ$154</v>
      </c>
      <c r="AR256" s="33" t="str">
        <f t="shared" si="229"/>
        <v>$AR$154</v>
      </c>
      <c r="AS256" s="33" t="str">
        <f t="shared" si="229"/>
        <v>$AS$154</v>
      </c>
      <c r="AT256" s="33" t="str">
        <f t="shared" si="229"/>
        <v>$AT$154</v>
      </c>
      <c r="AU256" s="33" t="str">
        <f t="shared" si="229"/>
        <v>$AU$154</v>
      </c>
      <c r="AV256" s="33" t="str">
        <f t="shared" si="229"/>
        <v>$AV$154</v>
      </c>
      <c r="AW256" s="33" t="str">
        <f t="shared" si="229"/>
        <v>$AW$154</v>
      </c>
      <c r="AX256" s="33" t="str">
        <f t="shared" si="229"/>
        <v>$AX$154</v>
      </c>
      <c r="AY256" s="33" t="str">
        <f t="shared" si="229"/>
        <v>$AY$154</v>
      </c>
      <c r="AZ256" s="33" t="str">
        <f t="shared" si="229"/>
        <v>$AZ$154</v>
      </c>
      <c r="BA256" s="33" t="str">
        <f t="shared" si="229"/>
        <v>$BA$154</v>
      </c>
      <c r="BB256" s="33" t="str">
        <f t="shared" si="229"/>
        <v>$BB$154</v>
      </c>
      <c r="BC256" s="33" t="str">
        <f t="shared" si="229"/>
        <v>$BC$154</v>
      </c>
      <c r="BD256" s="33" t="str">
        <f t="shared" si="229"/>
        <v>$BD$154</v>
      </c>
      <c r="BE256" s="33" t="str">
        <f t="shared" si="229"/>
        <v>$BE$154</v>
      </c>
      <c r="BF256" s="33" t="str">
        <f t="shared" si="229"/>
        <v>$BF$154</v>
      </c>
      <c r="BG256" s="33" t="str">
        <f t="shared" si="229"/>
        <v>$BG$154</v>
      </c>
      <c r="BH256" s="33" t="str">
        <f t="shared" si="229"/>
        <v>$BH$154</v>
      </c>
      <c r="BI256" s="33" t="str">
        <f t="shared" si="229"/>
        <v>$BI$154</v>
      </c>
    </row>
    <row r="257" spans="1:61" ht="32" x14ac:dyDescent="0.3">
      <c r="A257" s="27" t="s">
        <v>304</v>
      </c>
      <c r="B257" s="35" t="str">
        <f>B1</f>
        <v>OVERALL
CLASS</v>
      </c>
      <c r="C257" s="34" t="str">
        <f t="shared" ref="C257:BI257" si="230">C1</f>
        <v>Sc. Upd. Period
(SUP) Class</v>
      </c>
      <c r="D257" s="34" t="str">
        <f t="shared" si="230"/>
        <v>Line Vol. of 
Change Class</v>
      </c>
      <c r="E257" s="34" t="str">
        <f t="shared" si="230"/>
        <v>Line Shape</v>
      </c>
      <c r="F257" s="34" t="str">
        <f t="shared" si="230"/>
        <v>#Active 
commits</v>
      </c>
      <c r="G257" s="34" t="str">
        <f t="shared" si="230"/>
        <v>Acommit
Class</v>
      </c>
      <c r="H257" s="34" t="str">
        <f t="shared" si="230"/>
        <v>#Areeds
postV0</v>
      </c>
      <c r="I257" s="34" t="str">
        <f t="shared" si="230"/>
        <v xml:space="preserve">AReed
CLASS </v>
      </c>
      <c r="J257" s="34" t="str">
        <f t="shared" si="230"/>
        <v>#ATurf
postV0</v>
      </c>
      <c r="K257" s="34" t="str">
        <f t="shared" si="230"/>
        <v>ATurf 
CLASS</v>
      </c>
      <c r="L257" s="34" t="str">
        <f t="shared" si="230"/>
        <v>Turf
Ratio</v>
      </c>
      <c r="M257" s="34" t="str">
        <f t="shared" si="230"/>
        <v>Over SUP as
human time</v>
      </c>
      <c r="N257" s="34" t="str">
        <f t="shared" si="230"/>
        <v>Turf absence /
presence</v>
      </c>
      <c r="O257" s="34" t="str">
        <f t="shared" si="230"/>
        <v>Exceptions?</v>
      </c>
      <c r="P257" s="34" t="str">
        <f t="shared" si="230"/>
        <v>Presence of 
idle periods?</v>
      </c>
      <c r="Q257" s="34" t="str">
        <f t="shared" si="230"/>
        <v>Overall Description</v>
      </c>
      <c r="R257" s="34" t="str">
        <f t="shared" si="230"/>
        <v>Activity Class</v>
      </c>
      <c r="S257" s="34" t="str">
        <f t="shared" si="230"/>
        <v>HB Bias Class
(Exp or Mntnc?)</v>
      </c>
      <c r="T257" s="34" t="str">
        <f t="shared" si="230"/>
        <v>DurationInDays</v>
      </c>
      <c r="U257" s="34" t="str">
        <f t="shared" si="230"/>
        <v>DurationInMonths</v>
      </c>
      <c r="V257" s="34" t="str">
        <f t="shared" si="230"/>
        <v>DurationInYears</v>
      </c>
      <c r="W257" s="34" t="str">
        <f t="shared" si="230"/>
        <v>#Commits</v>
      </c>
      <c r="X257" s="34" t="str">
        <f t="shared" si="230"/>
        <v>ActiveCommitRatio</v>
      </c>
      <c r="Y257" s="34" t="str">
        <f t="shared" si="230"/>
        <v>#Tables@Start</v>
      </c>
      <c r="Z257" s="34" t="str">
        <f t="shared" si="230"/>
        <v>#Tables@End</v>
      </c>
      <c r="AA257" s="34" t="str">
        <f t="shared" si="230"/>
        <v>#Attrs@Start</v>
      </c>
      <c r="AB257" s="34" t="str">
        <f t="shared" si="230"/>
        <v>#Attrs@End</v>
      </c>
      <c r="AC257" s="34" t="str">
        <f t="shared" si="230"/>
        <v>TotalTableInsertions</v>
      </c>
      <c r="AD257" s="34" t="str">
        <f t="shared" si="230"/>
        <v>TotalTableDeletions</v>
      </c>
      <c r="AE257" s="34" t="str">
        <f t="shared" si="230"/>
        <v>TotalAttrInsWithTableIns</v>
      </c>
      <c r="AF257" s="34" t="str">
        <f t="shared" si="230"/>
        <v>TotalAttrbDelWithTableDel</v>
      </c>
      <c r="AG257" s="34" t="str">
        <f t="shared" si="230"/>
        <v>TotalAttrInjected</v>
      </c>
      <c r="AH257" s="34" t="str">
        <f t="shared" si="230"/>
        <v>TotalAttrEjected</v>
      </c>
      <c r="AI257" s="34" t="str">
        <f t="shared" si="230"/>
        <v>TatalAttrWithTypeUpd</v>
      </c>
      <c r="AJ257" s="34" t="str">
        <f t="shared" si="230"/>
        <v>TotalAttrInPKUpd</v>
      </c>
      <c r="AK257" s="34" t="str">
        <f t="shared" si="230"/>
        <v>TotalExpansion</v>
      </c>
      <c r="AL257" s="34" t="str">
        <f t="shared" si="230"/>
        <v>TotalMaintenance</v>
      </c>
      <c r="AM257" s="34" t="str">
        <f t="shared" si="230"/>
        <v>TotalActivity</v>
      </c>
      <c r="AN257" s="34" t="str">
        <f t="shared" si="230"/>
        <v>ExpansionRatePerCommit</v>
      </c>
      <c r="AO257" s="34" t="str">
        <f t="shared" si="230"/>
        <v>ExpansionRatePerMonth</v>
      </c>
      <c r="AP257" s="34" t="str">
        <f t="shared" si="230"/>
        <v>ExpansionRatePeryear</v>
      </c>
      <c r="AQ257" s="34" t="str">
        <f t="shared" si="230"/>
        <v>MaintenanceRatePerCommit</v>
      </c>
      <c r="AR257" s="34" t="str">
        <f t="shared" si="230"/>
        <v>MaintenanceRatePerMonth</v>
      </c>
      <c r="AS257" s="34" t="str">
        <f t="shared" si="230"/>
        <v>MaintenanceRatePeryear</v>
      </c>
      <c r="AT257" s="34" t="str">
        <f t="shared" si="230"/>
        <v>TotalActivityRatePerCommit</v>
      </c>
      <c r="AU257" s="34" t="str">
        <f t="shared" si="230"/>
        <v>TotalActivityPerDay</v>
      </c>
      <c r="AV257" s="34" t="str">
        <f t="shared" si="230"/>
        <v>TotalActivityRatePerMonth</v>
      </c>
      <c r="AW257" s="34" t="str">
        <f t="shared" si="230"/>
        <v>TotalAttrActivityRatePeryear</v>
      </c>
      <c r="AX257" s="34" t="str">
        <f t="shared" si="230"/>
        <v>ResizingRatio</v>
      </c>
      <c r="AY257" s="34" t="str">
        <f t="shared" si="230"/>
        <v>Bias</v>
      </c>
      <c r="AZ257" s="34" t="str">
        <f t="shared" si="230"/>
        <v>Acommits/Month</v>
      </c>
      <c r="BA257" s="34" t="str">
        <f t="shared" si="230"/>
        <v>Commits
/Month</v>
      </c>
      <c r="BB257" s="34" t="str">
        <f t="shared" si="230"/>
        <v>Project #Commits</v>
      </c>
      <c r="BC257" s="34" t="str">
        <f t="shared" si="230"/>
        <v>Project FileUpds</v>
      </c>
      <c r="BD257" s="34" t="str">
        <f t="shared" si="230"/>
        <v>Project Start Date UTC</v>
      </c>
      <c r="BE257" s="34" t="str">
        <f t="shared" si="230"/>
        <v>Project End Date UTC</v>
      </c>
      <c r="BF257" s="34" t="str">
        <f t="shared" si="230"/>
        <v>(PUP) Project Upd Period Days</v>
      </c>
      <c r="BG257" s="34" t="str">
        <f t="shared" si="230"/>
        <v>Project Upd Period Months</v>
      </c>
      <c r="BH257" s="34" t="str">
        <f t="shared" si="230"/>
        <v>SUP_PUP_Ratio</v>
      </c>
      <c r="BI257" s="34" t="str">
        <f t="shared" si="230"/>
        <v>SchemaToPrjCommits</v>
      </c>
    </row>
    <row r="258" spans="1:61" x14ac:dyDescent="0.3">
      <c r="A258" s="27" t="s">
        <v>267</v>
      </c>
      <c r="F258" s="36">
        <f t="shared" ref="F258" ca="1" si="231">AVERAGE(INDIRECT(CONCATENATE(F255,":",F256)))</f>
        <v>8.5172413793103452</v>
      </c>
      <c r="G258" s="36"/>
      <c r="H258" s="36">
        <f t="shared" ref="H258" ca="1" si="232">AVERAGE(INDIRECT(CONCATENATE(H255,":",H256)))</f>
        <v>0.17241379310344829</v>
      </c>
      <c r="I258" s="36"/>
      <c r="J258" s="36">
        <f t="shared" ref="J258" ca="1" si="233">AVERAGE(INDIRECT(CONCATENATE(J255,":",J256)))</f>
        <v>8.3448275862068968</v>
      </c>
      <c r="K258" s="36"/>
      <c r="L258" s="36"/>
      <c r="M258" s="36"/>
      <c r="N258" s="36"/>
      <c r="O258" s="36"/>
      <c r="P258" s="36"/>
      <c r="Q258" s="36"/>
      <c r="R258" s="36"/>
      <c r="S258" s="36"/>
      <c r="T258" s="36">
        <f t="shared" ref="T258:BA258" ca="1" si="234">AVERAGE(INDIRECT(CONCATENATE(T255,":",T256)))</f>
        <v>702.17241379310349</v>
      </c>
      <c r="U258" s="36">
        <f t="shared" ca="1" si="234"/>
        <v>23.620689655172413</v>
      </c>
      <c r="V258" s="36">
        <f t="shared" ca="1" si="234"/>
        <v>2.5172413793103448</v>
      </c>
      <c r="W258" s="36">
        <f t="shared" ca="1" si="234"/>
        <v>13.517241379310345</v>
      </c>
      <c r="X258" s="36">
        <f t="shared" ca="1" si="234"/>
        <v>0.64956724529117604</v>
      </c>
      <c r="Y258" s="36">
        <f t="shared" ca="1" si="234"/>
        <v>8.3103448275862064</v>
      </c>
      <c r="Z258" s="36">
        <f t="shared" ca="1" si="234"/>
        <v>9.7931034482758612</v>
      </c>
      <c r="AA258" s="36">
        <f t="shared" ca="1" si="234"/>
        <v>48.241379310344826</v>
      </c>
      <c r="AB258" s="36">
        <f t="shared" ca="1" si="234"/>
        <v>61.448275862068968</v>
      </c>
      <c r="AC258" s="36">
        <f t="shared" ca="1" si="234"/>
        <v>2.1379310344827585</v>
      </c>
      <c r="AD258" s="36">
        <f t="shared" ca="1" si="234"/>
        <v>0.65517241379310343</v>
      </c>
      <c r="AE258" s="36">
        <f t="shared" ca="1" si="234"/>
        <v>9.9655172413793096</v>
      </c>
      <c r="AF258" s="36">
        <f t="shared" ca="1" si="234"/>
        <v>3</v>
      </c>
      <c r="AG258" s="36">
        <f t="shared" ca="1" si="234"/>
        <v>9.2068965517241388</v>
      </c>
      <c r="AH258" s="36">
        <f t="shared" ca="1" si="234"/>
        <v>2.9655172413793105</v>
      </c>
      <c r="AI258" s="36">
        <f t="shared" ca="1" si="234"/>
        <v>4.4827586206896548</v>
      </c>
      <c r="AJ258" s="36">
        <f t="shared" ca="1" si="234"/>
        <v>0.37931034482758619</v>
      </c>
      <c r="AK258" s="36">
        <f t="shared" ca="1" si="234"/>
        <v>19.172413793103448</v>
      </c>
      <c r="AL258" s="36">
        <f t="shared" ca="1" si="234"/>
        <v>10.827586206896552</v>
      </c>
      <c r="AM258" s="36">
        <f t="shared" ca="1" si="234"/>
        <v>30</v>
      </c>
      <c r="AN258" s="36">
        <f t="shared" ca="1" si="234"/>
        <v>1.6475679746322818</v>
      </c>
      <c r="AO258" s="36">
        <f t="shared" ca="1" si="234"/>
        <v>3.0597690773518731</v>
      </c>
      <c r="AP258" s="36">
        <f t="shared" ca="1" si="234"/>
        <v>10.871072796934866</v>
      </c>
      <c r="AQ258" s="36">
        <f t="shared" ca="1" si="234"/>
        <v>0.84080607787730588</v>
      </c>
      <c r="AR258" s="36">
        <f t="shared" ca="1" si="234"/>
        <v>1.7796428632494541</v>
      </c>
      <c r="AS258" s="36">
        <f t="shared" ca="1" si="234"/>
        <v>5.303448275862066</v>
      </c>
      <c r="AT258" s="36">
        <f t="shared" ca="1" si="234"/>
        <v>2.488374052509589</v>
      </c>
      <c r="AU258" s="36">
        <f t="shared" ca="1" si="234"/>
        <v>0.41523971958185235</v>
      </c>
      <c r="AV258" s="36">
        <f t="shared" ca="1" si="234"/>
        <v>4.8394119406013276</v>
      </c>
      <c r="AW258" s="36">
        <f t="shared" ca="1" si="234"/>
        <v>16.174521072796935</v>
      </c>
      <c r="AX258" s="36">
        <f t="shared" ca="1" si="234"/>
        <v>1.7789612686164396</v>
      </c>
      <c r="AY258" s="36">
        <f t="shared" ca="1" si="234"/>
        <v>0.66796925315255473</v>
      </c>
      <c r="AZ258" s="36">
        <f t="shared" ca="1" si="234"/>
        <v>1.0504664474527576</v>
      </c>
      <c r="BA258" s="36">
        <f t="shared" ca="1" si="234"/>
        <v>1.6790996195477257</v>
      </c>
      <c r="BB258" s="36">
        <f t="shared" ref="BB258:BC258" ca="1" si="235">AVERAGE(INDIRECT(CONCATENATE(BB255,":",BB256)))</f>
        <v>690.58620689655174</v>
      </c>
      <c r="BC258" s="36">
        <f t="shared" ca="1" si="235"/>
        <v>3185.0344827586205</v>
      </c>
      <c r="BD258" s="36"/>
      <c r="BE258" s="36"/>
      <c r="BF258" s="36">
        <f t="shared" ref="BF258:BG258" ca="1" si="236">AVERAGE(INDIRECT(CONCATENATE(BF255,":",BF256)))</f>
        <v>1325</v>
      </c>
      <c r="BG258" s="36">
        <f t="shared" ca="1" si="236"/>
        <v>43.03448275862069</v>
      </c>
      <c r="BH258" s="36">
        <f t="shared" ref="BH258:BI258" ca="1" si="237">AVERAGE(INDIRECT(CONCATENATE(BH255,":",BH256)))</f>
        <v>0.50041106196146656</v>
      </c>
      <c r="BI258" s="36">
        <f t="shared" ca="1" si="237"/>
        <v>4.8102947631429416E-2</v>
      </c>
    </row>
    <row r="259" spans="1:61" ht="14.5" x14ac:dyDescent="0.35">
      <c r="A259" s="37" t="s">
        <v>268</v>
      </c>
      <c r="F259" s="38">
        <f t="shared" ref="F259" ca="1" si="238">COUNT(INDIRECT(CONCATENATE(F255,":",F256)))</f>
        <v>29</v>
      </c>
      <c r="G259" s="38"/>
      <c r="H259" s="38">
        <f t="shared" ref="H259" ca="1" si="239">COUNT(INDIRECT(CONCATENATE(H255,":",H256)))</f>
        <v>29</v>
      </c>
      <c r="I259" s="38"/>
      <c r="J259" s="38">
        <f t="shared" ref="J259" ca="1" si="240">COUNT(INDIRECT(CONCATENATE(J255,":",J256)))</f>
        <v>29</v>
      </c>
      <c r="K259" s="38"/>
      <c r="L259" s="38"/>
      <c r="M259" s="38"/>
      <c r="N259" s="38"/>
      <c r="O259" s="38"/>
      <c r="P259" s="38"/>
      <c r="Q259" s="38"/>
      <c r="R259" s="38"/>
      <c r="S259" s="38"/>
      <c r="T259" s="38">
        <f t="shared" ref="T259:BA259" ca="1" si="241">COUNT(INDIRECT(CONCATENATE(T255,":",T256)))</f>
        <v>29</v>
      </c>
      <c r="U259" s="38">
        <f t="shared" ca="1" si="241"/>
        <v>29</v>
      </c>
      <c r="V259" s="38">
        <f t="shared" ca="1" si="241"/>
        <v>29</v>
      </c>
      <c r="W259" s="38">
        <f t="shared" ca="1" si="241"/>
        <v>29</v>
      </c>
      <c r="X259" s="38">
        <f t="shared" ca="1" si="241"/>
        <v>29</v>
      </c>
      <c r="Y259" s="38">
        <f t="shared" ca="1" si="241"/>
        <v>29</v>
      </c>
      <c r="Z259" s="38">
        <f t="shared" ca="1" si="241"/>
        <v>29</v>
      </c>
      <c r="AA259" s="38">
        <f t="shared" ca="1" si="241"/>
        <v>29</v>
      </c>
      <c r="AB259" s="38">
        <f t="shared" ca="1" si="241"/>
        <v>29</v>
      </c>
      <c r="AC259" s="38">
        <f t="shared" ca="1" si="241"/>
        <v>29</v>
      </c>
      <c r="AD259" s="38">
        <f t="shared" ca="1" si="241"/>
        <v>29</v>
      </c>
      <c r="AE259" s="38">
        <f t="shared" ca="1" si="241"/>
        <v>29</v>
      </c>
      <c r="AF259" s="38">
        <f t="shared" ca="1" si="241"/>
        <v>29</v>
      </c>
      <c r="AG259" s="38">
        <f t="shared" ca="1" si="241"/>
        <v>29</v>
      </c>
      <c r="AH259" s="38">
        <f t="shared" ca="1" si="241"/>
        <v>29</v>
      </c>
      <c r="AI259" s="38">
        <f t="shared" ca="1" si="241"/>
        <v>29</v>
      </c>
      <c r="AJ259" s="38">
        <f t="shared" ca="1" si="241"/>
        <v>29</v>
      </c>
      <c r="AK259" s="38">
        <f t="shared" ca="1" si="241"/>
        <v>29</v>
      </c>
      <c r="AL259" s="38">
        <f t="shared" ca="1" si="241"/>
        <v>29</v>
      </c>
      <c r="AM259" s="38">
        <f t="shared" ca="1" si="241"/>
        <v>29</v>
      </c>
      <c r="AN259" s="38">
        <f t="shared" ca="1" si="241"/>
        <v>29</v>
      </c>
      <c r="AO259" s="38">
        <f t="shared" ca="1" si="241"/>
        <v>29</v>
      </c>
      <c r="AP259" s="38">
        <f t="shared" ca="1" si="241"/>
        <v>29</v>
      </c>
      <c r="AQ259" s="38">
        <f t="shared" ca="1" si="241"/>
        <v>29</v>
      </c>
      <c r="AR259" s="38">
        <f t="shared" ca="1" si="241"/>
        <v>29</v>
      </c>
      <c r="AS259" s="38">
        <f t="shared" ca="1" si="241"/>
        <v>29</v>
      </c>
      <c r="AT259" s="38">
        <f t="shared" ca="1" si="241"/>
        <v>29</v>
      </c>
      <c r="AU259" s="38">
        <f t="shared" ca="1" si="241"/>
        <v>29</v>
      </c>
      <c r="AV259" s="38">
        <f t="shared" ca="1" si="241"/>
        <v>29</v>
      </c>
      <c r="AW259" s="38">
        <f t="shared" ca="1" si="241"/>
        <v>29</v>
      </c>
      <c r="AX259" s="38">
        <f t="shared" ca="1" si="241"/>
        <v>29</v>
      </c>
      <c r="AY259" s="38">
        <f t="shared" ca="1" si="241"/>
        <v>29</v>
      </c>
      <c r="AZ259" s="38">
        <f t="shared" ca="1" si="241"/>
        <v>29</v>
      </c>
      <c r="BA259" s="38">
        <f t="shared" ca="1" si="241"/>
        <v>29</v>
      </c>
      <c r="BB259" s="38">
        <f t="shared" ref="BB259:BC259" ca="1" si="242">COUNT(INDIRECT(CONCATENATE(BB255,":",BB256)))</f>
        <v>29</v>
      </c>
      <c r="BC259" s="38">
        <f t="shared" ca="1" si="242"/>
        <v>29</v>
      </c>
      <c r="BD259" s="38"/>
      <c r="BE259" s="38"/>
      <c r="BF259" s="38">
        <f t="shared" ref="BF259:BG259" ca="1" si="243">COUNT(INDIRECT(CONCATENATE(BF255,":",BF256)))</f>
        <v>29</v>
      </c>
      <c r="BG259" s="38">
        <f t="shared" ca="1" si="243"/>
        <v>29</v>
      </c>
      <c r="BH259" s="38">
        <f t="shared" ref="BH259:BI259" ca="1" si="244">COUNT(INDIRECT(CONCATENATE(BH255,":",BH256)))</f>
        <v>29</v>
      </c>
      <c r="BI259" s="38">
        <f t="shared" ca="1" si="244"/>
        <v>29</v>
      </c>
    </row>
    <row r="260" spans="1:61" x14ac:dyDescent="0.3">
      <c r="A260" s="27" t="s">
        <v>264</v>
      </c>
      <c r="F260" s="32">
        <f t="shared" ref="F260" ca="1" si="245">MAX(INDIRECT(CONCATENATE(F255,":",F256)))</f>
        <v>22</v>
      </c>
      <c r="G260" s="32"/>
      <c r="H260" s="32">
        <f t="shared" ref="H260" ca="1" si="246">MAX(INDIRECT(CONCATENATE(H255,":",H256)))</f>
        <v>2</v>
      </c>
      <c r="J260" s="32">
        <f t="shared" ref="J260" ca="1" si="247">MAX(INDIRECT(CONCATENATE(J255,":",J256)))</f>
        <v>22</v>
      </c>
      <c r="K260" s="32"/>
      <c r="L260" s="32"/>
      <c r="Q260" s="32"/>
      <c r="R260" s="32"/>
      <c r="S260" s="32"/>
      <c r="T260" s="32">
        <f t="shared" ref="T260:BA260" ca="1" si="248">MAX(INDIRECT(CONCATENATE(T255,":",T256)))</f>
        <v>3023</v>
      </c>
      <c r="U260" s="32">
        <f t="shared" ca="1" si="248"/>
        <v>100</v>
      </c>
      <c r="V260" s="32">
        <f t="shared" ca="1" si="248"/>
        <v>9</v>
      </c>
      <c r="W260" s="32">
        <f t="shared" ca="1" si="248"/>
        <v>43</v>
      </c>
      <c r="X260" s="32">
        <f t="shared" ca="1" si="248"/>
        <v>0.9</v>
      </c>
      <c r="Y260" s="32">
        <f t="shared" ca="1" si="248"/>
        <v>65</v>
      </c>
      <c r="Z260" s="32">
        <f t="shared" ca="1" si="248"/>
        <v>68</v>
      </c>
      <c r="AA260" s="32">
        <f t="shared" ca="1" si="248"/>
        <v>319</v>
      </c>
      <c r="AB260" s="32">
        <f t="shared" ca="1" si="248"/>
        <v>338</v>
      </c>
      <c r="AC260" s="32">
        <f t="shared" ca="1" si="248"/>
        <v>6</v>
      </c>
      <c r="AD260" s="32">
        <f t="shared" ca="1" si="248"/>
        <v>4</v>
      </c>
      <c r="AE260" s="32">
        <f t="shared" ca="1" si="248"/>
        <v>30</v>
      </c>
      <c r="AF260" s="32">
        <f t="shared" ca="1" si="248"/>
        <v>18</v>
      </c>
      <c r="AG260" s="32">
        <f t="shared" ca="1" si="248"/>
        <v>36</v>
      </c>
      <c r="AH260" s="32">
        <f t="shared" ca="1" si="248"/>
        <v>22</v>
      </c>
      <c r="AI260" s="32">
        <f t="shared" ca="1" si="248"/>
        <v>16</v>
      </c>
      <c r="AJ260" s="32">
        <f t="shared" ca="1" si="248"/>
        <v>3</v>
      </c>
      <c r="AK260" s="32">
        <f t="shared" ca="1" si="248"/>
        <v>49</v>
      </c>
      <c r="AL260" s="32">
        <f t="shared" ca="1" si="248"/>
        <v>39</v>
      </c>
      <c r="AM260" s="32">
        <f t="shared" ca="1" si="248"/>
        <v>88</v>
      </c>
      <c r="AN260" s="32">
        <f t="shared" ca="1" si="248"/>
        <v>3.6</v>
      </c>
      <c r="AO260" s="32">
        <f t="shared" ca="1" si="248"/>
        <v>36</v>
      </c>
      <c r="AP260" s="32">
        <f t="shared" ca="1" si="248"/>
        <v>36</v>
      </c>
      <c r="AQ260" s="32">
        <f t="shared" ca="1" si="248"/>
        <v>2.7</v>
      </c>
      <c r="AR260" s="32">
        <f t="shared" ca="1" si="248"/>
        <v>27</v>
      </c>
      <c r="AS260" s="32">
        <f t="shared" ca="1" si="248"/>
        <v>27</v>
      </c>
      <c r="AT260" s="32">
        <f t="shared" ca="1" si="248"/>
        <v>6.3</v>
      </c>
      <c r="AU260" s="32">
        <f t="shared" ca="1" si="248"/>
        <v>9</v>
      </c>
      <c r="AV260" s="32">
        <f t="shared" ca="1" si="248"/>
        <v>63</v>
      </c>
      <c r="AW260" s="32">
        <f t="shared" ca="1" si="248"/>
        <v>63</v>
      </c>
      <c r="AX260" s="32">
        <f t="shared" ca="1" si="248"/>
        <v>6</v>
      </c>
      <c r="AY260" s="32">
        <f t="shared" ca="1" si="248"/>
        <v>1</v>
      </c>
      <c r="AZ260" s="32">
        <f t="shared" ca="1" si="248"/>
        <v>7</v>
      </c>
      <c r="BA260" s="32">
        <f t="shared" ca="1" si="248"/>
        <v>10</v>
      </c>
      <c r="BB260" s="32">
        <f t="shared" ref="BB260:BC260" ca="1" si="249">MAX(INDIRECT(CONCATENATE(BB255,":",BB256)))</f>
        <v>4989</v>
      </c>
      <c r="BC260" s="32">
        <f t="shared" ca="1" si="249"/>
        <v>29442</v>
      </c>
      <c r="BD260" s="32"/>
      <c r="BE260" s="32"/>
      <c r="BF260" s="32">
        <f t="shared" ref="BF260:BG260" ca="1" si="250">MAX(INDIRECT(CONCATENATE(BF255,":",BF256)))</f>
        <v>3854</v>
      </c>
      <c r="BG260" s="32">
        <f t="shared" ca="1" si="250"/>
        <v>126</v>
      </c>
      <c r="BH260" s="32">
        <f t="shared" ref="BH260:BI260" ca="1" si="251">MAX(INDIRECT(CONCATENATE(BH255,":",BH256)))</f>
        <v>1</v>
      </c>
      <c r="BI260" s="32">
        <f t="shared" ca="1" si="251"/>
        <v>0.1875</v>
      </c>
    </row>
    <row r="261" spans="1:61" x14ac:dyDescent="0.3">
      <c r="A261" s="27" t="s">
        <v>269</v>
      </c>
      <c r="F261" s="36">
        <f t="shared" ref="F261" ca="1" si="252">MEDIAN(INDIRECT(CONCATENATE(F255,":",F256)))</f>
        <v>7</v>
      </c>
      <c r="G261" s="36"/>
      <c r="H261" s="36">
        <f t="shared" ref="H261" ca="1" si="253">MEDIAN(INDIRECT(CONCATENATE(H255,":",H256)))</f>
        <v>0</v>
      </c>
      <c r="I261" s="36"/>
      <c r="J261" s="36">
        <f t="shared" ref="J261" ca="1" si="254">MEDIAN(INDIRECT(CONCATENATE(J255,":",J256)))</f>
        <v>7</v>
      </c>
      <c r="K261" s="36"/>
      <c r="L261" s="36"/>
      <c r="M261" s="36"/>
      <c r="N261" s="36"/>
      <c r="O261" s="36"/>
      <c r="P261" s="36"/>
      <c r="Q261" s="36"/>
      <c r="R261" s="36"/>
      <c r="S261" s="36"/>
      <c r="T261" s="36">
        <f t="shared" ref="T261:BA261" ca="1" si="255">MEDIAN(INDIRECT(CONCATENATE(T255,":",T256)))</f>
        <v>602</v>
      </c>
      <c r="U261" s="36">
        <f t="shared" ca="1" si="255"/>
        <v>20</v>
      </c>
      <c r="V261" s="36">
        <f t="shared" ca="1" si="255"/>
        <v>2</v>
      </c>
      <c r="W261" s="36">
        <f t="shared" ca="1" si="255"/>
        <v>10</v>
      </c>
      <c r="X261" s="36">
        <f t="shared" ca="1" si="255"/>
        <v>0.66666666666666663</v>
      </c>
      <c r="Y261" s="36">
        <f t="shared" ca="1" si="255"/>
        <v>5</v>
      </c>
      <c r="Z261" s="36">
        <f t="shared" ca="1" si="255"/>
        <v>6</v>
      </c>
      <c r="AA261" s="36">
        <f t="shared" ca="1" si="255"/>
        <v>25</v>
      </c>
      <c r="AB261" s="36">
        <f t="shared" ca="1" si="255"/>
        <v>33</v>
      </c>
      <c r="AC261" s="36">
        <f t="shared" ca="1" si="255"/>
        <v>2</v>
      </c>
      <c r="AD261" s="36">
        <f t="shared" ca="1" si="255"/>
        <v>0</v>
      </c>
      <c r="AE261" s="36">
        <f t="shared" ca="1" si="255"/>
        <v>8</v>
      </c>
      <c r="AF261" s="36">
        <f t="shared" ca="1" si="255"/>
        <v>0</v>
      </c>
      <c r="AG261" s="36">
        <f t="shared" ca="1" si="255"/>
        <v>7</v>
      </c>
      <c r="AH261" s="36">
        <f t="shared" ca="1" si="255"/>
        <v>1</v>
      </c>
      <c r="AI261" s="36">
        <f t="shared" ca="1" si="255"/>
        <v>3</v>
      </c>
      <c r="AJ261" s="36">
        <f t="shared" ca="1" si="255"/>
        <v>0</v>
      </c>
      <c r="AK261" s="36">
        <f t="shared" ca="1" si="255"/>
        <v>19</v>
      </c>
      <c r="AL261" s="36">
        <f t="shared" ca="1" si="255"/>
        <v>8</v>
      </c>
      <c r="AM261" s="36">
        <f t="shared" ca="1" si="255"/>
        <v>23</v>
      </c>
      <c r="AN261" s="36">
        <f t="shared" ca="1" si="255"/>
        <v>1.5714285714285701</v>
      </c>
      <c r="AO261" s="36">
        <f t="shared" ca="1" si="255"/>
        <v>1.1111111111111101</v>
      </c>
      <c r="AP261" s="36">
        <f t="shared" ca="1" si="255"/>
        <v>10</v>
      </c>
      <c r="AQ261" s="36">
        <f t="shared" ca="1" si="255"/>
        <v>0.6875</v>
      </c>
      <c r="AR261" s="36">
        <f t="shared" ca="1" si="255"/>
        <v>0.38709677419354799</v>
      </c>
      <c r="AS261" s="36">
        <f t="shared" ca="1" si="255"/>
        <v>3</v>
      </c>
      <c r="AT261" s="36">
        <f t="shared" ca="1" si="255"/>
        <v>2.2857142857142798</v>
      </c>
      <c r="AU261" s="36">
        <f t="shared" ca="1" si="255"/>
        <v>5.1999999999999998E-2</v>
      </c>
      <c r="AV261" s="36">
        <f t="shared" ca="1" si="255"/>
        <v>1.44444444444444</v>
      </c>
      <c r="AW261" s="36">
        <f t="shared" ca="1" si="255"/>
        <v>13</v>
      </c>
      <c r="AX261" s="36">
        <f t="shared" ca="1" si="255"/>
        <v>1.1666666666666601</v>
      </c>
      <c r="AY261" s="36">
        <f t="shared" ca="1" si="255"/>
        <v>0.69230769230769229</v>
      </c>
      <c r="AZ261" s="36">
        <f t="shared" ca="1" si="255"/>
        <v>0.55555555555555558</v>
      </c>
      <c r="BA261" s="36">
        <f t="shared" ca="1" si="255"/>
        <v>1</v>
      </c>
      <c r="BB261" s="36">
        <f t="shared" ref="BB261:BC261" ca="1" si="256">MEDIAN(INDIRECT(CONCATENATE(BB255,":",BB256)))</f>
        <v>366</v>
      </c>
      <c r="BC261" s="36">
        <f t="shared" ca="1" si="256"/>
        <v>888</v>
      </c>
      <c r="BD261" s="36"/>
      <c r="BE261" s="36"/>
      <c r="BF261" s="36">
        <f t="shared" ref="BF261:BG261" ca="1" si="257">MEDIAN(INDIRECT(CONCATENATE(BF255,":",BF256)))</f>
        <v>1217</v>
      </c>
      <c r="BG261" s="36">
        <f t="shared" ca="1" si="257"/>
        <v>40</v>
      </c>
      <c r="BH261" s="36">
        <f t="shared" ref="BH261:BI261" ca="1" si="258">MEDIAN(INDIRECT(CONCATENATE(BH255,":",BH256)))</f>
        <v>0.53295277633627403</v>
      </c>
      <c r="BI261" s="36">
        <f t="shared" ca="1" si="258"/>
        <v>4.1257367387033402E-2</v>
      </c>
    </row>
    <row r="262" spans="1:61" x14ac:dyDescent="0.3">
      <c r="A262" s="27" t="s">
        <v>265</v>
      </c>
      <c r="F262" s="32">
        <f t="shared" ref="F262" ca="1" si="259">MIN(INDIRECT(CONCATENATE(F255,":",F256)))</f>
        <v>4</v>
      </c>
      <c r="G262" s="32"/>
      <c r="H262" s="32">
        <f t="shared" ref="H262" ca="1" si="260">MIN(INDIRECT(CONCATENATE(H255,":",H256)))</f>
        <v>0</v>
      </c>
      <c r="J262" s="32">
        <f t="shared" ref="J262" ca="1" si="261">MIN(INDIRECT(CONCATENATE(J255,":",J256)))</f>
        <v>4</v>
      </c>
      <c r="K262" s="32"/>
      <c r="L262" s="32"/>
      <c r="Q262" s="32"/>
      <c r="R262" s="32"/>
      <c r="S262" s="32"/>
      <c r="T262" s="32">
        <f t="shared" ref="T262:BA262" ca="1" si="262">MIN(INDIRECT(CONCATENATE(T255,":",T256)))</f>
        <v>6</v>
      </c>
      <c r="U262" s="32">
        <f t="shared" ca="1" si="262"/>
        <v>1</v>
      </c>
      <c r="V262" s="32">
        <f t="shared" ca="1" si="262"/>
        <v>1</v>
      </c>
      <c r="W262" s="32">
        <f t="shared" ca="1" si="262"/>
        <v>5</v>
      </c>
      <c r="X262" s="32">
        <f t="shared" ca="1" si="262"/>
        <v>0.33333333333333331</v>
      </c>
      <c r="Y262" s="32">
        <f t="shared" ca="1" si="262"/>
        <v>1</v>
      </c>
      <c r="Z262" s="32">
        <f t="shared" ca="1" si="262"/>
        <v>1</v>
      </c>
      <c r="AA262" s="32">
        <f t="shared" ca="1" si="262"/>
        <v>2</v>
      </c>
      <c r="AB262" s="32">
        <f t="shared" ca="1" si="262"/>
        <v>14</v>
      </c>
      <c r="AC262" s="32">
        <f t="shared" ca="1" si="262"/>
        <v>0</v>
      </c>
      <c r="AD262" s="32">
        <f t="shared" ca="1" si="262"/>
        <v>0</v>
      </c>
      <c r="AE262" s="32">
        <f t="shared" ca="1" si="262"/>
        <v>0</v>
      </c>
      <c r="AF262" s="32">
        <f t="shared" ca="1" si="262"/>
        <v>0</v>
      </c>
      <c r="AG262" s="32">
        <f t="shared" ca="1" si="262"/>
        <v>1</v>
      </c>
      <c r="AH262" s="32">
        <f t="shared" ca="1" si="262"/>
        <v>0</v>
      </c>
      <c r="AI262" s="32">
        <f t="shared" ca="1" si="262"/>
        <v>0</v>
      </c>
      <c r="AJ262" s="32">
        <f t="shared" ca="1" si="262"/>
        <v>0</v>
      </c>
      <c r="AK262" s="32">
        <f t="shared" ca="1" si="262"/>
        <v>4</v>
      </c>
      <c r="AL262" s="32">
        <f t="shared" ca="1" si="262"/>
        <v>0</v>
      </c>
      <c r="AM262" s="32">
        <f t="shared" ca="1" si="262"/>
        <v>11</v>
      </c>
      <c r="AN262" s="32">
        <f t="shared" ca="1" si="262"/>
        <v>0.44444444444444398</v>
      </c>
      <c r="AO262" s="32">
        <f t="shared" ca="1" si="262"/>
        <v>7.4074074074074001E-2</v>
      </c>
      <c r="AP262" s="32">
        <f t="shared" ca="1" si="262"/>
        <v>0.8</v>
      </c>
      <c r="AQ262" s="32">
        <f t="shared" ca="1" si="262"/>
        <v>0</v>
      </c>
      <c r="AR262" s="32">
        <f t="shared" ca="1" si="262"/>
        <v>0</v>
      </c>
      <c r="AS262" s="32">
        <f t="shared" ca="1" si="262"/>
        <v>0</v>
      </c>
      <c r="AT262" s="32">
        <f t="shared" ca="1" si="262"/>
        <v>0.61904761904761896</v>
      </c>
      <c r="AU262" s="32">
        <f t="shared" ca="1" si="262"/>
        <v>8.615384615384615E-3</v>
      </c>
      <c r="AV262" s="32">
        <f t="shared" ca="1" si="262"/>
        <v>0.25925925925925902</v>
      </c>
      <c r="AW262" s="32">
        <f t="shared" ca="1" si="262"/>
        <v>2.8</v>
      </c>
      <c r="AX262" s="32">
        <f t="shared" ca="1" si="262"/>
        <v>0.33333333333333298</v>
      </c>
      <c r="AY262" s="32">
        <f t="shared" ca="1" si="262"/>
        <v>0.2857142857142857</v>
      </c>
      <c r="AZ262" s="32">
        <f t="shared" ca="1" si="262"/>
        <v>9.2592592592592587E-2</v>
      </c>
      <c r="BA262" s="32">
        <f t="shared" ca="1" si="262"/>
        <v>0.1111111111111111</v>
      </c>
      <c r="BB262" s="32">
        <f t="shared" ref="BB262:BC262" ca="1" si="263">MIN(INDIRECT(CONCATENATE(BB255,":",BB256)))</f>
        <v>48</v>
      </c>
      <c r="BC262" s="32">
        <f t="shared" ca="1" si="263"/>
        <v>200</v>
      </c>
      <c r="BD262" s="32"/>
      <c r="BE262" s="32"/>
      <c r="BF262" s="32">
        <f t="shared" ref="BF262:BG262" ca="1" si="264">MIN(INDIRECT(CONCATENATE(BF255,":",BF256)))</f>
        <v>42</v>
      </c>
      <c r="BG262" s="32">
        <f t="shared" ca="1" si="264"/>
        <v>1</v>
      </c>
      <c r="BH262" s="32">
        <f t="shared" ref="BH262:BI262" ca="1" si="265">MIN(INDIRECT(CONCATENATE(BH255,":",BH256)))</f>
        <v>2.1617852161785217E-2</v>
      </c>
      <c r="BI262" s="32">
        <f t="shared" ca="1" si="265"/>
        <v>3.6140224069389228E-3</v>
      </c>
    </row>
    <row r="263" spans="1:61" x14ac:dyDescent="0.3">
      <c r="A263" s="29"/>
      <c r="H263" s="27"/>
      <c r="I263" s="27"/>
      <c r="M263" s="27"/>
      <c r="N263" s="27"/>
      <c r="O263" s="27"/>
      <c r="P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61" x14ac:dyDescent="0.3">
      <c r="A264" s="27" t="s">
        <v>271</v>
      </c>
      <c r="F264" s="32">
        <f t="shared" ref="F264" ca="1" si="266">MODE(INDIRECT(CONCATENATE(F255,":",F256)))</f>
        <v>5</v>
      </c>
      <c r="G264" s="32"/>
      <c r="H264" s="32">
        <f t="shared" ref="H264" ca="1" si="267">MODE(INDIRECT(CONCATENATE(H255,":",H256)))</f>
        <v>0</v>
      </c>
      <c r="J264" s="32">
        <f t="shared" ref="J264" ca="1" si="268">MODE(INDIRECT(CONCATENATE(J255,":",J256)))</f>
        <v>5</v>
      </c>
      <c r="K264" s="32"/>
      <c r="L264" s="32"/>
      <c r="Q264" s="32"/>
      <c r="R264" s="32"/>
      <c r="S264" s="32"/>
      <c r="T264" s="32" t="e">
        <f ca="1">MODE(INDIRECT(CONCATENATE(T255,":",T256)))</f>
        <v>#N/A</v>
      </c>
      <c r="U264" s="32">
        <f ca="1">MODE(INDIRECT(CONCATENATE(U255,":",U256)))</f>
        <v>4</v>
      </c>
      <c r="V264" s="32">
        <f t="shared" ref="V264:BA264" ca="1" si="269">MODE(INDIRECT(CONCATENATE(V255,":",V256)))</f>
        <v>1</v>
      </c>
      <c r="W264" s="32">
        <f t="shared" ca="1" si="269"/>
        <v>10</v>
      </c>
      <c r="X264" s="32">
        <f t="shared" ca="1" si="269"/>
        <v>0.5714285714285714</v>
      </c>
      <c r="Y264" s="32">
        <f t="shared" ca="1" si="269"/>
        <v>6</v>
      </c>
      <c r="Z264" s="32">
        <f t="shared" ca="1" si="269"/>
        <v>6</v>
      </c>
      <c r="AA264" s="32">
        <f t="shared" ca="1" si="269"/>
        <v>22</v>
      </c>
      <c r="AB264" s="32">
        <f t="shared" ca="1" si="269"/>
        <v>33</v>
      </c>
      <c r="AC264" s="32">
        <f t="shared" ca="1" si="269"/>
        <v>1</v>
      </c>
      <c r="AD264" s="32">
        <f t="shared" ca="1" si="269"/>
        <v>0</v>
      </c>
      <c r="AE264" s="32">
        <f t="shared" ca="1" si="269"/>
        <v>0</v>
      </c>
      <c r="AF264" s="32">
        <f t="shared" ca="1" si="269"/>
        <v>0</v>
      </c>
      <c r="AG264" s="32">
        <f t="shared" ca="1" si="269"/>
        <v>7</v>
      </c>
      <c r="AH264" s="32">
        <f t="shared" ca="1" si="269"/>
        <v>0</v>
      </c>
      <c r="AI264" s="32">
        <f t="shared" ca="1" si="269"/>
        <v>0</v>
      </c>
      <c r="AJ264" s="32">
        <f t="shared" ca="1" si="269"/>
        <v>0</v>
      </c>
      <c r="AK264" s="32">
        <f t="shared" ca="1" si="269"/>
        <v>22</v>
      </c>
      <c r="AL264" s="32">
        <f t="shared" ca="1" si="269"/>
        <v>5</v>
      </c>
      <c r="AM264" s="32">
        <f t="shared" ca="1" si="269"/>
        <v>13</v>
      </c>
      <c r="AN264" s="32">
        <f t="shared" ca="1" si="269"/>
        <v>1.2</v>
      </c>
      <c r="AO264" s="32">
        <f t="shared" ca="1" si="269"/>
        <v>1.1111111111111101</v>
      </c>
      <c r="AP264" s="32">
        <f t="shared" ca="1" si="269"/>
        <v>11</v>
      </c>
      <c r="AQ264" s="32">
        <f t="shared" ca="1" si="269"/>
        <v>0</v>
      </c>
      <c r="AR264" s="32">
        <f t="shared" ca="1" si="269"/>
        <v>0</v>
      </c>
      <c r="AS264" s="32">
        <f t="shared" ca="1" si="269"/>
        <v>3</v>
      </c>
      <c r="AT264" s="32">
        <f t="shared" ca="1" si="269"/>
        <v>1.7</v>
      </c>
      <c r="AU264" s="32" t="e">
        <f t="shared" ca="1" si="269"/>
        <v>#N/A</v>
      </c>
      <c r="AV264" s="32">
        <f t="shared" ca="1" si="269"/>
        <v>6</v>
      </c>
      <c r="AW264" s="32">
        <f t="shared" ca="1" si="269"/>
        <v>13</v>
      </c>
      <c r="AX264" s="32">
        <f t="shared" ca="1" si="269"/>
        <v>1</v>
      </c>
      <c r="AY264" s="32">
        <f t="shared" ca="1" si="269"/>
        <v>1</v>
      </c>
      <c r="AZ264" s="32">
        <f t="shared" ca="1" si="269"/>
        <v>1.3333333333333333</v>
      </c>
      <c r="BA264" s="32">
        <f t="shared" ca="1" si="269"/>
        <v>1.6666666666666667</v>
      </c>
      <c r="BB264" s="32" t="e">
        <f t="shared" ref="BB264:BC264" ca="1" si="270">MODE(INDIRECT(CONCATENATE(BB255,":",BB256)))</f>
        <v>#N/A</v>
      </c>
      <c r="BC264" s="32">
        <f t="shared" ca="1" si="270"/>
        <v>700</v>
      </c>
      <c r="BD264" s="32"/>
      <c r="BE264" s="32"/>
      <c r="BF264" s="32" t="e">
        <f t="shared" ref="BF264:BG264" ca="1" si="271">MODE(INDIRECT(CONCATENATE(BF255,":",BF256)))</f>
        <v>#N/A</v>
      </c>
      <c r="BG264" s="32">
        <f t="shared" ca="1" si="271"/>
        <v>32</v>
      </c>
      <c r="BH264" s="32" t="e">
        <f t="shared" ref="BH264:BI264" ca="1" si="272">MODE(INDIRECT(CONCATENATE(BH255,":",BH256)))</f>
        <v>#N/A</v>
      </c>
      <c r="BI264" s="32" t="e">
        <f t="shared" ca="1" si="272"/>
        <v>#N/A</v>
      </c>
    </row>
    <row r="265" spans="1:61" x14ac:dyDescent="0.3">
      <c r="A265" s="27" t="s">
        <v>270</v>
      </c>
      <c r="F265" s="36">
        <f t="shared" ref="F265" ca="1" si="273">STDEVP(INDIRECT(CONCATENATE(F255,":",F256)))</f>
        <v>5.0625105510672332</v>
      </c>
      <c r="G265" s="36"/>
      <c r="H265" s="36">
        <f t="shared" ref="H265" ca="1" si="274">STDEVP(INDIRECT(CONCATENATE(H255,":",H256)))</f>
        <v>0.52973418950817985</v>
      </c>
      <c r="I265" s="36"/>
      <c r="J265" s="36">
        <f t="shared" ref="J265" ca="1" si="275">STDEVP(INDIRECT(CONCATENATE(J255,":",J256)))</f>
        <v>4.7436044935221089</v>
      </c>
      <c r="K265" s="36"/>
      <c r="L265" s="36"/>
      <c r="M265" s="36"/>
      <c r="N265" s="36"/>
      <c r="O265" s="36"/>
      <c r="P265" s="36"/>
      <c r="Q265" s="36"/>
      <c r="R265" s="36"/>
      <c r="S265" s="36"/>
      <c r="T265" s="36">
        <f t="shared" ref="T265:BA265" ca="1" si="276">STDEVP(INDIRECT(CONCATENATE(T255,":",T256)))</f>
        <v>710.76287665100244</v>
      </c>
      <c r="U265" s="36">
        <f t="shared" ca="1" si="276"/>
        <v>23.317026179794098</v>
      </c>
      <c r="V265" s="36">
        <f t="shared" ca="1" si="276"/>
        <v>1.9230128956687842</v>
      </c>
      <c r="W265" s="36">
        <f t="shared" ca="1" si="276"/>
        <v>8.3526609002251391</v>
      </c>
      <c r="X265" s="36">
        <f t="shared" ca="1" si="276"/>
        <v>0.1294608035612009</v>
      </c>
      <c r="Y265" s="36">
        <f t="shared" ca="1" si="276"/>
        <v>12.057630144795457</v>
      </c>
      <c r="Z265" s="36">
        <f t="shared" ca="1" si="276"/>
        <v>12.28506048248294</v>
      </c>
      <c r="AA265" s="36">
        <f t="shared" ca="1" si="276"/>
        <v>63.014314286470295</v>
      </c>
      <c r="AB265" s="36">
        <f t="shared" ca="1" si="276"/>
        <v>63.682719036830548</v>
      </c>
      <c r="AC265" s="36">
        <f t="shared" ca="1" si="276"/>
        <v>1.6342062911824531</v>
      </c>
      <c r="AD265" s="36">
        <f t="shared" ca="1" si="276"/>
        <v>0.95685771900080052</v>
      </c>
      <c r="AE265" s="36">
        <f t="shared" ca="1" si="276"/>
        <v>8.3644681947352293</v>
      </c>
      <c r="AF265" s="36">
        <f t="shared" ca="1" si="276"/>
        <v>4.668308414005641</v>
      </c>
      <c r="AG265" s="36">
        <f t="shared" ca="1" si="276"/>
        <v>7.2700581525200052</v>
      </c>
      <c r="AH265" s="36">
        <f t="shared" ca="1" si="276"/>
        <v>4.8028925093738346</v>
      </c>
      <c r="AI265" s="36">
        <f t="shared" ca="1" si="276"/>
        <v>4.4922975433065533</v>
      </c>
      <c r="AJ265" s="36">
        <f t="shared" ca="1" si="276"/>
        <v>0.88721933312197299</v>
      </c>
      <c r="AK265" s="36">
        <f t="shared" ca="1" si="276"/>
        <v>10.609263894375491</v>
      </c>
      <c r="AL265" s="36">
        <f t="shared" ca="1" si="276"/>
        <v>9.6671108457820694</v>
      </c>
      <c r="AM265" s="36">
        <f t="shared" ca="1" si="276"/>
        <v>18.853335934578499</v>
      </c>
      <c r="AN265" s="36">
        <f t="shared" ca="1" si="276"/>
        <v>0.89995060878353839</v>
      </c>
      <c r="AO265" s="36">
        <f t="shared" ca="1" si="276"/>
        <v>6.4977098509740481</v>
      </c>
      <c r="AP265" s="36">
        <f t="shared" ca="1" si="276"/>
        <v>8.0349158734529365</v>
      </c>
      <c r="AQ265" s="36">
        <f t="shared" ca="1" si="276"/>
        <v>0.66784496686685735</v>
      </c>
      <c r="AR265" s="36">
        <f t="shared" ca="1" si="276"/>
        <v>4.893052774265481</v>
      </c>
      <c r="AS265" s="36">
        <f t="shared" ca="1" si="276"/>
        <v>5.5457007256533721</v>
      </c>
      <c r="AT265" s="36">
        <f t="shared" ca="1" si="276"/>
        <v>1.2898790306069561</v>
      </c>
      <c r="AU265" s="36">
        <f t="shared" ca="1" si="276"/>
        <v>1.6267233189604224</v>
      </c>
      <c r="AV265" s="36">
        <f t="shared" ca="1" si="276"/>
        <v>11.314501909962932</v>
      </c>
      <c r="AW265" s="36">
        <f t="shared" ca="1" si="276"/>
        <v>12.397998773992425</v>
      </c>
      <c r="AX265" s="36">
        <f t="shared" ca="1" si="276"/>
        <v>1.3447265716069199</v>
      </c>
      <c r="AY265" s="36">
        <f t="shared" ca="1" si="276"/>
        <v>0.18101707506829359</v>
      </c>
      <c r="AZ265" s="36">
        <f t="shared" ca="1" si="276"/>
        <v>1.3541419953807543</v>
      </c>
      <c r="BA265" s="36">
        <f t="shared" ca="1" si="276"/>
        <v>1.9976566038470507</v>
      </c>
      <c r="BB265" s="36">
        <f t="shared" ref="BB265:BC265" ca="1" si="277">STDEVP(INDIRECT(CONCATENATE(BB255,":",BB256)))</f>
        <v>994.74087831061013</v>
      </c>
      <c r="BC265" s="36">
        <f t="shared" ca="1" si="277"/>
        <v>5854.4241065625401</v>
      </c>
      <c r="BD265" s="36"/>
      <c r="BE265" s="36"/>
      <c r="BF265" s="36">
        <f t="shared" ref="BF265:BG265" ca="1" si="278">STDEVP(INDIRECT(CONCATENATE(BF255,":",BF256)))</f>
        <v>938.9617156456784</v>
      </c>
      <c r="BG265" s="36">
        <f t="shared" ca="1" si="278"/>
        <v>30.839386771733956</v>
      </c>
      <c r="BH265" s="36">
        <f t="shared" ref="BH265:BI265" ca="1" si="279">STDEVP(INDIRECT(CONCATENATE(BH255,":",BH256)))</f>
        <v>0.32289664448471034</v>
      </c>
      <c r="BI265" s="36">
        <f t="shared" ca="1" si="279"/>
        <v>4.1485177924675563E-2</v>
      </c>
    </row>
    <row r="266" spans="1:61" x14ac:dyDescent="0.3">
      <c r="A266" s="27" t="s">
        <v>266</v>
      </c>
      <c r="F266" s="32">
        <f t="shared" ref="F266" ca="1" si="280">SUM(INDIRECT(CONCATENATE(F255,":",F256)))</f>
        <v>247</v>
      </c>
      <c r="G266" s="32"/>
      <c r="H266" s="32">
        <f t="shared" ref="H266" ca="1" si="281">SUM(INDIRECT(CONCATENATE(H255,":",H256)))</f>
        <v>5</v>
      </c>
      <c r="J266" s="32">
        <f t="shared" ref="J266" ca="1" si="282">SUM(INDIRECT(CONCATENATE(J255,":",J256)))</f>
        <v>242</v>
      </c>
      <c r="K266" s="32"/>
      <c r="L266" s="32"/>
      <c r="Q266" s="32"/>
      <c r="R266" s="32"/>
      <c r="S266" s="32"/>
      <c r="T266" s="32">
        <f t="shared" ref="T266:BA266" ca="1" si="283">SUM(INDIRECT(CONCATENATE(T255,":",T256)))</f>
        <v>20363</v>
      </c>
      <c r="U266" s="32">
        <f t="shared" ca="1" si="283"/>
        <v>685</v>
      </c>
      <c r="V266" s="32">
        <f t="shared" ca="1" si="283"/>
        <v>73</v>
      </c>
      <c r="W266" s="32">
        <f t="shared" ca="1" si="283"/>
        <v>392</v>
      </c>
      <c r="X266" s="32">
        <f t="shared" ca="1" si="283"/>
        <v>18.837450113444106</v>
      </c>
      <c r="Y266" s="32">
        <f t="shared" ca="1" si="283"/>
        <v>241</v>
      </c>
      <c r="Z266" s="32">
        <f t="shared" ca="1" si="283"/>
        <v>284</v>
      </c>
      <c r="AA266" s="32">
        <f t="shared" ca="1" si="283"/>
        <v>1399</v>
      </c>
      <c r="AB266" s="32">
        <f t="shared" ca="1" si="283"/>
        <v>1782</v>
      </c>
      <c r="AC266" s="32">
        <f t="shared" ca="1" si="283"/>
        <v>62</v>
      </c>
      <c r="AD266" s="32">
        <f t="shared" ca="1" si="283"/>
        <v>19</v>
      </c>
      <c r="AE266" s="32">
        <f t="shared" ca="1" si="283"/>
        <v>289</v>
      </c>
      <c r="AF266" s="32">
        <f t="shared" ca="1" si="283"/>
        <v>87</v>
      </c>
      <c r="AG266" s="32">
        <f t="shared" ca="1" si="283"/>
        <v>267</v>
      </c>
      <c r="AH266" s="32">
        <f t="shared" ca="1" si="283"/>
        <v>86</v>
      </c>
      <c r="AI266" s="32">
        <f t="shared" ca="1" si="283"/>
        <v>130</v>
      </c>
      <c r="AJ266" s="32">
        <f t="shared" ca="1" si="283"/>
        <v>11</v>
      </c>
      <c r="AK266" s="32">
        <f t="shared" ca="1" si="283"/>
        <v>556</v>
      </c>
      <c r="AL266" s="32">
        <f t="shared" ca="1" si="283"/>
        <v>314</v>
      </c>
      <c r="AM266" s="32">
        <f t="shared" ca="1" si="283"/>
        <v>870</v>
      </c>
      <c r="AN266" s="32">
        <f t="shared" ca="1" si="283"/>
        <v>47.779471264336173</v>
      </c>
      <c r="AO266" s="32">
        <f t="shared" ca="1" si="283"/>
        <v>88.733303243204318</v>
      </c>
      <c r="AP266" s="32">
        <f t="shared" ca="1" si="283"/>
        <v>315.26111111111112</v>
      </c>
      <c r="AQ266" s="32">
        <f t="shared" ca="1" si="283"/>
        <v>24.383376258441871</v>
      </c>
      <c r="AR266" s="32">
        <f t="shared" ca="1" si="283"/>
        <v>51.609643034234168</v>
      </c>
      <c r="AS266" s="32">
        <f t="shared" ca="1" si="283"/>
        <v>153.79999999999993</v>
      </c>
      <c r="AT266" s="32">
        <f t="shared" ca="1" si="283"/>
        <v>72.16284752277808</v>
      </c>
      <c r="AU266" s="32">
        <f t="shared" ca="1" si="283"/>
        <v>12.041951867873719</v>
      </c>
      <c r="AV266" s="32">
        <f t="shared" ca="1" si="283"/>
        <v>140.3429462774385</v>
      </c>
      <c r="AW266" s="32">
        <f t="shared" ca="1" si="283"/>
        <v>469.06111111111107</v>
      </c>
      <c r="AX266" s="32">
        <f t="shared" ca="1" si="283"/>
        <v>51.589876789876747</v>
      </c>
      <c r="AY266" s="32">
        <f t="shared" ca="1" si="283"/>
        <v>19.371108341424087</v>
      </c>
      <c r="AZ266" s="32">
        <f t="shared" ca="1" si="283"/>
        <v>30.46352697612997</v>
      </c>
      <c r="BA266" s="32">
        <f t="shared" ca="1" si="283"/>
        <v>48.693888966884046</v>
      </c>
      <c r="BB266" s="32">
        <f t="shared" ref="BB266:BC266" ca="1" si="284">SUM(INDIRECT(CONCATENATE(BB255,":",BB256)))</f>
        <v>20027</v>
      </c>
      <c r="BC266" s="32">
        <f t="shared" ca="1" si="284"/>
        <v>92366</v>
      </c>
      <c r="BD266" s="32"/>
      <c r="BE266" s="32"/>
      <c r="BF266" s="32">
        <f t="shared" ref="BF266:BG266" ca="1" si="285">SUM(INDIRECT(CONCATENATE(BF255,":",BF256)))</f>
        <v>38425</v>
      </c>
      <c r="BG266" s="32">
        <f t="shared" ca="1" si="285"/>
        <v>1248</v>
      </c>
      <c r="BH266" s="32">
        <f t="shared" ref="BH266:BI266" ca="1" si="286">SUM(INDIRECT(CONCATENATE(BH255,":",BH256)))</f>
        <v>14.511920796882531</v>
      </c>
      <c r="BI266" s="32">
        <f t="shared" ca="1" si="286"/>
        <v>1.3949854813114531</v>
      </c>
    </row>
    <row r="268" spans="1:61" x14ac:dyDescent="0.3">
      <c r="A268" s="31" t="s">
        <v>797</v>
      </c>
      <c r="B268" s="59"/>
    </row>
    <row r="269" spans="1:61" x14ac:dyDescent="0.3">
      <c r="A269" s="31">
        <v>155</v>
      </c>
      <c r="B269" s="33" t="str">
        <f>ADDRESS($A$269,COLUMN(B271))</f>
        <v>$B$155</v>
      </c>
      <c r="C269" s="33" t="str">
        <f t="shared" ref="C269:BI269" si="287">ADDRESS($A$269,COLUMN(C271))</f>
        <v>$C$155</v>
      </c>
      <c r="D269" s="33" t="str">
        <f t="shared" si="287"/>
        <v>$D$155</v>
      </c>
      <c r="E269" s="33" t="str">
        <f t="shared" si="287"/>
        <v>$E$155</v>
      </c>
      <c r="F269" s="33" t="str">
        <f t="shared" si="287"/>
        <v>$F$155</v>
      </c>
      <c r="G269" s="33" t="str">
        <f t="shared" si="287"/>
        <v>$G$155</v>
      </c>
      <c r="H269" s="33" t="str">
        <f t="shared" si="287"/>
        <v>$H$155</v>
      </c>
      <c r="I269" s="33" t="str">
        <f t="shared" si="287"/>
        <v>$I$155</v>
      </c>
      <c r="J269" s="33" t="str">
        <f t="shared" si="287"/>
        <v>$J$155</v>
      </c>
      <c r="K269" s="33" t="str">
        <f t="shared" si="287"/>
        <v>$K$155</v>
      </c>
      <c r="L269" s="33" t="str">
        <f t="shared" si="287"/>
        <v>$L$155</v>
      </c>
      <c r="M269" s="33" t="str">
        <f t="shared" si="287"/>
        <v>$M$155</v>
      </c>
      <c r="N269" s="33" t="str">
        <f t="shared" si="287"/>
        <v>$N$155</v>
      </c>
      <c r="O269" s="33" t="str">
        <f t="shared" si="287"/>
        <v>$O$155</v>
      </c>
      <c r="P269" s="33" t="str">
        <f t="shared" si="287"/>
        <v>$P$155</v>
      </c>
      <c r="Q269" s="33" t="str">
        <f t="shared" si="287"/>
        <v>$Q$155</v>
      </c>
      <c r="R269" s="33" t="str">
        <f t="shared" si="287"/>
        <v>$R$155</v>
      </c>
      <c r="S269" s="33" t="str">
        <f t="shared" si="287"/>
        <v>$S$155</v>
      </c>
      <c r="T269" s="33" t="str">
        <f t="shared" si="287"/>
        <v>$T$155</v>
      </c>
      <c r="U269" s="33" t="str">
        <f t="shared" si="287"/>
        <v>$U$155</v>
      </c>
      <c r="V269" s="33" t="str">
        <f t="shared" si="287"/>
        <v>$V$155</v>
      </c>
      <c r="W269" s="33" t="str">
        <f t="shared" si="287"/>
        <v>$W$155</v>
      </c>
      <c r="X269" s="33" t="str">
        <f t="shared" si="287"/>
        <v>$X$155</v>
      </c>
      <c r="Y269" s="33" t="str">
        <f t="shared" si="287"/>
        <v>$Y$155</v>
      </c>
      <c r="Z269" s="33" t="str">
        <f t="shared" si="287"/>
        <v>$Z$155</v>
      </c>
      <c r="AA269" s="33" t="str">
        <f t="shared" si="287"/>
        <v>$AA$155</v>
      </c>
      <c r="AB269" s="33" t="str">
        <f t="shared" si="287"/>
        <v>$AB$155</v>
      </c>
      <c r="AC269" s="33" t="str">
        <f t="shared" si="287"/>
        <v>$AC$155</v>
      </c>
      <c r="AD269" s="33" t="str">
        <f t="shared" si="287"/>
        <v>$AD$155</v>
      </c>
      <c r="AE269" s="33" t="str">
        <f t="shared" si="287"/>
        <v>$AE$155</v>
      </c>
      <c r="AF269" s="33" t="str">
        <f t="shared" si="287"/>
        <v>$AF$155</v>
      </c>
      <c r="AG269" s="33" t="str">
        <f t="shared" si="287"/>
        <v>$AG$155</v>
      </c>
      <c r="AH269" s="33" t="str">
        <f t="shared" si="287"/>
        <v>$AH$155</v>
      </c>
      <c r="AI269" s="33" t="str">
        <f t="shared" si="287"/>
        <v>$AI$155</v>
      </c>
      <c r="AJ269" s="33" t="str">
        <f t="shared" si="287"/>
        <v>$AJ$155</v>
      </c>
      <c r="AK269" s="33" t="str">
        <f t="shared" si="287"/>
        <v>$AK$155</v>
      </c>
      <c r="AL269" s="33" t="str">
        <f t="shared" si="287"/>
        <v>$AL$155</v>
      </c>
      <c r="AM269" s="33" t="str">
        <f t="shared" si="287"/>
        <v>$AM$155</v>
      </c>
      <c r="AN269" s="33" t="str">
        <f t="shared" si="287"/>
        <v>$AN$155</v>
      </c>
      <c r="AO269" s="33" t="str">
        <f t="shared" si="287"/>
        <v>$AO$155</v>
      </c>
      <c r="AP269" s="33" t="str">
        <f t="shared" si="287"/>
        <v>$AP$155</v>
      </c>
      <c r="AQ269" s="33" t="str">
        <f t="shared" si="287"/>
        <v>$AQ$155</v>
      </c>
      <c r="AR269" s="33" t="str">
        <f t="shared" si="287"/>
        <v>$AR$155</v>
      </c>
      <c r="AS269" s="33" t="str">
        <f t="shared" si="287"/>
        <v>$AS$155</v>
      </c>
      <c r="AT269" s="33" t="str">
        <f t="shared" si="287"/>
        <v>$AT$155</v>
      </c>
      <c r="AU269" s="33" t="str">
        <f t="shared" si="287"/>
        <v>$AU$155</v>
      </c>
      <c r="AV269" s="33" t="str">
        <f t="shared" si="287"/>
        <v>$AV$155</v>
      </c>
      <c r="AW269" s="33" t="str">
        <f t="shared" si="287"/>
        <v>$AW$155</v>
      </c>
      <c r="AX269" s="33" t="str">
        <f t="shared" si="287"/>
        <v>$AX$155</v>
      </c>
      <c r="AY269" s="33" t="str">
        <f t="shared" si="287"/>
        <v>$AY$155</v>
      </c>
      <c r="AZ269" s="33" t="str">
        <f t="shared" si="287"/>
        <v>$AZ$155</v>
      </c>
      <c r="BA269" s="33" t="str">
        <f t="shared" si="287"/>
        <v>$BA$155</v>
      </c>
      <c r="BB269" s="33" t="str">
        <f t="shared" si="287"/>
        <v>$BB$155</v>
      </c>
      <c r="BC269" s="33" t="str">
        <f t="shared" si="287"/>
        <v>$BC$155</v>
      </c>
      <c r="BD269" s="33" t="str">
        <f t="shared" si="287"/>
        <v>$BD$155</v>
      </c>
      <c r="BE269" s="33" t="str">
        <f t="shared" si="287"/>
        <v>$BE$155</v>
      </c>
      <c r="BF269" s="33" t="str">
        <f t="shared" si="287"/>
        <v>$BF$155</v>
      </c>
      <c r="BG269" s="33" t="str">
        <f t="shared" si="287"/>
        <v>$BG$155</v>
      </c>
      <c r="BH269" s="33" t="str">
        <f t="shared" si="287"/>
        <v>$BH$155</v>
      </c>
      <c r="BI269" s="33" t="str">
        <f t="shared" si="287"/>
        <v>$BI$155</v>
      </c>
    </row>
    <row r="270" spans="1:61" x14ac:dyDescent="0.3">
      <c r="A270" s="31">
        <v>174</v>
      </c>
      <c r="B270" s="33" t="str">
        <f>ADDRESS($A$270,COLUMN(B271))</f>
        <v>$B$174</v>
      </c>
      <c r="C270" s="33" t="str">
        <f t="shared" ref="C270:BI270" si="288">ADDRESS($A$270,COLUMN(C271))</f>
        <v>$C$174</v>
      </c>
      <c r="D270" s="33" t="str">
        <f t="shared" si="288"/>
        <v>$D$174</v>
      </c>
      <c r="E270" s="33" t="str">
        <f t="shared" si="288"/>
        <v>$E$174</v>
      </c>
      <c r="F270" s="33" t="str">
        <f t="shared" si="288"/>
        <v>$F$174</v>
      </c>
      <c r="G270" s="33" t="str">
        <f t="shared" si="288"/>
        <v>$G$174</v>
      </c>
      <c r="H270" s="33" t="str">
        <f t="shared" si="288"/>
        <v>$H$174</v>
      </c>
      <c r="I270" s="33" t="str">
        <f t="shared" si="288"/>
        <v>$I$174</v>
      </c>
      <c r="J270" s="33" t="str">
        <f t="shared" si="288"/>
        <v>$J$174</v>
      </c>
      <c r="K270" s="33" t="str">
        <f t="shared" si="288"/>
        <v>$K$174</v>
      </c>
      <c r="L270" s="33" t="str">
        <f t="shared" si="288"/>
        <v>$L$174</v>
      </c>
      <c r="M270" s="33" t="str">
        <f t="shared" si="288"/>
        <v>$M$174</v>
      </c>
      <c r="N270" s="33" t="str">
        <f t="shared" si="288"/>
        <v>$N$174</v>
      </c>
      <c r="O270" s="33" t="str">
        <f t="shared" si="288"/>
        <v>$O$174</v>
      </c>
      <c r="P270" s="33" t="str">
        <f t="shared" si="288"/>
        <v>$P$174</v>
      </c>
      <c r="Q270" s="33" t="str">
        <f t="shared" si="288"/>
        <v>$Q$174</v>
      </c>
      <c r="R270" s="33" t="str">
        <f t="shared" si="288"/>
        <v>$R$174</v>
      </c>
      <c r="S270" s="33" t="str">
        <f t="shared" si="288"/>
        <v>$S$174</v>
      </c>
      <c r="T270" s="33" t="str">
        <f t="shared" si="288"/>
        <v>$T$174</v>
      </c>
      <c r="U270" s="33" t="str">
        <f t="shared" si="288"/>
        <v>$U$174</v>
      </c>
      <c r="V270" s="33" t="str">
        <f t="shared" si="288"/>
        <v>$V$174</v>
      </c>
      <c r="W270" s="33" t="str">
        <f t="shared" si="288"/>
        <v>$W$174</v>
      </c>
      <c r="X270" s="33" t="str">
        <f t="shared" si="288"/>
        <v>$X$174</v>
      </c>
      <c r="Y270" s="33" t="str">
        <f t="shared" si="288"/>
        <v>$Y$174</v>
      </c>
      <c r="Z270" s="33" t="str">
        <f t="shared" si="288"/>
        <v>$Z$174</v>
      </c>
      <c r="AA270" s="33" t="str">
        <f t="shared" si="288"/>
        <v>$AA$174</v>
      </c>
      <c r="AB270" s="33" t="str">
        <f t="shared" si="288"/>
        <v>$AB$174</v>
      </c>
      <c r="AC270" s="33" t="str">
        <f t="shared" si="288"/>
        <v>$AC$174</v>
      </c>
      <c r="AD270" s="33" t="str">
        <f t="shared" si="288"/>
        <v>$AD$174</v>
      </c>
      <c r="AE270" s="33" t="str">
        <f t="shared" si="288"/>
        <v>$AE$174</v>
      </c>
      <c r="AF270" s="33" t="str">
        <f t="shared" si="288"/>
        <v>$AF$174</v>
      </c>
      <c r="AG270" s="33" t="str">
        <f t="shared" si="288"/>
        <v>$AG$174</v>
      </c>
      <c r="AH270" s="33" t="str">
        <f t="shared" si="288"/>
        <v>$AH$174</v>
      </c>
      <c r="AI270" s="33" t="str">
        <f t="shared" si="288"/>
        <v>$AI$174</v>
      </c>
      <c r="AJ270" s="33" t="str">
        <f t="shared" si="288"/>
        <v>$AJ$174</v>
      </c>
      <c r="AK270" s="33" t="str">
        <f t="shared" si="288"/>
        <v>$AK$174</v>
      </c>
      <c r="AL270" s="33" t="str">
        <f t="shared" si="288"/>
        <v>$AL$174</v>
      </c>
      <c r="AM270" s="33" t="str">
        <f t="shared" si="288"/>
        <v>$AM$174</v>
      </c>
      <c r="AN270" s="33" t="str">
        <f t="shared" si="288"/>
        <v>$AN$174</v>
      </c>
      <c r="AO270" s="33" t="str">
        <f t="shared" si="288"/>
        <v>$AO$174</v>
      </c>
      <c r="AP270" s="33" t="str">
        <f t="shared" si="288"/>
        <v>$AP$174</v>
      </c>
      <c r="AQ270" s="33" t="str">
        <f t="shared" si="288"/>
        <v>$AQ$174</v>
      </c>
      <c r="AR270" s="33" t="str">
        <f t="shared" si="288"/>
        <v>$AR$174</v>
      </c>
      <c r="AS270" s="33" t="str">
        <f t="shared" si="288"/>
        <v>$AS$174</v>
      </c>
      <c r="AT270" s="33" t="str">
        <f t="shared" si="288"/>
        <v>$AT$174</v>
      </c>
      <c r="AU270" s="33" t="str">
        <f t="shared" si="288"/>
        <v>$AU$174</v>
      </c>
      <c r="AV270" s="33" t="str">
        <f t="shared" si="288"/>
        <v>$AV$174</v>
      </c>
      <c r="AW270" s="33" t="str">
        <f t="shared" si="288"/>
        <v>$AW$174</v>
      </c>
      <c r="AX270" s="33" t="str">
        <f t="shared" si="288"/>
        <v>$AX$174</v>
      </c>
      <c r="AY270" s="33" t="str">
        <f t="shared" si="288"/>
        <v>$AY$174</v>
      </c>
      <c r="AZ270" s="33" t="str">
        <f t="shared" si="288"/>
        <v>$AZ$174</v>
      </c>
      <c r="BA270" s="33" t="str">
        <f t="shared" si="288"/>
        <v>$BA$174</v>
      </c>
      <c r="BB270" s="33" t="str">
        <f t="shared" si="288"/>
        <v>$BB$174</v>
      </c>
      <c r="BC270" s="33" t="str">
        <f t="shared" si="288"/>
        <v>$BC$174</v>
      </c>
      <c r="BD270" s="33" t="str">
        <f t="shared" si="288"/>
        <v>$BD$174</v>
      </c>
      <c r="BE270" s="33" t="str">
        <f t="shared" si="288"/>
        <v>$BE$174</v>
      </c>
      <c r="BF270" s="33" t="str">
        <f t="shared" si="288"/>
        <v>$BF$174</v>
      </c>
      <c r="BG270" s="33" t="str">
        <f t="shared" si="288"/>
        <v>$BG$174</v>
      </c>
      <c r="BH270" s="33" t="str">
        <f t="shared" si="288"/>
        <v>$BH$174</v>
      </c>
      <c r="BI270" s="33" t="str">
        <f t="shared" si="288"/>
        <v>$BI$174</v>
      </c>
    </row>
    <row r="271" spans="1:61" ht="32" x14ac:dyDescent="0.3">
      <c r="A271" s="27" t="s">
        <v>797</v>
      </c>
      <c r="B271" s="35" t="str">
        <f>B1</f>
        <v>OVERALL
CLASS</v>
      </c>
      <c r="C271" s="34" t="str">
        <f t="shared" ref="C271:BI271" si="289">C1</f>
        <v>Sc. Upd. Period
(SUP) Class</v>
      </c>
      <c r="D271" s="34" t="str">
        <f t="shared" si="289"/>
        <v>Line Vol. of 
Change Class</v>
      </c>
      <c r="E271" s="34" t="str">
        <f t="shared" si="289"/>
        <v>Line Shape</v>
      </c>
      <c r="F271" s="34" t="str">
        <f t="shared" si="289"/>
        <v>#Active 
commits</v>
      </c>
      <c r="G271" s="34" t="str">
        <f t="shared" si="289"/>
        <v>Acommit
Class</v>
      </c>
      <c r="H271" s="34" t="str">
        <f t="shared" si="289"/>
        <v>#Areeds
postV0</v>
      </c>
      <c r="I271" s="34" t="str">
        <f t="shared" si="289"/>
        <v xml:space="preserve">AReed
CLASS </v>
      </c>
      <c r="J271" s="34" t="str">
        <f t="shared" si="289"/>
        <v>#ATurf
postV0</v>
      </c>
      <c r="K271" s="34" t="str">
        <f t="shared" si="289"/>
        <v>ATurf 
CLASS</v>
      </c>
      <c r="L271" s="34" t="str">
        <f t="shared" si="289"/>
        <v>Turf
Ratio</v>
      </c>
      <c r="M271" s="34" t="str">
        <f t="shared" si="289"/>
        <v>Over SUP as
human time</v>
      </c>
      <c r="N271" s="34" t="str">
        <f t="shared" si="289"/>
        <v>Turf absence /
presence</v>
      </c>
      <c r="O271" s="34" t="str">
        <f t="shared" si="289"/>
        <v>Exceptions?</v>
      </c>
      <c r="P271" s="34" t="str">
        <f t="shared" si="289"/>
        <v>Presence of 
idle periods?</v>
      </c>
      <c r="Q271" s="34" t="str">
        <f t="shared" si="289"/>
        <v>Overall Description</v>
      </c>
      <c r="R271" s="34" t="str">
        <f t="shared" si="289"/>
        <v>Activity Class</v>
      </c>
      <c r="S271" s="34" t="str">
        <f t="shared" si="289"/>
        <v>HB Bias Class
(Exp or Mntnc?)</v>
      </c>
      <c r="T271" s="34" t="str">
        <f t="shared" si="289"/>
        <v>DurationInDays</v>
      </c>
      <c r="U271" s="34" t="str">
        <f t="shared" si="289"/>
        <v>DurationInMonths</v>
      </c>
      <c r="V271" s="34" t="str">
        <f t="shared" si="289"/>
        <v>DurationInYears</v>
      </c>
      <c r="W271" s="34" t="str">
        <f t="shared" si="289"/>
        <v>#Commits</v>
      </c>
      <c r="X271" s="34" t="str">
        <f t="shared" si="289"/>
        <v>ActiveCommitRatio</v>
      </c>
      <c r="Y271" s="34" t="str">
        <f t="shared" si="289"/>
        <v>#Tables@Start</v>
      </c>
      <c r="Z271" s="34" t="str">
        <f t="shared" si="289"/>
        <v>#Tables@End</v>
      </c>
      <c r="AA271" s="34" t="str">
        <f t="shared" si="289"/>
        <v>#Attrs@Start</v>
      </c>
      <c r="AB271" s="34" t="str">
        <f t="shared" si="289"/>
        <v>#Attrs@End</v>
      </c>
      <c r="AC271" s="34" t="str">
        <f t="shared" si="289"/>
        <v>TotalTableInsertions</v>
      </c>
      <c r="AD271" s="34" t="str">
        <f t="shared" si="289"/>
        <v>TotalTableDeletions</v>
      </c>
      <c r="AE271" s="34" t="str">
        <f t="shared" si="289"/>
        <v>TotalAttrInsWithTableIns</v>
      </c>
      <c r="AF271" s="34" t="str">
        <f t="shared" si="289"/>
        <v>TotalAttrbDelWithTableDel</v>
      </c>
      <c r="AG271" s="34" t="str">
        <f t="shared" si="289"/>
        <v>TotalAttrInjected</v>
      </c>
      <c r="AH271" s="34" t="str">
        <f t="shared" si="289"/>
        <v>TotalAttrEjected</v>
      </c>
      <c r="AI271" s="34" t="str">
        <f t="shared" si="289"/>
        <v>TatalAttrWithTypeUpd</v>
      </c>
      <c r="AJ271" s="34" t="str">
        <f t="shared" si="289"/>
        <v>TotalAttrInPKUpd</v>
      </c>
      <c r="AK271" s="34" t="str">
        <f t="shared" si="289"/>
        <v>TotalExpansion</v>
      </c>
      <c r="AL271" s="34" t="str">
        <f t="shared" si="289"/>
        <v>TotalMaintenance</v>
      </c>
      <c r="AM271" s="34" t="str">
        <f t="shared" si="289"/>
        <v>TotalActivity</v>
      </c>
      <c r="AN271" s="34" t="str">
        <f t="shared" si="289"/>
        <v>ExpansionRatePerCommit</v>
      </c>
      <c r="AO271" s="34" t="str">
        <f t="shared" si="289"/>
        <v>ExpansionRatePerMonth</v>
      </c>
      <c r="AP271" s="34" t="str">
        <f t="shared" si="289"/>
        <v>ExpansionRatePeryear</v>
      </c>
      <c r="AQ271" s="34" t="str">
        <f t="shared" si="289"/>
        <v>MaintenanceRatePerCommit</v>
      </c>
      <c r="AR271" s="34" t="str">
        <f t="shared" si="289"/>
        <v>MaintenanceRatePerMonth</v>
      </c>
      <c r="AS271" s="34" t="str">
        <f t="shared" si="289"/>
        <v>MaintenanceRatePeryear</v>
      </c>
      <c r="AT271" s="34" t="str">
        <f t="shared" si="289"/>
        <v>TotalActivityRatePerCommit</v>
      </c>
      <c r="AU271" s="34" t="str">
        <f t="shared" si="289"/>
        <v>TotalActivityPerDay</v>
      </c>
      <c r="AV271" s="34" t="str">
        <f t="shared" si="289"/>
        <v>TotalActivityRatePerMonth</v>
      </c>
      <c r="AW271" s="34" t="str">
        <f t="shared" si="289"/>
        <v>TotalAttrActivityRatePeryear</v>
      </c>
      <c r="AX271" s="34" t="str">
        <f t="shared" si="289"/>
        <v>ResizingRatio</v>
      </c>
      <c r="AY271" s="34" t="str">
        <f t="shared" si="289"/>
        <v>Bias</v>
      </c>
      <c r="AZ271" s="34" t="str">
        <f t="shared" si="289"/>
        <v>Acommits/Month</v>
      </c>
      <c r="BA271" s="34" t="str">
        <f t="shared" si="289"/>
        <v>Commits
/Month</v>
      </c>
      <c r="BB271" s="34" t="str">
        <f t="shared" si="289"/>
        <v>Project #Commits</v>
      </c>
      <c r="BC271" s="34" t="str">
        <f t="shared" si="289"/>
        <v>Project FileUpds</v>
      </c>
      <c r="BD271" s="34" t="str">
        <f t="shared" si="289"/>
        <v>Project Start Date UTC</v>
      </c>
      <c r="BE271" s="34" t="str">
        <f t="shared" si="289"/>
        <v>Project End Date UTC</v>
      </c>
      <c r="BF271" s="34" t="str">
        <f t="shared" si="289"/>
        <v>(PUP) Project Upd Period Days</v>
      </c>
      <c r="BG271" s="34" t="str">
        <f t="shared" si="289"/>
        <v>Project Upd Period Months</v>
      </c>
      <c r="BH271" s="34" t="str">
        <f t="shared" si="289"/>
        <v>SUP_PUP_Ratio</v>
      </c>
      <c r="BI271" s="34" t="str">
        <f t="shared" si="289"/>
        <v>SchemaToPrjCommits</v>
      </c>
    </row>
    <row r="272" spans="1:61" x14ac:dyDescent="0.3">
      <c r="A272" s="27" t="s">
        <v>267</v>
      </c>
      <c r="F272" s="36">
        <f t="shared" ref="F272" ca="1" si="290">AVERAGE(INDIRECT(CONCATENATE(F269,":",F270)))</f>
        <v>6.3</v>
      </c>
      <c r="G272" s="36"/>
      <c r="H272" s="36">
        <f t="shared" ref="H272" ca="1" si="291">AVERAGE(INDIRECT(CONCATENATE(H269,":",H270)))</f>
        <v>1.4</v>
      </c>
      <c r="I272" s="36"/>
      <c r="J272" s="36">
        <f t="shared" ref="J272" ca="1" si="292">AVERAGE(INDIRECT(CONCATENATE(J269,":",J270)))</f>
        <v>4.9000000000000004</v>
      </c>
      <c r="K272" s="36"/>
      <c r="L272" s="36"/>
      <c r="M272" s="36"/>
      <c r="N272" s="36"/>
      <c r="O272" s="36"/>
      <c r="P272" s="36"/>
      <c r="Q272" s="36"/>
      <c r="R272" s="36"/>
      <c r="S272" s="36"/>
      <c r="T272" s="36">
        <f t="shared" ref="T272:BA272" ca="1" si="293">AVERAGE(INDIRECT(CONCATENATE(T269,":",T270)))</f>
        <v>620.29999999999995</v>
      </c>
      <c r="U272" s="36">
        <f t="shared" ca="1" si="293"/>
        <v>21.05</v>
      </c>
      <c r="V272" s="36">
        <f t="shared" ca="1" si="293"/>
        <v>2.4</v>
      </c>
      <c r="W272" s="36">
        <f t="shared" ca="1" si="293"/>
        <v>11.55</v>
      </c>
      <c r="X272" s="36">
        <f t="shared" ca="1" si="293"/>
        <v>0.56952686975906786</v>
      </c>
      <c r="Y272" s="36">
        <f t="shared" ca="1" si="293"/>
        <v>8.9</v>
      </c>
      <c r="Z272" s="36">
        <f t="shared" ca="1" si="293"/>
        <v>11.15</v>
      </c>
      <c r="AA272" s="36">
        <f t="shared" ca="1" si="293"/>
        <v>55.85</v>
      </c>
      <c r="AB272" s="36">
        <f t="shared" ca="1" si="293"/>
        <v>77.2</v>
      </c>
      <c r="AC272" s="36">
        <f t="shared" ca="1" si="293"/>
        <v>6.7</v>
      </c>
      <c r="AD272" s="36">
        <f t="shared" ca="1" si="293"/>
        <v>4.45</v>
      </c>
      <c r="AE272" s="36">
        <f t="shared" ca="1" si="293"/>
        <v>46.75</v>
      </c>
      <c r="AF272" s="36">
        <f t="shared" ca="1" si="293"/>
        <v>28.85</v>
      </c>
      <c r="AG272" s="36">
        <f t="shared" ca="1" si="293"/>
        <v>10.4</v>
      </c>
      <c r="AH272" s="36">
        <f t="shared" ca="1" si="293"/>
        <v>6.95</v>
      </c>
      <c r="AI272" s="36">
        <f t="shared" ca="1" si="293"/>
        <v>9.85</v>
      </c>
      <c r="AJ272" s="36">
        <f t="shared" ca="1" si="293"/>
        <v>2.35</v>
      </c>
      <c r="AK272" s="36">
        <f t="shared" ca="1" si="293"/>
        <v>57.15</v>
      </c>
      <c r="AL272" s="36">
        <f t="shared" ca="1" si="293"/>
        <v>48</v>
      </c>
      <c r="AM272" s="36">
        <f t="shared" ca="1" si="293"/>
        <v>105.15</v>
      </c>
      <c r="AN272" s="36">
        <f t="shared" ca="1" si="293"/>
        <v>5.0012306752844617</v>
      </c>
      <c r="AO272" s="36">
        <f t="shared" ca="1" si="293"/>
        <v>9.1408131282011738</v>
      </c>
      <c r="AP272" s="36">
        <f t="shared" ca="1" si="293"/>
        <v>31.740833333333331</v>
      </c>
      <c r="AQ272" s="36">
        <f t="shared" ca="1" si="293"/>
        <v>4.2347922949083854</v>
      </c>
      <c r="AR272" s="36">
        <f t="shared" ca="1" si="293"/>
        <v>8.1251876913358423</v>
      </c>
      <c r="AS272" s="36">
        <f t="shared" ca="1" si="293"/>
        <v>27.649166666666666</v>
      </c>
      <c r="AT272" s="36">
        <f t="shared" ca="1" si="293"/>
        <v>9.2360229701928507</v>
      </c>
      <c r="AU272" s="36">
        <f t="shared" ca="1" si="293"/>
        <v>1.2221273055867559</v>
      </c>
      <c r="AV272" s="36">
        <f t="shared" ca="1" si="293"/>
        <v>17.266000819537016</v>
      </c>
      <c r="AW272" s="36">
        <f t="shared" ca="1" si="293"/>
        <v>59.389999999999986</v>
      </c>
      <c r="AX272" s="36">
        <f t="shared" ca="1" si="293"/>
        <v>1.5882117718882403</v>
      </c>
      <c r="AY272" s="36">
        <f t="shared" ca="1" si="293"/>
        <v>0.5420172838698083</v>
      </c>
      <c r="AZ272" s="36">
        <f t="shared" ca="1" si="293"/>
        <v>1.5087581268262704</v>
      </c>
      <c r="BA272" s="36">
        <f t="shared" ca="1" si="293"/>
        <v>2.5594895111890321</v>
      </c>
      <c r="BB272" s="36">
        <f t="shared" ref="BB272:BC272" ca="1" si="294">AVERAGE(INDIRECT(CONCATENATE(BB269,":",BB270)))</f>
        <v>545.25</v>
      </c>
      <c r="BC272" s="36">
        <f t="shared" ca="1" si="294"/>
        <v>3926.45</v>
      </c>
      <c r="BD272" s="36"/>
      <c r="BE272" s="36"/>
      <c r="BF272" s="36">
        <f t="shared" ref="BF272:BG272" ca="1" si="295">AVERAGE(INDIRECT(CONCATENATE(BF269,":",BF270)))</f>
        <v>1087.25</v>
      </c>
      <c r="BG272" s="36">
        <f t="shared" ca="1" si="295"/>
        <v>35.25</v>
      </c>
      <c r="BH272" s="36">
        <f t="shared" ref="BH272:BI272" ca="1" si="296">AVERAGE(INDIRECT(CONCATENATE(BH269,":",BH270)))</f>
        <v>0.52013113905116459</v>
      </c>
      <c r="BI272" s="36">
        <f t="shared" ca="1" si="296"/>
        <v>6.3039835263202823E-2</v>
      </c>
    </row>
    <row r="273" spans="1:61" ht="14.5" x14ac:dyDescent="0.35">
      <c r="A273" s="37" t="s">
        <v>268</v>
      </c>
      <c r="F273" s="38">
        <f t="shared" ref="F273" ca="1" si="297">COUNT(INDIRECT(CONCATENATE(F269,":",F270)))</f>
        <v>20</v>
      </c>
      <c r="G273" s="38"/>
      <c r="H273" s="38">
        <f t="shared" ref="H273" ca="1" si="298">COUNT(INDIRECT(CONCATENATE(H269,":",H270)))</f>
        <v>20</v>
      </c>
      <c r="I273" s="38"/>
      <c r="J273" s="38">
        <f t="shared" ref="J273" ca="1" si="299">COUNT(INDIRECT(CONCATENATE(J269,":",J270)))</f>
        <v>20</v>
      </c>
      <c r="K273" s="38"/>
      <c r="L273" s="38"/>
      <c r="M273" s="38"/>
      <c r="N273" s="38"/>
      <c r="O273" s="38"/>
      <c r="P273" s="38"/>
      <c r="Q273" s="38"/>
      <c r="R273" s="38"/>
      <c r="S273" s="38"/>
      <c r="T273" s="38">
        <f t="shared" ref="T273:BA273" ca="1" si="300">COUNT(INDIRECT(CONCATENATE(T269,":",T270)))</f>
        <v>20</v>
      </c>
      <c r="U273" s="38">
        <f t="shared" ca="1" si="300"/>
        <v>20</v>
      </c>
      <c r="V273" s="38">
        <f t="shared" ca="1" si="300"/>
        <v>20</v>
      </c>
      <c r="W273" s="38">
        <f t="shared" ca="1" si="300"/>
        <v>20</v>
      </c>
      <c r="X273" s="38">
        <f t="shared" ca="1" si="300"/>
        <v>20</v>
      </c>
      <c r="Y273" s="38">
        <f t="shared" ca="1" si="300"/>
        <v>20</v>
      </c>
      <c r="Z273" s="38">
        <f t="shared" ca="1" si="300"/>
        <v>20</v>
      </c>
      <c r="AA273" s="38">
        <f t="shared" ca="1" si="300"/>
        <v>20</v>
      </c>
      <c r="AB273" s="38">
        <f t="shared" ca="1" si="300"/>
        <v>20</v>
      </c>
      <c r="AC273" s="38">
        <f t="shared" ca="1" si="300"/>
        <v>20</v>
      </c>
      <c r="AD273" s="38">
        <f t="shared" ca="1" si="300"/>
        <v>20</v>
      </c>
      <c r="AE273" s="38">
        <f t="shared" ca="1" si="300"/>
        <v>20</v>
      </c>
      <c r="AF273" s="38">
        <f t="shared" ca="1" si="300"/>
        <v>20</v>
      </c>
      <c r="AG273" s="38">
        <f t="shared" ca="1" si="300"/>
        <v>20</v>
      </c>
      <c r="AH273" s="38">
        <f t="shared" ca="1" si="300"/>
        <v>20</v>
      </c>
      <c r="AI273" s="38">
        <f t="shared" ca="1" si="300"/>
        <v>20</v>
      </c>
      <c r="AJ273" s="38">
        <f t="shared" ca="1" si="300"/>
        <v>20</v>
      </c>
      <c r="AK273" s="38">
        <f t="shared" ca="1" si="300"/>
        <v>20</v>
      </c>
      <c r="AL273" s="38">
        <f t="shared" ca="1" si="300"/>
        <v>20</v>
      </c>
      <c r="AM273" s="38">
        <f t="shared" ca="1" si="300"/>
        <v>20</v>
      </c>
      <c r="AN273" s="38">
        <f t="shared" ca="1" si="300"/>
        <v>20</v>
      </c>
      <c r="AO273" s="38">
        <f t="shared" ca="1" si="300"/>
        <v>20</v>
      </c>
      <c r="AP273" s="38">
        <f t="shared" ca="1" si="300"/>
        <v>20</v>
      </c>
      <c r="AQ273" s="38">
        <f t="shared" ca="1" si="300"/>
        <v>20</v>
      </c>
      <c r="AR273" s="38">
        <f t="shared" ca="1" si="300"/>
        <v>20</v>
      </c>
      <c r="AS273" s="38">
        <f t="shared" ca="1" si="300"/>
        <v>20</v>
      </c>
      <c r="AT273" s="38">
        <f t="shared" ca="1" si="300"/>
        <v>20</v>
      </c>
      <c r="AU273" s="38">
        <f t="shared" ca="1" si="300"/>
        <v>20</v>
      </c>
      <c r="AV273" s="38">
        <f t="shared" ca="1" si="300"/>
        <v>20</v>
      </c>
      <c r="AW273" s="38">
        <f t="shared" ca="1" si="300"/>
        <v>20</v>
      </c>
      <c r="AX273" s="38">
        <f t="shared" ca="1" si="300"/>
        <v>20</v>
      </c>
      <c r="AY273" s="38">
        <f t="shared" ca="1" si="300"/>
        <v>20</v>
      </c>
      <c r="AZ273" s="38">
        <f t="shared" ca="1" si="300"/>
        <v>20</v>
      </c>
      <c r="BA273" s="38">
        <f t="shared" ca="1" si="300"/>
        <v>20</v>
      </c>
      <c r="BB273" s="38">
        <f t="shared" ref="BB273:BC273" ca="1" si="301">COUNT(INDIRECT(CONCATENATE(BB269,":",BB270)))</f>
        <v>20</v>
      </c>
      <c r="BC273" s="38">
        <f t="shared" ca="1" si="301"/>
        <v>20</v>
      </c>
      <c r="BD273" s="38"/>
      <c r="BE273" s="38"/>
      <c r="BF273" s="38">
        <f t="shared" ref="BF273:BG273" ca="1" si="302">COUNT(INDIRECT(CONCATENATE(BF269,":",BF270)))</f>
        <v>20</v>
      </c>
      <c r="BG273" s="38">
        <f t="shared" ca="1" si="302"/>
        <v>20</v>
      </c>
      <c r="BH273" s="38">
        <f t="shared" ref="BH273:BI273" ca="1" si="303">COUNT(INDIRECT(CONCATENATE(BH269,":",BH270)))</f>
        <v>20</v>
      </c>
      <c r="BI273" s="38">
        <f t="shared" ca="1" si="303"/>
        <v>20</v>
      </c>
    </row>
    <row r="274" spans="1:61" x14ac:dyDescent="0.3">
      <c r="A274" s="27" t="s">
        <v>264</v>
      </c>
      <c r="F274" s="32">
        <f t="shared" ref="F274" ca="1" si="304">MAX(INDIRECT(CONCATENATE(F269,":",F270)))</f>
        <v>10</v>
      </c>
      <c r="G274" s="32"/>
      <c r="H274" s="32">
        <f t="shared" ref="H274" ca="1" si="305">MAX(INDIRECT(CONCATENATE(H269,":",H270)))</f>
        <v>2</v>
      </c>
      <c r="J274" s="32">
        <f t="shared" ref="J274" ca="1" si="306">MAX(INDIRECT(CONCATENATE(J269,":",J270)))</f>
        <v>9</v>
      </c>
      <c r="K274" s="32"/>
      <c r="L274" s="32"/>
      <c r="Q274" s="32"/>
      <c r="R274" s="32"/>
      <c r="S274" s="32"/>
      <c r="T274" s="32">
        <f t="shared" ref="T274:BA274" ca="1" si="307">MAX(INDIRECT(CONCATENATE(T269,":",T270)))</f>
        <v>1716</v>
      </c>
      <c r="U274" s="32">
        <f t="shared" ca="1" si="307"/>
        <v>57</v>
      </c>
      <c r="V274" s="32">
        <f t="shared" ca="1" si="307"/>
        <v>5</v>
      </c>
      <c r="W274" s="32">
        <f t="shared" ca="1" si="307"/>
        <v>19</v>
      </c>
      <c r="X274" s="32">
        <f t="shared" ca="1" si="307"/>
        <v>0.8</v>
      </c>
      <c r="Y274" s="32">
        <f t="shared" ca="1" si="307"/>
        <v>26</v>
      </c>
      <c r="Z274" s="32">
        <f t="shared" ca="1" si="307"/>
        <v>33</v>
      </c>
      <c r="AA274" s="32">
        <f t="shared" ca="1" si="307"/>
        <v>171</v>
      </c>
      <c r="AB274" s="32">
        <f t="shared" ca="1" si="307"/>
        <v>245</v>
      </c>
      <c r="AC274" s="32">
        <f t="shared" ca="1" si="307"/>
        <v>16</v>
      </c>
      <c r="AD274" s="32">
        <f t="shared" ca="1" si="307"/>
        <v>15</v>
      </c>
      <c r="AE274" s="32">
        <f t="shared" ca="1" si="307"/>
        <v>142</v>
      </c>
      <c r="AF274" s="32">
        <f t="shared" ca="1" si="307"/>
        <v>134</v>
      </c>
      <c r="AG274" s="32">
        <f t="shared" ca="1" si="307"/>
        <v>51</v>
      </c>
      <c r="AH274" s="32">
        <f t="shared" ca="1" si="307"/>
        <v>39</v>
      </c>
      <c r="AI274" s="32">
        <f t="shared" ca="1" si="307"/>
        <v>48</v>
      </c>
      <c r="AJ274" s="32">
        <f t="shared" ca="1" si="307"/>
        <v>38</v>
      </c>
      <c r="AK274" s="32">
        <f t="shared" ca="1" si="307"/>
        <v>146</v>
      </c>
      <c r="AL274" s="32">
        <f t="shared" ca="1" si="307"/>
        <v>169</v>
      </c>
      <c r="AM274" s="32">
        <f t="shared" ca="1" si="307"/>
        <v>315</v>
      </c>
      <c r="AN274" s="32">
        <f t="shared" ca="1" si="307"/>
        <v>15.7777777777777</v>
      </c>
      <c r="AO274" s="32">
        <f t="shared" ca="1" si="307"/>
        <v>42.5</v>
      </c>
      <c r="AP274" s="32">
        <f t="shared" ca="1" si="307"/>
        <v>146</v>
      </c>
      <c r="AQ274" s="32">
        <f t="shared" ca="1" si="307"/>
        <v>15.6666666666666</v>
      </c>
      <c r="AR274" s="32">
        <f t="shared" ca="1" si="307"/>
        <v>43</v>
      </c>
      <c r="AS274" s="32">
        <f t="shared" ca="1" si="307"/>
        <v>169</v>
      </c>
      <c r="AT274" s="32">
        <f t="shared" ca="1" si="307"/>
        <v>31.4444444444444</v>
      </c>
      <c r="AU274" s="32">
        <f t="shared" ca="1" si="307"/>
        <v>11</v>
      </c>
      <c r="AV274" s="32">
        <f t="shared" ca="1" si="307"/>
        <v>57</v>
      </c>
      <c r="AW274" s="32">
        <f t="shared" ca="1" si="307"/>
        <v>315</v>
      </c>
      <c r="AX274" s="32">
        <f t="shared" ca="1" si="307"/>
        <v>6.5</v>
      </c>
      <c r="AY274" s="32">
        <f t="shared" ca="1" si="307"/>
        <v>0.98837209302325579</v>
      </c>
      <c r="AZ274" s="32">
        <f t="shared" ca="1" si="307"/>
        <v>7</v>
      </c>
      <c r="BA274" s="32">
        <f t="shared" ca="1" si="307"/>
        <v>12</v>
      </c>
      <c r="BB274" s="32">
        <f t="shared" ref="BB274:BC274" ca="1" si="308">MAX(INDIRECT(CONCATENATE(BB269,":",BB270)))</f>
        <v>1661</v>
      </c>
      <c r="BC274" s="32">
        <f t="shared" ca="1" si="308"/>
        <v>18032</v>
      </c>
      <c r="BD274" s="32"/>
      <c r="BE274" s="32"/>
      <c r="BF274" s="32">
        <f t="shared" ref="BF274:BG274" ca="1" si="309">MAX(INDIRECT(CONCATENATE(BF269,":",BF270)))</f>
        <v>2889</v>
      </c>
      <c r="BG274" s="32">
        <f t="shared" ca="1" si="309"/>
        <v>94</v>
      </c>
      <c r="BH274" s="32">
        <f t="shared" ref="BH274:BI274" ca="1" si="310">MAX(INDIRECT(CONCATENATE(BH269,":",BH270)))</f>
        <v>0.9511472982975574</v>
      </c>
      <c r="BI274" s="32">
        <f t="shared" ca="1" si="310"/>
        <v>0.27906976744186046</v>
      </c>
    </row>
    <row r="275" spans="1:61" x14ac:dyDescent="0.3">
      <c r="A275" s="27" t="s">
        <v>269</v>
      </c>
      <c r="F275" s="36">
        <f t="shared" ref="F275" ca="1" si="311">MEDIAN(INDIRECT(CONCATENATE(F269,":",F270)))</f>
        <v>6.5</v>
      </c>
      <c r="G275" s="36"/>
      <c r="H275" s="36">
        <f t="shared" ref="H275" ca="1" si="312">MEDIAN(INDIRECT(CONCATENATE(H269,":",H270)))</f>
        <v>1</v>
      </c>
      <c r="I275" s="36"/>
      <c r="J275" s="36">
        <f t="shared" ref="J275" ca="1" si="313">MEDIAN(INDIRECT(CONCATENATE(J269,":",J270)))</f>
        <v>5</v>
      </c>
      <c r="K275" s="36"/>
      <c r="L275" s="36"/>
      <c r="M275" s="36"/>
      <c r="N275" s="36"/>
      <c r="O275" s="36"/>
      <c r="P275" s="36"/>
      <c r="Q275" s="36"/>
      <c r="R275" s="36"/>
      <c r="S275" s="36"/>
      <c r="T275" s="36">
        <f t="shared" ref="T275:BA275" ca="1" si="314">MEDIAN(INDIRECT(CONCATENATE(T269,":",T270)))</f>
        <v>523.5</v>
      </c>
      <c r="U275" s="36">
        <f t="shared" ca="1" si="314"/>
        <v>17.5</v>
      </c>
      <c r="V275" s="36">
        <f t="shared" ca="1" si="314"/>
        <v>2</v>
      </c>
      <c r="W275" s="36">
        <f t="shared" ca="1" si="314"/>
        <v>10.5</v>
      </c>
      <c r="X275" s="36">
        <f t="shared" ca="1" si="314"/>
        <v>0.5714285714285714</v>
      </c>
      <c r="Y275" s="36">
        <f t="shared" ca="1" si="314"/>
        <v>8</v>
      </c>
      <c r="Z275" s="36">
        <f t="shared" ca="1" si="314"/>
        <v>10</v>
      </c>
      <c r="AA275" s="36">
        <f t="shared" ca="1" si="314"/>
        <v>51.5</v>
      </c>
      <c r="AB275" s="36">
        <f t="shared" ca="1" si="314"/>
        <v>67.5</v>
      </c>
      <c r="AC275" s="36">
        <f t="shared" ca="1" si="314"/>
        <v>4.5</v>
      </c>
      <c r="AD275" s="36">
        <f t="shared" ca="1" si="314"/>
        <v>2.5</v>
      </c>
      <c r="AE275" s="36">
        <f t="shared" ca="1" si="314"/>
        <v>22.5</v>
      </c>
      <c r="AF275" s="36">
        <f t="shared" ca="1" si="314"/>
        <v>15</v>
      </c>
      <c r="AG275" s="36">
        <f t="shared" ca="1" si="314"/>
        <v>9</v>
      </c>
      <c r="AH275" s="36">
        <f t="shared" ca="1" si="314"/>
        <v>3</v>
      </c>
      <c r="AI275" s="36">
        <f t="shared" ca="1" si="314"/>
        <v>5</v>
      </c>
      <c r="AJ275" s="36">
        <f t="shared" ca="1" si="314"/>
        <v>0</v>
      </c>
      <c r="AK275" s="36">
        <f t="shared" ca="1" si="314"/>
        <v>31.5</v>
      </c>
      <c r="AL275" s="36">
        <f t="shared" ca="1" si="314"/>
        <v>37.5</v>
      </c>
      <c r="AM275" s="36">
        <f t="shared" ca="1" si="314"/>
        <v>71</v>
      </c>
      <c r="AN275" s="36">
        <f t="shared" ca="1" si="314"/>
        <v>3.5110294117647047</v>
      </c>
      <c r="AO275" s="36">
        <f t="shared" ca="1" si="314"/>
        <v>3.1666666666666652</v>
      </c>
      <c r="AP275" s="36">
        <f t="shared" ca="1" si="314"/>
        <v>27.2</v>
      </c>
      <c r="AQ275" s="36">
        <f t="shared" ca="1" si="314"/>
        <v>3.3428571428571399</v>
      </c>
      <c r="AR275" s="36">
        <f t="shared" ca="1" si="314"/>
        <v>2.4373315363881352</v>
      </c>
      <c r="AS275" s="36">
        <f t="shared" ca="1" si="314"/>
        <v>19.8333333333333</v>
      </c>
      <c r="AT275" s="36">
        <f t="shared" ca="1" si="314"/>
        <v>7.2249999999999996</v>
      </c>
      <c r="AU275" s="36">
        <f t="shared" ca="1" si="314"/>
        <v>0.24547486081443926</v>
      </c>
      <c r="AV275" s="36">
        <f t="shared" ca="1" si="314"/>
        <v>7.2129629629629601</v>
      </c>
      <c r="AW275" s="36">
        <f t="shared" ca="1" si="314"/>
        <v>52.375</v>
      </c>
      <c r="AX275" s="36">
        <f t="shared" ca="1" si="314"/>
        <v>1.2222222222222201</v>
      </c>
      <c r="AY275" s="36">
        <f t="shared" ca="1" si="314"/>
        <v>0.51451975586251208</v>
      </c>
      <c r="AZ275" s="36">
        <f t="shared" ca="1" si="314"/>
        <v>0.4107142857142857</v>
      </c>
      <c r="BA275" s="36">
        <f t="shared" ca="1" si="314"/>
        <v>0.87000000000000011</v>
      </c>
      <c r="BB275" s="36">
        <f t="shared" ref="BB275:BC275" ca="1" si="315">MEDIAN(INDIRECT(CONCATENATE(BB269,":",BB270)))</f>
        <v>256.5</v>
      </c>
      <c r="BC275" s="36">
        <f t="shared" ca="1" si="315"/>
        <v>1546.5</v>
      </c>
      <c r="BD275" s="36"/>
      <c r="BE275" s="36"/>
      <c r="BF275" s="36">
        <f t="shared" ref="BF275:BG275" ca="1" si="316">MEDIAN(INDIRECT(CONCATENATE(BF269,":",BF270)))</f>
        <v>1158</v>
      </c>
      <c r="BG275" s="36">
        <f t="shared" ca="1" si="316"/>
        <v>37.5</v>
      </c>
      <c r="BH275" s="36">
        <f t="shared" ref="BH275:BI275" ca="1" si="317">MEDIAN(INDIRECT(CONCATENATE(BH269,":",BH270)))</f>
        <v>0.58095961788970907</v>
      </c>
      <c r="BI275" s="36">
        <f t="shared" ca="1" si="317"/>
        <v>4.486036838978015E-2</v>
      </c>
    </row>
    <row r="276" spans="1:61" x14ac:dyDescent="0.3">
      <c r="A276" s="27" t="s">
        <v>265</v>
      </c>
      <c r="F276" s="32">
        <f t="shared" ref="F276" ca="1" si="318">MIN(INDIRECT(CONCATENATE(F269,":",F270)))</f>
        <v>4</v>
      </c>
      <c r="G276" s="32"/>
      <c r="H276" s="32">
        <f t="shared" ref="H276" ca="1" si="319">MIN(INDIRECT(CONCATENATE(H269,":",H270)))</f>
        <v>1</v>
      </c>
      <c r="J276" s="32">
        <f t="shared" ref="J276" ca="1" si="320">MIN(INDIRECT(CONCATENATE(J269,":",J270)))</f>
        <v>2</v>
      </c>
      <c r="K276" s="32"/>
      <c r="L276" s="32"/>
      <c r="Q276" s="32"/>
      <c r="R276" s="32"/>
      <c r="S276" s="32"/>
      <c r="T276" s="32">
        <f t="shared" ref="T276:BA276" ca="1" si="321">MIN(INDIRECT(CONCATENATE(T269,":",T270)))</f>
        <v>4</v>
      </c>
      <c r="U276" s="32">
        <f t="shared" ca="1" si="321"/>
        <v>1</v>
      </c>
      <c r="V276" s="32">
        <f t="shared" ca="1" si="321"/>
        <v>1</v>
      </c>
      <c r="W276" s="32">
        <f t="shared" ca="1" si="321"/>
        <v>7</v>
      </c>
      <c r="X276" s="32">
        <f t="shared" ca="1" si="321"/>
        <v>0.3125</v>
      </c>
      <c r="Y276" s="32">
        <f t="shared" ca="1" si="321"/>
        <v>2</v>
      </c>
      <c r="Z276" s="32">
        <f t="shared" ca="1" si="321"/>
        <v>2</v>
      </c>
      <c r="AA276" s="32">
        <f t="shared" ca="1" si="321"/>
        <v>5</v>
      </c>
      <c r="AB276" s="32">
        <f t="shared" ca="1" si="321"/>
        <v>7</v>
      </c>
      <c r="AC276" s="32">
        <f t="shared" ca="1" si="321"/>
        <v>0</v>
      </c>
      <c r="AD276" s="32">
        <f t="shared" ca="1" si="321"/>
        <v>0</v>
      </c>
      <c r="AE276" s="32">
        <f t="shared" ca="1" si="321"/>
        <v>0</v>
      </c>
      <c r="AF276" s="32">
        <f t="shared" ca="1" si="321"/>
        <v>0</v>
      </c>
      <c r="AG276" s="32">
        <f t="shared" ca="1" si="321"/>
        <v>0</v>
      </c>
      <c r="AH276" s="32">
        <f t="shared" ca="1" si="321"/>
        <v>0</v>
      </c>
      <c r="AI276" s="32">
        <f t="shared" ca="1" si="321"/>
        <v>0</v>
      </c>
      <c r="AJ276" s="32">
        <f t="shared" ca="1" si="321"/>
        <v>0</v>
      </c>
      <c r="AK276" s="32">
        <f t="shared" ca="1" si="321"/>
        <v>10</v>
      </c>
      <c r="AL276" s="32">
        <f t="shared" ca="1" si="321"/>
        <v>1</v>
      </c>
      <c r="AM276" s="32">
        <f t="shared" ca="1" si="321"/>
        <v>27</v>
      </c>
      <c r="AN276" s="32">
        <f t="shared" ca="1" si="321"/>
        <v>0.68421052631578905</v>
      </c>
      <c r="AO276" s="32">
        <f t="shared" ca="1" si="321"/>
        <v>0.22807017543859601</v>
      </c>
      <c r="AP276" s="32">
        <f t="shared" ca="1" si="321"/>
        <v>2.6</v>
      </c>
      <c r="AQ276" s="32">
        <f t="shared" ca="1" si="321"/>
        <v>0.1</v>
      </c>
      <c r="AR276" s="32">
        <f t="shared" ca="1" si="321"/>
        <v>0.24</v>
      </c>
      <c r="AS276" s="32">
        <f t="shared" ca="1" si="321"/>
        <v>1</v>
      </c>
      <c r="AT276" s="32">
        <f t="shared" ca="1" si="321"/>
        <v>1.6875</v>
      </c>
      <c r="AU276" s="32">
        <f t="shared" ca="1" si="321"/>
        <v>2.0966802562609202E-2</v>
      </c>
      <c r="AV276" s="32">
        <f t="shared" ca="1" si="321"/>
        <v>0.63157894736842102</v>
      </c>
      <c r="AW276" s="32">
        <f t="shared" ca="1" si="321"/>
        <v>7.2</v>
      </c>
      <c r="AX276" s="32">
        <f t="shared" ca="1" si="321"/>
        <v>0.71428571428571397</v>
      </c>
      <c r="AY276" s="32">
        <f t="shared" ca="1" si="321"/>
        <v>0.1388888888888889</v>
      </c>
      <c r="AZ276" s="32">
        <f t="shared" ca="1" si="321"/>
        <v>0.13207547169811321</v>
      </c>
      <c r="BA276" s="32">
        <f t="shared" ca="1" si="321"/>
        <v>0.16981132075471697</v>
      </c>
      <c r="BB276" s="32">
        <f t="shared" ref="BB276:BC276" ca="1" si="322">MIN(INDIRECT(CONCATENATE(BB269,":",BB270)))</f>
        <v>37</v>
      </c>
      <c r="BC276" s="32">
        <f t="shared" ca="1" si="322"/>
        <v>53</v>
      </c>
      <c r="BD276" s="32"/>
      <c r="BE276" s="32"/>
      <c r="BF276" s="32">
        <f t="shared" ref="BF276:BG276" ca="1" si="323">MIN(INDIRECT(CONCATENATE(BF269,":",BF270)))</f>
        <v>6</v>
      </c>
      <c r="BG276" s="32">
        <f t="shared" ca="1" si="323"/>
        <v>0</v>
      </c>
      <c r="BH276" s="32">
        <f t="shared" ref="BH276:BI276" ca="1" si="324">MIN(INDIRECT(CONCATENATE(BH269,":",BH270)))</f>
        <v>1.0806916426512969E-2</v>
      </c>
      <c r="BI276" s="32">
        <f t="shared" ca="1" si="324"/>
        <v>4.2143287176399759E-3</v>
      </c>
    </row>
    <row r="277" spans="1:61" x14ac:dyDescent="0.3">
      <c r="A277" s="29"/>
      <c r="H277" s="27"/>
      <c r="I277" s="27"/>
      <c r="M277" s="27"/>
      <c r="N277" s="27"/>
      <c r="O277" s="27"/>
      <c r="P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61" x14ac:dyDescent="0.3">
      <c r="A278" s="27" t="s">
        <v>271</v>
      </c>
      <c r="F278" s="32">
        <f t="shared" ref="F278" ca="1" si="325">MODE(INDIRECT(CONCATENATE(F269,":",F270)))</f>
        <v>7</v>
      </c>
      <c r="G278" s="32"/>
      <c r="H278" s="32">
        <f t="shared" ref="H278" ca="1" si="326">MODE(INDIRECT(CONCATENATE(H269,":",H270)))</f>
        <v>1</v>
      </c>
      <c r="J278" s="32">
        <f t="shared" ref="J278" ca="1" si="327">MODE(INDIRECT(CONCATENATE(J269,":",J270)))</f>
        <v>5</v>
      </c>
      <c r="K278" s="32"/>
      <c r="L278" s="32"/>
      <c r="Q278" s="32"/>
      <c r="R278" s="32"/>
      <c r="S278" s="32"/>
      <c r="T278" s="32" t="e">
        <f ca="1">MODE(INDIRECT(CONCATENATE(T269,":",T270)))</f>
        <v>#N/A</v>
      </c>
      <c r="U278" s="32">
        <f ca="1">MODE(INDIRECT(CONCATENATE(U269,":",U270)))</f>
        <v>1</v>
      </c>
      <c r="V278" s="32">
        <f t="shared" ref="V278:BA278" ca="1" si="328">MODE(INDIRECT(CONCATENATE(V269,":",V270)))</f>
        <v>1</v>
      </c>
      <c r="W278" s="32">
        <f t="shared" ca="1" si="328"/>
        <v>7</v>
      </c>
      <c r="X278" s="32">
        <f t="shared" ca="1" si="328"/>
        <v>0.5714285714285714</v>
      </c>
      <c r="Y278" s="32">
        <f t="shared" ca="1" si="328"/>
        <v>2</v>
      </c>
      <c r="Z278" s="32">
        <f t="shared" ca="1" si="328"/>
        <v>11</v>
      </c>
      <c r="AA278" s="32">
        <f t="shared" ca="1" si="328"/>
        <v>18</v>
      </c>
      <c r="AB278" s="32">
        <f t="shared" ca="1" si="328"/>
        <v>17</v>
      </c>
      <c r="AC278" s="32">
        <f t="shared" ca="1" si="328"/>
        <v>4</v>
      </c>
      <c r="AD278" s="32">
        <f t="shared" ca="1" si="328"/>
        <v>0</v>
      </c>
      <c r="AE278" s="32">
        <f t="shared" ca="1" si="328"/>
        <v>85</v>
      </c>
      <c r="AF278" s="32">
        <f t="shared" ca="1" si="328"/>
        <v>0</v>
      </c>
      <c r="AG278" s="32">
        <f t="shared" ca="1" si="328"/>
        <v>4</v>
      </c>
      <c r="AH278" s="32">
        <f t="shared" ca="1" si="328"/>
        <v>3</v>
      </c>
      <c r="AI278" s="32">
        <f t="shared" ca="1" si="328"/>
        <v>1</v>
      </c>
      <c r="AJ278" s="32">
        <f t="shared" ca="1" si="328"/>
        <v>0</v>
      </c>
      <c r="AK278" s="32">
        <f t="shared" ca="1" si="328"/>
        <v>29</v>
      </c>
      <c r="AL278" s="32">
        <f t="shared" ca="1" si="328"/>
        <v>26</v>
      </c>
      <c r="AM278" s="32">
        <f t="shared" ca="1" si="328"/>
        <v>55</v>
      </c>
      <c r="AN278" s="32" t="e">
        <f t="shared" ca="1" si="328"/>
        <v>#N/A</v>
      </c>
      <c r="AO278" s="32" t="e">
        <f t="shared" ca="1" si="328"/>
        <v>#N/A</v>
      </c>
      <c r="AP278" s="32">
        <f t="shared" ca="1" si="328"/>
        <v>29</v>
      </c>
      <c r="AQ278" s="32" t="e">
        <f t="shared" ca="1" si="328"/>
        <v>#N/A</v>
      </c>
      <c r="AR278" s="32" t="e">
        <f t="shared" ca="1" si="328"/>
        <v>#N/A</v>
      </c>
      <c r="AS278" s="32">
        <f t="shared" ca="1" si="328"/>
        <v>26</v>
      </c>
      <c r="AT278" s="32" t="e">
        <f t="shared" ca="1" si="328"/>
        <v>#N/A</v>
      </c>
      <c r="AU278" s="32" t="e">
        <f t="shared" ca="1" si="328"/>
        <v>#N/A</v>
      </c>
      <c r="AV278" s="32" t="e">
        <f t="shared" ca="1" si="328"/>
        <v>#N/A</v>
      </c>
      <c r="AW278" s="32">
        <f t="shared" ca="1" si="328"/>
        <v>55</v>
      </c>
      <c r="AX278" s="32">
        <f t="shared" ca="1" si="328"/>
        <v>1</v>
      </c>
      <c r="AY278" s="32">
        <f t="shared" ca="1" si="328"/>
        <v>0.52727272727272723</v>
      </c>
      <c r="AZ278" s="32">
        <f t="shared" ca="1" si="328"/>
        <v>2</v>
      </c>
      <c r="BA278" s="32">
        <f t="shared" ca="1" si="328"/>
        <v>1.5</v>
      </c>
      <c r="BB278" s="32" t="e">
        <f t="shared" ref="BB278:BC278" ca="1" si="329">MODE(INDIRECT(CONCATENATE(BB269,":",BB270)))</f>
        <v>#N/A</v>
      </c>
      <c r="BC278" s="32" t="e">
        <f t="shared" ca="1" si="329"/>
        <v>#N/A</v>
      </c>
      <c r="BD278" s="32"/>
      <c r="BE278" s="32"/>
      <c r="BF278" s="32" t="e">
        <f t="shared" ref="BF278:BG278" ca="1" si="330">MODE(INDIRECT(CONCATENATE(BF269,":",BF270)))</f>
        <v>#N/A</v>
      </c>
      <c r="BG278" s="32">
        <f t="shared" ca="1" si="330"/>
        <v>40</v>
      </c>
      <c r="BH278" s="32" t="e">
        <f t="shared" ref="BH278:BI278" ca="1" si="331">MODE(INDIRECT(CONCATENATE(BH269,":",BH270)))</f>
        <v>#N/A</v>
      </c>
      <c r="BI278" s="32" t="e">
        <f t="shared" ca="1" si="331"/>
        <v>#N/A</v>
      </c>
    </row>
    <row r="279" spans="1:61" x14ac:dyDescent="0.3">
      <c r="A279" s="27" t="s">
        <v>270</v>
      </c>
      <c r="F279" s="36">
        <f t="shared" ref="F279" ca="1" si="332">STDEVP(INDIRECT(CONCATENATE(F269,":",F270)))</f>
        <v>1.6763054614240209</v>
      </c>
      <c r="G279" s="36"/>
      <c r="H279" s="36">
        <f t="shared" ref="H279" ca="1" si="333">STDEVP(INDIRECT(CONCATENATE(H269,":",H270)))</f>
        <v>0.4898979485566356</v>
      </c>
      <c r="I279" s="36"/>
      <c r="J279" s="36">
        <f t="shared" ref="J279" ca="1" si="334">STDEVP(INDIRECT(CONCATENATE(J269,":",J270)))</f>
        <v>1.8138357147217055</v>
      </c>
      <c r="K279" s="36"/>
      <c r="L279" s="36"/>
      <c r="M279" s="36"/>
      <c r="N279" s="36"/>
      <c r="O279" s="36"/>
      <c r="P279" s="36"/>
      <c r="Q279" s="36"/>
      <c r="R279" s="36"/>
      <c r="S279" s="36"/>
      <c r="T279" s="36">
        <f t="shared" ref="T279:BA279" ca="1" si="335">STDEVP(INDIRECT(CONCATENATE(T269,":",T270)))</f>
        <v>580.66919153679919</v>
      </c>
      <c r="U279" s="36">
        <f t="shared" ca="1" si="335"/>
        <v>19.200195311506597</v>
      </c>
      <c r="V279" s="36">
        <f t="shared" ca="1" si="335"/>
        <v>1.5297058540778354</v>
      </c>
      <c r="W279" s="36">
        <f t="shared" ca="1" si="335"/>
        <v>3.6534230524263132</v>
      </c>
      <c r="X279" s="36">
        <f t="shared" ca="1" si="335"/>
        <v>0.13598350610563789</v>
      </c>
      <c r="Y279" s="36">
        <f t="shared" ca="1" si="335"/>
        <v>6.8549252366455464</v>
      </c>
      <c r="Z279" s="36">
        <f t="shared" ca="1" si="335"/>
        <v>7.4984998499699929</v>
      </c>
      <c r="AA279" s="36">
        <f t="shared" ca="1" si="335"/>
        <v>44.260902611672982</v>
      </c>
      <c r="AB279" s="36">
        <f t="shared" ca="1" si="335"/>
        <v>58.091823865325487</v>
      </c>
      <c r="AC279" s="36">
        <f t="shared" ca="1" si="335"/>
        <v>5.0803543183522146</v>
      </c>
      <c r="AD279" s="36">
        <f t="shared" ca="1" si="335"/>
        <v>4.800781186432058</v>
      </c>
      <c r="AE279" s="36">
        <f t="shared" ca="1" si="335"/>
        <v>44.227677985623437</v>
      </c>
      <c r="AF279" s="36">
        <f t="shared" ca="1" si="335"/>
        <v>39.634927778412816</v>
      </c>
      <c r="AG279" s="36">
        <f t="shared" ca="1" si="335"/>
        <v>10.379788051786029</v>
      </c>
      <c r="AH279" s="36">
        <f t="shared" ca="1" si="335"/>
        <v>8.7947427478010969</v>
      </c>
      <c r="AI279" s="36">
        <f t="shared" ca="1" si="335"/>
        <v>12.943241479629437</v>
      </c>
      <c r="AJ279" s="36">
        <f t="shared" ca="1" si="335"/>
        <v>8.2660450035068163</v>
      </c>
      <c r="AK279" s="36">
        <f t="shared" ca="1" si="335"/>
        <v>46.109950119253</v>
      </c>
      <c r="AL279" s="36">
        <f t="shared" ca="1" si="335"/>
        <v>42.513527258979586</v>
      </c>
      <c r="AM279" s="36">
        <f t="shared" ca="1" si="335"/>
        <v>82.757038975545754</v>
      </c>
      <c r="AN279" s="36">
        <f t="shared" ca="1" si="335"/>
        <v>3.8806012953459992</v>
      </c>
      <c r="AO279" s="36">
        <f t="shared" ca="1" si="335"/>
        <v>11.158687478847034</v>
      </c>
      <c r="AP279" s="36">
        <f t="shared" ca="1" si="335"/>
        <v>32.586917311416734</v>
      </c>
      <c r="AQ279" s="36">
        <f t="shared" ca="1" si="335"/>
        <v>3.6597767559639931</v>
      </c>
      <c r="AR279" s="36">
        <f t="shared" ca="1" si="335"/>
        <v>10.919819469536886</v>
      </c>
      <c r="AS279" s="36">
        <f t="shared" ca="1" si="335"/>
        <v>35.517972553420833</v>
      </c>
      <c r="AT279" s="36">
        <f t="shared" ca="1" si="335"/>
        <v>6.9085296485891305</v>
      </c>
      <c r="AU279" s="36">
        <f t="shared" ca="1" si="335"/>
        <v>2.4037476796230219</v>
      </c>
      <c r="AV279" s="36">
        <f t="shared" ca="1" si="335"/>
        <v>18.057297511154825</v>
      </c>
      <c r="AW279" s="36">
        <f t="shared" ca="1" si="335"/>
        <v>62.648833765858903</v>
      </c>
      <c r="AX279" s="36">
        <f t="shared" ca="1" si="335"/>
        <v>1.2187671387990548</v>
      </c>
      <c r="AY279" s="36">
        <f t="shared" ca="1" si="335"/>
        <v>0.19463904005394553</v>
      </c>
      <c r="AZ279" s="36">
        <f t="shared" ca="1" si="335"/>
        <v>1.8916983052642584</v>
      </c>
      <c r="BA279" s="36">
        <f t="shared" ca="1" si="335"/>
        <v>3.1775893648566376</v>
      </c>
      <c r="BB279" s="36">
        <f t="shared" ref="BB279:BC279" ca="1" si="336">STDEVP(INDIRECT(CONCATENATE(BB269,":",BB270)))</f>
        <v>549.63195640355559</v>
      </c>
      <c r="BC279" s="36">
        <f t="shared" ca="1" si="336"/>
        <v>4582.7982224291745</v>
      </c>
      <c r="BD279" s="36"/>
      <c r="BE279" s="36"/>
      <c r="BF279" s="36">
        <f t="shared" ref="BF279:BG279" ca="1" si="337">STDEVP(INDIRECT(CONCATENATE(BF269,":",BF270)))</f>
        <v>701.19047875737738</v>
      </c>
      <c r="BG279" s="36">
        <f t="shared" ca="1" si="337"/>
        <v>22.940956823986223</v>
      </c>
      <c r="BH279" s="36">
        <f t="shared" ref="BH279:BI279" ca="1" si="338">STDEVP(INDIRECT(CONCATENATE(BH269,":",BH270)))</f>
        <v>0.31292774088524639</v>
      </c>
      <c r="BI279" s="36">
        <f t="shared" ca="1" si="338"/>
        <v>7.1343716893459933E-2</v>
      </c>
    </row>
    <row r="280" spans="1:61" x14ac:dyDescent="0.3">
      <c r="A280" s="27" t="s">
        <v>266</v>
      </c>
      <c r="F280" s="32">
        <f t="shared" ref="F280" ca="1" si="339">SUM(INDIRECT(CONCATENATE(F269,":",F270)))</f>
        <v>126</v>
      </c>
      <c r="G280" s="32"/>
      <c r="H280" s="32">
        <f t="shared" ref="H280" ca="1" si="340">SUM(INDIRECT(CONCATENATE(H269,":",H270)))</f>
        <v>28</v>
      </c>
      <c r="J280" s="32">
        <f t="shared" ref="J280" ca="1" si="341">SUM(INDIRECT(CONCATENATE(J269,":",J270)))</f>
        <v>98</v>
      </c>
      <c r="K280" s="32"/>
      <c r="L280" s="32"/>
      <c r="Q280" s="32"/>
      <c r="R280" s="32"/>
      <c r="S280" s="32"/>
      <c r="T280" s="32">
        <f t="shared" ref="T280:BA280" ca="1" si="342">SUM(INDIRECT(CONCATENATE(T269,":",T270)))</f>
        <v>12406</v>
      </c>
      <c r="U280" s="32">
        <f t="shared" ca="1" si="342"/>
        <v>421</v>
      </c>
      <c r="V280" s="32">
        <f t="shared" ca="1" si="342"/>
        <v>48</v>
      </c>
      <c r="W280" s="32">
        <f t="shared" ca="1" si="342"/>
        <v>231</v>
      </c>
      <c r="X280" s="32">
        <f t="shared" ca="1" si="342"/>
        <v>11.390537395181358</v>
      </c>
      <c r="Y280" s="32">
        <f t="shared" ca="1" si="342"/>
        <v>178</v>
      </c>
      <c r="Z280" s="32">
        <f t="shared" ca="1" si="342"/>
        <v>223</v>
      </c>
      <c r="AA280" s="32">
        <f t="shared" ca="1" si="342"/>
        <v>1117</v>
      </c>
      <c r="AB280" s="32">
        <f t="shared" ca="1" si="342"/>
        <v>1544</v>
      </c>
      <c r="AC280" s="32">
        <f t="shared" ca="1" si="342"/>
        <v>134</v>
      </c>
      <c r="AD280" s="32">
        <f t="shared" ca="1" si="342"/>
        <v>89</v>
      </c>
      <c r="AE280" s="32">
        <f t="shared" ca="1" si="342"/>
        <v>935</v>
      </c>
      <c r="AF280" s="32">
        <f t="shared" ca="1" si="342"/>
        <v>577</v>
      </c>
      <c r="AG280" s="32">
        <f t="shared" ca="1" si="342"/>
        <v>208</v>
      </c>
      <c r="AH280" s="32">
        <f t="shared" ca="1" si="342"/>
        <v>139</v>
      </c>
      <c r="AI280" s="32">
        <f t="shared" ca="1" si="342"/>
        <v>197</v>
      </c>
      <c r="AJ280" s="32">
        <f t="shared" ca="1" si="342"/>
        <v>47</v>
      </c>
      <c r="AK280" s="32">
        <f t="shared" ca="1" si="342"/>
        <v>1143</v>
      </c>
      <c r="AL280" s="32">
        <f t="shared" ca="1" si="342"/>
        <v>960</v>
      </c>
      <c r="AM280" s="32">
        <f t="shared" ca="1" si="342"/>
        <v>2103</v>
      </c>
      <c r="AN280" s="32">
        <f t="shared" ca="1" si="342"/>
        <v>100.02461350568923</v>
      </c>
      <c r="AO280" s="32">
        <f t="shared" ca="1" si="342"/>
        <v>182.81626256402348</v>
      </c>
      <c r="AP280" s="32">
        <f t="shared" ca="1" si="342"/>
        <v>634.81666666666661</v>
      </c>
      <c r="AQ280" s="32">
        <f t="shared" ca="1" si="342"/>
        <v>84.695845898167704</v>
      </c>
      <c r="AR280" s="32">
        <f t="shared" ca="1" si="342"/>
        <v>162.50375382671683</v>
      </c>
      <c r="AS280" s="32">
        <f t="shared" ca="1" si="342"/>
        <v>552.98333333333335</v>
      </c>
      <c r="AT280" s="32">
        <f t="shared" ca="1" si="342"/>
        <v>184.72045940385701</v>
      </c>
      <c r="AU280" s="32">
        <f t="shared" ca="1" si="342"/>
        <v>24.442546111735119</v>
      </c>
      <c r="AV280" s="32">
        <f t="shared" ca="1" si="342"/>
        <v>345.32001639074031</v>
      </c>
      <c r="AW280" s="32">
        <f t="shared" ca="1" si="342"/>
        <v>1187.7999999999997</v>
      </c>
      <c r="AX280" s="32">
        <f t="shared" ca="1" si="342"/>
        <v>31.764235437764803</v>
      </c>
      <c r="AY280" s="32">
        <f t="shared" ca="1" si="342"/>
        <v>10.840345677396165</v>
      </c>
      <c r="AZ280" s="32">
        <f t="shared" ca="1" si="342"/>
        <v>30.175162536525409</v>
      </c>
      <c r="BA280" s="32">
        <f t="shared" ca="1" si="342"/>
        <v>51.189790223780641</v>
      </c>
      <c r="BB280" s="32">
        <f t="shared" ref="BB280:BC280" ca="1" si="343">SUM(INDIRECT(CONCATENATE(BB269,":",BB270)))</f>
        <v>10905</v>
      </c>
      <c r="BC280" s="32">
        <f t="shared" ca="1" si="343"/>
        <v>78529</v>
      </c>
      <c r="BD280" s="32"/>
      <c r="BE280" s="32"/>
      <c r="BF280" s="32">
        <f t="shared" ref="BF280:BG280" ca="1" si="344">SUM(INDIRECT(CONCATENATE(BF269,":",BF270)))</f>
        <v>21745</v>
      </c>
      <c r="BG280" s="32">
        <f t="shared" ca="1" si="344"/>
        <v>705</v>
      </c>
      <c r="BH280" s="32">
        <f t="shared" ref="BH280:BI280" ca="1" si="345">SUM(INDIRECT(CONCATENATE(BH269,":",BH270)))</f>
        <v>10.402622781023291</v>
      </c>
      <c r="BI280" s="32">
        <f t="shared" ca="1" si="345"/>
        <v>1.2607967052640565</v>
      </c>
    </row>
    <row r="282" spans="1:61" x14ac:dyDescent="0.3">
      <c r="A282" s="31" t="s">
        <v>798</v>
      </c>
      <c r="B282" s="5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</row>
    <row r="283" spans="1:61" x14ac:dyDescent="0.3">
      <c r="A283" s="31">
        <v>175</v>
      </c>
      <c r="B283" s="33" t="str">
        <f>ADDRESS($A$283,COLUMN(B285))</f>
        <v>$B$175</v>
      </c>
      <c r="C283" s="33" t="str">
        <f t="shared" ref="C283:BI283" si="346">ADDRESS($A$283,COLUMN(C285))</f>
        <v>$C$175</v>
      </c>
      <c r="D283" s="33" t="str">
        <f t="shared" si="346"/>
        <v>$D$175</v>
      </c>
      <c r="E283" s="33" t="str">
        <f t="shared" si="346"/>
        <v>$E$175</v>
      </c>
      <c r="F283" s="33" t="str">
        <f t="shared" si="346"/>
        <v>$F$175</v>
      </c>
      <c r="G283" s="33" t="str">
        <f t="shared" si="346"/>
        <v>$G$175</v>
      </c>
      <c r="H283" s="33" t="str">
        <f t="shared" si="346"/>
        <v>$H$175</v>
      </c>
      <c r="I283" s="33" t="str">
        <f t="shared" si="346"/>
        <v>$I$175</v>
      </c>
      <c r="J283" s="33" t="str">
        <f t="shared" si="346"/>
        <v>$J$175</v>
      </c>
      <c r="K283" s="33" t="str">
        <f t="shared" si="346"/>
        <v>$K$175</v>
      </c>
      <c r="L283" s="33" t="str">
        <f t="shared" si="346"/>
        <v>$L$175</v>
      </c>
      <c r="M283" s="33" t="str">
        <f t="shared" si="346"/>
        <v>$M$175</v>
      </c>
      <c r="N283" s="33" t="str">
        <f t="shared" si="346"/>
        <v>$N$175</v>
      </c>
      <c r="O283" s="33" t="str">
        <f t="shared" si="346"/>
        <v>$O$175</v>
      </c>
      <c r="P283" s="33" t="str">
        <f t="shared" si="346"/>
        <v>$P$175</v>
      </c>
      <c r="Q283" s="33" t="str">
        <f t="shared" si="346"/>
        <v>$Q$175</v>
      </c>
      <c r="R283" s="33" t="str">
        <f t="shared" si="346"/>
        <v>$R$175</v>
      </c>
      <c r="S283" s="33" t="str">
        <f t="shared" si="346"/>
        <v>$S$175</v>
      </c>
      <c r="T283" s="33" t="str">
        <f t="shared" si="346"/>
        <v>$T$175</v>
      </c>
      <c r="U283" s="33" t="str">
        <f t="shared" si="346"/>
        <v>$U$175</v>
      </c>
      <c r="V283" s="33" t="str">
        <f t="shared" si="346"/>
        <v>$V$175</v>
      </c>
      <c r="W283" s="33" t="str">
        <f t="shared" si="346"/>
        <v>$W$175</v>
      </c>
      <c r="X283" s="33" t="str">
        <f t="shared" si="346"/>
        <v>$X$175</v>
      </c>
      <c r="Y283" s="33" t="str">
        <f t="shared" si="346"/>
        <v>$Y$175</v>
      </c>
      <c r="Z283" s="33" t="str">
        <f t="shared" si="346"/>
        <v>$Z$175</v>
      </c>
      <c r="AA283" s="33" t="str">
        <f t="shared" si="346"/>
        <v>$AA$175</v>
      </c>
      <c r="AB283" s="33" t="str">
        <f t="shared" si="346"/>
        <v>$AB$175</v>
      </c>
      <c r="AC283" s="33" t="str">
        <f t="shared" si="346"/>
        <v>$AC$175</v>
      </c>
      <c r="AD283" s="33" t="str">
        <f t="shared" si="346"/>
        <v>$AD$175</v>
      </c>
      <c r="AE283" s="33" t="str">
        <f t="shared" si="346"/>
        <v>$AE$175</v>
      </c>
      <c r="AF283" s="33" t="str">
        <f t="shared" si="346"/>
        <v>$AF$175</v>
      </c>
      <c r="AG283" s="33" t="str">
        <f t="shared" si="346"/>
        <v>$AG$175</v>
      </c>
      <c r="AH283" s="33" t="str">
        <f t="shared" si="346"/>
        <v>$AH$175</v>
      </c>
      <c r="AI283" s="33" t="str">
        <f t="shared" si="346"/>
        <v>$AI$175</v>
      </c>
      <c r="AJ283" s="33" t="str">
        <f t="shared" si="346"/>
        <v>$AJ$175</v>
      </c>
      <c r="AK283" s="33" t="str">
        <f t="shared" si="346"/>
        <v>$AK$175</v>
      </c>
      <c r="AL283" s="33" t="str">
        <f t="shared" si="346"/>
        <v>$AL$175</v>
      </c>
      <c r="AM283" s="33" t="str">
        <f t="shared" si="346"/>
        <v>$AM$175</v>
      </c>
      <c r="AN283" s="33" t="str">
        <f t="shared" si="346"/>
        <v>$AN$175</v>
      </c>
      <c r="AO283" s="33" t="str">
        <f t="shared" si="346"/>
        <v>$AO$175</v>
      </c>
      <c r="AP283" s="33" t="str">
        <f t="shared" si="346"/>
        <v>$AP$175</v>
      </c>
      <c r="AQ283" s="33" t="str">
        <f t="shared" si="346"/>
        <v>$AQ$175</v>
      </c>
      <c r="AR283" s="33" t="str">
        <f t="shared" si="346"/>
        <v>$AR$175</v>
      </c>
      <c r="AS283" s="33" t="str">
        <f t="shared" si="346"/>
        <v>$AS$175</v>
      </c>
      <c r="AT283" s="33" t="str">
        <f t="shared" si="346"/>
        <v>$AT$175</v>
      </c>
      <c r="AU283" s="33" t="str">
        <f t="shared" si="346"/>
        <v>$AU$175</v>
      </c>
      <c r="AV283" s="33" t="str">
        <f t="shared" si="346"/>
        <v>$AV$175</v>
      </c>
      <c r="AW283" s="33" t="str">
        <f t="shared" si="346"/>
        <v>$AW$175</v>
      </c>
      <c r="AX283" s="33" t="str">
        <f t="shared" si="346"/>
        <v>$AX$175</v>
      </c>
      <c r="AY283" s="33" t="str">
        <f t="shared" si="346"/>
        <v>$AY$175</v>
      </c>
      <c r="AZ283" s="33" t="str">
        <f t="shared" si="346"/>
        <v>$AZ$175</v>
      </c>
      <c r="BA283" s="33" t="str">
        <f t="shared" si="346"/>
        <v>$BA$175</v>
      </c>
      <c r="BB283" s="33" t="str">
        <f t="shared" si="346"/>
        <v>$BB$175</v>
      </c>
      <c r="BC283" s="33" t="str">
        <f t="shared" si="346"/>
        <v>$BC$175</v>
      </c>
      <c r="BD283" s="33" t="str">
        <f t="shared" si="346"/>
        <v>$BD$175</v>
      </c>
      <c r="BE283" s="33" t="str">
        <f t="shared" si="346"/>
        <v>$BE$175</v>
      </c>
      <c r="BF283" s="33" t="str">
        <f t="shared" si="346"/>
        <v>$BF$175</v>
      </c>
      <c r="BG283" s="33" t="str">
        <f t="shared" si="346"/>
        <v>$BG$175</v>
      </c>
      <c r="BH283" s="33" t="str">
        <f t="shared" si="346"/>
        <v>$BH$175</v>
      </c>
      <c r="BI283" s="33" t="str">
        <f t="shared" si="346"/>
        <v>$BI$175</v>
      </c>
    </row>
    <row r="284" spans="1:61" x14ac:dyDescent="0.3">
      <c r="A284" s="31">
        <v>196</v>
      </c>
      <c r="B284" s="33" t="str">
        <f>ADDRESS($A$284,COLUMN(B285))</f>
        <v>$B$196</v>
      </c>
      <c r="C284" s="33" t="str">
        <f t="shared" ref="C284:BI284" si="347">ADDRESS($A$284,COLUMN(C285))</f>
        <v>$C$196</v>
      </c>
      <c r="D284" s="33" t="str">
        <f t="shared" si="347"/>
        <v>$D$196</v>
      </c>
      <c r="E284" s="33" t="str">
        <f t="shared" si="347"/>
        <v>$E$196</v>
      </c>
      <c r="F284" s="33" t="str">
        <f t="shared" si="347"/>
        <v>$F$196</v>
      </c>
      <c r="G284" s="33" t="str">
        <f t="shared" si="347"/>
        <v>$G$196</v>
      </c>
      <c r="H284" s="33" t="str">
        <f t="shared" si="347"/>
        <v>$H$196</v>
      </c>
      <c r="I284" s="33" t="str">
        <f t="shared" si="347"/>
        <v>$I$196</v>
      </c>
      <c r="J284" s="33" t="str">
        <f t="shared" si="347"/>
        <v>$J$196</v>
      </c>
      <c r="K284" s="33" t="str">
        <f t="shared" si="347"/>
        <v>$K$196</v>
      </c>
      <c r="L284" s="33" t="str">
        <f t="shared" si="347"/>
        <v>$L$196</v>
      </c>
      <c r="M284" s="33" t="str">
        <f t="shared" si="347"/>
        <v>$M$196</v>
      </c>
      <c r="N284" s="33" t="str">
        <f t="shared" si="347"/>
        <v>$N$196</v>
      </c>
      <c r="O284" s="33" t="str">
        <f t="shared" si="347"/>
        <v>$O$196</v>
      </c>
      <c r="P284" s="33" t="str">
        <f t="shared" si="347"/>
        <v>$P$196</v>
      </c>
      <c r="Q284" s="33" t="str">
        <f t="shared" si="347"/>
        <v>$Q$196</v>
      </c>
      <c r="R284" s="33" t="str">
        <f t="shared" si="347"/>
        <v>$R$196</v>
      </c>
      <c r="S284" s="33" t="str">
        <f t="shared" si="347"/>
        <v>$S$196</v>
      </c>
      <c r="T284" s="33" t="str">
        <f t="shared" si="347"/>
        <v>$T$196</v>
      </c>
      <c r="U284" s="33" t="str">
        <f t="shared" si="347"/>
        <v>$U$196</v>
      </c>
      <c r="V284" s="33" t="str">
        <f t="shared" si="347"/>
        <v>$V$196</v>
      </c>
      <c r="W284" s="33" t="str">
        <f t="shared" si="347"/>
        <v>$W$196</v>
      </c>
      <c r="X284" s="33" t="str">
        <f t="shared" si="347"/>
        <v>$X$196</v>
      </c>
      <c r="Y284" s="33" t="str">
        <f t="shared" si="347"/>
        <v>$Y$196</v>
      </c>
      <c r="Z284" s="33" t="str">
        <f t="shared" si="347"/>
        <v>$Z$196</v>
      </c>
      <c r="AA284" s="33" t="str">
        <f t="shared" si="347"/>
        <v>$AA$196</v>
      </c>
      <c r="AB284" s="33" t="str">
        <f t="shared" si="347"/>
        <v>$AB$196</v>
      </c>
      <c r="AC284" s="33" t="str">
        <f t="shared" si="347"/>
        <v>$AC$196</v>
      </c>
      <c r="AD284" s="33" t="str">
        <f t="shared" si="347"/>
        <v>$AD$196</v>
      </c>
      <c r="AE284" s="33" t="str">
        <f t="shared" si="347"/>
        <v>$AE$196</v>
      </c>
      <c r="AF284" s="33" t="str">
        <f t="shared" si="347"/>
        <v>$AF$196</v>
      </c>
      <c r="AG284" s="33" t="str">
        <f t="shared" si="347"/>
        <v>$AG$196</v>
      </c>
      <c r="AH284" s="33" t="str">
        <f t="shared" si="347"/>
        <v>$AH$196</v>
      </c>
      <c r="AI284" s="33" t="str">
        <f t="shared" si="347"/>
        <v>$AI$196</v>
      </c>
      <c r="AJ284" s="33" t="str">
        <f t="shared" si="347"/>
        <v>$AJ$196</v>
      </c>
      <c r="AK284" s="33" t="str">
        <f t="shared" si="347"/>
        <v>$AK$196</v>
      </c>
      <c r="AL284" s="33" t="str">
        <f t="shared" si="347"/>
        <v>$AL$196</v>
      </c>
      <c r="AM284" s="33" t="str">
        <f t="shared" si="347"/>
        <v>$AM$196</v>
      </c>
      <c r="AN284" s="33" t="str">
        <f t="shared" si="347"/>
        <v>$AN$196</v>
      </c>
      <c r="AO284" s="33" t="str">
        <f t="shared" si="347"/>
        <v>$AO$196</v>
      </c>
      <c r="AP284" s="33" t="str">
        <f t="shared" si="347"/>
        <v>$AP$196</v>
      </c>
      <c r="AQ284" s="33" t="str">
        <f t="shared" si="347"/>
        <v>$AQ$196</v>
      </c>
      <c r="AR284" s="33" t="str">
        <f t="shared" si="347"/>
        <v>$AR$196</v>
      </c>
      <c r="AS284" s="33" t="str">
        <f t="shared" si="347"/>
        <v>$AS$196</v>
      </c>
      <c r="AT284" s="33" t="str">
        <f t="shared" si="347"/>
        <v>$AT$196</v>
      </c>
      <c r="AU284" s="33" t="str">
        <f t="shared" si="347"/>
        <v>$AU$196</v>
      </c>
      <c r="AV284" s="33" t="str">
        <f t="shared" si="347"/>
        <v>$AV$196</v>
      </c>
      <c r="AW284" s="33" t="str">
        <f t="shared" si="347"/>
        <v>$AW$196</v>
      </c>
      <c r="AX284" s="33" t="str">
        <f t="shared" si="347"/>
        <v>$AX$196</v>
      </c>
      <c r="AY284" s="33" t="str">
        <f t="shared" si="347"/>
        <v>$AY$196</v>
      </c>
      <c r="AZ284" s="33" t="str">
        <f t="shared" si="347"/>
        <v>$AZ$196</v>
      </c>
      <c r="BA284" s="33" t="str">
        <f t="shared" si="347"/>
        <v>$BA$196</v>
      </c>
      <c r="BB284" s="33" t="str">
        <f t="shared" si="347"/>
        <v>$BB$196</v>
      </c>
      <c r="BC284" s="33" t="str">
        <f t="shared" si="347"/>
        <v>$BC$196</v>
      </c>
      <c r="BD284" s="33" t="str">
        <f t="shared" si="347"/>
        <v>$BD$196</v>
      </c>
      <c r="BE284" s="33" t="str">
        <f t="shared" si="347"/>
        <v>$BE$196</v>
      </c>
      <c r="BF284" s="33" t="str">
        <f t="shared" si="347"/>
        <v>$BF$196</v>
      </c>
      <c r="BG284" s="33" t="str">
        <f t="shared" si="347"/>
        <v>$BG$196</v>
      </c>
      <c r="BH284" s="33" t="str">
        <f t="shared" si="347"/>
        <v>$BH$196</v>
      </c>
      <c r="BI284" s="33" t="str">
        <f t="shared" si="347"/>
        <v>$BI$196</v>
      </c>
    </row>
    <row r="285" spans="1:61" ht="32" x14ac:dyDescent="0.3">
      <c r="A285" s="27" t="s">
        <v>798</v>
      </c>
      <c r="B285" s="35" t="str">
        <f>B1</f>
        <v>OVERALL
CLASS</v>
      </c>
      <c r="C285" s="34" t="str">
        <f t="shared" ref="C285:BI285" si="348">C1</f>
        <v>Sc. Upd. Period
(SUP) Class</v>
      </c>
      <c r="D285" s="34" t="str">
        <f t="shared" si="348"/>
        <v>Line Vol. of 
Change Class</v>
      </c>
      <c r="E285" s="34" t="str">
        <f t="shared" si="348"/>
        <v>Line Shape</v>
      </c>
      <c r="F285" s="34" t="str">
        <f t="shared" si="348"/>
        <v>#Active 
commits</v>
      </c>
      <c r="G285" s="34" t="str">
        <f t="shared" si="348"/>
        <v>Acommit
Class</v>
      </c>
      <c r="H285" s="34" t="str">
        <f t="shared" si="348"/>
        <v>#Areeds
postV0</v>
      </c>
      <c r="I285" s="34" t="str">
        <f t="shared" si="348"/>
        <v xml:space="preserve">AReed
CLASS </v>
      </c>
      <c r="J285" s="34" t="str">
        <f t="shared" si="348"/>
        <v>#ATurf
postV0</v>
      </c>
      <c r="K285" s="34" t="str">
        <f t="shared" si="348"/>
        <v>ATurf 
CLASS</v>
      </c>
      <c r="L285" s="34" t="str">
        <f t="shared" si="348"/>
        <v>Turf
Ratio</v>
      </c>
      <c r="M285" s="34" t="str">
        <f t="shared" si="348"/>
        <v>Over SUP as
human time</v>
      </c>
      <c r="N285" s="34" t="str">
        <f t="shared" si="348"/>
        <v>Turf absence /
presence</v>
      </c>
      <c r="O285" s="34" t="str">
        <f t="shared" si="348"/>
        <v>Exceptions?</v>
      </c>
      <c r="P285" s="34" t="str">
        <f t="shared" si="348"/>
        <v>Presence of 
idle periods?</v>
      </c>
      <c r="Q285" s="34" t="str">
        <f t="shared" si="348"/>
        <v>Overall Description</v>
      </c>
      <c r="R285" s="34" t="str">
        <f t="shared" si="348"/>
        <v>Activity Class</v>
      </c>
      <c r="S285" s="34" t="str">
        <f t="shared" si="348"/>
        <v>HB Bias Class
(Exp or Mntnc?)</v>
      </c>
      <c r="T285" s="34" t="str">
        <f t="shared" si="348"/>
        <v>DurationInDays</v>
      </c>
      <c r="U285" s="34" t="str">
        <f t="shared" si="348"/>
        <v>DurationInMonths</v>
      </c>
      <c r="V285" s="34" t="str">
        <f t="shared" si="348"/>
        <v>DurationInYears</v>
      </c>
      <c r="W285" s="34" t="str">
        <f t="shared" si="348"/>
        <v>#Commits</v>
      </c>
      <c r="X285" s="34" t="str">
        <f t="shared" si="348"/>
        <v>ActiveCommitRatio</v>
      </c>
      <c r="Y285" s="34" t="str">
        <f t="shared" si="348"/>
        <v>#Tables@Start</v>
      </c>
      <c r="Z285" s="34" t="str">
        <f t="shared" si="348"/>
        <v>#Tables@End</v>
      </c>
      <c r="AA285" s="34" t="str">
        <f t="shared" si="348"/>
        <v>#Attrs@Start</v>
      </c>
      <c r="AB285" s="34" t="str">
        <f t="shared" si="348"/>
        <v>#Attrs@End</v>
      </c>
      <c r="AC285" s="34" t="str">
        <f t="shared" si="348"/>
        <v>TotalTableInsertions</v>
      </c>
      <c r="AD285" s="34" t="str">
        <f t="shared" si="348"/>
        <v>TotalTableDeletions</v>
      </c>
      <c r="AE285" s="34" t="str">
        <f t="shared" si="348"/>
        <v>TotalAttrInsWithTableIns</v>
      </c>
      <c r="AF285" s="34" t="str">
        <f t="shared" si="348"/>
        <v>TotalAttrbDelWithTableDel</v>
      </c>
      <c r="AG285" s="34" t="str">
        <f t="shared" si="348"/>
        <v>TotalAttrInjected</v>
      </c>
      <c r="AH285" s="34" t="str">
        <f t="shared" si="348"/>
        <v>TotalAttrEjected</v>
      </c>
      <c r="AI285" s="34" t="str">
        <f t="shared" si="348"/>
        <v>TatalAttrWithTypeUpd</v>
      </c>
      <c r="AJ285" s="34" t="str">
        <f t="shared" si="348"/>
        <v>TotalAttrInPKUpd</v>
      </c>
      <c r="AK285" s="34" t="str">
        <f t="shared" si="348"/>
        <v>TotalExpansion</v>
      </c>
      <c r="AL285" s="34" t="str">
        <f t="shared" si="348"/>
        <v>TotalMaintenance</v>
      </c>
      <c r="AM285" s="34" t="str">
        <f t="shared" si="348"/>
        <v>TotalActivity</v>
      </c>
      <c r="AN285" s="34" t="str">
        <f t="shared" si="348"/>
        <v>ExpansionRatePerCommit</v>
      </c>
      <c r="AO285" s="34" t="str">
        <f t="shared" si="348"/>
        <v>ExpansionRatePerMonth</v>
      </c>
      <c r="AP285" s="34" t="str">
        <f t="shared" si="348"/>
        <v>ExpansionRatePeryear</v>
      </c>
      <c r="AQ285" s="34" t="str">
        <f t="shared" si="348"/>
        <v>MaintenanceRatePerCommit</v>
      </c>
      <c r="AR285" s="34" t="str">
        <f t="shared" si="348"/>
        <v>MaintenanceRatePerMonth</v>
      </c>
      <c r="AS285" s="34" t="str">
        <f t="shared" si="348"/>
        <v>MaintenanceRatePeryear</v>
      </c>
      <c r="AT285" s="34" t="str">
        <f t="shared" si="348"/>
        <v>TotalActivityRatePerCommit</v>
      </c>
      <c r="AU285" s="34" t="str">
        <f t="shared" si="348"/>
        <v>TotalActivityPerDay</v>
      </c>
      <c r="AV285" s="34" t="str">
        <f t="shared" si="348"/>
        <v>TotalActivityRatePerMonth</v>
      </c>
      <c r="AW285" s="34" t="str">
        <f t="shared" si="348"/>
        <v>TotalAttrActivityRatePeryear</v>
      </c>
      <c r="AX285" s="34" t="str">
        <f t="shared" si="348"/>
        <v>ResizingRatio</v>
      </c>
      <c r="AY285" s="34" t="str">
        <f t="shared" si="348"/>
        <v>Bias</v>
      </c>
      <c r="AZ285" s="34" t="str">
        <f t="shared" si="348"/>
        <v>Acommits/Month</v>
      </c>
      <c r="BA285" s="34" t="str">
        <f t="shared" si="348"/>
        <v>Commits
/Month</v>
      </c>
      <c r="BB285" s="34" t="str">
        <f t="shared" si="348"/>
        <v>Project #Commits</v>
      </c>
      <c r="BC285" s="34" t="str">
        <f t="shared" si="348"/>
        <v>Project FileUpds</v>
      </c>
      <c r="BD285" s="34" t="str">
        <f t="shared" si="348"/>
        <v>Project Start Date UTC</v>
      </c>
      <c r="BE285" s="34" t="str">
        <f t="shared" si="348"/>
        <v>Project End Date UTC</v>
      </c>
      <c r="BF285" s="34" t="str">
        <f t="shared" si="348"/>
        <v>(PUP) Project Upd Period Days</v>
      </c>
      <c r="BG285" s="34" t="str">
        <f t="shared" si="348"/>
        <v>Project Upd Period Months</v>
      </c>
      <c r="BH285" s="34" t="str">
        <f t="shared" si="348"/>
        <v>SUP_PUP_Ratio</v>
      </c>
      <c r="BI285" s="34" t="str">
        <f t="shared" si="348"/>
        <v>SchemaToPrjCommits</v>
      </c>
    </row>
    <row r="286" spans="1:61" x14ac:dyDescent="0.3">
      <c r="A286" s="27" t="s">
        <v>267</v>
      </c>
      <c r="F286" s="36">
        <f t="shared" ref="F286" ca="1" si="349">AVERAGE(INDIRECT(CONCATENATE(F283,":",F284)))</f>
        <v>43.954545454545453</v>
      </c>
      <c r="G286" s="36"/>
      <c r="H286" s="36">
        <f t="shared" ref="H286" ca="1" si="350">AVERAGE(INDIRECT(CONCATENATE(H283,":",H284)))</f>
        <v>7.3181818181818183</v>
      </c>
      <c r="I286" s="36"/>
      <c r="J286" s="36">
        <f t="shared" ref="J286" ca="1" si="351">AVERAGE(INDIRECT(CONCATENATE(J283,":",J284)))</f>
        <v>36.636363636363633</v>
      </c>
      <c r="K286" s="36"/>
      <c r="L286" s="36"/>
      <c r="M286" s="36"/>
      <c r="N286" s="36"/>
      <c r="O286" s="36"/>
      <c r="P286" s="36"/>
      <c r="Q286" s="36"/>
      <c r="R286" s="36"/>
      <c r="S286" s="36"/>
      <c r="T286" s="36">
        <f t="shared" ref="T286:BA286" ca="1" si="352">AVERAGE(INDIRECT(CONCATENATE(T283,":",T284)))</f>
        <v>1080.4545454545455</v>
      </c>
      <c r="U286" s="36">
        <f t="shared" ca="1" si="352"/>
        <v>35.954545454545453</v>
      </c>
      <c r="V286" s="36">
        <f t="shared" ca="1" si="352"/>
        <v>3.3636363636363638</v>
      </c>
      <c r="W286" s="36">
        <f t="shared" ca="1" si="352"/>
        <v>77.36363636363636</v>
      </c>
      <c r="X286" s="36">
        <f t="shared" ca="1" si="352"/>
        <v>0.69785420510133866</v>
      </c>
      <c r="Y286" s="36">
        <f t="shared" ca="1" si="352"/>
        <v>24.181818181818183</v>
      </c>
      <c r="Z286" s="36">
        <f t="shared" ca="1" si="352"/>
        <v>33.772727272727273</v>
      </c>
      <c r="AA286" s="36">
        <f t="shared" ca="1" si="352"/>
        <v>164.13636363636363</v>
      </c>
      <c r="AB286" s="36">
        <f t="shared" ca="1" si="352"/>
        <v>237.68181818181819</v>
      </c>
      <c r="AC286" s="36">
        <f t="shared" ca="1" si="352"/>
        <v>35.227272727272727</v>
      </c>
      <c r="AD286" s="36">
        <f t="shared" ca="1" si="352"/>
        <v>25.636363636363637</v>
      </c>
      <c r="AE286" s="36">
        <f t="shared" ca="1" si="352"/>
        <v>228.63636363636363</v>
      </c>
      <c r="AF286" s="36">
        <f t="shared" ca="1" si="352"/>
        <v>176.63636363636363</v>
      </c>
      <c r="AG286" s="36">
        <f t="shared" ca="1" si="352"/>
        <v>55.590909090909093</v>
      </c>
      <c r="AH286" s="36">
        <f t="shared" ca="1" si="352"/>
        <v>34.045454545454547</v>
      </c>
      <c r="AI286" s="36">
        <f t="shared" ca="1" si="352"/>
        <v>47.909090909090907</v>
      </c>
      <c r="AJ286" s="36">
        <f t="shared" ca="1" si="352"/>
        <v>3.3181818181818183</v>
      </c>
      <c r="AK286" s="36">
        <f t="shared" ca="1" si="352"/>
        <v>284.22727272727275</v>
      </c>
      <c r="AL286" s="36">
        <f t="shared" ca="1" si="352"/>
        <v>261.90909090909093</v>
      </c>
      <c r="AM286" s="36">
        <f t="shared" ca="1" si="352"/>
        <v>546.13636363636363</v>
      </c>
      <c r="AN286" s="36">
        <f t="shared" ca="1" si="352"/>
        <v>5.4607116382461944</v>
      </c>
      <c r="AO286" s="36">
        <f t="shared" ca="1" si="352"/>
        <v>10.603981231303008</v>
      </c>
      <c r="AP286" s="36">
        <f t="shared" ca="1" si="352"/>
        <v>86.12063492063487</v>
      </c>
      <c r="AQ286" s="36">
        <f t="shared" ca="1" si="352"/>
        <v>5.6267350564265852</v>
      </c>
      <c r="AR286" s="36">
        <f t="shared" ca="1" si="352"/>
        <v>9.4906003906464509</v>
      </c>
      <c r="AS286" s="36">
        <f t="shared" ca="1" si="352"/>
        <v>84.684704184704145</v>
      </c>
      <c r="AT286" s="36">
        <f t="shared" ca="1" si="352"/>
        <v>11.087446694672785</v>
      </c>
      <c r="AU286" s="36">
        <f t="shared" ca="1" si="352"/>
        <v>0.72431979953185144</v>
      </c>
      <c r="AV286" s="36">
        <f t="shared" ca="1" si="352"/>
        <v>20.094581621949462</v>
      </c>
      <c r="AW286" s="36">
        <f t="shared" ca="1" si="352"/>
        <v>170.80533910533907</v>
      </c>
      <c r="AX286" s="36">
        <f t="shared" ca="1" si="352"/>
        <v>1.7592842372844304</v>
      </c>
      <c r="AY286" s="36">
        <f t="shared" ca="1" si="352"/>
        <v>0.5600196805970008</v>
      </c>
      <c r="AZ286" s="36">
        <f t="shared" ca="1" si="352"/>
        <v>1.6895055933234147</v>
      </c>
      <c r="BA286" s="36">
        <f t="shared" ca="1" si="352"/>
        <v>2.3752996181294184</v>
      </c>
      <c r="BB286" s="36">
        <f t="shared" ref="BB286:BC286" ca="1" si="353">AVERAGE(INDIRECT(CONCATENATE(BB283,":",BB284)))</f>
        <v>2321.5</v>
      </c>
      <c r="BC286" s="36">
        <f t="shared" ca="1" si="353"/>
        <v>20389.454545454544</v>
      </c>
      <c r="BD286" s="36"/>
      <c r="BE286" s="36"/>
      <c r="BF286" s="36">
        <f t="shared" ref="BF286:BG286" ca="1" si="354">AVERAGE(INDIRECT(CONCATENATE(BF283,":",BF284)))</f>
        <v>2000.5</v>
      </c>
      <c r="BG286" s="36">
        <f t="shared" ca="1" si="354"/>
        <v>65.272727272727266</v>
      </c>
      <c r="BH286" s="36">
        <f t="shared" ref="BH286:BI286" ca="1" si="355">AVERAGE(INDIRECT(CONCATENATE(BH283,":",BH284)))</f>
        <v>0.57792736978306569</v>
      </c>
      <c r="BI286" s="36">
        <f t="shared" ca="1" si="355"/>
        <v>5.5803099736685957E-2</v>
      </c>
    </row>
    <row r="287" spans="1:61" ht="14.5" x14ac:dyDescent="0.35">
      <c r="A287" s="37" t="s">
        <v>268</v>
      </c>
      <c r="F287" s="38">
        <f t="shared" ref="F287" ca="1" si="356">COUNT(INDIRECT(CONCATENATE(F283,":",F284)))</f>
        <v>22</v>
      </c>
      <c r="G287" s="38"/>
      <c r="H287" s="38">
        <f t="shared" ref="H287" ca="1" si="357">COUNT(INDIRECT(CONCATENATE(H283,":",H284)))</f>
        <v>22</v>
      </c>
      <c r="I287" s="38"/>
      <c r="J287" s="38">
        <f t="shared" ref="J287" ca="1" si="358">COUNT(INDIRECT(CONCATENATE(J283,":",J284)))</f>
        <v>22</v>
      </c>
      <c r="K287" s="38"/>
      <c r="L287" s="38"/>
      <c r="M287" s="38"/>
      <c r="N287" s="38"/>
      <c r="O287" s="38"/>
      <c r="P287" s="38"/>
      <c r="Q287" s="38"/>
      <c r="R287" s="38"/>
      <c r="S287" s="38"/>
      <c r="T287" s="38">
        <f t="shared" ref="T287:BA287" ca="1" si="359">COUNT(INDIRECT(CONCATENATE(T283,":",T284)))</f>
        <v>22</v>
      </c>
      <c r="U287" s="38">
        <f t="shared" ca="1" si="359"/>
        <v>22</v>
      </c>
      <c r="V287" s="38">
        <f t="shared" ca="1" si="359"/>
        <v>22</v>
      </c>
      <c r="W287" s="38">
        <f t="shared" ca="1" si="359"/>
        <v>22</v>
      </c>
      <c r="X287" s="38">
        <f t="shared" ca="1" si="359"/>
        <v>22</v>
      </c>
      <c r="Y287" s="38">
        <f t="shared" ca="1" si="359"/>
        <v>22</v>
      </c>
      <c r="Z287" s="38">
        <f t="shared" ca="1" si="359"/>
        <v>22</v>
      </c>
      <c r="AA287" s="38">
        <f t="shared" ca="1" si="359"/>
        <v>22</v>
      </c>
      <c r="AB287" s="38">
        <f t="shared" ca="1" si="359"/>
        <v>22</v>
      </c>
      <c r="AC287" s="38">
        <f t="shared" ca="1" si="359"/>
        <v>22</v>
      </c>
      <c r="AD287" s="38">
        <f t="shared" ca="1" si="359"/>
        <v>22</v>
      </c>
      <c r="AE287" s="38">
        <f t="shared" ca="1" si="359"/>
        <v>22</v>
      </c>
      <c r="AF287" s="38">
        <f t="shared" ca="1" si="359"/>
        <v>22</v>
      </c>
      <c r="AG287" s="38">
        <f t="shared" ca="1" si="359"/>
        <v>22</v>
      </c>
      <c r="AH287" s="38">
        <f t="shared" ca="1" si="359"/>
        <v>22</v>
      </c>
      <c r="AI287" s="38">
        <f t="shared" ca="1" si="359"/>
        <v>22</v>
      </c>
      <c r="AJ287" s="38">
        <f t="shared" ca="1" si="359"/>
        <v>22</v>
      </c>
      <c r="AK287" s="38">
        <f t="shared" ca="1" si="359"/>
        <v>22</v>
      </c>
      <c r="AL287" s="38">
        <f t="shared" ca="1" si="359"/>
        <v>22</v>
      </c>
      <c r="AM287" s="38">
        <f t="shared" ca="1" si="359"/>
        <v>22</v>
      </c>
      <c r="AN287" s="38">
        <f t="shared" ca="1" si="359"/>
        <v>22</v>
      </c>
      <c r="AO287" s="38">
        <f t="shared" ca="1" si="359"/>
        <v>22</v>
      </c>
      <c r="AP287" s="38">
        <f t="shared" ca="1" si="359"/>
        <v>22</v>
      </c>
      <c r="AQ287" s="38">
        <f t="shared" ca="1" si="359"/>
        <v>22</v>
      </c>
      <c r="AR287" s="38">
        <f t="shared" ca="1" si="359"/>
        <v>22</v>
      </c>
      <c r="AS287" s="38">
        <f t="shared" ca="1" si="359"/>
        <v>22</v>
      </c>
      <c r="AT287" s="38">
        <f t="shared" ca="1" si="359"/>
        <v>22</v>
      </c>
      <c r="AU287" s="38">
        <f t="shared" ca="1" si="359"/>
        <v>22</v>
      </c>
      <c r="AV287" s="38">
        <f t="shared" ca="1" si="359"/>
        <v>22</v>
      </c>
      <c r="AW287" s="38">
        <f t="shared" ca="1" si="359"/>
        <v>22</v>
      </c>
      <c r="AX287" s="38">
        <f t="shared" ca="1" si="359"/>
        <v>22</v>
      </c>
      <c r="AY287" s="38">
        <f t="shared" ca="1" si="359"/>
        <v>22</v>
      </c>
      <c r="AZ287" s="38">
        <f t="shared" ca="1" si="359"/>
        <v>22</v>
      </c>
      <c r="BA287" s="38">
        <f t="shared" ca="1" si="359"/>
        <v>22</v>
      </c>
      <c r="BB287" s="38">
        <f t="shared" ref="BB287:BC287" ca="1" si="360">COUNT(INDIRECT(CONCATENATE(BB283,":",BB284)))</f>
        <v>22</v>
      </c>
      <c r="BC287" s="38">
        <f t="shared" ca="1" si="360"/>
        <v>22</v>
      </c>
      <c r="BD287" s="38"/>
      <c r="BE287" s="38"/>
      <c r="BF287" s="38">
        <f t="shared" ref="BF287:BG287" ca="1" si="361">COUNT(INDIRECT(CONCATENATE(BF283,":",BF284)))</f>
        <v>22</v>
      </c>
      <c r="BG287" s="38">
        <f t="shared" ca="1" si="361"/>
        <v>22</v>
      </c>
      <c r="BH287" s="38">
        <f t="shared" ref="BH287:BI287" ca="1" si="362">COUNT(INDIRECT(CONCATENATE(BH283,":",BH284)))</f>
        <v>22</v>
      </c>
      <c r="BI287" s="38">
        <f t="shared" ca="1" si="362"/>
        <v>22</v>
      </c>
    </row>
    <row r="288" spans="1:61" x14ac:dyDescent="0.3">
      <c r="A288" s="27" t="s">
        <v>264</v>
      </c>
      <c r="F288" s="32">
        <f t="shared" ref="F288" ca="1" si="363">MAX(INDIRECT(CONCATENATE(F283,":",F284)))</f>
        <v>232</v>
      </c>
      <c r="G288" s="32"/>
      <c r="H288" s="32">
        <f t="shared" ref="H288" ca="1" si="364">MAX(INDIRECT(CONCATENATE(H283,":",H284)))</f>
        <v>31</v>
      </c>
      <c r="J288" s="32">
        <f t="shared" ref="J288" ca="1" si="365">MAX(INDIRECT(CONCATENATE(J283,":",J284)))</f>
        <v>207</v>
      </c>
      <c r="K288" s="32"/>
      <c r="L288" s="32"/>
      <c r="Q288" s="32"/>
      <c r="R288" s="32"/>
      <c r="S288" s="32"/>
      <c r="T288" s="32">
        <f t="shared" ref="T288:BA288" ca="1" si="366">MAX(INDIRECT(CONCATENATE(T283,":",T284)))</f>
        <v>3170</v>
      </c>
      <c r="U288" s="32">
        <f t="shared" ca="1" si="366"/>
        <v>105</v>
      </c>
      <c r="V288" s="32">
        <f t="shared" ca="1" si="366"/>
        <v>9</v>
      </c>
      <c r="W288" s="32">
        <f t="shared" ca="1" si="366"/>
        <v>516</v>
      </c>
      <c r="X288" s="32">
        <f t="shared" ca="1" si="366"/>
        <v>0.92307692307692313</v>
      </c>
      <c r="Y288" s="32">
        <f t="shared" ca="1" si="366"/>
        <v>61</v>
      </c>
      <c r="Z288" s="32">
        <f t="shared" ca="1" si="366"/>
        <v>135</v>
      </c>
      <c r="AA288" s="32">
        <f t="shared" ca="1" si="366"/>
        <v>430</v>
      </c>
      <c r="AB288" s="32">
        <f t="shared" ca="1" si="366"/>
        <v>819</v>
      </c>
      <c r="AC288" s="32">
        <f t="shared" ca="1" si="366"/>
        <v>301</v>
      </c>
      <c r="AD288" s="32">
        <f t="shared" ca="1" si="366"/>
        <v>214</v>
      </c>
      <c r="AE288" s="32">
        <f t="shared" ca="1" si="366"/>
        <v>1774</v>
      </c>
      <c r="AF288" s="32">
        <f t="shared" ca="1" si="366"/>
        <v>1321</v>
      </c>
      <c r="AG288" s="32">
        <f t="shared" ca="1" si="366"/>
        <v>278</v>
      </c>
      <c r="AH288" s="32">
        <f t="shared" ca="1" si="366"/>
        <v>184</v>
      </c>
      <c r="AI288" s="32">
        <f t="shared" ca="1" si="366"/>
        <v>331</v>
      </c>
      <c r="AJ288" s="32">
        <f t="shared" ca="1" si="366"/>
        <v>54</v>
      </c>
      <c r="AK288" s="32">
        <f t="shared" ca="1" si="366"/>
        <v>2014</v>
      </c>
      <c r="AL288" s="32">
        <f t="shared" ca="1" si="366"/>
        <v>1831</v>
      </c>
      <c r="AM288" s="32">
        <f t="shared" ca="1" si="366"/>
        <v>3845</v>
      </c>
      <c r="AN288" s="32">
        <f t="shared" ca="1" si="366"/>
        <v>27.3888888888888</v>
      </c>
      <c r="AO288" s="32">
        <f t="shared" ca="1" si="366"/>
        <v>46.3333333333333</v>
      </c>
      <c r="AP288" s="32">
        <f t="shared" ca="1" si="366"/>
        <v>268</v>
      </c>
      <c r="AQ288" s="32">
        <f t="shared" ca="1" si="366"/>
        <v>43</v>
      </c>
      <c r="AR288" s="32">
        <f t="shared" ca="1" si="366"/>
        <v>59.1666666666666</v>
      </c>
      <c r="AS288" s="32">
        <f t="shared" ca="1" si="366"/>
        <v>387</v>
      </c>
      <c r="AT288" s="32">
        <f t="shared" ca="1" si="366"/>
        <v>70.3888888888888</v>
      </c>
      <c r="AU288" s="32">
        <f t="shared" ca="1" si="366"/>
        <v>3.8220858895705523</v>
      </c>
      <c r="AV288" s="32">
        <f t="shared" ca="1" si="366"/>
        <v>103.833333333333</v>
      </c>
      <c r="AW288" s="32">
        <f t="shared" ca="1" si="366"/>
        <v>633.5</v>
      </c>
      <c r="AX288" s="32">
        <f t="shared" ca="1" si="366"/>
        <v>5.5</v>
      </c>
      <c r="AY288" s="32">
        <f t="shared" ca="1" si="366"/>
        <v>0.87096774193548387</v>
      </c>
      <c r="AZ288" s="32">
        <f t="shared" ca="1" si="366"/>
        <v>7</v>
      </c>
      <c r="BA288" s="32">
        <f t="shared" ca="1" si="366"/>
        <v>8.3333333333333339</v>
      </c>
      <c r="BB288" s="32">
        <f t="shared" ref="BB288:BC288" ca="1" si="367">MAX(INDIRECT(CONCATENATE(BB283,":",BB284)))</f>
        <v>7498</v>
      </c>
      <c r="BC288" s="32">
        <f t="shared" ca="1" si="367"/>
        <v>114511</v>
      </c>
      <c r="BD288" s="32"/>
      <c r="BE288" s="32"/>
      <c r="BF288" s="32">
        <f t="shared" ref="BF288:BG288" ca="1" si="368">MAX(INDIRECT(CONCATENATE(BF283,":",BF284)))</f>
        <v>6031</v>
      </c>
      <c r="BG288" s="32">
        <f t="shared" ca="1" si="368"/>
        <v>198</v>
      </c>
      <c r="BH288" s="32">
        <f t="shared" ref="BH288:BI288" ca="1" si="369">MAX(INDIRECT(CONCATENATE(BH283,":",BH284)))</f>
        <v>1</v>
      </c>
      <c r="BI288" s="32">
        <f t="shared" ca="1" si="369"/>
        <v>0.189873417721519</v>
      </c>
    </row>
    <row r="289" spans="1:61" x14ac:dyDescent="0.3">
      <c r="A289" s="27" t="s">
        <v>269</v>
      </c>
      <c r="F289" s="36">
        <f t="shared" ref="F289" ca="1" si="370">MEDIAN(INDIRECT(CONCATENATE(F283,":",F284)))</f>
        <v>22</v>
      </c>
      <c r="G289" s="36"/>
      <c r="H289" s="36">
        <f t="shared" ref="H289" ca="1" si="371">MEDIAN(INDIRECT(CONCATENATE(H283,":",H284)))</f>
        <v>5.5</v>
      </c>
      <c r="I289" s="36"/>
      <c r="J289" s="36">
        <f t="shared" ref="J289" ca="1" si="372">MEDIAN(INDIRECT(CONCATENATE(J283,":",J284)))</f>
        <v>18.5</v>
      </c>
      <c r="K289" s="36"/>
      <c r="L289" s="36"/>
      <c r="M289" s="36"/>
      <c r="N289" s="36"/>
      <c r="O289" s="36"/>
      <c r="P289" s="36"/>
      <c r="Q289" s="36"/>
      <c r="R289" s="36"/>
      <c r="S289" s="36"/>
      <c r="T289" s="36">
        <f t="shared" ref="T289:BA289" ca="1" si="373">MEDIAN(INDIRECT(CONCATENATE(T283,":",T284)))</f>
        <v>940</v>
      </c>
      <c r="U289" s="36">
        <f t="shared" ca="1" si="373"/>
        <v>31</v>
      </c>
      <c r="V289" s="36">
        <f t="shared" ca="1" si="373"/>
        <v>3</v>
      </c>
      <c r="W289" s="36">
        <f t="shared" ca="1" si="373"/>
        <v>36.5</v>
      </c>
      <c r="X289" s="36">
        <f t="shared" ca="1" si="373"/>
        <v>0.77350427350427353</v>
      </c>
      <c r="Y289" s="36">
        <f t="shared" ca="1" si="373"/>
        <v>20</v>
      </c>
      <c r="Z289" s="36">
        <f t="shared" ca="1" si="373"/>
        <v>22.5</v>
      </c>
      <c r="AA289" s="36">
        <f t="shared" ca="1" si="373"/>
        <v>147</v>
      </c>
      <c r="AB289" s="36">
        <f t="shared" ca="1" si="373"/>
        <v>194.5</v>
      </c>
      <c r="AC289" s="36">
        <f t="shared" ca="1" si="373"/>
        <v>24</v>
      </c>
      <c r="AD289" s="36">
        <f t="shared" ca="1" si="373"/>
        <v>9</v>
      </c>
      <c r="AE289" s="36">
        <f t="shared" ca="1" si="373"/>
        <v>112</v>
      </c>
      <c r="AF289" s="36">
        <f t="shared" ca="1" si="373"/>
        <v>55.5</v>
      </c>
      <c r="AG289" s="36">
        <f t="shared" ca="1" si="373"/>
        <v>32.5</v>
      </c>
      <c r="AH289" s="36">
        <f t="shared" ca="1" si="373"/>
        <v>13</v>
      </c>
      <c r="AI289" s="36">
        <f t="shared" ca="1" si="373"/>
        <v>16.5</v>
      </c>
      <c r="AJ289" s="36">
        <f t="shared" ca="1" si="373"/>
        <v>0</v>
      </c>
      <c r="AK289" s="36">
        <f t="shared" ca="1" si="373"/>
        <v>143</v>
      </c>
      <c r="AL289" s="36">
        <f t="shared" ca="1" si="373"/>
        <v>104.5</v>
      </c>
      <c r="AM289" s="36">
        <f t="shared" ca="1" si="373"/>
        <v>254</v>
      </c>
      <c r="AN289" s="36">
        <f t="shared" ca="1" si="373"/>
        <v>3.8857609139126801</v>
      </c>
      <c r="AO289" s="36">
        <f t="shared" ca="1" si="373"/>
        <v>5.5208791208791155</v>
      </c>
      <c r="AP289" s="36">
        <f t="shared" ca="1" si="373"/>
        <v>61.8333333333333</v>
      </c>
      <c r="AQ289" s="36">
        <f t="shared" ca="1" si="373"/>
        <v>2.77513227513227</v>
      </c>
      <c r="AR289" s="36">
        <f t="shared" ca="1" si="373"/>
        <v>4.4525641025640947</v>
      </c>
      <c r="AS289" s="36">
        <f t="shared" ca="1" si="373"/>
        <v>42</v>
      </c>
      <c r="AT289" s="36">
        <f t="shared" ca="1" si="373"/>
        <v>7.5468278253773953</v>
      </c>
      <c r="AU289" s="36">
        <f t="shared" ca="1" si="373"/>
        <v>0.36091403253185672</v>
      </c>
      <c r="AV289" s="36">
        <f t="shared" ca="1" si="373"/>
        <v>10.932126696832551</v>
      </c>
      <c r="AW289" s="36">
        <f t="shared" ca="1" si="373"/>
        <v>121.6666666666665</v>
      </c>
      <c r="AX289" s="36">
        <f t="shared" ca="1" si="373"/>
        <v>1.3613911290322549</v>
      </c>
      <c r="AY289" s="36">
        <f t="shared" ca="1" si="373"/>
        <v>0.55510896271765842</v>
      </c>
      <c r="AZ289" s="36">
        <f t="shared" ca="1" si="373"/>
        <v>0.82058823529411762</v>
      </c>
      <c r="BA289" s="36">
        <f t="shared" ca="1" si="373"/>
        <v>1.3823529411764706</v>
      </c>
      <c r="BB289" s="36">
        <f t="shared" ref="BB289:BC289" ca="1" si="374">MEDIAN(INDIRECT(CONCATENATE(BB283,":",BB284)))</f>
        <v>976</v>
      </c>
      <c r="BC289" s="36">
        <f t="shared" ca="1" si="374"/>
        <v>12880.5</v>
      </c>
      <c r="BD289" s="36"/>
      <c r="BE289" s="36"/>
      <c r="BF289" s="36">
        <f t="shared" ref="BF289:BG289" ca="1" si="375">MEDIAN(INDIRECT(CONCATENATE(BF283,":",BF284)))</f>
        <v>1534</v>
      </c>
      <c r="BG289" s="36">
        <f t="shared" ca="1" si="375"/>
        <v>50</v>
      </c>
      <c r="BH289" s="36">
        <f t="shared" ref="BH289:BI289" ca="1" si="376">MEDIAN(INDIRECT(CONCATENATE(BH283,":",BH284)))</f>
        <v>0.52663589722023629</v>
      </c>
      <c r="BI289" s="36">
        <f t="shared" ca="1" si="376"/>
        <v>5.6805549837374944E-2</v>
      </c>
    </row>
    <row r="290" spans="1:61" x14ac:dyDescent="0.3">
      <c r="A290" s="27" t="s">
        <v>265</v>
      </c>
      <c r="F290" s="32">
        <f t="shared" ref="F290" ca="1" si="377">MIN(INDIRECT(CONCATENATE(F283,":",F284)))</f>
        <v>7</v>
      </c>
      <c r="G290" s="32"/>
      <c r="H290" s="32">
        <f t="shared" ref="H290" ca="1" si="378">MIN(INDIRECT(CONCATENATE(H283,":",H284)))</f>
        <v>1</v>
      </c>
      <c r="J290" s="32">
        <f t="shared" ref="J290" ca="1" si="379">MIN(INDIRECT(CONCATENATE(J283,":",J284)))</f>
        <v>0</v>
      </c>
      <c r="K290" s="32"/>
      <c r="L290" s="32"/>
      <c r="Q290" s="32"/>
      <c r="R290" s="32"/>
      <c r="S290" s="32"/>
      <c r="T290" s="32">
        <f t="shared" ref="T290:BA290" ca="1" si="380">MIN(INDIRECT(CONCATENATE(T283,":",T284)))</f>
        <v>63</v>
      </c>
      <c r="U290" s="32">
        <f t="shared" ca="1" si="380"/>
        <v>3</v>
      </c>
      <c r="V290" s="32">
        <f t="shared" ca="1" si="380"/>
        <v>1</v>
      </c>
      <c r="W290" s="32">
        <f t="shared" ca="1" si="380"/>
        <v>9</v>
      </c>
      <c r="X290" s="32">
        <f t="shared" ca="1" si="380"/>
        <v>0.23684210526315788</v>
      </c>
      <c r="Y290" s="32">
        <f t="shared" ca="1" si="380"/>
        <v>2</v>
      </c>
      <c r="Z290" s="32">
        <f t="shared" ca="1" si="380"/>
        <v>1</v>
      </c>
      <c r="AA290" s="32">
        <f t="shared" ca="1" si="380"/>
        <v>23</v>
      </c>
      <c r="AB290" s="32">
        <f t="shared" ca="1" si="380"/>
        <v>8</v>
      </c>
      <c r="AC290" s="32">
        <f t="shared" ca="1" si="380"/>
        <v>0</v>
      </c>
      <c r="AD290" s="32">
        <f t="shared" ca="1" si="380"/>
        <v>0</v>
      </c>
      <c r="AE290" s="32">
        <f t="shared" ca="1" si="380"/>
        <v>0</v>
      </c>
      <c r="AF290" s="32">
        <f t="shared" ca="1" si="380"/>
        <v>0</v>
      </c>
      <c r="AG290" s="32">
        <f t="shared" ca="1" si="380"/>
        <v>0</v>
      </c>
      <c r="AH290" s="32">
        <f t="shared" ca="1" si="380"/>
        <v>0</v>
      </c>
      <c r="AI290" s="32">
        <f t="shared" ca="1" si="380"/>
        <v>0</v>
      </c>
      <c r="AJ290" s="32">
        <f t="shared" ca="1" si="380"/>
        <v>0</v>
      </c>
      <c r="AK290" s="32">
        <f t="shared" ca="1" si="380"/>
        <v>25</v>
      </c>
      <c r="AL290" s="32">
        <f t="shared" ca="1" si="380"/>
        <v>33</v>
      </c>
      <c r="AM290" s="32">
        <f t="shared" ca="1" si="380"/>
        <v>112</v>
      </c>
      <c r="AN290" s="32">
        <f t="shared" ca="1" si="380"/>
        <v>0.952380952380952</v>
      </c>
      <c r="AO290" s="32">
        <f t="shared" ca="1" si="380"/>
        <v>1.4285714285714199</v>
      </c>
      <c r="AP290" s="32">
        <f t="shared" ca="1" si="380"/>
        <v>17.1428571428571</v>
      </c>
      <c r="AQ290" s="32">
        <f t="shared" ca="1" si="380"/>
        <v>0.56756756756756699</v>
      </c>
      <c r="AR290" s="32">
        <f t="shared" ca="1" si="380"/>
        <v>0.6875</v>
      </c>
      <c r="AS290" s="32">
        <f t="shared" ca="1" si="380"/>
        <v>8.25</v>
      </c>
      <c r="AT290" s="32">
        <f t="shared" ca="1" si="380"/>
        <v>2.4126984126984099</v>
      </c>
      <c r="AU290" s="32">
        <f t="shared" ca="1" si="380"/>
        <v>7.8038674033149166E-2</v>
      </c>
      <c r="AV290" s="32">
        <f t="shared" ca="1" si="380"/>
        <v>2.3541666666666599</v>
      </c>
      <c r="AW290" s="32">
        <f t="shared" ca="1" si="380"/>
        <v>28.25</v>
      </c>
      <c r="AX290" s="32">
        <f t="shared" ca="1" si="380"/>
        <v>0.1</v>
      </c>
      <c r="AY290" s="32">
        <f t="shared" ca="1" si="380"/>
        <v>0.14367816091954022</v>
      </c>
      <c r="AZ290" s="32">
        <f t="shared" ca="1" si="380"/>
        <v>0.2857142857142857</v>
      </c>
      <c r="BA290" s="32">
        <f t="shared" ca="1" si="380"/>
        <v>0.42857142857142855</v>
      </c>
      <c r="BB290" s="32">
        <f t="shared" ref="BB290:BC290" ca="1" si="381">MIN(INDIRECT(CONCATENATE(BB283,":",BB284)))</f>
        <v>79</v>
      </c>
      <c r="BC290" s="32">
        <f t="shared" ca="1" si="381"/>
        <v>265</v>
      </c>
      <c r="BD290" s="32"/>
      <c r="BE290" s="32"/>
      <c r="BF290" s="32">
        <f t="shared" ref="BF290:BG290" ca="1" si="382">MIN(INDIRECT(CONCATENATE(BF283,":",BF284)))</f>
        <v>211</v>
      </c>
      <c r="BG290" s="32">
        <f t="shared" ca="1" si="382"/>
        <v>6</v>
      </c>
      <c r="BH290" s="32">
        <f t="shared" ref="BH290:BI290" ca="1" si="383">MIN(INDIRECT(CONCATENATE(BH283,":",BH284)))</f>
        <v>7.0800862211905152E-2</v>
      </c>
      <c r="BI290" s="32">
        <f t="shared" ca="1" si="383"/>
        <v>2.0827134781315083E-3</v>
      </c>
    </row>
    <row r="291" spans="1:61" x14ac:dyDescent="0.3">
      <c r="A291" s="29"/>
      <c r="H291" s="27"/>
      <c r="I291" s="27"/>
      <c r="M291" s="27"/>
      <c r="N291" s="27"/>
      <c r="O291" s="27"/>
      <c r="P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61" x14ac:dyDescent="0.3">
      <c r="A292" s="27" t="s">
        <v>271</v>
      </c>
      <c r="F292" s="32">
        <f t="shared" ref="F292" ca="1" si="384">MODE(INDIRECT(CONCATENATE(F283,":",F284)))</f>
        <v>21</v>
      </c>
      <c r="G292" s="32"/>
      <c r="H292" s="32">
        <f t="shared" ref="H292" ca="1" si="385">MODE(INDIRECT(CONCATENATE(H283,":",H284)))</f>
        <v>3</v>
      </c>
      <c r="J292" s="32">
        <f t="shared" ref="J292" ca="1" si="386">MODE(INDIRECT(CONCATENATE(J283,":",J284)))</f>
        <v>18</v>
      </c>
      <c r="K292" s="32"/>
      <c r="L292" s="32"/>
      <c r="Q292" s="32"/>
      <c r="R292" s="32"/>
      <c r="S292" s="32"/>
      <c r="T292" s="32" t="e">
        <f ca="1">MODE(INDIRECT(CONCATENATE(T283,":",T284)))</f>
        <v>#N/A</v>
      </c>
      <c r="U292" s="32">
        <f ca="1">MODE(INDIRECT(CONCATENATE(U283,":",U284)))</f>
        <v>15</v>
      </c>
      <c r="V292" s="32">
        <f t="shared" ref="V292:BA292" ca="1" si="387">MODE(INDIRECT(CONCATENATE(V283,":",V284)))</f>
        <v>2</v>
      </c>
      <c r="W292" s="32">
        <f t="shared" ca="1" si="387"/>
        <v>24</v>
      </c>
      <c r="X292" s="32">
        <f t="shared" ca="1" si="387"/>
        <v>0.66666666666666663</v>
      </c>
      <c r="Y292" s="32">
        <f t="shared" ca="1" si="387"/>
        <v>10</v>
      </c>
      <c r="Z292" s="32">
        <f t="shared" ca="1" si="387"/>
        <v>22</v>
      </c>
      <c r="AA292" s="32" t="e">
        <f t="shared" ca="1" si="387"/>
        <v>#N/A</v>
      </c>
      <c r="AB292" s="32" t="e">
        <f t="shared" ca="1" si="387"/>
        <v>#N/A</v>
      </c>
      <c r="AC292" s="32">
        <f t="shared" ca="1" si="387"/>
        <v>17</v>
      </c>
      <c r="AD292" s="32">
        <f t="shared" ca="1" si="387"/>
        <v>0</v>
      </c>
      <c r="AE292" s="32">
        <f t="shared" ca="1" si="387"/>
        <v>68</v>
      </c>
      <c r="AF292" s="32">
        <f t="shared" ca="1" si="387"/>
        <v>0</v>
      </c>
      <c r="AG292" s="32">
        <f t="shared" ca="1" si="387"/>
        <v>0</v>
      </c>
      <c r="AH292" s="32">
        <f t="shared" ca="1" si="387"/>
        <v>11</v>
      </c>
      <c r="AI292" s="32">
        <f t="shared" ca="1" si="387"/>
        <v>6</v>
      </c>
      <c r="AJ292" s="32">
        <f t="shared" ca="1" si="387"/>
        <v>0</v>
      </c>
      <c r="AK292" s="32">
        <f t="shared" ca="1" si="387"/>
        <v>139</v>
      </c>
      <c r="AL292" s="32">
        <f t="shared" ca="1" si="387"/>
        <v>95</v>
      </c>
      <c r="AM292" s="32" t="e">
        <f t="shared" ca="1" si="387"/>
        <v>#N/A</v>
      </c>
      <c r="AN292" s="32" t="e">
        <f t="shared" ca="1" si="387"/>
        <v>#N/A</v>
      </c>
      <c r="AO292" s="32" t="e">
        <f t="shared" ca="1" si="387"/>
        <v>#N/A</v>
      </c>
      <c r="AP292" s="32" t="e">
        <f t="shared" ca="1" si="387"/>
        <v>#N/A</v>
      </c>
      <c r="AQ292" s="32" t="e">
        <f t="shared" ca="1" si="387"/>
        <v>#N/A</v>
      </c>
      <c r="AR292" s="32" t="e">
        <f t="shared" ca="1" si="387"/>
        <v>#N/A</v>
      </c>
      <c r="AS292" s="32">
        <f t="shared" ca="1" si="387"/>
        <v>22</v>
      </c>
      <c r="AT292" s="32">
        <f t="shared" ca="1" si="387"/>
        <v>8</v>
      </c>
      <c r="AU292" s="32" t="e">
        <f t="shared" ca="1" si="387"/>
        <v>#N/A</v>
      </c>
      <c r="AV292" s="32" t="e">
        <f t="shared" ca="1" si="387"/>
        <v>#N/A</v>
      </c>
      <c r="AW292" s="32" t="e">
        <f t="shared" ca="1" si="387"/>
        <v>#N/A</v>
      </c>
      <c r="AX292" s="32">
        <f t="shared" ca="1" si="387"/>
        <v>1</v>
      </c>
      <c r="AY292" s="32" t="e">
        <f t="shared" ca="1" si="387"/>
        <v>#N/A</v>
      </c>
      <c r="AZ292" s="32" t="e">
        <f t="shared" ca="1" si="387"/>
        <v>#N/A</v>
      </c>
      <c r="BA292" s="32" t="e">
        <f t="shared" ca="1" si="387"/>
        <v>#N/A</v>
      </c>
      <c r="BB292" s="32" t="e">
        <f t="shared" ref="BB292:BC292" ca="1" si="388">MODE(INDIRECT(CONCATENATE(BB283,":",BB284)))</f>
        <v>#N/A</v>
      </c>
      <c r="BC292" s="32" t="e">
        <f t="shared" ca="1" si="388"/>
        <v>#N/A</v>
      </c>
      <c r="BD292" s="32"/>
      <c r="BE292" s="32"/>
      <c r="BF292" s="32">
        <f t="shared" ref="BF292:BG292" ca="1" si="389">MODE(INDIRECT(CONCATENATE(BF283,":",BF284)))</f>
        <v>1217</v>
      </c>
      <c r="BG292" s="32">
        <f t="shared" ca="1" si="389"/>
        <v>39</v>
      </c>
      <c r="BH292" s="32" t="e">
        <f t="shared" ref="BH292:BI292" ca="1" si="390">MODE(INDIRECT(CONCATENATE(BH283,":",BH284)))</f>
        <v>#N/A</v>
      </c>
      <c r="BI292" s="32" t="e">
        <f t="shared" ca="1" si="390"/>
        <v>#N/A</v>
      </c>
    </row>
    <row r="293" spans="1:61" x14ac:dyDescent="0.3">
      <c r="A293" s="27" t="s">
        <v>270</v>
      </c>
      <c r="F293" s="36">
        <f t="shared" ref="F293" ca="1" si="391">STDEVP(INDIRECT(CONCATENATE(F283,":",F284)))</f>
        <v>53.018416416739974</v>
      </c>
      <c r="G293" s="36"/>
      <c r="H293" s="36">
        <f t="shared" ref="H293" ca="1" si="392">STDEVP(INDIRECT(CONCATENATE(H283,":",H284)))</f>
        <v>7.2887607353960551</v>
      </c>
      <c r="I293" s="36"/>
      <c r="J293" s="36">
        <f t="shared" ref="J293" ca="1" si="393">STDEVP(INDIRECT(CONCATENATE(J283,":",J284)))</f>
        <v>47.002461690412318</v>
      </c>
      <c r="K293" s="36"/>
      <c r="L293" s="36"/>
      <c r="M293" s="36"/>
      <c r="N293" s="36"/>
      <c r="O293" s="36"/>
      <c r="P293" s="36"/>
      <c r="Q293" s="36"/>
      <c r="R293" s="36"/>
      <c r="S293" s="36"/>
      <c r="T293" s="36">
        <f t="shared" ref="T293:BA293" ca="1" si="394">STDEVP(INDIRECT(CONCATENATE(T283,":",T284)))</f>
        <v>796.36867474537348</v>
      </c>
      <c r="U293" s="36">
        <f t="shared" ca="1" si="394"/>
        <v>26.140315906707773</v>
      </c>
      <c r="V293" s="36">
        <f t="shared" ca="1" si="394"/>
        <v>2.1007672742347898</v>
      </c>
      <c r="W293" s="36">
        <f t="shared" ca="1" si="394"/>
        <v>113.5415604543694</v>
      </c>
      <c r="X293" s="36">
        <f t="shared" ca="1" si="394"/>
        <v>0.18980901803976269</v>
      </c>
      <c r="Y293" s="36">
        <f t="shared" ca="1" si="394"/>
        <v>17.517877527196362</v>
      </c>
      <c r="Z293" s="36">
        <f t="shared" ca="1" si="394"/>
        <v>27.85992856837057</v>
      </c>
      <c r="AA293" s="36">
        <f t="shared" ca="1" si="394"/>
        <v>123.25925945470513</v>
      </c>
      <c r="AB293" s="36">
        <f t="shared" ca="1" si="394"/>
        <v>181.37765382148135</v>
      </c>
      <c r="AC293" s="36">
        <f t="shared" ca="1" si="394"/>
        <v>59.846722260197808</v>
      </c>
      <c r="AD293" s="36">
        <f t="shared" ca="1" si="394"/>
        <v>45.805463602803634</v>
      </c>
      <c r="AE293" s="36">
        <f t="shared" ca="1" si="394"/>
        <v>359.3244349982017</v>
      </c>
      <c r="AF293" s="36">
        <f t="shared" ca="1" si="394"/>
        <v>300.13202329134867</v>
      </c>
      <c r="AG293" s="36">
        <f t="shared" ca="1" si="394"/>
        <v>69.720649798065295</v>
      </c>
      <c r="AH293" s="36">
        <f t="shared" ca="1" si="394"/>
        <v>49.715990909023581</v>
      </c>
      <c r="AI293" s="36">
        <f t="shared" ca="1" si="394"/>
        <v>76.577298493927685</v>
      </c>
      <c r="AJ293" s="36">
        <f t="shared" ca="1" si="394"/>
        <v>11.327305559561347</v>
      </c>
      <c r="AK293" s="36">
        <f t="shared" ca="1" si="394"/>
        <v>410.15373302061244</v>
      </c>
      <c r="AL293" s="36">
        <f t="shared" ca="1" si="394"/>
        <v>396.46436376493813</v>
      </c>
      <c r="AM293" s="36">
        <f t="shared" ca="1" si="394"/>
        <v>798.60795339336596</v>
      </c>
      <c r="AN293" s="36">
        <f t="shared" ca="1" si="394"/>
        <v>5.4204380184820984</v>
      </c>
      <c r="AO293" s="36">
        <f t="shared" ca="1" si="394"/>
        <v>12.192063574485044</v>
      </c>
      <c r="AP293" s="36">
        <f t="shared" ca="1" si="394"/>
        <v>72.406768968102597</v>
      </c>
      <c r="AQ293" s="36">
        <f t="shared" ca="1" si="394"/>
        <v>8.7715121404799739</v>
      </c>
      <c r="AR293" s="36">
        <f t="shared" ca="1" si="394"/>
        <v>13.109205921953457</v>
      </c>
      <c r="AS293" s="36">
        <f t="shared" ca="1" si="394"/>
        <v>102.7480037514775</v>
      </c>
      <c r="AT293" s="36">
        <f t="shared" ca="1" si="394"/>
        <v>13.946539311532167</v>
      </c>
      <c r="AU293" s="36">
        <f t="shared" ca="1" si="394"/>
        <v>0.91744076272669306</v>
      </c>
      <c r="AV293" s="36">
        <f t="shared" ca="1" si="394"/>
        <v>23.675176021391216</v>
      </c>
      <c r="AW293" s="36">
        <f t="shared" ca="1" si="394"/>
        <v>168.34951401602035</v>
      </c>
      <c r="AX293" s="36">
        <f t="shared" ca="1" si="394"/>
        <v>1.2613262448019766</v>
      </c>
      <c r="AY293" s="36">
        <f t="shared" ca="1" si="394"/>
        <v>0.16674732090888883</v>
      </c>
      <c r="AZ293" s="36">
        <f t="shared" ca="1" si="394"/>
        <v>1.8852213516592908</v>
      </c>
      <c r="BA293" s="36">
        <f t="shared" ca="1" si="394"/>
        <v>2.281210964380596</v>
      </c>
      <c r="BB293" s="36">
        <f t="shared" ref="BB293:BC293" ca="1" si="395">STDEVP(INDIRECT(CONCATENATE(BB283,":",BB284)))</f>
        <v>2479.9252875476272</v>
      </c>
      <c r="BC293" s="36">
        <f t="shared" ca="1" si="395"/>
        <v>31180.722273877189</v>
      </c>
      <c r="BD293" s="36"/>
      <c r="BE293" s="36"/>
      <c r="BF293" s="36">
        <f t="shared" ref="BF293:BG293" ca="1" si="396">STDEVP(INDIRECT(CONCATENATE(BF283,":",BF284)))</f>
        <v>1320.3914966953757</v>
      </c>
      <c r="BG293" s="36">
        <f t="shared" ca="1" si="396"/>
        <v>43.488955565733548</v>
      </c>
      <c r="BH293" s="36">
        <f t="shared" ref="BH293:BI293" ca="1" si="397">STDEVP(INDIRECT(CONCATENATE(BH283,":",BH284)))</f>
        <v>0.28373340450668855</v>
      </c>
      <c r="BI293" s="36">
        <f t="shared" ca="1" si="397"/>
        <v>4.5910934664376506E-2</v>
      </c>
    </row>
    <row r="294" spans="1:61" x14ac:dyDescent="0.3">
      <c r="A294" s="27" t="s">
        <v>266</v>
      </c>
      <c r="F294" s="32">
        <f t="shared" ref="F294" ca="1" si="398">SUM(INDIRECT(CONCATENATE(F283,":",F284)))</f>
        <v>967</v>
      </c>
      <c r="G294" s="32"/>
      <c r="H294" s="32">
        <f t="shared" ref="H294" ca="1" si="399">SUM(INDIRECT(CONCATENATE(H283,":",H284)))</f>
        <v>161</v>
      </c>
      <c r="J294" s="32">
        <f t="shared" ref="J294" ca="1" si="400">SUM(INDIRECT(CONCATENATE(J283,":",J284)))</f>
        <v>806</v>
      </c>
      <c r="K294" s="32"/>
      <c r="L294" s="32"/>
      <c r="Q294" s="32"/>
      <c r="R294" s="32"/>
      <c r="S294" s="32"/>
      <c r="T294" s="32">
        <f t="shared" ref="T294:BA294" ca="1" si="401">SUM(INDIRECT(CONCATENATE(T283,":",T284)))</f>
        <v>23770</v>
      </c>
      <c r="U294" s="32">
        <f t="shared" ca="1" si="401"/>
        <v>791</v>
      </c>
      <c r="V294" s="32">
        <f t="shared" ca="1" si="401"/>
        <v>74</v>
      </c>
      <c r="W294" s="32">
        <f t="shared" ca="1" si="401"/>
        <v>1702</v>
      </c>
      <c r="X294" s="32">
        <f t="shared" ca="1" si="401"/>
        <v>15.352792512229451</v>
      </c>
      <c r="Y294" s="32">
        <f t="shared" ca="1" si="401"/>
        <v>532</v>
      </c>
      <c r="Z294" s="32">
        <f t="shared" ca="1" si="401"/>
        <v>743</v>
      </c>
      <c r="AA294" s="32">
        <f t="shared" ca="1" si="401"/>
        <v>3611</v>
      </c>
      <c r="AB294" s="32">
        <f t="shared" ca="1" si="401"/>
        <v>5229</v>
      </c>
      <c r="AC294" s="32">
        <f t="shared" ca="1" si="401"/>
        <v>775</v>
      </c>
      <c r="AD294" s="32">
        <f t="shared" ca="1" si="401"/>
        <v>564</v>
      </c>
      <c r="AE294" s="32">
        <f t="shared" ca="1" si="401"/>
        <v>5030</v>
      </c>
      <c r="AF294" s="32">
        <f t="shared" ca="1" si="401"/>
        <v>3886</v>
      </c>
      <c r="AG294" s="32">
        <f t="shared" ca="1" si="401"/>
        <v>1223</v>
      </c>
      <c r="AH294" s="32">
        <f t="shared" ca="1" si="401"/>
        <v>749</v>
      </c>
      <c r="AI294" s="32">
        <f t="shared" ca="1" si="401"/>
        <v>1054</v>
      </c>
      <c r="AJ294" s="32">
        <f t="shared" ca="1" si="401"/>
        <v>73</v>
      </c>
      <c r="AK294" s="32">
        <f t="shared" ca="1" si="401"/>
        <v>6253</v>
      </c>
      <c r="AL294" s="32">
        <f t="shared" ca="1" si="401"/>
        <v>5762</v>
      </c>
      <c r="AM294" s="32">
        <f t="shared" ca="1" si="401"/>
        <v>12015</v>
      </c>
      <c r="AN294" s="32">
        <f t="shared" ca="1" si="401"/>
        <v>120.13565604141628</v>
      </c>
      <c r="AO294" s="32">
        <f t="shared" ca="1" si="401"/>
        <v>233.28758708866619</v>
      </c>
      <c r="AP294" s="32">
        <f t="shared" ca="1" si="401"/>
        <v>1894.6539682539672</v>
      </c>
      <c r="AQ294" s="32">
        <f t="shared" ca="1" si="401"/>
        <v>123.78817124138487</v>
      </c>
      <c r="AR294" s="32">
        <f t="shared" ca="1" si="401"/>
        <v>208.79320859422191</v>
      </c>
      <c r="AS294" s="32">
        <f t="shared" ca="1" si="401"/>
        <v>1863.0634920634911</v>
      </c>
      <c r="AT294" s="32">
        <f t="shared" ca="1" si="401"/>
        <v>243.92382728280126</v>
      </c>
      <c r="AU294" s="32">
        <f t="shared" ca="1" si="401"/>
        <v>15.935035589700732</v>
      </c>
      <c r="AV294" s="32">
        <f t="shared" ca="1" si="401"/>
        <v>442.08079568288821</v>
      </c>
      <c r="AW294" s="32">
        <f t="shared" ca="1" si="401"/>
        <v>3757.7174603174599</v>
      </c>
      <c r="AX294" s="32">
        <f t="shared" ca="1" si="401"/>
        <v>38.704253220257471</v>
      </c>
      <c r="AY294" s="32">
        <f t="shared" ca="1" si="401"/>
        <v>12.320432973134018</v>
      </c>
      <c r="AZ294" s="32">
        <f t="shared" ca="1" si="401"/>
        <v>37.169123053115122</v>
      </c>
      <c r="BA294" s="32">
        <f t="shared" ca="1" si="401"/>
        <v>52.256591598847209</v>
      </c>
      <c r="BB294" s="32">
        <f t="shared" ref="BB294:BC294" ca="1" si="402">SUM(INDIRECT(CONCATENATE(BB283,":",BB284)))</f>
        <v>51073</v>
      </c>
      <c r="BC294" s="32">
        <f t="shared" ca="1" si="402"/>
        <v>448568</v>
      </c>
      <c r="BD294" s="32"/>
      <c r="BE294" s="32"/>
      <c r="BF294" s="32">
        <f t="shared" ref="BF294:BG294" ca="1" si="403">SUM(INDIRECT(CONCATENATE(BF283,":",BF284)))</f>
        <v>44011</v>
      </c>
      <c r="BG294" s="32">
        <f t="shared" ca="1" si="403"/>
        <v>1436</v>
      </c>
      <c r="BH294" s="32">
        <f t="shared" ref="BH294:BI294" ca="1" si="404">SUM(INDIRECT(CONCATENATE(BH283,":",BH284)))</f>
        <v>12.714402135227445</v>
      </c>
      <c r="BI294" s="32">
        <f t="shared" ca="1" si="404"/>
        <v>1.2276681942070911</v>
      </c>
    </row>
    <row r="295" spans="1:61" x14ac:dyDescent="0.3">
      <c r="A295" s="126" t="s">
        <v>820</v>
      </c>
      <c r="F295" s="127">
        <f ca="1">_xlfn.QUARTILE.EXC(INDIRECT(CONCATENATE(F283,":",F284)),1)</f>
        <v>15</v>
      </c>
      <c r="G295" s="32"/>
      <c r="H295" s="127">
        <f ca="1">_xlfn.QUARTILE.EXC(INDIRECT(CONCATENATE(H283,":",H284)),1)</f>
        <v>3</v>
      </c>
      <c r="J295" s="127">
        <f ca="1">_xlfn.QUARTILE.EXC(INDIRECT(CONCATENATE(J283,":",J284)),1)</f>
        <v>9.75</v>
      </c>
      <c r="K295" s="32"/>
      <c r="L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</row>
    <row r="296" spans="1:61" x14ac:dyDescent="0.3">
      <c r="A296" s="126" t="s">
        <v>819</v>
      </c>
      <c r="F296" s="127">
        <f ca="1">_xlfn.QUARTILE.EXC(INDIRECT(CONCATENATE(F283,":",F284)),2)</f>
        <v>22</v>
      </c>
      <c r="G296" s="32"/>
      <c r="H296" s="127">
        <f ca="1">_xlfn.QUARTILE.EXC(INDIRECT(CONCATENATE(H283,":",H284)),2)</f>
        <v>5.5</v>
      </c>
      <c r="J296" s="127">
        <f ca="1">_xlfn.QUARTILE.EXC(INDIRECT(CONCATENATE(J283,":",J284)),2)</f>
        <v>18.5</v>
      </c>
      <c r="K296" s="32"/>
      <c r="L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</row>
    <row r="297" spans="1:61" x14ac:dyDescent="0.3">
      <c r="A297" s="126" t="s">
        <v>818</v>
      </c>
      <c r="F297" s="127">
        <f ca="1">_xlfn.QUARTILE.EXC(INDIRECT(CONCATENATE(F283,":",F284)),3)</f>
        <v>50.5</v>
      </c>
      <c r="G297" s="32"/>
      <c r="H297" s="127">
        <f ca="1">_xlfn.QUARTILE.EXC(INDIRECT(CONCATENATE(H283,":",H284)),3)</f>
        <v>8</v>
      </c>
      <c r="J297" s="127">
        <f ca="1">_xlfn.QUARTILE.EXC(INDIRECT(CONCATENATE(J283,":",J284)),3)</f>
        <v>44.5</v>
      </c>
      <c r="K297" s="32"/>
      <c r="L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</row>
    <row r="298" spans="1:61" x14ac:dyDescent="0.3">
      <c r="A298" s="126" t="s">
        <v>817</v>
      </c>
      <c r="F298" s="127">
        <f ca="1">(_xlfn.QUARTILE.EXC(INDIRECT(CONCATENATE(F283,":",F284)),3) - _xlfn.QUARTILE.EXC(INDIRECT(CONCATENATE(F283,":",F284)),1))</f>
        <v>35.5</v>
      </c>
      <c r="G298" s="32"/>
      <c r="H298" s="127">
        <f ca="1">(_xlfn.QUARTILE.EXC(INDIRECT(CONCATENATE(H283,":",H284)),3) - _xlfn.QUARTILE.EXC(INDIRECT(CONCATENATE(H283,":",H284)),1))</f>
        <v>5</v>
      </c>
      <c r="J298" s="127">
        <f ca="1">(_xlfn.QUARTILE.EXC(INDIRECT(CONCATENATE(J283,":",J284)),3) - _xlfn.QUARTILE.EXC(INDIRECT(CONCATENATE(J283,":",J284)),1))</f>
        <v>34.75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4" fitToHeight="6" orientation="landscape" r:id="rId1"/>
  <headerFooter>
    <oddHeader>&amp;L&amp;Z&amp;F&amp;R&amp;A</oddHeader>
    <oddFooter>&amp;L&amp;D&amp;R&amp;P of &amp;N</oddFooter>
  </headerFooter>
  <rowBreaks count="7" manualBreakCount="7">
    <brk id="35" max="65" man="1"/>
    <brk id="83" max="65" man="1"/>
    <brk id="125" max="65" man="1"/>
    <brk id="154" max="65" man="1"/>
    <brk id="174" max="65" man="1"/>
    <brk id="198" max="65" man="1"/>
    <brk id="267" max="6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B286-CA44-4558-9AD7-F54FD29F14D0}">
  <sheetPr>
    <tabColor rgb="FF008000"/>
  </sheetPr>
  <dimension ref="A1:BJ298"/>
  <sheetViews>
    <sheetView zoomScale="60" zoomScaleNormal="60" zoomScaleSheetLayoutView="70" workbookViewId="0">
      <selection activeCell="F11" sqref="F11"/>
    </sheetView>
  </sheetViews>
  <sheetFormatPr defaultColWidth="9.09765625" defaultRowHeight="13" x14ac:dyDescent="0.3"/>
  <cols>
    <col min="1" max="1" width="38.296875" style="27" bestFit="1" customWidth="1"/>
    <col min="2" max="2" width="24.3984375" style="32" bestFit="1" customWidth="1"/>
    <col min="3" max="3" width="13.296875" style="27" customWidth="1"/>
    <col min="4" max="4" width="14.3984375" style="27" customWidth="1"/>
    <col min="5" max="5" width="16.3984375" style="27" customWidth="1"/>
    <col min="6" max="7" width="8.3984375" style="27" customWidth="1"/>
    <col min="8" max="8" width="8.3984375" style="32" customWidth="1"/>
    <col min="9" max="9" width="9.09765625" style="32" bestFit="1" customWidth="1"/>
    <col min="10" max="10" width="7.3984375" style="27" customWidth="1"/>
    <col min="11" max="11" width="11.3984375" style="27" bestFit="1" customWidth="1"/>
    <col min="12" max="12" width="5.3984375" style="27" bestFit="1" customWidth="1"/>
    <col min="13" max="13" width="10.296875" style="32" customWidth="1"/>
    <col min="14" max="14" width="12.8984375" style="32" customWidth="1"/>
    <col min="15" max="15" width="10.09765625" style="32" bestFit="1" customWidth="1"/>
    <col min="16" max="16" width="11" style="32" bestFit="1" customWidth="1"/>
    <col min="17" max="17" width="35.69921875" style="27" customWidth="1"/>
    <col min="18" max="18" width="16.59765625" style="27" customWidth="1"/>
    <col min="19" max="19" width="13.296875" style="27" customWidth="1"/>
    <col min="20" max="23" width="9.09765625" style="27" customWidth="1"/>
    <col min="24" max="24" width="10.09765625" style="27" customWidth="1"/>
    <col min="25" max="38" width="9.09765625" style="27" customWidth="1"/>
    <col min="39" max="39" width="9.09765625" style="32"/>
    <col min="40" max="50" width="9.09765625" style="28" customWidth="1"/>
    <col min="51" max="51" width="9.09765625" style="30" customWidth="1"/>
    <col min="52" max="52" width="9.8984375" style="30" customWidth="1"/>
    <col min="53" max="53" width="9.09765625" style="27"/>
    <col min="54" max="54" width="13" style="27" bestFit="1" customWidth="1"/>
    <col min="55" max="55" width="13.09765625" style="27" bestFit="1" customWidth="1"/>
    <col min="56" max="56" width="13.09765625" style="27" customWidth="1"/>
    <col min="57" max="57" width="13" style="27" customWidth="1"/>
    <col min="58" max="58" width="13" style="27" bestFit="1" customWidth="1"/>
    <col min="59" max="59" width="11.8984375" style="27" customWidth="1"/>
    <col min="60" max="16384" width="9.09765625" style="27"/>
  </cols>
  <sheetData>
    <row r="1" spans="1:62" ht="48" customHeight="1" x14ac:dyDescent="0.35">
      <c r="A1" s="2" t="s">
        <v>0</v>
      </c>
      <c r="B1" s="156" t="s">
        <v>272</v>
      </c>
      <c r="C1" s="128" t="s">
        <v>821</v>
      </c>
      <c r="D1" s="3" t="s">
        <v>273</v>
      </c>
      <c r="E1" s="3" t="s">
        <v>359</v>
      </c>
      <c r="F1" s="4" t="s">
        <v>378</v>
      </c>
      <c r="G1" s="53" t="s">
        <v>787</v>
      </c>
      <c r="H1" s="53" t="s">
        <v>769</v>
      </c>
      <c r="I1" s="53" t="s">
        <v>822</v>
      </c>
      <c r="J1" s="68" t="s">
        <v>768</v>
      </c>
      <c r="K1" s="53" t="s">
        <v>823</v>
      </c>
      <c r="L1" s="53" t="s">
        <v>824</v>
      </c>
      <c r="M1" s="53" t="s">
        <v>782</v>
      </c>
      <c r="N1" s="53" t="s">
        <v>825</v>
      </c>
      <c r="O1" s="53" t="s">
        <v>773</v>
      </c>
      <c r="P1" s="53" t="s">
        <v>826</v>
      </c>
      <c r="Q1" s="53" t="s">
        <v>792</v>
      </c>
      <c r="R1" s="162" t="s">
        <v>827</v>
      </c>
      <c r="S1" s="4" t="s">
        <v>275</v>
      </c>
      <c r="T1" s="128" t="s">
        <v>1</v>
      </c>
      <c r="U1" s="128" t="s">
        <v>2</v>
      </c>
      <c r="V1" s="128" t="s">
        <v>3</v>
      </c>
      <c r="W1" s="81" t="s">
        <v>4</v>
      </c>
      <c r="X1" s="80" t="s">
        <v>828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2" t="s">
        <v>13</v>
      </c>
      <c r="AH1" s="2" t="s">
        <v>14</v>
      </c>
      <c r="AI1" s="2" t="s">
        <v>15</v>
      </c>
      <c r="AJ1" s="2" t="s">
        <v>16</v>
      </c>
      <c r="AK1" s="2" t="s">
        <v>17</v>
      </c>
      <c r="AL1" s="2" t="s">
        <v>18</v>
      </c>
      <c r="AM1" s="162" t="s">
        <v>788</v>
      </c>
      <c r="AN1" s="129" t="s">
        <v>20</v>
      </c>
      <c r="AO1" s="129" t="s">
        <v>21</v>
      </c>
      <c r="AP1" s="129" t="s">
        <v>22</v>
      </c>
      <c r="AQ1" s="129" t="s">
        <v>23</v>
      </c>
      <c r="AR1" s="129" t="s">
        <v>24</v>
      </c>
      <c r="AS1" s="129" t="s">
        <v>25</v>
      </c>
      <c r="AT1" s="129" t="s">
        <v>789</v>
      </c>
      <c r="AU1" s="129" t="s">
        <v>791</v>
      </c>
      <c r="AV1" s="129" t="s">
        <v>790</v>
      </c>
      <c r="AW1" s="129" t="s">
        <v>28</v>
      </c>
      <c r="AX1" s="5" t="s">
        <v>29</v>
      </c>
      <c r="AY1" s="21" t="s">
        <v>300</v>
      </c>
      <c r="AZ1" s="133" t="s">
        <v>835</v>
      </c>
      <c r="BA1" s="130" t="s">
        <v>358</v>
      </c>
      <c r="BB1" s="4" t="s">
        <v>829</v>
      </c>
      <c r="BC1" s="131" t="s">
        <v>830</v>
      </c>
      <c r="BD1" s="128" t="s">
        <v>831</v>
      </c>
      <c r="BE1" s="128" t="s">
        <v>832</v>
      </c>
      <c r="BF1" s="128" t="s">
        <v>833</v>
      </c>
      <c r="BG1" s="128" t="s">
        <v>834</v>
      </c>
      <c r="BH1" s="128" t="s">
        <v>836</v>
      </c>
      <c r="BI1" s="132" t="s">
        <v>767</v>
      </c>
      <c r="BJ1" s="238" t="s">
        <v>918</v>
      </c>
    </row>
    <row r="2" spans="1:62" ht="25" customHeight="1" x14ac:dyDescent="0.35">
      <c r="A2" s="6" t="s">
        <v>223</v>
      </c>
      <c r="B2" s="157" t="s">
        <v>276</v>
      </c>
      <c r="C2" s="6" t="s">
        <v>872</v>
      </c>
      <c r="D2" s="6" t="s">
        <v>279</v>
      </c>
      <c r="E2" s="6" t="s">
        <v>284</v>
      </c>
      <c r="F2" s="6">
        <v>0</v>
      </c>
      <c r="G2" s="54" t="s">
        <v>279</v>
      </c>
      <c r="H2" s="64">
        <v>0</v>
      </c>
      <c r="I2" s="54" t="s">
        <v>279</v>
      </c>
      <c r="J2" s="64">
        <v>0</v>
      </c>
      <c r="K2" s="54" t="s">
        <v>279</v>
      </c>
      <c r="L2" s="54" t="s">
        <v>301</v>
      </c>
      <c r="M2" s="54" t="s">
        <v>770</v>
      </c>
      <c r="N2" s="54" t="s">
        <v>771</v>
      </c>
      <c r="O2" s="54" t="s">
        <v>779</v>
      </c>
      <c r="P2" s="54" t="s">
        <v>776</v>
      </c>
      <c r="Q2" s="72" t="s">
        <v>837</v>
      </c>
      <c r="R2" s="202" t="s">
        <v>279</v>
      </c>
      <c r="S2" s="6" t="s">
        <v>280</v>
      </c>
      <c r="T2" s="6">
        <v>0</v>
      </c>
      <c r="U2" s="6">
        <v>1</v>
      </c>
      <c r="V2" s="6">
        <v>1</v>
      </c>
      <c r="W2" s="82">
        <v>3</v>
      </c>
      <c r="X2" s="83">
        <v>0</v>
      </c>
      <c r="Y2" s="6">
        <v>3</v>
      </c>
      <c r="Z2" s="6">
        <v>3</v>
      </c>
      <c r="AA2" s="6">
        <v>9</v>
      </c>
      <c r="AB2" s="6">
        <v>9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12">
        <v>0</v>
      </c>
      <c r="AL2" s="6">
        <v>0</v>
      </c>
      <c r="AM2" s="163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134">
        <v>0</v>
      </c>
      <c r="AU2" s="134">
        <v>0</v>
      </c>
      <c r="AV2" s="135">
        <v>0</v>
      </c>
      <c r="AW2" s="7">
        <v>0</v>
      </c>
      <c r="AX2" s="7">
        <v>1</v>
      </c>
      <c r="AY2" s="12" t="s">
        <v>301</v>
      </c>
      <c r="AZ2" s="136">
        <v>0</v>
      </c>
      <c r="BA2" s="7">
        <v>3</v>
      </c>
      <c r="BB2" s="137">
        <v>313</v>
      </c>
      <c r="BC2" s="137">
        <v>1813</v>
      </c>
      <c r="BD2" s="137" t="s">
        <v>406</v>
      </c>
      <c r="BE2" s="137" t="s">
        <v>407</v>
      </c>
      <c r="BF2" s="137">
        <v>927</v>
      </c>
      <c r="BG2" s="137">
        <v>30</v>
      </c>
      <c r="BH2" s="7">
        <v>0</v>
      </c>
      <c r="BI2" s="138">
        <v>9.5846645367412137E-3</v>
      </c>
      <c r="BJ2" s="239">
        <f>BC2/BF2</f>
        <v>1.9557713052858683</v>
      </c>
    </row>
    <row r="3" spans="1:62" ht="25" customHeight="1" x14ac:dyDescent="0.35">
      <c r="A3" s="6" t="s">
        <v>103</v>
      </c>
      <c r="B3" s="157" t="s">
        <v>276</v>
      </c>
      <c r="C3" s="6" t="s">
        <v>872</v>
      </c>
      <c r="D3" s="6" t="s">
        <v>279</v>
      </c>
      <c r="E3" s="6" t="s">
        <v>284</v>
      </c>
      <c r="F3" s="6">
        <v>0</v>
      </c>
      <c r="G3" s="54" t="s">
        <v>279</v>
      </c>
      <c r="H3" s="64">
        <v>0</v>
      </c>
      <c r="I3" s="54" t="s">
        <v>279</v>
      </c>
      <c r="J3" s="64">
        <v>0</v>
      </c>
      <c r="K3" s="54" t="s">
        <v>279</v>
      </c>
      <c r="L3" s="54" t="s">
        <v>301</v>
      </c>
      <c r="M3" s="54" t="s">
        <v>770</v>
      </c>
      <c r="N3" s="54" t="s">
        <v>771</v>
      </c>
      <c r="O3" s="54" t="s">
        <v>779</v>
      </c>
      <c r="P3" s="54" t="s">
        <v>776</v>
      </c>
      <c r="Q3" s="72" t="s">
        <v>837</v>
      </c>
      <c r="R3" s="202" t="s">
        <v>279</v>
      </c>
      <c r="S3" s="6" t="s">
        <v>280</v>
      </c>
      <c r="T3" s="6">
        <v>0</v>
      </c>
      <c r="U3" s="6">
        <v>1</v>
      </c>
      <c r="V3" s="6">
        <v>1</v>
      </c>
      <c r="W3" s="82">
        <v>2</v>
      </c>
      <c r="X3" s="83">
        <v>0</v>
      </c>
      <c r="Y3" s="6">
        <v>1</v>
      </c>
      <c r="Z3" s="6">
        <v>1</v>
      </c>
      <c r="AA3" s="6">
        <v>6</v>
      </c>
      <c r="AB3" s="6">
        <v>6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12">
        <v>0</v>
      </c>
      <c r="AL3" s="6">
        <v>0</v>
      </c>
      <c r="AM3" s="163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134">
        <v>0</v>
      </c>
      <c r="AU3" s="134">
        <v>0</v>
      </c>
      <c r="AV3" s="135">
        <v>0</v>
      </c>
      <c r="AW3" s="7">
        <v>0</v>
      </c>
      <c r="AX3" s="7">
        <v>1</v>
      </c>
      <c r="AY3" s="12" t="s">
        <v>301</v>
      </c>
      <c r="AZ3" s="136">
        <v>0</v>
      </c>
      <c r="BA3" s="7">
        <v>2</v>
      </c>
      <c r="BB3" s="137">
        <v>38</v>
      </c>
      <c r="BC3" s="137">
        <v>116</v>
      </c>
      <c r="BD3" s="137" t="s">
        <v>502</v>
      </c>
      <c r="BE3" s="137" t="s">
        <v>503</v>
      </c>
      <c r="BF3" s="137">
        <v>230</v>
      </c>
      <c r="BG3" s="137">
        <v>7</v>
      </c>
      <c r="BH3" s="7">
        <v>0</v>
      </c>
      <c r="BI3" s="138">
        <v>5.2631578947368418E-2</v>
      </c>
      <c r="BJ3" s="239">
        <f t="shared" ref="BJ3:BJ66" si="0">BC3/BF3</f>
        <v>0.5043478260869565</v>
      </c>
    </row>
    <row r="4" spans="1:62" ht="25" customHeight="1" x14ac:dyDescent="0.35">
      <c r="A4" s="6" t="s">
        <v>117</v>
      </c>
      <c r="B4" s="157" t="s">
        <v>276</v>
      </c>
      <c r="C4" s="6" t="s">
        <v>872</v>
      </c>
      <c r="D4" s="6" t="s">
        <v>279</v>
      </c>
      <c r="E4" s="6" t="s">
        <v>284</v>
      </c>
      <c r="F4" s="6">
        <v>0</v>
      </c>
      <c r="G4" s="54" t="s">
        <v>279</v>
      </c>
      <c r="H4" s="64">
        <v>0</v>
      </c>
      <c r="I4" s="54" t="s">
        <v>279</v>
      </c>
      <c r="J4" s="64">
        <v>0</v>
      </c>
      <c r="K4" s="54" t="s">
        <v>279</v>
      </c>
      <c r="L4" s="54" t="s">
        <v>301</v>
      </c>
      <c r="M4" s="54" t="s">
        <v>770</v>
      </c>
      <c r="N4" s="54" t="s">
        <v>771</v>
      </c>
      <c r="O4" s="54" t="s">
        <v>779</v>
      </c>
      <c r="P4" s="54" t="s">
        <v>776</v>
      </c>
      <c r="Q4" s="72" t="s">
        <v>837</v>
      </c>
      <c r="R4" s="202" t="s">
        <v>279</v>
      </c>
      <c r="S4" s="6" t="s">
        <v>280</v>
      </c>
      <c r="T4" s="6">
        <v>0</v>
      </c>
      <c r="U4" s="6">
        <v>1</v>
      </c>
      <c r="V4" s="6">
        <v>1</v>
      </c>
      <c r="W4" s="82">
        <v>2</v>
      </c>
      <c r="X4" s="83">
        <v>0</v>
      </c>
      <c r="Y4" s="6">
        <v>1</v>
      </c>
      <c r="Z4" s="6">
        <v>1</v>
      </c>
      <c r="AA4" s="6">
        <v>4</v>
      </c>
      <c r="AB4" s="6">
        <v>4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12">
        <v>0</v>
      </c>
      <c r="AL4" s="6">
        <v>0</v>
      </c>
      <c r="AM4" s="163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134">
        <v>0</v>
      </c>
      <c r="AU4" s="134">
        <v>0</v>
      </c>
      <c r="AV4" s="135">
        <v>0</v>
      </c>
      <c r="AW4" s="7">
        <v>0</v>
      </c>
      <c r="AX4" s="7">
        <v>1</v>
      </c>
      <c r="AY4" s="12" t="s">
        <v>301</v>
      </c>
      <c r="AZ4" s="136">
        <v>0</v>
      </c>
      <c r="BA4" s="7">
        <v>2</v>
      </c>
      <c r="BB4" s="137">
        <v>23</v>
      </c>
      <c r="BC4" s="137">
        <v>70</v>
      </c>
      <c r="BD4" s="137" t="s">
        <v>531</v>
      </c>
      <c r="BE4" s="137" t="s">
        <v>532</v>
      </c>
      <c r="BF4" s="137">
        <v>1479</v>
      </c>
      <c r="BG4" s="137">
        <v>48</v>
      </c>
      <c r="BH4" s="7">
        <v>0</v>
      </c>
      <c r="BI4" s="138">
        <v>8.6956521739130432E-2</v>
      </c>
      <c r="BJ4" s="239">
        <f t="shared" si="0"/>
        <v>4.7329276538201487E-2</v>
      </c>
    </row>
    <row r="5" spans="1:62" ht="25" customHeight="1" x14ac:dyDescent="0.35">
      <c r="A5" s="6" t="s">
        <v>141</v>
      </c>
      <c r="B5" s="157" t="s">
        <v>276</v>
      </c>
      <c r="C5" s="6" t="s">
        <v>872</v>
      </c>
      <c r="D5" s="6" t="s">
        <v>279</v>
      </c>
      <c r="E5" s="6" t="s">
        <v>284</v>
      </c>
      <c r="F5" s="6">
        <v>0</v>
      </c>
      <c r="G5" s="54" t="s">
        <v>279</v>
      </c>
      <c r="H5" s="64">
        <v>0</v>
      </c>
      <c r="I5" s="54" t="s">
        <v>279</v>
      </c>
      <c r="J5" s="64">
        <v>0</v>
      </c>
      <c r="K5" s="54" t="s">
        <v>279</v>
      </c>
      <c r="L5" s="54" t="s">
        <v>301</v>
      </c>
      <c r="M5" s="54" t="s">
        <v>770</v>
      </c>
      <c r="N5" s="54" t="s">
        <v>771</v>
      </c>
      <c r="O5" s="54" t="s">
        <v>779</v>
      </c>
      <c r="P5" s="54" t="s">
        <v>776</v>
      </c>
      <c r="Q5" s="72" t="s">
        <v>837</v>
      </c>
      <c r="R5" s="202" t="s">
        <v>279</v>
      </c>
      <c r="S5" s="6" t="s">
        <v>280</v>
      </c>
      <c r="T5" s="6">
        <v>0</v>
      </c>
      <c r="U5" s="6">
        <v>1</v>
      </c>
      <c r="V5" s="6">
        <v>1</v>
      </c>
      <c r="W5" s="82">
        <v>2</v>
      </c>
      <c r="X5" s="83">
        <v>0</v>
      </c>
      <c r="Y5" s="6">
        <v>1</v>
      </c>
      <c r="Z5" s="6">
        <v>1</v>
      </c>
      <c r="AA5" s="6">
        <v>4</v>
      </c>
      <c r="AB5" s="6">
        <v>4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12">
        <v>0</v>
      </c>
      <c r="AL5" s="6">
        <v>0</v>
      </c>
      <c r="AM5" s="163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134">
        <v>0</v>
      </c>
      <c r="AU5" s="134">
        <v>0</v>
      </c>
      <c r="AV5" s="135">
        <v>0</v>
      </c>
      <c r="AW5" s="7">
        <v>0</v>
      </c>
      <c r="AX5" s="7">
        <v>1</v>
      </c>
      <c r="AY5" s="12" t="s">
        <v>301</v>
      </c>
      <c r="AZ5" s="136">
        <v>0</v>
      </c>
      <c r="BA5" s="7">
        <v>2</v>
      </c>
      <c r="BB5" s="137">
        <v>262</v>
      </c>
      <c r="BC5" s="137">
        <v>661</v>
      </c>
      <c r="BD5" s="137" t="s">
        <v>581</v>
      </c>
      <c r="BE5" s="137" t="s">
        <v>582</v>
      </c>
      <c r="BF5" s="137">
        <v>1908</v>
      </c>
      <c r="BG5" s="137">
        <v>62</v>
      </c>
      <c r="BH5" s="7">
        <v>0</v>
      </c>
      <c r="BI5" s="138">
        <v>7.6335877862595417E-3</v>
      </c>
      <c r="BJ5" s="239">
        <f t="shared" si="0"/>
        <v>0.34643605870020966</v>
      </c>
    </row>
    <row r="6" spans="1:62" ht="25" customHeight="1" x14ac:dyDescent="0.35">
      <c r="A6" s="6" t="s">
        <v>47</v>
      </c>
      <c r="B6" s="157" t="s">
        <v>276</v>
      </c>
      <c r="C6" s="6" t="s">
        <v>872</v>
      </c>
      <c r="D6" s="6" t="s">
        <v>279</v>
      </c>
      <c r="E6" s="6" t="s">
        <v>284</v>
      </c>
      <c r="F6" s="6">
        <v>0</v>
      </c>
      <c r="G6" s="54" t="s">
        <v>279</v>
      </c>
      <c r="H6" s="64">
        <v>0</v>
      </c>
      <c r="I6" s="54" t="s">
        <v>279</v>
      </c>
      <c r="J6" s="64">
        <v>0</v>
      </c>
      <c r="K6" s="54" t="s">
        <v>279</v>
      </c>
      <c r="L6" s="54" t="s">
        <v>301</v>
      </c>
      <c r="M6" s="54" t="s">
        <v>770</v>
      </c>
      <c r="N6" s="54" t="s">
        <v>771</v>
      </c>
      <c r="O6" s="54" t="s">
        <v>779</v>
      </c>
      <c r="P6" s="54" t="s">
        <v>776</v>
      </c>
      <c r="Q6" s="72" t="s">
        <v>837</v>
      </c>
      <c r="R6" s="202" t="s">
        <v>279</v>
      </c>
      <c r="S6" s="6" t="s">
        <v>280</v>
      </c>
      <c r="T6" s="6">
        <v>0</v>
      </c>
      <c r="U6" s="6">
        <v>1</v>
      </c>
      <c r="V6" s="6">
        <v>1</v>
      </c>
      <c r="W6" s="82">
        <v>3</v>
      </c>
      <c r="X6" s="83">
        <v>0</v>
      </c>
      <c r="Y6" s="6">
        <v>1</v>
      </c>
      <c r="Z6" s="6">
        <v>1</v>
      </c>
      <c r="AA6" s="6">
        <v>4</v>
      </c>
      <c r="AB6" s="6">
        <v>4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12">
        <v>0</v>
      </c>
      <c r="AL6" s="6">
        <v>0</v>
      </c>
      <c r="AM6" s="163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134">
        <v>0</v>
      </c>
      <c r="AU6" s="134">
        <v>0</v>
      </c>
      <c r="AV6" s="135">
        <v>0</v>
      </c>
      <c r="AW6" s="7">
        <v>0</v>
      </c>
      <c r="AX6" s="7">
        <v>1</v>
      </c>
      <c r="AY6" s="12" t="s">
        <v>301</v>
      </c>
      <c r="AZ6" s="136">
        <v>0</v>
      </c>
      <c r="BA6" s="7">
        <v>3</v>
      </c>
      <c r="BB6" s="137">
        <v>40</v>
      </c>
      <c r="BC6" s="137">
        <v>126</v>
      </c>
      <c r="BD6" s="137" t="s">
        <v>649</v>
      </c>
      <c r="BE6" s="137" t="s">
        <v>650</v>
      </c>
      <c r="BF6" s="137">
        <v>991</v>
      </c>
      <c r="BG6" s="137">
        <v>32</v>
      </c>
      <c r="BH6" s="7">
        <v>0</v>
      </c>
      <c r="BI6" s="138">
        <v>7.4999999999999997E-2</v>
      </c>
      <c r="BJ6" s="239">
        <f t="shared" si="0"/>
        <v>0.12714429868819374</v>
      </c>
    </row>
    <row r="7" spans="1:62" ht="25" customHeight="1" x14ac:dyDescent="0.35">
      <c r="A7" s="6" t="s">
        <v>177</v>
      </c>
      <c r="B7" s="157" t="s">
        <v>276</v>
      </c>
      <c r="C7" s="6" t="s">
        <v>872</v>
      </c>
      <c r="D7" s="6" t="s">
        <v>279</v>
      </c>
      <c r="E7" s="6" t="s">
        <v>284</v>
      </c>
      <c r="F7" s="6">
        <v>0</v>
      </c>
      <c r="G7" s="54" t="s">
        <v>279</v>
      </c>
      <c r="H7" s="64">
        <v>0</v>
      </c>
      <c r="I7" s="54" t="s">
        <v>279</v>
      </c>
      <c r="J7" s="64">
        <v>0</v>
      </c>
      <c r="K7" s="54" t="s">
        <v>279</v>
      </c>
      <c r="L7" s="54" t="s">
        <v>301</v>
      </c>
      <c r="M7" s="54" t="s">
        <v>770</v>
      </c>
      <c r="N7" s="54" t="s">
        <v>771</v>
      </c>
      <c r="O7" s="54" t="s">
        <v>779</v>
      </c>
      <c r="P7" s="54" t="s">
        <v>776</v>
      </c>
      <c r="Q7" s="72" t="s">
        <v>837</v>
      </c>
      <c r="R7" s="202" t="s">
        <v>279</v>
      </c>
      <c r="S7" s="6" t="s">
        <v>280</v>
      </c>
      <c r="T7" s="6">
        <v>0</v>
      </c>
      <c r="U7" s="6">
        <v>1</v>
      </c>
      <c r="V7" s="6">
        <v>1</v>
      </c>
      <c r="W7" s="82">
        <v>2</v>
      </c>
      <c r="X7" s="83">
        <v>0</v>
      </c>
      <c r="Y7" s="6">
        <v>8</v>
      </c>
      <c r="Z7" s="6">
        <v>8</v>
      </c>
      <c r="AA7" s="6">
        <v>24</v>
      </c>
      <c r="AB7" s="6">
        <v>24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12">
        <v>0</v>
      </c>
      <c r="AL7" s="6">
        <v>0</v>
      </c>
      <c r="AM7" s="163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134">
        <v>0</v>
      </c>
      <c r="AU7" s="134">
        <v>0</v>
      </c>
      <c r="AV7" s="135">
        <v>0</v>
      </c>
      <c r="AW7" s="7">
        <v>0</v>
      </c>
      <c r="AX7" s="7">
        <v>1</v>
      </c>
      <c r="AY7" s="12" t="s">
        <v>301</v>
      </c>
      <c r="AZ7" s="136">
        <v>0</v>
      </c>
      <c r="BA7" s="7">
        <v>2</v>
      </c>
      <c r="BB7" s="137">
        <v>128</v>
      </c>
      <c r="BC7" s="137">
        <v>585</v>
      </c>
      <c r="BD7" s="137" t="s">
        <v>667</v>
      </c>
      <c r="BE7" s="137" t="s">
        <v>668</v>
      </c>
      <c r="BF7" s="137">
        <v>127</v>
      </c>
      <c r="BG7" s="137">
        <v>4</v>
      </c>
      <c r="BH7" s="7">
        <v>0</v>
      </c>
      <c r="BI7" s="138">
        <v>1.5625E-2</v>
      </c>
      <c r="BJ7" s="239">
        <f t="shared" si="0"/>
        <v>4.606299212598425</v>
      </c>
    </row>
    <row r="8" spans="1:62" ht="25" customHeight="1" x14ac:dyDescent="0.35">
      <c r="A8" s="6" t="s">
        <v>193</v>
      </c>
      <c r="B8" s="157" t="s">
        <v>276</v>
      </c>
      <c r="C8" s="6" t="s">
        <v>872</v>
      </c>
      <c r="D8" s="6" t="s">
        <v>279</v>
      </c>
      <c r="E8" s="6" t="s">
        <v>284</v>
      </c>
      <c r="F8" s="6">
        <v>0</v>
      </c>
      <c r="G8" s="54" t="s">
        <v>279</v>
      </c>
      <c r="H8" s="64">
        <v>0</v>
      </c>
      <c r="I8" s="54" t="s">
        <v>279</v>
      </c>
      <c r="J8" s="64">
        <v>0</v>
      </c>
      <c r="K8" s="54" t="s">
        <v>279</v>
      </c>
      <c r="L8" s="54" t="s">
        <v>301</v>
      </c>
      <c r="M8" s="54" t="s">
        <v>770</v>
      </c>
      <c r="N8" s="54" t="s">
        <v>771</v>
      </c>
      <c r="O8" s="54" t="s">
        <v>779</v>
      </c>
      <c r="P8" s="54" t="s">
        <v>776</v>
      </c>
      <c r="Q8" s="72" t="s">
        <v>837</v>
      </c>
      <c r="R8" s="202" t="s">
        <v>279</v>
      </c>
      <c r="S8" s="6" t="s">
        <v>280</v>
      </c>
      <c r="T8" s="6">
        <v>0</v>
      </c>
      <c r="U8" s="6">
        <v>1</v>
      </c>
      <c r="V8" s="6">
        <v>1</v>
      </c>
      <c r="W8" s="82">
        <v>2</v>
      </c>
      <c r="X8" s="83">
        <v>0</v>
      </c>
      <c r="Y8" s="6">
        <v>1</v>
      </c>
      <c r="Z8" s="6">
        <v>1</v>
      </c>
      <c r="AA8" s="6">
        <v>6</v>
      </c>
      <c r="AB8" s="6">
        <v>6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12">
        <v>0</v>
      </c>
      <c r="AL8" s="6">
        <v>0</v>
      </c>
      <c r="AM8" s="163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134">
        <v>0</v>
      </c>
      <c r="AU8" s="134">
        <v>0</v>
      </c>
      <c r="AV8" s="135">
        <v>0</v>
      </c>
      <c r="AW8" s="7">
        <v>0</v>
      </c>
      <c r="AX8" s="7">
        <v>1</v>
      </c>
      <c r="AY8" s="12" t="s">
        <v>301</v>
      </c>
      <c r="AZ8" s="136">
        <v>0</v>
      </c>
      <c r="BA8" s="7">
        <v>2</v>
      </c>
      <c r="BB8" s="137">
        <v>33</v>
      </c>
      <c r="BC8" s="137">
        <v>98</v>
      </c>
      <c r="BD8" s="137" t="s">
        <v>701</v>
      </c>
      <c r="BE8" s="137" t="s">
        <v>702</v>
      </c>
      <c r="BF8" s="137">
        <v>714</v>
      </c>
      <c r="BG8" s="137">
        <v>23</v>
      </c>
      <c r="BH8" s="7">
        <v>0</v>
      </c>
      <c r="BI8" s="138">
        <v>6.0606060606060608E-2</v>
      </c>
      <c r="BJ8" s="239">
        <f t="shared" si="0"/>
        <v>0.13725490196078433</v>
      </c>
    </row>
    <row r="9" spans="1:62" ht="25" customHeight="1" x14ac:dyDescent="0.35">
      <c r="A9" s="6" t="s">
        <v>137</v>
      </c>
      <c r="B9" s="157" t="s">
        <v>276</v>
      </c>
      <c r="C9" s="6" t="s">
        <v>872</v>
      </c>
      <c r="D9" s="6" t="s">
        <v>279</v>
      </c>
      <c r="E9" s="6" t="s">
        <v>284</v>
      </c>
      <c r="F9" s="6">
        <v>0</v>
      </c>
      <c r="G9" s="54" t="s">
        <v>279</v>
      </c>
      <c r="H9" s="64">
        <v>0</v>
      </c>
      <c r="I9" s="54" t="s">
        <v>279</v>
      </c>
      <c r="J9" s="64">
        <v>0</v>
      </c>
      <c r="K9" s="54" t="s">
        <v>279</v>
      </c>
      <c r="L9" s="54" t="s">
        <v>301</v>
      </c>
      <c r="M9" s="54" t="s">
        <v>770</v>
      </c>
      <c r="N9" s="54" t="s">
        <v>771</v>
      </c>
      <c r="O9" s="54" t="s">
        <v>779</v>
      </c>
      <c r="P9" s="54" t="s">
        <v>776</v>
      </c>
      <c r="Q9" s="72" t="s">
        <v>837</v>
      </c>
      <c r="R9" s="202" t="s">
        <v>279</v>
      </c>
      <c r="S9" s="6" t="s">
        <v>280</v>
      </c>
      <c r="T9" s="6">
        <v>1</v>
      </c>
      <c r="U9" s="6">
        <v>1</v>
      </c>
      <c r="V9" s="6">
        <v>1</v>
      </c>
      <c r="W9" s="82">
        <v>2</v>
      </c>
      <c r="X9" s="83">
        <v>0</v>
      </c>
      <c r="Y9" s="6">
        <v>6</v>
      </c>
      <c r="Z9" s="6">
        <v>6</v>
      </c>
      <c r="AA9" s="6">
        <v>38</v>
      </c>
      <c r="AB9" s="6">
        <v>38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12">
        <v>0</v>
      </c>
      <c r="AL9" s="6">
        <v>0</v>
      </c>
      <c r="AM9" s="163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134">
        <v>0</v>
      </c>
      <c r="AU9" s="134">
        <v>0</v>
      </c>
      <c r="AV9" s="135">
        <v>0</v>
      </c>
      <c r="AW9" s="7">
        <v>0</v>
      </c>
      <c r="AX9" s="7">
        <v>1</v>
      </c>
      <c r="AY9" s="12" t="s">
        <v>301</v>
      </c>
      <c r="AZ9" s="136">
        <v>0</v>
      </c>
      <c r="BA9" s="7">
        <v>2</v>
      </c>
      <c r="BB9" s="137">
        <v>274</v>
      </c>
      <c r="BC9" s="137">
        <v>1222</v>
      </c>
      <c r="BD9" s="137" t="s">
        <v>573</v>
      </c>
      <c r="BE9" s="137" t="s">
        <v>574</v>
      </c>
      <c r="BF9" s="137">
        <v>819</v>
      </c>
      <c r="BG9" s="137">
        <v>27</v>
      </c>
      <c r="BH9" s="7">
        <v>1.221001221001221E-3</v>
      </c>
      <c r="BI9" s="138">
        <v>7.2992700729927005E-3</v>
      </c>
      <c r="BJ9" s="239">
        <f t="shared" si="0"/>
        <v>1.4920634920634921</v>
      </c>
    </row>
    <row r="10" spans="1:62" ht="25" customHeight="1" x14ac:dyDescent="0.35">
      <c r="A10" s="6" t="s">
        <v>197</v>
      </c>
      <c r="B10" s="157" t="s">
        <v>276</v>
      </c>
      <c r="C10" s="6" t="s">
        <v>872</v>
      </c>
      <c r="D10" s="6" t="s">
        <v>279</v>
      </c>
      <c r="E10" s="6" t="s">
        <v>284</v>
      </c>
      <c r="F10" s="6">
        <v>0</v>
      </c>
      <c r="G10" s="54" t="s">
        <v>279</v>
      </c>
      <c r="H10" s="64">
        <v>0</v>
      </c>
      <c r="I10" s="54" t="s">
        <v>279</v>
      </c>
      <c r="J10" s="64">
        <v>0</v>
      </c>
      <c r="K10" s="54" t="s">
        <v>279</v>
      </c>
      <c r="L10" s="54" t="s">
        <v>301</v>
      </c>
      <c r="M10" s="54" t="s">
        <v>770</v>
      </c>
      <c r="N10" s="54" t="s">
        <v>771</v>
      </c>
      <c r="O10" s="54" t="s">
        <v>779</v>
      </c>
      <c r="P10" s="54" t="s">
        <v>776</v>
      </c>
      <c r="Q10" s="72" t="s">
        <v>837</v>
      </c>
      <c r="R10" s="202" t="s">
        <v>279</v>
      </c>
      <c r="S10" s="6" t="s">
        <v>280</v>
      </c>
      <c r="T10" s="6">
        <v>1</v>
      </c>
      <c r="U10" s="6">
        <v>1</v>
      </c>
      <c r="V10" s="6">
        <v>1</v>
      </c>
      <c r="W10" s="82">
        <v>3</v>
      </c>
      <c r="X10" s="83">
        <v>0</v>
      </c>
      <c r="Y10" s="6">
        <v>3</v>
      </c>
      <c r="Z10" s="6">
        <v>3</v>
      </c>
      <c r="AA10" s="6">
        <v>17</v>
      </c>
      <c r="AB10" s="6">
        <v>17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12">
        <v>0</v>
      </c>
      <c r="AL10" s="6">
        <v>0</v>
      </c>
      <c r="AM10" s="163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134">
        <v>0</v>
      </c>
      <c r="AU10" s="134">
        <v>0</v>
      </c>
      <c r="AV10" s="135">
        <v>0</v>
      </c>
      <c r="AW10" s="7">
        <v>0</v>
      </c>
      <c r="AX10" s="7">
        <v>1</v>
      </c>
      <c r="AY10" s="12" t="s">
        <v>301</v>
      </c>
      <c r="AZ10" s="136">
        <v>0</v>
      </c>
      <c r="BA10" s="7">
        <v>3</v>
      </c>
      <c r="BB10" s="137">
        <v>98</v>
      </c>
      <c r="BC10" s="137">
        <v>172</v>
      </c>
      <c r="BD10" s="137" t="s">
        <v>711</v>
      </c>
      <c r="BE10" s="137" t="s">
        <v>712</v>
      </c>
      <c r="BF10" s="137">
        <v>1288</v>
      </c>
      <c r="BG10" s="137">
        <v>42</v>
      </c>
      <c r="BH10" s="7">
        <v>7.7639751552795026E-4</v>
      </c>
      <c r="BI10" s="138">
        <v>3.0612244897959183E-2</v>
      </c>
      <c r="BJ10" s="239">
        <f t="shared" si="0"/>
        <v>0.13354037267080746</v>
      </c>
    </row>
    <row r="11" spans="1:62" ht="25" customHeight="1" x14ac:dyDescent="0.35">
      <c r="A11" s="6" t="s">
        <v>125</v>
      </c>
      <c r="B11" s="157" t="s">
        <v>276</v>
      </c>
      <c r="C11" s="6" t="s">
        <v>872</v>
      </c>
      <c r="D11" s="6" t="s">
        <v>279</v>
      </c>
      <c r="E11" s="6" t="s">
        <v>284</v>
      </c>
      <c r="F11" s="6">
        <v>0</v>
      </c>
      <c r="G11" s="54" t="s">
        <v>279</v>
      </c>
      <c r="H11" s="64">
        <v>0</v>
      </c>
      <c r="I11" s="54" t="s">
        <v>279</v>
      </c>
      <c r="J11" s="64">
        <v>0</v>
      </c>
      <c r="K11" s="54" t="s">
        <v>279</v>
      </c>
      <c r="L11" s="54" t="s">
        <v>301</v>
      </c>
      <c r="M11" s="54" t="s">
        <v>770</v>
      </c>
      <c r="N11" s="54" t="s">
        <v>771</v>
      </c>
      <c r="O11" s="54" t="s">
        <v>779</v>
      </c>
      <c r="P11" s="54" t="s">
        <v>776</v>
      </c>
      <c r="Q11" s="72" t="s">
        <v>837</v>
      </c>
      <c r="R11" s="202" t="s">
        <v>279</v>
      </c>
      <c r="S11" s="6" t="s">
        <v>280</v>
      </c>
      <c r="T11" s="6">
        <v>2</v>
      </c>
      <c r="U11" s="6">
        <v>1</v>
      </c>
      <c r="V11" s="6">
        <v>1</v>
      </c>
      <c r="W11" s="82">
        <v>2</v>
      </c>
      <c r="X11" s="83">
        <v>0</v>
      </c>
      <c r="Y11" s="6">
        <v>6</v>
      </c>
      <c r="Z11" s="6">
        <v>6</v>
      </c>
      <c r="AA11" s="6">
        <v>41</v>
      </c>
      <c r="AB11" s="6">
        <v>41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12">
        <v>0</v>
      </c>
      <c r="AL11" s="6">
        <v>0</v>
      </c>
      <c r="AM11" s="163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134">
        <v>0</v>
      </c>
      <c r="AU11" s="134">
        <v>0</v>
      </c>
      <c r="AV11" s="135">
        <v>0</v>
      </c>
      <c r="AW11" s="7">
        <v>0</v>
      </c>
      <c r="AX11" s="7">
        <v>1</v>
      </c>
      <c r="AY11" s="12" t="s">
        <v>301</v>
      </c>
      <c r="AZ11" s="136">
        <v>0</v>
      </c>
      <c r="BA11" s="7">
        <v>2</v>
      </c>
      <c r="BB11" s="137">
        <v>1099</v>
      </c>
      <c r="BC11" s="137">
        <v>16556</v>
      </c>
      <c r="BD11" s="137" t="s">
        <v>549</v>
      </c>
      <c r="BE11" s="137" t="s">
        <v>550</v>
      </c>
      <c r="BF11" s="137">
        <v>1517</v>
      </c>
      <c r="BG11" s="137">
        <v>49</v>
      </c>
      <c r="BH11" s="7">
        <v>1.3183915622940012E-3</v>
      </c>
      <c r="BI11" s="138">
        <v>1.8198362147406734E-3</v>
      </c>
      <c r="BJ11" s="239">
        <f t="shared" si="0"/>
        <v>10.913645352669743</v>
      </c>
    </row>
    <row r="12" spans="1:62" ht="25" customHeight="1" x14ac:dyDescent="0.35">
      <c r="A12" s="6" t="s">
        <v>96</v>
      </c>
      <c r="B12" s="157" t="s">
        <v>276</v>
      </c>
      <c r="C12" s="6" t="s">
        <v>872</v>
      </c>
      <c r="D12" s="6" t="s">
        <v>279</v>
      </c>
      <c r="E12" s="6" t="s">
        <v>284</v>
      </c>
      <c r="F12" s="6">
        <v>0</v>
      </c>
      <c r="G12" s="54" t="s">
        <v>279</v>
      </c>
      <c r="H12" s="64">
        <v>0</v>
      </c>
      <c r="I12" s="54" t="s">
        <v>279</v>
      </c>
      <c r="J12" s="64">
        <v>0</v>
      </c>
      <c r="K12" s="54" t="s">
        <v>279</v>
      </c>
      <c r="L12" s="54" t="s">
        <v>301</v>
      </c>
      <c r="M12" s="54" t="s">
        <v>770</v>
      </c>
      <c r="N12" s="54" t="s">
        <v>771</v>
      </c>
      <c r="O12" s="54" t="s">
        <v>779</v>
      </c>
      <c r="P12" s="54" t="s">
        <v>776</v>
      </c>
      <c r="Q12" s="72" t="s">
        <v>837</v>
      </c>
      <c r="R12" s="202" t="s">
        <v>279</v>
      </c>
      <c r="S12" s="6" t="s">
        <v>280</v>
      </c>
      <c r="T12" s="6">
        <v>4</v>
      </c>
      <c r="U12" s="6">
        <v>1</v>
      </c>
      <c r="V12" s="6">
        <v>1</v>
      </c>
      <c r="W12" s="82">
        <v>2</v>
      </c>
      <c r="X12" s="83">
        <v>0</v>
      </c>
      <c r="Y12" s="6">
        <v>2</v>
      </c>
      <c r="Z12" s="6">
        <v>2</v>
      </c>
      <c r="AA12" s="6">
        <v>14</v>
      </c>
      <c r="AB12" s="6">
        <v>14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12">
        <v>0</v>
      </c>
      <c r="AL12" s="6">
        <v>0</v>
      </c>
      <c r="AM12" s="163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134">
        <v>0</v>
      </c>
      <c r="AU12" s="134">
        <v>0</v>
      </c>
      <c r="AV12" s="135">
        <v>0</v>
      </c>
      <c r="AW12" s="7">
        <v>0</v>
      </c>
      <c r="AX12" s="7">
        <v>1</v>
      </c>
      <c r="AY12" s="12" t="s">
        <v>301</v>
      </c>
      <c r="AZ12" s="136">
        <v>0</v>
      </c>
      <c r="BA12" s="7">
        <v>2</v>
      </c>
      <c r="BB12" s="137">
        <v>28</v>
      </c>
      <c r="BC12" s="137">
        <v>189</v>
      </c>
      <c r="BD12" s="137" t="s">
        <v>482</v>
      </c>
      <c r="BE12" s="137" t="s">
        <v>483</v>
      </c>
      <c r="BF12" s="137">
        <v>33</v>
      </c>
      <c r="BG12" s="137">
        <v>1</v>
      </c>
      <c r="BH12" s="7">
        <v>0.12121212121212122</v>
      </c>
      <c r="BI12" s="138">
        <v>7.1428571428571425E-2</v>
      </c>
      <c r="BJ12" s="239">
        <f t="shared" si="0"/>
        <v>5.7272727272727275</v>
      </c>
    </row>
    <row r="13" spans="1:62" ht="25" customHeight="1" x14ac:dyDescent="0.35">
      <c r="A13" s="6" t="s">
        <v>173</v>
      </c>
      <c r="B13" s="157" t="s">
        <v>276</v>
      </c>
      <c r="C13" s="6" t="s">
        <v>872</v>
      </c>
      <c r="D13" s="6" t="s">
        <v>279</v>
      </c>
      <c r="E13" s="6" t="s">
        <v>284</v>
      </c>
      <c r="F13" s="6">
        <v>0</v>
      </c>
      <c r="G13" s="54" t="s">
        <v>279</v>
      </c>
      <c r="H13" s="64">
        <v>0</v>
      </c>
      <c r="I13" s="54" t="s">
        <v>279</v>
      </c>
      <c r="J13" s="64">
        <v>0</v>
      </c>
      <c r="K13" s="54" t="s">
        <v>279</v>
      </c>
      <c r="L13" s="54" t="s">
        <v>301</v>
      </c>
      <c r="M13" s="54" t="s">
        <v>770</v>
      </c>
      <c r="N13" s="54" t="s">
        <v>771</v>
      </c>
      <c r="O13" s="54" t="s">
        <v>779</v>
      </c>
      <c r="P13" s="54" t="s">
        <v>776</v>
      </c>
      <c r="Q13" s="72" t="s">
        <v>837</v>
      </c>
      <c r="R13" s="202" t="s">
        <v>279</v>
      </c>
      <c r="S13" s="6" t="s">
        <v>280</v>
      </c>
      <c r="T13" s="6">
        <v>7</v>
      </c>
      <c r="U13" s="6">
        <v>1</v>
      </c>
      <c r="V13" s="6">
        <v>1</v>
      </c>
      <c r="W13" s="82">
        <v>3</v>
      </c>
      <c r="X13" s="83">
        <v>0</v>
      </c>
      <c r="Y13" s="6">
        <v>2</v>
      </c>
      <c r="Z13" s="6">
        <v>2</v>
      </c>
      <c r="AA13" s="6">
        <v>20</v>
      </c>
      <c r="AB13" s="6">
        <v>20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12">
        <v>0</v>
      </c>
      <c r="AL13" s="6">
        <v>0</v>
      </c>
      <c r="AM13" s="163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134">
        <v>0</v>
      </c>
      <c r="AU13" s="134">
        <v>0</v>
      </c>
      <c r="AV13" s="135">
        <v>0</v>
      </c>
      <c r="AW13" s="7">
        <v>0</v>
      </c>
      <c r="AX13" s="7">
        <v>1</v>
      </c>
      <c r="AY13" s="12" t="s">
        <v>301</v>
      </c>
      <c r="AZ13" s="136">
        <v>0</v>
      </c>
      <c r="BA13" s="7">
        <v>3</v>
      </c>
      <c r="BB13" s="137">
        <v>145</v>
      </c>
      <c r="BC13" s="137">
        <v>583</v>
      </c>
      <c r="BD13" s="137" t="s">
        <v>655</v>
      </c>
      <c r="BE13" s="137" t="s">
        <v>656</v>
      </c>
      <c r="BF13" s="137">
        <v>1880</v>
      </c>
      <c r="BG13" s="137">
        <v>61</v>
      </c>
      <c r="BH13" s="7">
        <v>3.7234042553191491E-3</v>
      </c>
      <c r="BI13" s="138">
        <v>2.0689655172413793E-2</v>
      </c>
      <c r="BJ13" s="239">
        <f t="shared" si="0"/>
        <v>0.31010638297872339</v>
      </c>
    </row>
    <row r="14" spans="1:62" ht="25" customHeight="1" x14ac:dyDescent="0.35">
      <c r="A14" s="6" t="s">
        <v>201</v>
      </c>
      <c r="B14" s="157" t="s">
        <v>276</v>
      </c>
      <c r="C14" s="6" t="s">
        <v>872</v>
      </c>
      <c r="D14" s="6" t="s">
        <v>279</v>
      </c>
      <c r="E14" s="6" t="s">
        <v>284</v>
      </c>
      <c r="F14" s="6">
        <v>0</v>
      </c>
      <c r="G14" s="54" t="s">
        <v>279</v>
      </c>
      <c r="H14" s="64">
        <v>0</v>
      </c>
      <c r="I14" s="54" t="s">
        <v>279</v>
      </c>
      <c r="J14" s="64">
        <v>0</v>
      </c>
      <c r="K14" s="54" t="s">
        <v>279</v>
      </c>
      <c r="L14" s="54" t="s">
        <v>301</v>
      </c>
      <c r="M14" s="54" t="s">
        <v>770</v>
      </c>
      <c r="N14" s="54" t="s">
        <v>771</v>
      </c>
      <c r="O14" s="54" t="s">
        <v>779</v>
      </c>
      <c r="P14" s="54" t="s">
        <v>776</v>
      </c>
      <c r="Q14" s="72" t="s">
        <v>837</v>
      </c>
      <c r="R14" s="202" t="s">
        <v>279</v>
      </c>
      <c r="S14" s="6" t="s">
        <v>280</v>
      </c>
      <c r="T14" s="6">
        <v>8</v>
      </c>
      <c r="U14" s="6">
        <v>1</v>
      </c>
      <c r="V14" s="6">
        <v>1</v>
      </c>
      <c r="W14" s="82">
        <v>2</v>
      </c>
      <c r="X14" s="83">
        <v>0</v>
      </c>
      <c r="Y14" s="6">
        <v>2</v>
      </c>
      <c r="Z14" s="6">
        <v>2</v>
      </c>
      <c r="AA14" s="6">
        <v>4</v>
      </c>
      <c r="AB14" s="6">
        <v>4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12">
        <v>0</v>
      </c>
      <c r="AL14" s="6">
        <v>0</v>
      </c>
      <c r="AM14" s="163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134">
        <v>0</v>
      </c>
      <c r="AU14" s="134">
        <v>0</v>
      </c>
      <c r="AV14" s="135">
        <v>0</v>
      </c>
      <c r="AW14" s="7">
        <v>0</v>
      </c>
      <c r="AX14" s="7">
        <v>1</v>
      </c>
      <c r="AY14" s="12" t="s">
        <v>301</v>
      </c>
      <c r="AZ14" s="136">
        <v>0</v>
      </c>
      <c r="BA14" s="7">
        <v>2</v>
      </c>
      <c r="BB14" s="137">
        <v>105</v>
      </c>
      <c r="BC14" s="137">
        <v>11857</v>
      </c>
      <c r="BD14" s="137" t="s">
        <v>721</v>
      </c>
      <c r="BE14" s="137" t="s">
        <v>722</v>
      </c>
      <c r="BF14" s="137">
        <v>856</v>
      </c>
      <c r="BG14" s="137">
        <v>28</v>
      </c>
      <c r="BH14" s="7">
        <v>9.3457943925233638E-3</v>
      </c>
      <c r="BI14" s="138">
        <v>1.9047619047619049E-2</v>
      </c>
      <c r="BJ14" s="239">
        <f t="shared" si="0"/>
        <v>13.851635514018692</v>
      </c>
    </row>
    <row r="15" spans="1:62" ht="25" customHeight="1" x14ac:dyDescent="0.35">
      <c r="A15" s="6" t="s">
        <v>166</v>
      </c>
      <c r="B15" s="157" t="s">
        <v>276</v>
      </c>
      <c r="C15" s="6" t="s">
        <v>875</v>
      </c>
      <c r="D15" s="6" t="s">
        <v>279</v>
      </c>
      <c r="E15" s="6" t="s">
        <v>284</v>
      </c>
      <c r="F15" s="6">
        <v>0</v>
      </c>
      <c r="G15" s="54" t="s">
        <v>279</v>
      </c>
      <c r="H15" s="64">
        <v>0</v>
      </c>
      <c r="I15" s="54" t="s">
        <v>279</v>
      </c>
      <c r="J15" s="64">
        <v>0</v>
      </c>
      <c r="K15" s="54" t="s">
        <v>279</v>
      </c>
      <c r="L15" s="54" t="s">
        <v>301</v>
      </c>
      <c r="M15" s="54" t="s">
        <v>770</v>
      </c>
      <c r="N15" s="54" t="s">
        <v>771</v>
      </c>
      <c r="O15" s="54" t="s">
        <v>779</v>
      </c>
      <c r="P15" s="54" t="s">
        <v>776</v>
      </c>
      <c r="Q15" s="72" t="s">
        <v>837</v>
      </c>
      <c r="R15" s="202" t="s">
        <v>279</v>
      </c>
      <c r="S15" s="6" t="s">
        <v>280</v>
      </c>
      <c r="T15" s="6">
        <v>12</v>
      </c>
      <c r="U15" s="6">
        <v>1</v>
      </c>
      <c r="V15" s="6">
        <v>1</v>
      </c>
      <c r="W15" s="82">
        <v>7</v>
      </c>
      <c r="X15" s="83">
        <v>0</v>
      </c>
      <c r="Y15" s="6">
        <v>12</v>
      </c>
      <c r="Z15" s="6">
        <v>12</v>
      </c>
      <c r="AA15" s="6">
        <v>63</v>
      </c>
      <c r="AB15" s="6">
        <v>63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12">
        <v>0</v>
      </c>
      <c r="AL15" s="6">
        <v>0</v>
      </c>
      <c r="AM15" s="163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134">
        <v>0</v>
      </c>
      <c r="AU15" s="134">
        <v>0</v>
      </c>
      <c r="AV15" s="135">
        <v>0</v>
      </c>
      <c r="AW15" s="7">
        <v>0</v>
      </c>
      <c r="AX15" s="7">
        <v>1</v>
      </c>
      <c r="AY15" s="12" t="s">
        <v>301</v>
      </c>
      <c r="AZ15" s="136">
        <v>0</v>
      </c>
      <c r="BA15" s="7">
        <v>7</v>
      </c>
      <c r="BB15" s="137">
        <v>18</v>
      </c>
      <c r="BC15" s="137">
        <v>1258</v>
      </c>
      <c r="BD15" s="137" t="s">
        <v>637</v>
      </c>
      <c r="BE15" s="137" t="s">
        <v>638</v>
      </c>
      <c r="BF15" s="137">
        <v>1073</v>
      </c>
      <c r="BG15" s="137">
        <v>35</v>
      </c>
      <c r="BH15" s="7">
        <v>1.1183597390493943E-2</v>
      </c>
      <c r="BI15" s="138">
        <v>0.3888888888888889</v>
      </c>
      <c r="BJ15" s="239">
        <f t="shared" si="0"/>
        <v>1.1724137931034482</v>
      </c>
    </row>
    <row r="16" spans="1:62" ht="25" customHeight="1" x14ac:dyDescent="0.35">
      <c r="A16" s="6" t="s">
        <v>224</v>
      </c>
      <c r="B16" s="157" t="s">
        <v>276</v>
      </c>
      <c r="C16" s="6" t="s">
        <v>875</v>
      </c>
      <c r="D16" s="6" t="s">
        <v>279</v>
      </c>
      <c r="E16" s="6" t="s">
        <v>284</v>
      </c>
      <c r="F16" s="6">
        <v>0</v>
      </c>
      <c r="G16" s="54" t="s">
        <v>279</v>
      </c>
      <c r="H16" s="64">
        <v>0</v>
      </c>
      <c r="I16" s="54" t="s">
        <v>279</v>
      </c>
      <c r="J16" s="64">
        <v>0</v>
      </c>
      <c r="K16" s="54" t="s">
        <v>279</v>
      </c>
      <c r="L16" s="54" t="s">
        <v>301</v>
      </c>
      <c r="M16" s="54" t="s">
        <v>770</v>
      </c>
      <c r="N16" s="54" t="s">
        <v>771</v>
      </c>
      <c r="O16" s="54" t="s">
        <v>779</v>
      </c>
      <c r="P16" s="54" t="s">
        <v>776</v>
      </c>
      <c r="Q16" s="72" t="s">
        <v>837</v>
      </c>
      <c r="R16" s="202" t="s">
        <v>279</v>
      </c>
      <c r="S16" s="6" t="s">
        <v>280</v>
      </c>
      <c r="T16" s="6">
        <v>13</v>
      </c>
      <c r="U16" s="6">
        <v>1</v>
      </c>
      <c r="V16" s="6">
        <v>1</v>
      </c>
      <c r="W16" s="82">
        <v>2</v>
      </c>
      <c r="X16" s="83">
        <v>0</v>
      </c>
      <c r="Y16" s="6">
        <v>2</v>
      </c>
      <c r="Z16" s="6">
        <v>2</v>
      </c>
      <c r="AA16" s="6">
        <v>16</v>
      </c>
      <c r="AB16" s="6">
        <v>16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12">
        <v>0</v>
      </c>
      <c r="AL16" s="6">
        <v>0</v>
      </c>
      <c r="AM16" s="163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134">
        <v>0</v>
      </c>
      <c r="AU16" s="134">
        <v>0</v>
      </c>
      <c r="AV16" s="135">
        <v>0</v>
      </c>
      <c r="AW16" s="7">
        <v>0</v>
      </c>
      <c r="AX16" s="7">
        <v>1</v>
      </c>
      <c r="AY16" s="12" t="s">
        <v>301</v>
      </c>
      <c r="AZ16" s="136">
        <v>0</v>
      </c>
      <c r="BA16" s="7">
        <v>2</v>
      </c>
      <c r="BB16" s="137">
        <v>72</v>
      </c>
      <c r="BC16" s="137">
        <v>3276</v>
      </c>
      <c r="BD16" s="137" t="s">
        <v>527</v>
      </c>
      <c r="BE16" s="137" t="s">
        <v>528</v>
      </c>
      <c r="BF16" s="137">
        <v>1878</v>
      </c>
      <c r="BG16" s="137">
        <v>61</v>
      </c>
      <c r="BH16" s="7">
        <v>6.9222577209797657E-3</v>
      </c>
      <c r="BI16" s="138">
        <v>2.7777777777777776E-2</v>
      </c>
      <c r="BJ16" s="239">
        <f t="shared" si="0"/>
        <v>1.744408945686901</v>
      </c>
    </row>
    <row r="17" spans="1:62" ht="25" customHeight="1" x14ac:dyDescent="0.35">
      <c r="A17" s="6" t="s">
        <v>221</v>
      </c>
      <c r="B17" s="157" t="s">
        <v>276</v>
      </c>
      <c r="C17" s="6" t="s">
        <v>875</v>
      </c>
      <c r="D17" s="6" t="s">
        <v>279</v>
      </c>
      <c r="E17" s="6" t="s">
        <v>284</v>
      </c>
      <c r="F17" s="6">
        <v>0</v>
      </c>
      <c r="G17" s="54" t="s">
        <v>279</v>
      </c>
      <c r="H17" s="64">
        <v>0</v>
      </c>
      <c r="I17" s="54" t="s">
        <v>279</v>
      </c>
      <c r="J17" s="64">
        <v>0</v>
      </c>
      <c r="K17" s="54" t="s">
        <v>279</v>
      </c>
      <c r="L17" s="54" t="s">
        <v>301</v>
      </c>
      <c r="M17" s="54" t="s">
        <v>770</v>
      </c>
      <c r="N17" s="54" t="s">
        <v>771</v>
      </c>
      <c r="O17" s="54" t="s">
        <v>779</v>
      </c>
      <c r="P17" s="54" t="s">
        <v>776</v>
      </c>
      <c r="Q17" s="72" t="s">
        <v>837</v>
      </c>
      <c r="R17" s="202" t="s">
        <v>279</v>
      </c>
      <c r="S17" s="6" t="s">
        <v>280</v>
      </c>
      <c r="T17" s="6">
        <v>13</v>
      </c>
      <c r="U17" s="6">
        <v>1</v>
      </c>
      <c r="V17" s="6">
        <v>1</v>
      </c>
      <c r="W17" s="82">
        <v>2</v>
      </c>
      <c r="X17" s="83">
        <v>0</v>
      </c>
      <c r="Y17" s="6">
        <v>18</v>
      </c>
      <c r="Z17" s="6">
        <v>18</v>
      </c>
      <c r="AA17" s="6">
        <v>129</v>
      </c>
      <c r="AB17" s="6">
        <v>129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12">
        <v>0</v>
      </c>
      <c r="AL17" s="6">
        <v>0</v>
      </c>
      <c r="AM17" s="163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134">
        <v>0</v>
      </c>
      <c r="AU17" s="134">
        <v>0</v>
      </c>
      <c r="AV17" s="135">
        <v>0</v>
      </c>
      <c r="AW17" s="7">
        <v>0</v>
      </c>
      <c r="AX17" s="7">
        <v>1</v>
      </c>
      <c r="AY17" s="12" t="s">
        <v>301</v>
      </c>
      <c r="AZ17" s="136">
        <v>0</v>
      </c>
      <c r="BA17" s="7">
        <v>2</v>
      </c>
      <c r="BB17" s="137">
        <v>81</v>
      </c>
      <c r="BC17" s="137">
        <v>489</v>
      </c>
      <c r="BD17" s="137" t="s">
        <v>765</v>
      </c>
      <c r="BE17" s="137" t="s">
        <v>766</v>
      </c>
      <c r="BF17" s="137">
        <v>703</v>
      </c>
      <c r="BG17" s="137">
        <v>23</v>
      </c>
      <c r="BH17" s="7">
        <v>1.849217638691323E-2</v>
      </c>
      <c r="BI17" s="138">
        <v>2.4691358024691357E-2</v>
      </c>
      <c r="BJ17" s="239">
        <f t="shared" si="0"/>
        <v>0.69559032716927449</v>
      </c>
    </row>
    <row r="18" spans="1:62" ht="25" customHeight="1" x14ac:dyDescent="0.35">
      <c r="A18" s="6" t="s">
        <v>147</v>
      </c>
      <c r="B18" s="157" t="s">
        <v>276</v>
      </c>
      <c r="C18" s="6" t="s">
        <v>875</v>
      </c>
      <c r="D18" s="6" t="s">
        <v>279</v>
      </c>
      <c r="E18" s="6" t="s">
        <v>284</v>
      </c>
      <c r="F18" s="6">
        <v>0</v>
      </c>
      <c r="G18" s="54" t="s">
        <v>279</v>
      </c>
      <c r="H18" s="64">
        <v>0</v>
      </c>
      <c r="I18" s="54" t="s">
        <v>279</v>
      </c>
      <c r="J18" s="64">
        <v>0</v>
      </c>
      <c r="K18" s="54" t="s">
        <v>279</v>
      </c>
      <c r="L18" s="54" t="s">
        <v>301</v>
      </c>
      <c r="M18" s="54" t="s">
        <v>770</v>
      </c>
      <c r="N18" s="54" t="s">
        <v>771</v>
      </c>
      <c r="O18" s="54" t="s">
        <v>779</v>
      </c>
      <c r="P18" s="54" t="s">
        <v>776</v>
      </c>
      <c r="Q18" s="72" t="s">
        <v>837</v>
      </c>
      <c r="R18" s="202" t="s">
        <v>279</v>
      </c>
      <c r="S18" s="6" t="s">
        <v>280</v>
      </c>
      <c r="T18" s="6">
        <v>16</v>
      </c>
      <c r="U18" s="6">
        <v>1</v>
      </c>
      <c r="V18" s="6">
        <v>1</v>
      </c>
      <c r="W18" s="82">
        <v>2</v>
      </c>
      <c r="X18" s="83">
        <v>0</v>
      </c>
      <c r="Y18" s="6">
        <v>48</v>
      </c>
      <c r="Z18" s="6">
        <v>48</v>
      </c>
      <c r="AA18" s="6">
        <v>784</v>
      </c>
      <c r="AB18" s="6">
        <v>784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12">
        <v>0</v>
      </c>
      <c r="AL18" s="6">
        <v>0</v>
      </c>
      <c r="AM18" s="163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134">
        <v>0</v>
      </c>
      <c r="AU18" s="134">
        <v>0</v>
      </c>
      <c r="AV18" s="135">
        <v>0</v>
      </c>
      <c r="AW18" s="7">
        <v>0</v>
      </c>
      <c r="AX18" s="7">
        <v>1</v>
      </c>
      <c r="AY18" s="12" t="s">
        <v>301</v>
      </c>
      <c r="AZ18" s="136">
        <v>0</v>
      </c>
      <c r="BA18" s="7">
        <v>2</v>
      </c>
      <c r="BB18" s="137">
        <v>3099</v>
      </c>
      <c r="BC18" s="137">
        <v>12472</v>
      </c>
      <c r="BD18" s="137" t="s">
        <v>593</v>
      </c>
      <c r="BE18" s="137" t="s">
        <v>594</v>
      </c>
      <c r="BF18" s="137">
        <v>1961</v>
      </c>
      <c r="BG18" s="137">
        <v>64</v>
      </c>
      <c r="BH18" s="7">
        <v>8.1591024987251407E-3</v>
      </c>
      <c r="BI18" s="138">
        <v>6.4536947402387866E-4</v>
      </c>
      <c r="BJ18" s="239">
        <f t="shared" si="0"/>
        <v>6.3600203977562471</v>
      </c>
    </row>
    <row r="19" spans="1:62" ht="25" customHeight="1" x14ac:dyDescent="0.35">
      <c r="A19" s="6" t="s">
        <v>172</v>
      </c>
      <c r="B19" s="157" t="s">
        <v>276</v>
      </c>
      <c r="C19" s="6" t="s">
        <v>875</v>
      </c>
      <c r="D19" s="6" t="s">
        <v>279</v>
      </c>
      <c r="E19" s="6" t="s">
        <v>284</v>
      </c>
      <c r="F19" s="6">
        <v>0</v>
      </c>
      <c r="G19" s="54" t="s">
        <v>279</v>
      </c>
      <c r="H19" s="64">
        <v>0</v>
      </c>
      <c r="I19" s="54" t="s">
        <v>279</v>
      </c>
      <c r="J19" s="64">
        <v>0</v>
      </c>
      <c r="K19" s="54" t="s">
        <v>279</v>
      </c>
      <c r="L19" s="54" t="s">
        <v>301</v>
      </c>
      <c r="M19" s="54" t="s">
        <v>770</v>
      </c>
      <c r="N19" s="54" t="s">
        <v>771</v>
      </c>
      <c r="O19" s="54" t="s">
        <v>779</v>
      </c>
      <c r="P19" s="54" t="s">
        <v>776</v>
      </c>
      <c r="Q19" s="72" t="s">
        <v>837</v>
      </c>
      <c r="R19" s="202" t="s">
        <v>279</v>
      </c>
      <c r="S19" s="6" t="s">
        <v>280</v>
      </c>
      <c r="T19" s="6">
        <v>20</v>
      </c>
      <c r="U19" s="6">
        <v>1</v>
      </c>
      <c r="V19" s="6">
        <v>1</v>
      </c>
      <c r="W19" s="82">
        <v>2</v>
      </c>
      <c r="X19" s="83">
        <v>0</v>
      </c>
      <c r="Y19" s="6">
        <v>2</v>
      </c>
      <c r="Z19" s="6">
        <v>2</v>
      </c>
      <c r="AA19" s="6">
        <v>8</v>
      </c>
      <c r="AB19" s="6">
        <v>8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12">
        <v>0</v>
      </c>
      <c r="AL19" s="6">
        <v>0</v>
      </c>
      <c r="AM19" s="163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134">
        <v>0</v>
      </c>
      <c r="AU19" s="134">
        <v>0</v>
      </c>
      <c r="AV19" s="135">
        <v>0</v>
      </c>
      <c r="AW19" s="7">
        <v>0</v>
      </c>
      <c r="AX19" s="7">
        <v>1</v>
      </c>
      <c r="AY19" s="12" t="s">
        <v>301</v>
      </c>
      <c r="AZ19" s="136">
        <v>0</v>
      </c>
      <c r="BA19" s="7">
        <v>2</v>
      </c>
      <c r="BB19" s="137">
        <v>152</v>
      </c>
      <c r="BC19" s="137">
        <v>385</v>
      </c>
      <c r="BD19" s="137" t="s">
        <v>651</v>
      </c>
      <c r="BE19" s="137" t="s">
        <v>652</v>
      </c>
      <c r="BF19" s="137">
        <v>904</v>
      </c>
      <c r="BG19" s="137">
        <v>29</v>
      </c>
      <c r="BH19" s="7">
        <v>2.2123893805309734E-2</v>
      </c>
      <c r="BI19" s="138">
        <v>1.3157894736842105E-2</v>
      </c>
      <c r="BJ19" s="239">
        <f t="shared" si="0"/>
        <v>0.42588495575221241</v>
      </c>
    </row>
    <row r="20" spans="1:62" ht="25" customHeight="1" x14ac:dyDescent="0.35">
      <c r="A20" s="6" t="s">
        <v>212</v>
      </c>
      <c r="B20" s="157" t="s">
        <v>276</v>
      </c>
      <c r="C20" s="6" t="s">
        <v>875</v>
      </c>
      <c r="D20" s="6" t="s">
        <v>279</v>
      </c>
      <c r="E20" s="6" t="s">
        <v>284</v>
      </c>
      <c r="F20" s="6">
        <v>0</v>
      </c>
      <c r="G20" s="54" t="s">
        <v>279</v>
      </c>
      <c r="H20" s="64">
        <v>0</v>
      </c>
      <c r="I20" s="54" t="s">
        <v>279</v>
      </c>
      <c r="J20" s="64">
        <v>0</v>
      </c>
      <c r="K20" s="54" t="s">
        <v>279</v>
      </c>
      <c r="L20" s="54" t="s">
        <v>301</v>
      </c>
      <c r="M20" s="54" t="s">
        <v>770</v>
      </c>
      <c r="N20" s="54" t="s">
        <v>771</v>
      </c>
      <c r="O20" s="54" t="s">
        <v>779</v>
      </c>
      <c r="P20" s="54" t="s">
        <v>776</v>
      </c>
      <c r="Q20" s="72" t="s">
        <v>837</v>
      </c>
      <c r="R20" s="202" t="s">
        <v>279</v>
      </c>
      <c r="S20" s="6" t="s">
        <v>280</v>
      </c>
      <c r="T20" s="6">
        <v>29</v>
      </c>
      <c r="U20" s="6">
        <v>1</v>
      </c>
      <c r="V20" s="6">
        <v>1</v>
      </c>
      <c r="W20" s="82">
        <v>2</v>
      </c>
      <c r="X20" s="83">
        <v>0</v>
      </c>
      <c r="Y20" s="6">
        <v>1</v>
      </c>
      <c r="Z20" s="6">
        <v>1</v>
      </c>
      <c r="AA20" s="6">
        <v>3</v>
      </c>
      <c r="AB20" s="6">
        <v>3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12">
        <v>0</v>
      </c>
      <c r="AL20" s="6">
        <v>0</v>
      </c>
      <c r="AM20" s="163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134">
        <v>0</v>
      </c>
      <c r="AU20" s="134">
        <v>0</v>
      </c>
      <c r="AV20" s="135">
        <v>0</v>
      </c>
      <c r="AW20" s="7">
        <v>0</v>
      </c>
      <c r="AX20" s="7">
        <v>1</v>
      </c>
      <c r="AY20" s="12" t="s">
        <v>301</v>
      </c>
      <c r="AZ20" s="136">
        <v>0</v>
      </c>
      <c r="BA20" s="7">
        <v>2</v>
      </c>
      <c r="BB20" s="137">
        <v>136</v>
      </c>
      <c r="BC20" s="137">
        <v>223</v>
      </c>
      <c r="BD20" s="137" t="s">
        <v>745</v>
      </c>
      <c r="BE20" s="137" t="s">
        <v>746</v>
      </c>
      <c r="BF20" s="137">
        <v>1882</v>
      </c>
      <c r="BG20" s="137">
        <v>61</v>
      </c>
      <c r="BH20" s="7">
        <v>1.5409139213602551E-2</v>
      </c>
      <c r="BI20" s="138">
        <v>1.4705882352941176E-2</v>
      </c>
      <c r="BJ20" s="239">
        <f t="shared" si="0"/>
        <v>0.11849096705632306</v>
      </c>
    </row>
    <row r="21" spans="1:62" ht="25" customHeight="1" x14ac:dyDescent="0.35">
      <c r="A21" s="6" t="s">
        <v>40</v>
      </c>
      <c r="B21" s="157" t="s">
        <v>276</v>
      </c>
      <c r="C21" s="6" t="s">
        <v>875</v>
      </c>
      <c r="D21" s="6" t="s">
        <v>279</v>
      </c>
      <c r="E21" s="6" t="s">
        <v>284</v>
      </c>
      <c r="F21" s="6">
        <v>0</v>
      </c>
      <c r="G21" s="54" t="s">
        <v>279</v>
      </c>
      <c r="H21" s="64">
        <v>0</v>
      </c>
      <c r="I21" s="54" t="s">
        <v>279</v>
      </c>
      <c r="J21" s="64">
        <v>0</v>
      </c>
      <c r="K21" s="54" t="s">
        <v>279</v>
      </c>
      <c r="L21" s="54" t="s">
        <v>301</v>
      </c>
      <c r="M21" s="54" t="s">
        <v>770</v>
      </c>
      <c r="N21" s="54" t="s">
        <v>771</v>
      </c>
      <c r="O21" s="54" t="s">
        <v>779</v>
      </c>
      <c r="P21" s="54" t="s">
        <v>776</v>
      </c>
      <c r="Q21" s="72" t="s">
        <v>837</v>
      </c>
      <c r="R21" s="202" t="s">
        <v>279</v>
      </c>
      <c r="S21" s="6" t="s">
        <v>280</v>
      </c>
      <c r="T21" s="6">
        <v>33</v>
      </c>
      <c r="U21" s="6">
        <v>2</v>
      </c>
      <c r="V21" s="6">
        <v>1</v>
      </c>
      <c r="W21" s="82">
        <v>3</v>
      </c>
      <c r="X21" s="83">
        <v>0</v>
      </c>
      <c r="Y21" s="6">
        <v>2</v>
      </c>
      <c r="Z21" s="6">
        <v>2</v>
      </c>
      <c r="AA21" s="6">
        <v>15</v>
      </c>
      <c r="AB21" s="6">
        <v>15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12">
        <v>0</v>
      </c>
      <c r="AL21" s="6">
        <v>0</v>
      </c>
      <c r="AM21" s="163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134">
        <v>0</v>
      </c>
      <c r="AU21" s="134">
        <v>0</v>
      </c>
      <c r="AV21" s="135">
        <v>0</v>
      </c>
      <c r="AW21" s="7">
        <v>0</v>
      </c>
      <c r="AX21" s="7">
        <v>1</v>
      </c>
      <c r="AY21" s="12" t="s">
        <v>301</v>
      </c>
      <c r="AZ21" s="136">
        <v>0</v>
      </c>
      <c r="BA21" s="7">
        <v>1.5</v>
      </c>
      <c r="BB21" s="137">
        <v>809</v>
      </c>
      <c r="BC21" s="137">
        <v>2930</v>
      </c>
      <c r="BD21" s="137" t="s">
        <v>498</v>
      </c>
      <c r="BE21" s="137" t="s">
        <v>499</v>
      </c>
      <c r="BF21" s="137">
        <v>1516</v>
      </c>
      <c r="BG21" s="137">
        <v>49</v>
      </c>
      <c r="BH21" s="7">
        <v>2.1767810026385226E-2</v>
      </c>
      <c r="BI21" s="138">
        <v>3.708281829419036E-3</v>
      </c>
      <c r="BJ21" s="239">
        <f t="shared" si="0"/>
        <v>1.932717678100264</v>
      </c>
    </row>
    <row r="22" spans="1:62" ht="25" customHeight="1" x14ac:dyDescent="0.35">
      <c r="A22" s="6" t="s">
        <v>130</v>
      </c>
      <c r="B22" s="157" t="s">
        <v>276</v>
      </c>
      <c r="C22" s="6" t="s">
        <v>875</v>
      </c>
      <c r="D22" s="6" t="s">
        <v>279</v>
      </c>
      <c r="E22" s="6" t="s">
        <v>284</v>
      </c>
      <c r="F22" s="6">
        <v>0</v>
      </c>
      <c r="G22" s="54" t="s">
        <v>279</v>
      </c>
      <c r="H22" s="64">
        <v>0</v>
      </c>
      <c r="I22" s="54" t="s">
        <v>279</v>
      </c>
      <c r="J22" s="64">
        <v>0</v>
      </c>
      <c r="K22" s="54" t="s">
        <v>279</v>
      </c>
      <c r="L22" s="54" t="s">
        <v>301</v>
      </c>
      <c r="M22" s="54" t="s">
        <v>770</v>
      </c>
      <c r="N22" s="54" t="s">
        <v>771</v>
      </c>
      <c r="O22" s="54" t="s">
        <v>779</v>
      </c>
      <c r="P22" s="54" t="s">
        <v>776</v>
      </c>
      <c r="Q22" s="72" t="s">
        <v>837</v>
      </c>
      <c r="R22" s="202" t="s">
        <v>279</v>
      </c>
      <c r="S22" s="6" t="s">
        <v>280</v>
      </c>
      <c r="T22" s="6">
        <v>52</v>
      </c>
      <c r="U22" s="6">
        <v>2</v>
      </c>
      <c r="V22" s="6">
        <v>1</v>
      </c>
      <c r="W22" s="82">
        <v>2</v>
      </c>
      <c r="X22" s="83">
        <v>0</v>
      </c>
      <c r="Y22" s="6">
        <v>4</v>
      </c>
      <c r="Z22" s="6">
        <v>4</v>
      </c>
      <c r="AA22" s="6">
        <v>19</v>
      </c>
      <c r="AB22" s="6">
        <v>19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12">
        <v>0</v>
      </c>
      <c r="AL22" s="6">
        <v>0</v>
      </c>
      <c r="AM22" s="163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134">
        <v>0</v>
      </c>
      <c r="AU22" s="134">
        <v>0</v>
      </c>
      <c r="AV22" s="135">
        <v>0</v>
      </c>
      <c r="AW22" s="7">
        <v>0</v>
      </c>
      <c r="AX22" s="7">
        <v>1</v>
      </c>
      <c r="AY22" s="12" t="s">
        <v>301</v>
      </c>
      <c r="AZ22" s="136">
        <v>0</v>
      </c>
      <c r="BA22" s="7">
        <v>1</v>
      </c>
      <c r="BB22" s="137">
        <v>59</v>
      </c>
      <c r="BC22" s="137">
        <v>222</v>
      </c>
      <c r="BD22" s="137" t="s">
        <v>559</v>
      </c>
      <c r="BE22" s="137" t="s">
        <v>560</v>
      </c>
      <c r="BF22" s="137">
        <v>263</v>
      </c>
      <c r="BG22" s="137">
        <v>8</v>
      </c>
      <c r="BH22" s="7">
        <v>0.19771863117870722</v>
      </c>
      <c r="BI22" s="138">
        <v>3.3898305084745763E-2</v>
      </c>
      <c r="BJ22" s="239">
        <f t="shared" si="0"/>
        <v>0.844106463878327</v>
      </c>
    </row>
    <row r="23" spans="1:62" ht="25" customHeight="1" x14ac:dyDescent="0.35">
      <c r="A23" s="6" t="s">
        <v>138</v>
      </c>
      <c r="B23" s="157" t="s">
        <v>276</v>
      </c>
      <c r="C23" s="6" t="s">
        <v>875</v>
      </c>
      <c r="D23" s="6" t="s">
        <v>279</v>
      </c>
      <c r="E23" s="6" t="s">
        <v>284</v>
      </c>
      <c r="F23" s="6">
        <v>0</v>
      </c>
      <c r="G23" s="54" t="s">
        <v>279</v>
      </c>
      <c r="H23" s="64">
        <v>0</v>
      </c>
      <c r="I23" s="54" t="s">
        <v>279</v>
      </c>
      <c r="J23" s="64">
        <v>0</v>
      </c>
      <c r="K23" s="54" t="s">
        <v>279</v>
      </c>
      <c r="L23" s="54" t="s">
        <v>301</v>
      </c>
      <c r="M23" s="54" t="s">
        <v>770</v>
      </c>
      <c r="N23" s="54" t="s">
        <v>771</v>
      </c>
      <c r="O23" s="54" t="s">
        <v>779</v>
      </c>
      <c r="P23" s="54" t="s">
        <v>776</v>
      </c>
      <c r="Q23" s="72" t="s">
        <v>837</v>
      </c>
      <c r="R23" s="202" t="s">
        <v>279</v>
      </c>
      <c r="S23" s="6" t="s">
        <v>280</v>
      </c>
      <c r="T23" s="6">
        <v>54</v>
      </c>
      <c r="U23" s="6">
        <v>2</v>
      </c>
      <c r="V23" s="6">
        <v>1</v>
      </c>
      <c r="W23" s="82">
        <v>3</v>
      </c>
      <c r="X23" s="83">
        <v>0</v>
      </c>
      <c r="Y23" s="6">
        <v>3</v>
      </c>
      <c r="Z23" s="6">
        <v>3</v>
      </c>
      <c r="AA23" s="6">
        <v>22</v>
      </c>
      <c r="AB23" s="6">
        <v>22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12">
        <v>0</v>
      </c>
      <c r="AL23" s="6">
        <v>0</v>
      </c>
      <c r="AM23" s="163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134">
        <v>0</v>
      </c>
      <c r="AU23" s="134">
        <v>0</v>
      </c>
      <c r="AV23" s="135">
        <v>0</v>
      </c>
      <c r="AW23" s="7">
        <v>0</v>
      </c>
      <c r="AX23" s="7">
        <v>1</v>
      </c>
      <c r="AY23" s="12" t="s">
        <v>301</v>
      </c>
      <c r="AZ23" s="136">
        <v>0</v>
      </c>
      <c r="BA23" s="7">
        <v>1.5</v>
      </c>
      <c r="BB23" s="137">
        <v>162</v>
      </c>
      <c r="BC23" s="137">
        <v>2095</v>
      </c>
      <c r="BD23" s="137" t="s">
        <v>575</v>
      </c>
      <c r="BE23" s="137" t="s">
        <v>576</v>
      </c>
      <c r="BF23" s="137">
        <v>479</v>
      </c>
      <c r="BG23" s="137">
        <v>15</v>
      </c>
      <c r="BH23" s="7">
        <v>0.11273486430062631</v>
      </c>
      <c r="BI23" s="138">
        <v>1.8518518518518517E-2</v>
      </c>
      <c r="BJ23" s="239">
        <f t="shared" si="0"/>
        <v>4.3736951983298535</v>
      </c>
    </row>
    <row r="24" spans="1:62" ht="25" customHeight="1" x14ac:dyDescent="0.35">
      <c r="A24" s="6" t="s">
        <v>133</v>
      </c>
      <c r="B24" s="157" t="s">
        <v>276</v>
      </c>
      <c r="C24" s="6" t="s">
        <v>875</v>
      </c>
      <c r="D24" s="6" t="s">
        <v>279</v>
      </c>
      <c r="E24" s="6" t="s">
        <v>284</v>
      </c>
      <c r="F24" s="6">
        <v>0</v>
      </c>
      <c r="G24" s="54" t="s">
        <v>279</v>
      </c>
      <c r="H24" s="64">
        <v>0</v>
      </c>
      <c r="I24" s="54" t="s">
        <v>279</v>
      </c>
      <c r="J24" s="64">
        <v>0</v>
      </c>
      <c r="K24" s="54" t="s">
        <v>279</v>
      </c>
      <c r="L24" s="54" t="s">
        <v>301</v>
      </c>
      <c r="M24" s="54" t="s">
        <v>770</v>
      </c>
      <c r="N24" s="54" t="s">
        <v>771</v>
      </c>
      <c r="O24" s="54" t="s">
        <v>779</v>
      </c>
      <c r="P24" s="54" t="s">
        <v>776</v>
      </c>
      <c r="Q24" s="72" t="s">
        <v>837</v>
      </c>
      <c r="R24" s="202" t="s">
        <v>279</v>
      </c>
      <c r="S24" s="6" t="s">
        <v>280</v>
      </c>
      <c r="T24" s="6">
        <v>125</v>
      </c>
      <c r="U24" s="6">
        <v>5</v>
      </c>
      <c r="V24" s="6">
        <v>1</v>
      </c>
      <c r="W24" s="82">
        <v>4</v>
      </c>
      <c r="X24" s="83">
        <v>0</v>
      </c>
      <c r="Y24" s="6">
        <v>2</v>
      </c>
      <c r="Z24" s="6">
        <v>2</v>
      </c>
      <c r="AA24" s="6">
        <v>16</v>
      </c>
      <c r="AB24" s="6">
        <v>16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12">
        <v>0</v>
      </c>
      <c r="AL24" s="6">
        <v>0</v>
      </c>
      <c r="AM24" s="163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134">
        <v>0</v>
      </c>
      <c r="AU24" s="134">
        <v>0</v>
      </c>
      <c r="AV24" s="135">
        <v>0</v>
      </c>
      <c r="AW24" s="7">
        <v>0</v>
      </c>
      <c r="AX24" s="7">
        <v>1</v>
      </c>
      <c r="AY24" s="12" t="s">
        <v>301</v>
      </c>
      <c r="AZ24" s="136">
        <v>0</v>
      </c>
      <c r="BA24" s="7">
        <v>0.8</v>
      </c>
      <c r="BB24" s="137">
        <v>31</v>
      </c>
      <c r="BC24" s="137">
        <v>2287</v>
      </c>
      <c r="BD24" s="137" t="s">
        <v>565</v>
      </c>
      <c r="BE24" s="137" t="s">
        <v>566</v>
      </c>
      <c r="BF24" s="137">
        <v>126</v>
      </c>
      <c r="BG24" s="137">
        <v>4</v>
      </c>
      <c r="BH24" s="7">
        <v>0.99206349206349209</v>
      </c>
      <c r="BI24" s="138">
        <v>0.12903225806451613</v>
      </c>
      <c r="BJ24" s="239">
        <f t="shared" si="0"/>
        <v>18.150793650793652</v>
      </c>
    </row>
    <row r="25" spans="1:62" ht="25" customHeight="1" x14ac:dyDescent="0.35">
      <c r="A25" s="6" t="s">
        <v>79</v>
      </c>
      <c r="B25" s="157" t="s">
        <v>276</v>
      </c>
      <c r="C25" s="6" t="s">
        <v>876</v>
      </c>
      <c r="D25" s="6" t="s">
        <v>279</v>
      </c>
      <c r="E25" s="6" t="s">
        <v>284</v>
      </c>
      <c r="F25" s="6">
        <v>0</v>
      </c>
      <c r="G25" s="54" t="s">
        <v>279</v>
      </c>
      <c r="H25" s="64">
        <v>0</v>
      </c>
      <c r="I25" s="54" t="s">
        <v>279</v>
      </c>
      <c r="J25" s="64">
        <v>0</v>
      </c>
      <c r="K25" s="54" t="s">
        <v>279</v>
      </c>
      <c r="L25" s="54" t="s">
        <v>301</v>
      </c>
      <c r="M25" s="54" t="s">
        <v>770</v>
      </c>
      <c r="N25" s="54" t="s">
        <v>771</v>
      </c>
      <c r="O25" s="54" t="s">
        <v>779</v>
      </c>
      <c r="P25" s="54" t="s">
        <v>776</v>
      </c>
      <c r="Q25" s="72" t="s">
        <v>837</v>
      </c>
      <c r="R25" s="202" t="s">
        <v>279</v>
      </c>
      <c r="S25" s="6" t="s">
        <v>280</v>
      </c>
      <c r="T25" s="6">
        <v>197</v>
      </c>
      <c r="U25" s="6">
        <v>7</v>
      </c>
      <c r="V25" s="6">
        <v>1</v>
      </c>
      <c r="W25" s="82">
        <v>7</v>
      </c>
      <c r="X25" s="83">
        <v>0</v>
      </c>
      <c r="Y25" s="6">
        <v>109</v>
      </c>
      <c r="Z25" s="6">
        <v>109</v>
      </c>
      <c r="AA25" s="6">
        <v>700</v>
      </c>
      <c r="AB25" s="6">
        <v>700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12">
        <v>0</v>
      </c>
      <c r="AL25" s="6">
        <v>0</v>
      </c>
      <c r="AM25" s="163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134">
        <v>0</v>
      </c>
      <c r="AU25" s="134">
        <v>0</v>
      </c>
      <c r="AV25" s="135">
        <v>0</v>
      </c>
      <c r="AW25" s="7">
        <v>0</v>
      </c>
      <c r="AX25" s="7">
        <v>1</v>
      </c>
      <c r="AY25" s="12" t="s">
        <v>301</v>
      </c>
      <c r="AZ25" s="136">
        <v>0</v>
      </c>
      <c r="BA25" s="7">
        <v>1</v>
      </c>
      <c r="BB25" s="137">
        <v>209</v>
      </c>
      <c r="BC25" s="137">
        <v>12283</v>
      </c>
      <c r="BD25" s="137" t="s">
        <v>440</v>
      </c>
      <c r="BE25" s="137" t="s">
        <v>441</v>
      </c>
      <c r="BF25" s="137">
        <v>263</v>
      </c>
      <c r="BG25" s="137">
        <v>8</v>
      </c>
      <c r="BH25" s="7">
        <v>0.74904942965779464</v>
      </c>
      <c r="BI25" s="138">
        <v>3.3492822966507178E-2</v>
      </c>
      <c r="BJ25" s="239">
        <f t="shared" si="0"/>
        <v>46.70342205323194</v>
      </c>
    </row>
    <row r="26" spans="1:62" ht="25" customHeight="1" x14ac:dyDescent="0.35">
      <c r="A26" s="6" t="s">
        <v>160</v>
      </c>
      <c r="B26" s="157" t="s">
        <v>276</v>
      </c>
      <c r="C26" s="6" t="s">
        <v>876</v>
      </c>
      <c r="D26" s="6" t="s">
        <v>279</v>
      </c>
      <c r="E26" s="6" t="s">
        <v>284</v>
      </c>
      <c r="F26" s="6">
        <v>0</v>
      </c>
      <c r="G26" s="54" t="s">
        <v>279</v>
      </c>
      <c r="H26" s="64">
        <v>0</v>
      </c>
      <c r="I26" s="54" t="s">
        <v>279</v>
      </c>
      <c r="J26" s="64">
        <v>0</v>
      </c>
      <c r="K26" s="54" t="s">
        <v>279</v>
      </c>
      <c r="L26" s="54" t="s">
        <v>301</v>
      </c>
      <c r="M26" s="54" t="s">
        <v>770</v>
      </c>
      <c r="N26" s="54" t="s">
        <v>771</v>
      </c>
      <c r="O26" s="54" t="s">
        <v>779</v>
      </c>
      <c r="P26" s="54" t="s">
        <v>776</v>
      </c>
      <c r="Q26" s="72" t="s">
        <v>837</v>
      </c>
      <c r="R26" s="202" t="s">
        <v>279</v>
      </c>
      <c r="S26" s="6" t="s">
        <v>280</v>
      </c>
      <c r="T26" s="6">
        <v>229</v>
      </c>
      <c r="U26" s="6">
        <v>8</v>
      </c>
      <c r="V26" s="6">
        <v>1</v>
      </c>
      <c r="W26" s="82">
        <v>3</v>
      </c>
      <c r="X26" s="83">
        <v>0</v>
      </c>
      <c r="Y26" s="6">
        <v>1</v>
      </c>
      <c r="Z26" s="6">
        <v>1</v>
      </c>
      <c r="AA26" s="6">
        <v>8</v>
      </c>
      <c r="AB26" s="6">
        <v>8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12">
        <v>0</v>
      </c>
      <c r="AL26" s="6">
        <v>0</v>
      </c>
      <c r="AM26" s="163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134">
        <v>0</v>
      </c>
      <c r="AU26" s="134">
        <v>0</v>
      </c>
      <c r="AV26" s="135">
        <v>0</v>
      </c>
      <c r="AW26" s="7">
        <v>0</v>
      </c>
      <c r="AX26" s="7">
        <v>1</v>
      </c>
      <c r="AY26" s="12" t="s">
        <v>301</v>
      </c>
      <c r="AZ26" s="136">
        <v>0</v>
      </c>
      <c r="BA26" s="7">
        <v>0.375</v>
      </c>
      <c r="BB26" s="137">
        <v>979</v>
      </c>
      <c r="BC26" s="137">
        <v>4281</v>
      </c>
      <c r="BD26" s="137" t="s">
        <v>625</v>
      </c>
      <c r="BE26" s="137" t="s">
        <v>626</v>
      </c>
      <c r="BF26" s="137">
        <v>959</v>
      </c>
      <c r="BG26" s="137">
        <v>31</v>
      </c>
      <c r="BH26" s="7">
        <v>0.23879040667361837</v>
      </c>
      <c r="BI26" s="138">
        <v>3.0643513789581204E-3</v>
      </c>
      <c r="BJ26" s="239">
        <f t="shared" si="0"/>
        <v>4.4640250260688221</v>
      </c>
    </row>
    <row r="27" spans="1:62" ht="25" customHeight="1" x14ac:dyDescent="0.35">
      <c r="A27" s="6" t="s">
        <v>48</v>
      </c>
      <c r="B27" s="157" t="s">
        <v>276</v>
      </c>
      <c r="C27" s="6" t="s">
        <v>876</v>
      </c>
      <c r="D27" s="6" t="s">
        <v>279</v>
      </c>
      <c r="E27" s="6" t="s">
        <v>284</v>
      </c>
      <c r="F27" s="6">
        <v>0</v>
      </c>
      <c r="G27" s="54" t="s">
        <v>279</v>
      </c>
      <c r="H27" s="64">
        <v>0</v>
      </c>
      <c r="I27" s="54" t="s">
        <v>279</v>
      </c>
      <c r="J27" s="64">
        <v>0</v>
      </c>
      <c r="K27" s="54" t="s">
        <v>279</v>
      </c>
      <c r="L27" s="54" t="s">
        <v>301</v>
      </c>
      <c r="M27" s="54" t="s">
        <v>770</v>
      </c>
      <c r="N27" s="54" t="s">
        <v>771</v>
      </c>
      <c r="O27" s="54" t="s">
        <v>779</v>
      </c>
      <c r="P27" s="54" t="s">
        <v>776</v>
      </c>
      <c r="Q27" s="72" t="s">
        <v>837</v>
      </c>
      <c r="R27" s="202" t="s">
        <v>279</v>
      </c>
      <c r="S27" s="6" t="s">
        <v>280</v>
      </c>
      <c r="T27" s="6">
        <v>321</v>
      </c>
      <c r="U27" s="6">
        <v>11</v>
      </c>
      <c r="V27" s="6">
        <v>1</v>
      </c>
      <c r="W27" s="82">
        <v>2</v>
      </c>
      <c r="X27" s="83">
        <v>0</v>
      </c>
      <c r="Y27" s="6">
        <v>1</v>
      </c>
      <c r="Z27" s="6">
        <v>1</v>
      </c>
      <c r="AA27" s="6">
        <v>10</v>
      </c>
      <c r="AB27" s="6">
        <v>10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12">
        <v>0</v>
      </c>
      <c r="AL27" s="6">
        <v>0</v>
      </c>
      <c r="AM27" s="163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134">
        <v>0</v>
      </c>
      <c r="AU27" s="134">
        <v>0</v>
      </c>
      <c r="AV27" s="135">
        <v>0</v>
      </c>
      <c r="AW27" s="7">
        <v>0</v>
      </c>
      <c r="AX27" s="7">
        <v>1</v>
      </c>
      <c r="AY27" s="12" t="s">
        <v>301</v>
      </c>
      <c r="AZ27" s="136">
        <v>0</v>
      </c>
      <c r="BA27" s="7">
        <v>0.18181818181818182</v>
      </c>
      <c r="BB27" s="137">
        <v>39</v>
      </c>
      <c r="BC27" s="137">
        <v>116</v>
      </c>
      <c r="BD27" s="137" t="s">
        <v>653</v>
      </c>
      <c r="BE27" s="137" t="s">
        <v>654</v>
      </c>
      <c r="BF27" s="137">
        <v>327</v>
      </c>
      <c r="BG27" s="137">
        <v>10</v>
      </c>
      <c r="BH27" s="7">
        <v>0.98165137614678899</v>
      </c>
      <c r="BI27" s="138">
        <v>5.128205128205128E-2</v>
      </c>
      <c r="BJ27" s="239">
        <f t="shared" si="0"/>
        <v>0.35474006116207951</v>
      </c>
    </row>
    <row r="28" spans="1:62" ht="25" customHeight="1" x14ac:dyDescent="0.35">
      <c r="A28" s="6" t="s">
        <v>109</v>
      </c>
      <c r="B28" s="157" t="s">
        <v>276</v>
      </c>
      <c r="C28" s="6" t="s">
        <v>876</v>
      </c>
      <c r="D28" s="6" t="s">
        <v>279</v>
      </c>
      <c r="E28" s="6" t="s">
        <v>284</v>
      </c>
      <c r="F28" s="6">
        <v>0</v>
      </c>
      <c r="G28" s="54" t="s">
        <v>279</v>
      </c>
      <c r="H28" s="64">
        <v>0</v>
      </c>
      <c r="I28" s="54" t="s">
        <v>279</v>
      </c>
      <c r="J28" s="64">
        <v>0</v>
      </c>
      <c r="K28" s="54" t="s">
        <v>279</v>
      </c>
      <c r="L28" s="54" t="s">
        <v>301</v>
      </c>
      <c r="M28" s="54" t="s">
        <v>770</v>
      </c>
      <c r="N28" s="54" t="s">
        <v>771</v>
      </c>
      <c r="O28" s="54" t="s">
        <v>779</v>
      </c>
      <c r="P28" s="54" t="s">
        <v>776</v>
      </c>
      <c r="Q28" s="72" t="s">
        <v>837</v>
      </c>
      <c r="R28" s="202" t="s">
        <v>279</v>
      </c>
      <c r="S28" s="6" t="s">
        <v>280</v>
      </c>
      <c r="T28" s="6">
        <v>322</v>
      </c>
      <c r="U28" s="6">
        <v>11</v>
      </c>
      <c r="V28" s="6">
        <v>1</v>
      </c>
      <c r="W28" s="82">
        <v>2</v>
      </c>
      <c r="X28" s="83">
        <v>0</v>
      </c>
      <c r="Y28" s="6">
        <v>5</v>
      </c>
      <c r="Z28" s="6">
        <v>5</v>
      </c>
      <c r="AA28" s="6">
        <v>23</v>
      </c>
      <c r="AB28" s="6">
        <v>23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12">
        <v>0</v>
      </c>
      <c r="AL28" s="6">
        <v>0</v>
      </c>
      <c r="AM28" s="163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134">
        <v>0</v>
      </c>
      <c r="AU28" s="134">
        <v>0</v>
      </c>
      <c r="AV28" s="135">
        <v>0</v>
      </c>
      <c r="AW28" s="7">
        <v>0</v>
      </c>
      <c r="AX28" s="7">
        <v>1</v>
      </c>
      <c r="AY28" s="12" t="s">
        <v>301</v>
      </c>
      <c r="AZ28" s="136">
        <v>0</v>
      </c>
      <c r="BA28" s="7">
        <v>0.18181818181818182</v>
      </c>
      <c r="BB28" s="137">
        <v>75</v>
      </c>
      <c r="BC28" s="137">
        <v>211</v>
      </c>
      <c r="BD28" s="137" t="s">
        <v>514</v>
      </c>
      <c r="BE28" s="137" t="s">
        <v>515</v>
      </c>
      <c r="BF28" s="137">
        <v>1894</v>
      </c>
      <c r="BG28" s="137">
        <v>62</v>
      </c>
      <c r="BH28" s="7">
        <v>0.1700105596620908</v>
      </c>
      <c r="BI28" s="138">
        <v>2.6666666666666668E-2</v>
      </c>
      <c r="BJ28" s="239">
        <f t="shared" si="0"/>
        <v>0.11140443505807814</v>
      </c>
    </row>
    <row r="29" spans="1:62" ht="25" customHeight="1" x14ac:dyDescent="0.35">
      <c r="A29" s="6" t="s">
        <v>195</v>
      </c>
      <c r="B29" s="157" t="s">
        <v>276</v>
      </c>
      <c r="C29" s="6" t="s">
        <v>881</v>
      </c>
      <c r="D29" s="6" t="s">
        <v>279</v>
      </c>
      <c r="E29" s="6" t="s">
        <v>284</v>
      </c>
      <c r="F29" s="6">
        <v>0</v>
      </c>
      <c r="G29" s="54" t="s">
        <v>279</v>
      </c>
      <c r="H29" s="64">
        <v>0</v>
      </c>
      <c r="I29" s="54" t="s">
        <v>279</v>
      </c>
      <c r="J29" s="64">
        <v>0</v>
      </c>
      <c r="K29" s="54" t="s">
        <v>279</v>
      </c>
      <c r="L29" s="54" t="s">
        <v>301</v>
      </c>
      <c r="M29" s="54" t="s">
        <v>770</v>
      </c>
      <c r="N29" s="54" t="s">
        <v>771</v>
      </c>
      <c r="O29" s="54" t="s">
        <v>779</v>
      </c>
      <c r="P29" s="54" t="s">
        <v>776</v>
      </c>
      <c r="Q29" s="72" t="s">
        <v>837</v>
      </c>
      <c r="R29" s="202" t="s">
        <v>279</v>
      </c>
      <c r="S29" s="6" t="s">
        <v>280</v>
      </c>
      <c r="T29" s="6">
        <v>469</v>
      </c>
      <c r="U29" s="6">
        <v>16</v>
      </c>
      <c r="V29" s="6">
        <v>2</v>
      </c>
      <c r="W29" s="82">
        <v>2</v>
      </c>
      <c r="X29" s="83">
        <v>0</v>
      </c>
      <c r="Y29" s="6">
        <v>5</v>
      </c>
      <c r="Z29" s="6">
        <v>5</v>
      </c>
      <c r="AA29" s="6">
        <v>23</v>
      </c>
      <c r="AB29" s="6">
        <v>23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12">
        <v>0</v>
      </c>
      <c r="AL29" s="6">
        <v>0</v>
      </c>
      <c r="AM29" s="163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134">
        <v>0</v>
      </c>
      <c r="AU29" s="134">
        <v>0</v>
      </c>
      <c r="AV29" s="135">
        <v>0</v>
      </c>
      <c r="AW29" s="7">
        <v>0</v>
      </c>
      <c r="AX29" s="7">
        <v>1</v>
      </c>
      <c r="AY29" s="12" t="s">
        <v>301</v>
      </c>
      <c r="AZ29" s="136">
        <v>0</v>
      </c>
      <c r="BA29" s="7">
        <v>0.125</v>
      </c>
      <c r="BB29" s="137">
        <v>89</v>
      </c>
      <c r="BC29" s="137">
        <v>404</v>
      </c>
      <c r="BD29" s="137" t="s">
        <v>705</v>
      </c>
      <c r="BE29" s="137" t="s">
        <v>706</v>
      </c>
      <c r="BF29" s="137">
        <v>2003</v>
      </c>
      <c r="BG29" s="137">
        <v>65</v>
      </c>
      <c r="BH29" s="7">
        <v>0.23414877683474788</v>
      </c>
      <c r="BI29" s="138">
        <v>2.247191011235955E-2</v>
      </c>
      <c r="BJ29" s="239">
        <f t="shared" si="0"/>
        <v>0.20169745381927109</v>
      </c>
    </row>
    <row r="30" spans="1:62" ht="25" customHeight="1" x14ac:dyDescent="0.35">
      <c r="A30" s="6" t="s">
        <v>165</v>
      </c>
      <c r="B30" s="157" t="s">
        <v>276</v>
      </c>
      <c r="C30" s="6" t="s">
        <v>881</v>
      </c>
      <c r="D30" s="6" t="s">
        <v>279</v>
      </c>
      <c r="E30" s="6" t="s">
        <v>284</v>
      </c>
      <c r="F30" s="6">
        <v>0</v>
      </c>
      <c r="G30" s="54" t="s">
        <v>279</v>
      </c>
      <c r="H30" s="64">
        <v>0</v>
      </c>
      <c r="I30" s="54" t="s">
        <v>279</v>
      </c>
      <c r="J30" s="64">
        <v>0</v>
      </c>
      <c r="K30" s="54" t="s">
        <v>279</v>
      </c>
      <c r="L30" s="54" t="s">
        <v>301</v>
      </c>
      <c r="M30" s="54" t="s">
        <v>770</v>
      </c>
      <c r="N30" s="54" t="s">
        <v>771</v>
      </c>
      <c r="O30" s="54" t="s">
        <v>779</v>
      </c>
      <c r="P30" s="54" t="s">
        <v>776</v>
      </c>
      <c r="Q30" s="72" t="s">
        <v>837</v>
      </c>
      <c r="R30" s="202" t="s">
        <v>279</v>
      </c>
      <c r="S30" s="6" t="s">
        <v>280</v>
      </c>
      <c r="T30" s="6">
        <v>498</v>
      </c>
      <c r="U30" s="6">
        <v>17</v>
      </c>
      <c r="V30" s="6">
        <v>2</v>
      </c>
      <c r="W30" s="82">
        <v>3</v>
      </c>
      <c r="X30" s="83">
        <v>0</v>
      </c>
      <c r="Y30" s="6">
        <v>1</v>
      </c>
      <c r="Z30" s="6">
        <v>1</v>
      </c>
      <c r="AA30" s="6">
        <v>5</v>
      </c>
      <c r="AB30" s="6">
        <v>5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12">
        <v>0</v>
      </c>
      <c r="AL30" s="6">
        <v>0</v>
      </c>
      <c r="AM30" s="163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134">
        <v>0</v>
      </c>
      <c r="AU30" s="134">
        <v>0</v>
      </c>
      <c r="AV30" s="135">
        <v>0</v>
      </c>
      <c r="AW30" s="7">
        <v>0</v>
      </c>
      <c r="AX30" s="7">
        <v>1</v>
      </c>
      <c r="AY30" s="12" t="s">
        <v>301</v>
      </c>
      <c r="AZ30" s="136">
        <v>0</v>
      </c>
      <c r="BA30" s="7">
        <v>0.17647058823529413</v>
      </c>
      <c r="BB30" s="137">
        <v>76</v>
      </c>
      <c r="BC30" s="137">
        <v>181</v>
      </c>
      <c r="BD30" s="137" t="s">
        <v>635</v>
      </c>
      <c r="BE30" s="137" t="s">
        <v>636</v>
      </c>
      <c r="BF30" s="137">
        <v>875</v>
      </c>
      <c r="BG30" s="137">
        <v>28</v>
      </c>
      <c r="BH30" s="7">
        <v>0.56914285714285717</v>
      </c>
      <c r="BI30" s="138">
        <v>3.9473684210526314E-2</v>
      </c>
      <c r="BJ30" s="239">
        <f t="shared" si="0"/>
        <v>0.20685714285714285</v>
      </c>
    </row>
    <row r="31" spans="1:62" ht="25" customHeight="1" x14ac:dyDescent="0.35">
      <c r="A31" s="6" t="s">
        <v>139</v>
      </c>
      <c r="B31" s="157" t="s">
        <v>276</v>
      </c>
      <c r="C31" s="6" t="s">
        <v>881</v>
      </c>
      <c r="D31" s="6" t="s">
        <v>279</v>
      </c>
      <c r="E31" s="6" t="s">
        <v>284</v>
      </c>
      <c r="F31" s="6">
        <v>0</v>
      </c>
      <c r="G31" s="54" t="s">
        <v>279</v>
      </c>
      <c r="H31" s="64">
        <v>0</v>
      </c>
      <c r="I31" s="54" t="s">
        <v>279</v>
      </c>
      <c r="J31" s="64">
        <v>0</v>
      </c>
      <c r="K31" s="54" t="s">
        <v>279</v>
      </c>
      <c r="L31" s="54" t="s">
        <v>301</v>
      </c>
      <c r="M31" s="54" t="s">
        <v>770</v>
      </c>
      <c r="N31" s="54" t="s">
        <v>771</v>
      </c>
      <c r="O31" s="54" t="s">
        <v>779</v>
      </c>
      <c r="P31" s="54" t="s">
        <v>776</v>
      </c>
      <c r="Q31" s="72" t="s">
        <v>837</v>
      </c>
      <c r="R31" s="202" t="s">
        <v>279</v>
      </c>
      <c r="S31" s="6" t="s">
        <v>280</v>
      </c>
      <c r="T31" s="6">
        <v>503</v>
      </c>
      <c r="U31" s="6">
        <v>17</v>
      </c>
      <c r="V31" s="6">
        <v>2</v>
      </c>
      <c r="W31" s="82">
        <v>4</v>
      </c>
      <c r="X31" s="83">
        <v>0</v>
      </c>
      <c r="Y31" s="6">
        <v>1</v>
      </c>
      <c r="Z31" s="6">
        <v>1</v>
      </c>
      <c r="AA31" s="6">
        <v>4</v>
      </c>
      <c r="AB31" s="6">
        <v>4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12">
        <v>0</v>
      </c>
      <c r="AL31" s="6">
        <v>0</v>
      </c>
      <c r="AM31" s="163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134">
        <v>0</v>
      </c>
      <c r="AU31" s="134">
        <v>0</v>
      </c>
      <c r="AV31" s="135">
        <v>0</v>
      </c>
      <c r="AW31" s="7">
        <v>0</v>
      </c>
      <c r="AX31" s="7">
        <v>1</v>
      </c>
      <c r="AY31" s="12" t="s">
        <v>301</v>
      </c>
      <c r="AZ31" s="136">
        <v>0</v>
      </c>
      <c r="BA31" s="7">
        <v>0.23529411764705882</v>
      </c>
      <c r="BB31" s="137">
        <v>128</v>
      </c>
      <c r="BC31" s="137">
        <v>252</v>
      </c>
      <c r="BD31" s="137" t="s">
        <v>577</v>
      </c>
      <c r="BE31" s="137" t="s">
        <v>578</v>
      </c>
      <c r="BF31" s="137">
        <v>780</v>
      </c>
      <c r="BG31" s="137">
        <v>25</v>
      </c>
      <c r="BH31" s="7">
        <v>0.64487179487179491</v>
      </c>
      <c r="BI31" s="138">
        <v>3.125E-2</v>
      </c>
      <c r="BJ31" s="239">
        <f t="shared" si="0"/>
        <v>0.32307692307692309</v>
      </c>
    </row>
    <row r="32" spans="1:62" ht="25" customHeight="1" x14ac:dyDescent="0.35">
      <c r="A32" s="6" t="s">
        <v>163</v>
      </c>
      <c r="B32" s="157" t="s">
        <v>276</v>
      </c>
      <c r="C32" s="6" t="s">
        <v>881</v>
      </c>
      <c r="D32" s="6" t="s">
        <v>279</v>
      </c>
      <c r="E32" s="6" t="s">
        <v>284</v>
      </c>
      <c r="F32" s="6">
        <v>0</v>
      </c>
      <c r="G32" s="54" t="s">
        <v>279</v>
      </c>
      <c r="H32" s="64">
        <v>0</v>
      </c>
      <c r="I32" s="54" t="s">
        <v>279</v>
      </c>
      <c r="J32" s="64">
        <v>0</v>
      </c>
      <c r="K32" s="54" t="s">
        <v>279</v>
      </c>
      <c r="L32" s="54" t="s">
        <v>301</v>
      </c>
      <c r="M32" s="54" t="s">
        <v>770</v>
      </c>
      <c r="N32" s="54" t="s">
        <v>771</v>
      </c>
      <c r="O32" s="54" t="s">
        <v>779</v>
      </c>
      <c r="P32" s="54" t="s">
        <v>776</v>
      </c>
      <c r="Q32" s="72" t="s">
        <v>837</v>
      </c>
      <c r="R32" s="202" t="s">
        <v>279</v>
      </c>
      <c r="S32" s="6" t="s">
        <v>280</v>
      </c>
      <c r="T32" s="6">
        <v>517</v>
      </c>
      <c r="U32" s="6">
        <v>17</v>
      </c>
      <c r="V32" s="6">
        <v>2</v>
      </c>
      <c r="W32" s="82">
        <v>2</v>
      </c>
      <c r="X32" s="83">
        <v>0</v>
      </c>
      <c r="Y32" s="6">
        <v>2</v>
      </c>
      <c r="Z32" s="6">
        <v>2</v>
      </c>
      <c r="AA32" s="6">
        <v>23</v>
      </c>
      <c r="AB32" s="6">
        <v>23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12">
        <v>0</v>
      </c>
      <c r="AL32" s="6">
        <v>0</v>
      </c>
      <c r="AM32" s="163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134">
        <v>0</v>
      </c>
      <c r="AU32" s="134">
        <v>0</v>
      </c>
      <c r="AV32" s="135">
        <v>0</v>
      </c>
      <c r="AW32" s="7">
        <v>0</v>
      </c>
      <c r="AX32" s="7">
        <v>1</v>
      </c>
      <c r="AY32" s="12" t="s">
        <v>301</v>
      </c>
      <c r="AZ32" s="136">
        <v>0</v>
      </c>
      <c r="BA32" s="7">
        <v>0.11764705882352941</v>
      </c>
      <c r="BB32" s="137">
        <v>79</v>
      </c>
      <c r="BC32" s="137">
        <v>857</v>
      </c>
      <c r="BD32" s="137" t="s">
        <v>631</v>
      </c>
      <c r="BE32" s="137" t="s">
        <v>632</v>
      </c>
      <c r="BF32" s="137">
        <v>748</v>
      </c>
      <c r="BG32" s="137">
        <v>24</v>
      </c>
      <c r="BH32" s="7">
        <v>0.69117647058823528</v>
      </c>
      <c r="BI32" s="138">
        <v>2.5316455696202531E-2</v>
      </c>
      <c r="BJ32" s="239">
        <f t="shared" si="0"/>
        <v>1.1457219251336899</v>
      </c>
    </row>
    <row r="33" spans="1:62" ht="25" customHeight="1" x14ac:dyDescent="0.35">
      <c r="A33" s="6" t="s">
        <v>66</v>
      </c>
      <c r="B33" s="157" t="s">
        <v>276</v>
      </c>
      <c r="C33" s="6" t="s">
        <v>881</v>
      </c>
      <c r="D33" s="6" t="s">
        <v>279</v>
      </c>
      <c r="E33" s="6" t="s">
        <v>284</v>
      </c>
      <c r="F33" s="6">
        <v>0</v>
      </c>
      <c r="G33" s="54" t="s">
        <v>279</v>
      </c>
      <c r="H33" s="64">
        <v>0</v>
      </c>
      <c r="I33" s="54" t="s">
        <v>279</v>
      </c>
      <c r="J33" s="64">
        <v>0</v>
      </c>
      <c r="K33" s="54" t="s">
        <v>279</v>
      </c>
      <c r="L33" s="54" t="s">
        <v>301</v>
      </c>
      <c r="M33" s="54" t="s">
        <v>770</v>
      </c>
      <c r="N33" s="54" t="s">
        <v>771</v>
      </c>
      <c r="O33" s="54" t="s">
        <v>779</v>
      </c>
      <c r="P33" s="54" t="s">
        <v>776</v>
      </c>
      <c r="Q33" s="72" t="s">
        <v>837</v>
      </c>
      <c r="R33" s="202" t="s">
        <v>279</v>
      </c>
      <c r="S33" s="6" t="s">
        <v>280</v>
      </c>
      <c r="T33" s="6">
        <v>662</v>
      </c>
      <c r="U33" s="6">
        <v>22</v>
      </c>
      <c r="V33" s="6">
        <v>2</v>
      </c>
      <c r="W33" s="82">
        <v>3</v>
      </c>
      <c r="X33" s="83">
        <v>0</v>
      </c>
      <c r="Y33" s="6">
        <v>1</v>
      </c>
      <c r="Z33" s="6">
        <v>1</v>
      </c>
      <c r="AA33" s="6">
        <v>8</v>
      </c>
      <c r="AB33" s="6">
        <v>8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12">
        <v>0</v>
      </c>
      <c r="AL33" s="6">
        <v>0</v>
      </c>
      <c r="AM33" s="163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134">
        <v>0</v>
      </c>
      <c r="AU33" s="134">
        <v>0</v>
      </c>
      <c r="AV33" s="135">
        <v>0</v>
      </c>
      <c r="AW33" s="7">
        <v>0</v>
      </c>
      <c r="AX33" s="7">
        <v>1</v>
      </c>
      <c r="AY33" s="12" t="s">
        <v>301</v>
      </c>
      <c r="AZ33" s="136">
        <v>0</v>
      </c>
      <c r="BA33" s="7">
        <v>0.13636363636363635</v>
      </c>
      <c r="BB33" s="137">
        <v>43</v>
      </c>
      <c r="BC33" s="137">
        <v>74</v>
      </c>
      <c r="BD33" s="137" t="s">
        <v>410</v>
      </c>
      <c r="BE33" s="137" t="s">
        <v>411</v>
      </c>
      <c r="BF33" s="137">
        <v>1505</v>
      </c>
      <c r="BG33" s="137">
        <v>49</v>
      </c>
      <c r="BH33" s="7">
        <v>0.4398671096345515</v>
      </c>
      <c r="BI33" s="138">
        <v>6.9767441860465115E-2</v>
      </c>
      <c r="BJ33" s="239">
        <f t="shared" si="0"/>
        <v>4.9169435215946841E-2</v>
      </c>
    </row>
    <row r="34" spans="1:62" ht="25" customHeight="1" x14ac:dyDescent="0.35">
      <c r="A34" s="6" t="s">
        <v>185</v>
      </c>
      <c r="B34" s="157" t="s">
        <v>276</v>
      </c>
      <c r="C34" s="6" t="s">
        <v>873</v>
      </c>
      <c r="D34" s="6" t="s">
        <v>279</v>
      </c>
      <c r="E34" s="6" t="s">
        <v>284</v>
      </c>
      <c r="F34" s="6">
        <v>0</v>
      </c>
      <c r="G34" s="54" t="s">
        <v>279</v>
      </c>
      <c r="H34" s="64">
        <v>0</v>
      </c>
      <c r="I34" s="54" t="s">
        <v>279</v>
      </c>
      <c r="J34" s="64">
        <v>0</v>
      </c>
      <c r="K34" s="54" t="s">
        <v>279</v>
      </c>
      <c r="L34" s="54" t="s">
        <v>301</v>
      </c>
      <c r="M34" s="54" t="s">
        <v>770</v>
      </c>
      <c r="N34" s="54" t="s">
        <v>771</v>
      </c>
      <c r="O34" s="54" t="s">
        <v>779</v>
      </c>
      <c r="P34" s="54" t="s">
        <v>776</v>
      </c>
      <c r="Q34" s="72" t="s">
        <v>837</v>
      </c>
      <c r="R34" s="202" t="s">
        <v>279</v>
      </c>
      <c r="S34" s="6" t="s">
        <v>280</v>
      </c>
      <c r="T34" s="6">
        <v>1663</v>
      </c>
      <c r="U34" s="6">
        <v>55</v>
      </c>
      <c r="V34" s="6">
        <v>5</v>
      </c>
      <c r="W34" s="82">
        <v>10</v>
      </c>
      <c r="X34" s="83">
        <v>0</v>
      </c>
      <c r="Y34" s="6">
        <v>1</v>
      </c>
      <c r="Z34" s="6">
        <v>1</v>
      </c>
      <c r="AA34" s="6">
        <v>1</v>
      </c>
      <c r="AB34" s="6">
        <v>1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12">
        <v>0</v>
      </c>
      <c r="AL34" s="6">
        <v>0</v>
      </c>
      <c r="AM34" s="163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134">
        <v>0</v>
      </c>
      <c r="AU34" s="134">
        <v>0</v>
      </c>
      <c r="AV34" s="135">
        <v>0</v>
      </c>
      <c r="AW34" s="7">
        <v>0</v>
      </c>
      <c r="AX34" s="7">
        <v>1</v>
      </c>
      <c r="AY34" s="12" t="s">
        <v>301</v>
      </c>
      <c r="AZ34" s="136">
        <v>0</v>
      </c>
      <c r="BA34" s="7">
        <v>0.18181818181818182</v>
      </c>
      <c r="BB34" s="137">
        <v>19</v>
      </c>
      <c r="BC34" s="137">
        <v>64</v>
      </c>
      <c r="BD34" s="137" t="s">
        <v>685</v>
      </c>
      <c r="BE34" s="137" t="s">
        <v>686</v>
      </c>
      <c r="BF34" s="137">
        <v>1663</v>
      </c>
      <c r="BG34" s="137">
        <v>54</v>
      </c>
      <c r="BH34" s="7">
        <v>1</v>
      </c>
      <c r="BI34" s="138">
        <v>0.52631578947368418</v>
      </c>
      <c r="BJ34" s="239">
        <f t="shared" si="0"/>
        <v>3.8484666265784728E-2</v>
      </c>
    </row>
    <row r="35" spans="1:62" ht="25" customHeight="1" x14ac:dyDescent="0.35">
      <c r="A35" s="6" t="s">
        <v>184</v>
      </c>
      <c r="B35" s="157" t="s">
        <v>276</v>
      </c>
      <c r="C35" s="6" t="s">
        <v>873</v>
      </c>
      <c r="D35" s="6" t="s">
        <v>279</v>
      </c>
      <c r="E35" s="6" t="s">
        <v>284</v>
      </c>
      <c r="F35" s="6">
        <v>0</v>
      </c>
      <c r="G35" s="54" t="s">
        <v>279</v>
      </c>
      <c r="H35" s="64">
        <v>0</v>
      </c>
      <c r="I35" s="54" t="s">
        <v>279</v>
      </c>
      <c r="J35" s="64">
        <v>0</v>
      </c>
      <c r="K35" s="54" t="s">
        <v>279</v>
      </c>
      <c r="L35" s="54" t="s">
        <v>301</v>
      </c>
      <c r="M35" s="54" t="s">
        <v>770</v>
      </c>
      <c r="N35" s="54" t="s">
        <v>771</v>
      </c>
      <c r="O35" s="54" t="s">
        <v>779</v>
      </c>
      <c r="P35" s="54" t="s">
        <v>776</v>
      </c>
      <c r="Q35" s="72" t="s">
        <v>837</v>
      </c>
      <c r="R35" s="202" t="s">
        <v>279</v>
      </c>
      <c r="S35" s="6" t="s">
        <v>280</v>
      </c>
      <c r="T35" s="6">
        <v>2072</v>
      </c>
      <c r="U35" s="6">
        <v>69</v>
      </c>
      <c r="V35" s="6">
        <v>6</v>
      </c>
      <c r="W35" s="82">
        <v>11</v>
      </c>
      <c r="X35" s="83">
        <v>0</v>
      </c>
      <c r="Y35" s="6">
        <v>227</v>
      </c>
      <c r="Z35" s="6">
        <v>227</v>
      </c>
      <c r="AA35" s="6">
        <v>1665</v>
      </c>
      <c r="AB35" s="6">
        <v>1665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12">
        <v>0</v>
      </c>
      <c r="AL35" s="6">
        <v>0</v>
      </c>
      <c r="AM35" s="163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134">
        <v>0</v>
      </c>
      <c r="AU35" s="134">
        <v>0</v>
      </c>
      <c r="AV35" s="135">
        <v>0</v>
      </c>
      <c r="AW35" s="7">
        <v>0</v>
      </c>
      <c r="AX35" s="7">
        <v>1</v>
      </c>
      <c r="AY35" s="12" t="s">
        <v>301</v>
      </c>
      <c r="AZ35" s="136">
        <v>0</v>
      </c>
      <c r="BA35" s="7">
        <v>0.15942028985507245</v>
      </c>
      <c r="BB35" s="137">
        <v>11399</v>
      </c>
      <c r="BC35" s="137">
        <v>102329</v>
      </c>
      <c r="BD35" s="137" t="s">
        <v>683</v>
      </c>
      <c r="BE35" s="137" t="s">
        <v>684</v>
      </c>
      <c r="BF35" s="137">
        <v>2457</v>
      </c>
      <c r="BG35" s="137">
        <v>80</v>
      </c>
      <c r="BH35" s="7">
        <v>0.84330484330484334</v>
      </c>
      <c r="BI35" s="138">
        <v>9.6499692955522411E-4</v>
      </c>
      <c r="BJ35" s="239">
        <f t="shared" si="0"/>
        <v>41.647944647944648</v>
      </c>
    </row>
    <row r="36" spans="1:62" ht="25" customHeight="1" x14ac:dyDescent="0.35">
      <c r="A36" s="8" t="s">
        <v>116</v>
      </c>
      <c r="B36" s="158" t="s">
        <v>277</v>
      </c>
      <c r="C36" s="8" t="s">
        <v>872</v>
      </c>
      <c r="D36" s="8" t="s">
        <v>279</v>
      </c>
      <c r="E36" s="8" t="s">
        <v>284</v>
      </c>
      <c r="F36" s="8">
        <v>1</v>
      </c>
      <c r="G36" s="55" t="s">
        <v>312</v>
      </c>
      <c r="H36" s="65">
        <v>0</v>
      </c>
      <c r="I36" s="55" t="s">
        <v>279</v>
      </c>
      <c r="J36" s="65">
        <v>1</v>
      </c>
      <c r="K36" s="55" t="s">
        <v>312</v>
      </c>
      <c r="L36" s="183">
        <v>1</v>
      </c>
      <c r="M36" s="55" t="s">
        <v>770</v>
      </c>
      <c r="N36" s="55" t="s">
        <v>771</v>
      </c>
      <c r="O36" s="55" t="s">
        <v>775</v>
      </c>
      <c r="P36" s="55" t="s">
        <v>777</v>
      </c>
      <c r="Q36" s="73" t="s">
        <v>838</v>
      </c>
      <c r="R36" s="230" t="s">
        <v>277</v>
      </c>
      <c r="S36" s="8" t="s">
        <v>278</v>
      </c>
      <c r="T36" s="8">
        <v>0</v>
      </c>
      <c r="U36" s="8">
        <v>1</v>
      </c>
      <c r="V36" s="8">
        <v>1</v>
      </c>
      <c r="W36" s="84">
        <v>2</v>
      </c>
      <c r="X36" s="86">
        <v>0.5</v>
      </c>
      <c r="Y36" s="8">
        <v>1</v>
      </c>
      <c r="Z36" s="8">
        <v>1</v>
      </c>
      <c r="AA36" s="8">
        <v>5</v>
      </c>
      <c r="AB36" s="8">
        <v>6</v>
      </c>
      <c r="AC36" s="8">
        <v>0</v>
      </c>
      <c r="AD36" s="8">
        <v>0</v>
      </c>
      <c r="AE36" s="8">
        <v>0</v>
      </c>
      <c r="AF36" s="8">
        <v>0</v>
      </c>
      <c r="AG36" s="8">
        <v>1</v>
      </c>
      <c r="AH36" s="8">
        <v>0</v>
      </c>
      <c r="AI36" s="8">
        <v>1</v>
      </c>
      <c r="AJ36" s="8">
        <v>0</v>
      </c>
      <c r="AK36" s="13">
        <v>1</v>
      </c>
      <c r="AL36" s="8">
        <v>1</v>
      </c>
      <c r="AM36" s="164">
        <v>2</v>
      </c>
      <c r="AN36" s="9">
        <v>0.5</v>
      </c>
      <c r="AO36" s="9">
        <v>1</v>
      </c>
      <c r="AP36" s="9">
        <v>1</v>
      </c>
      <c r="AQ36" s="9">
        <v>0.5</v>
      </c>
      <c r="AR36" s="9">
        <v>1</v>
      </c>
      <c r="AS36" s="9">
        <v>1</v>
      </c>
      <c r="AT36" s="78">
        <v>1</v>
      </c>
      <c r="AU36" s="78">
        <v>2</v>
      </c>
      <c r="AV36" s="79">
        <v>2</v>
      </c>
      <c r="AW36" s="9">
        <v>2</v>
      </c>
      <c r="AX36" s="9">
        <v>1</v>
      </c>
      <c r="AY36" s="47">
        <v>0.5</v>
      </c>
      <c r="AZ36" s="47">
        <v>1</v>
      </c>
      <c r="BA36" s="9">
        <v>2</v>
      </c>
      <c r="BB36" s="139">
        <v>306</v>
      </c>
      <c r="BC36" s="139">
        <v>2854</v>
      </c>
      <c r="BD36" s="139" t="s">
        <v>529</v>
      </c>
      <c r="BE36" s="139" t="s">
        <v>530</v>
      </c>
      <c r="BF36" s="139">
        <v>1710</v>
      </c>
      <c r="BG36" s="139">
        <v>56</v>
      </c>
      <c r="BH36" s="9">
        <v>0</v>
      </c>
      <c r="BI36" s="140">
        <v>6.5359477124183009E-3</v>
      </c>
      <c r="BJ36" s="240">
        <f t="shared" si="0"/>
        <v>1.6690058479532164</v>
      </c>
    </row>
    <row r="37" spans="1:62" ht="25" customHeight="1" x14ac:dyDescent="0.35">
      <c r="A37" s="8" t="s">
        <v>167</v>
      </c>
      <c r="B37" s="158" t="s">
        <v>277</v>
      </c>
      <c r="C37" s="8" t="s">
        <v>872</v>
      </c>
      <c r="D37" s="8" t="s">
        <v>279</v>
      </c>
      <c r="E37" s="8" t="s">
        <v>284</v>
      </c>
      <c r="F37" s="8">
        <v>1</v>
      </c>
      <c r="G37" s="55" t="s">
        <v>312</v>
      </c>
      <c r="H37" s="65">
        <v>0</v>
      </c>
      <c r="I37" s="55" t="s">
        <v>279</v>
      </c>
      <c r="J37" s="65">
        <v>1</v>
      </c>
      <c r="K37" s="55" t="s">
        <v>312</v>
      </c>
      <c r="L37" s="183">
        <v>1</v>
      </c>
      <c r="M37" s="55" t="s">
        <v>770</v>
      </c>
      <c r="N37" s="55" t="s">
        <v>771</v>
      </c>
      <c r="O37" s="55" t="s">
        <v>775</v>
      </c>
      <c r="P37" s="55" t="s">
        <v>777</v>
      </c>
      <c r="Q37" s="73" t="s">
        <v>838</v>
      </c>
      <c r="R37" s="230" t="s">
        <v>277</v>
      </c>
      <c r="S37" s="8" t="s">
        <v>839</v>
      </c>
      <c r="T37" s="8">
        <v>0</v>
      </c>
      <c r="U37" s="8">
        <v>1</v>
      </c>
      <c r="V37" s="8">
        <v>1</v>
      </c>
      <c r="W37" s="84">
        <v>2</v>
      </c>
      <c r="X37" s="86">
        <v>0.5</v>
      </c>
      <c r="Y37" s="8">
        <v>1</v>
      </c>
      <c r="Z37" s="8">
        <v>1</v>
      </c>
      <c r="AA37" s="8">
        <v>7</v>
      </c>
      <c r="AB37" s="8">
        <v>7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1</v>
      </c>
      <c r="AJ37" s="8">
        <v>0</v>
      </c>
      <c r="AK37" s="13">
        <v>0</v>
      </c>
      <c r="AL37" s="8">
        <v>1</v>
      </c>
      <c r="AM37" s="164">
        <v>1</v>
      </c>
      <c r="AN37" s="9">
        <v>0</v>
      </c>
      <c r="AO37" s="9">
        <v>0</v>
      </c>
      <c r="AP37" s="9">
        <v>0</v>
      </c>
      <c r="AQ37" s="9">
        <v>0.5</v>
      </c>
      <c r="AR37" s="9">
        <v>1</v>
      </c>
      <c r="AS37" s="9">
        <v>1</v>
      </c>
      <c r="AT37" s="78">
        <v>0.5</v>
      </c>
      <c r="AU37" s="78">
        <v>1</v>
      </c>
      <c r="AV37" s="79">
        <v>1</v>
      </c>
      <c r="AW37" s="9">
        <v>1</v>
      </c>
      <c r="AX37" s="9">
        <v>1</v>
      </c>
      <c r="AY37" s="47">
        <v>0</v>
      </c>
      <c r="AZ37" s="47">
        <v>1</v>
      </c>
      <c r="BA37" s="9">
        <v>2</v>
      </c>
      <c r="BB37" s="139">
        <v>36</v>
      </c>
      <c r="BC37" s="139">
        <v>103</v>
      </c>
      <c r="BD37" s="139" t="s">
        <v>639</v>
      </c>
      <c r="BE37" s="139" t="s">
        <v>640</v>
      </c>
      <c r="BF37" s="139">
        <v>324</v>
      </c>
      <c r="BG37" s="139">
        <v>10</v>
      </c>
      <c r="BH37" s="9">
        <v>0</v>
      </c>
      <c r="BI37" s="140">
        <v>5.5555555555555552E-2</v>
      </c>
      <c r="BJ37" s="240">
        <f t="shared" si="0"/>
        <v>0.31790123456790126</v>
      </c>
    </row>
    <row r="38" spans="1:62" ht="25" customHeight="1" x14ac:dyDescent="0.35">
      <c r="A38" s="8" t="s">
        <v>171</v>
      </c>
      <c r="B38" s="158" t="s">
        <v>277</v>
      </c>
      <c r="C38" s="8" t="s">
        <v>872</v>
      </c>
      <c r="D38" s="8" t="s">
        <v>279</v>
      </c>
      <c r="E38" s="8" t="s">
        <v>284</v>
      </c>
      <c r="F38" s="8">
        <v>1</v>
      </c>
      <c r="G38" s="55" t="s">
        <v>312</v>
      </c>
      <c r="H38" s="65">
        <v>0</v>
      </c>
      <c r="I38" s="55" t="s">
        <v>279</v>
      </c>
      <c r="J38" s="65">
        <v>1</v>
      </c>
      <c r="K38" s="55" t="s">
        <v>312</v>
      </c>
      <c r="L38" s="183">
        <v>1</v>
      </c>
      <c r="M38" s="55" t="s">
        <v>770</v>
      </c>
      <c r="N38" s="55" t="s">
        <v>771</v>
      </c>
      <c r="O38" s="55" t="s">
        <v>775</v>
      </c>
      <c r="P38" s="55" t="s">
        <v>777</v>
      </c>
      <c r="Q38" s="73" t="s">
        <v>838</v>
      </c>
      <c r="R38" s="230" t="s">
        <v>277</v>
      </c>
      <c r="S38" s="8" t="s">
        <v>288</v>
      </c>
      <c r="T38" s="8">
        <v>0</v>
      </c>
      <c r="U38" s="8">
        <v>1</v>
      </c>
      <c r="V38" s="8">
        <v>1</v>
      </c>
      <c r="W38" s="84">
        <v>2</v>
      </c>
      <c r="X38" s="86">
        <v>0.5</v>
      </c>
      <c r="Y38" s="8">
        <v>11</v>
      </c>
      <c r="Z38" s="8">
        <v>11</v>
      </c>
      <c r="AA38" s="8">
        <v>43</v>
      </c>
      <c r="AB38" s="8">
        <v>44</v>
      </c>
      <c r="AC38" s="8">
        <v>0</v>
      </c>
      <c r="AD38" s="8">
        <v>0</v>
      </c>
      <c r="AE38" s="8">
        <v>0</v>
      </c>
      <c r="AF38" s="8">
        <v>0</v>
      </c>
      <c r="AG38" s="8">
        <v>1</v>
      </c>
      <c r="AH38" s="8">
        <v>0</v>
      </c>
      <c r="AI38" s="8">
        <v>0</v>
      </c>
      <c r="AJ38" s="8">
        <v>0</v>
      </c>
      <c r="AK38" s="13">
        <v>1</v>
      </c>
      <c r="AL38" s="8">
        <v>0</v>
      </c>
      <c r="AM38" s="164">
        <v>1</v>
      </c>
      <c r="AN38" s="9">
        <v>0.5</v>
      </c>
      <c r="AO38" s="9">
        <v>1</v>
      </c>
      <c r="AP38" s="9">
        <v>1</v>
      </c>
      <c r="AQ38" s="9">
        <v>0</v>
      </c>
      <c r="AR38" s="9">
        <v>0</v>
      </c>
      <c r="AS38" s="9">
        <v>0</v>
      </c>
      <c r="AT38" s="78">
        <v>0.5</v>
      </c>
      <c r="AU38" s="78">
        <v>1</v>
      </c>
      <c r="AV38" s="79">
        <v>1</v>
      </c>
      <c r="AW38" s="9">
        <v>1</v>
      </c>
      <c r="AX38" s="9">
        <v>1</v>
      </c>
      <c r="AY38" s="47">
        <v>1</v>
      </c>
      <c r="AZ38" s="47">
        <v>1</v>
      </c>
      <c r="BA38" s="9">
        <v>2</v>
      </c>
      <c r="BB38" s="139">
        <v>1699</v>
      </c>
      <c r="BC38" s="139">
        <v>14679</v>
      </c>
      <c r="BD38" s="139" t="s">
        <v>647</v>
      </c>
      <c r="BE38" s="139" t="s">
        <v>648</v>
      </c>
      <c r="BF38" s="139">
        <v>1519</v>
      </c>
      <c r="BG38" s="139">
        <v>50</v>
      </c>
      <c r="BH38" s="9">
        <v>0</v>
      </c>
      <c r="BI38" s="140">
        <v>1.1771630370806356E-3</v>
      </c>
      <c r="BJ38" s="240">
        <f t="shared" si="0"/>
        <v>9.6635944700460836</v>
      </c>
    </row>
    <row r="39" spans="1:62" ht="25" customHeight="1" x14ac:dyDescent="0.35">
      <c r="A39" s="8" t="s">
        <v>187</v>
      </c>
      <c r="B39" s="158" t="s">
        <v>277</v>
      </c>
      <c r="C39" s="8" t="s">
        <v>872</v>
      </c>
      <c r="D39" s="8" t="s">
        <v>279</v>
      </c>
      <c r="E39" s="8" t="s">
        <v>284</v>
      </c>
      <c r="F39" s="8">
        <v>2</v>
      </c>
      <c r="G39" s="55" t="s">
        <v>350</v>
      </c>
      <c r="H39" s="65">
        <v>0</v>
      </c>
      <c r="I39" s="55" t="s">
        <v>279</v>
      </c>
      <c r="J39" s="65">
        <v>2</v>
      </c>
      <c r="K39" s="55" t="s">
        <v>350</v>
      </c>
      <c r="L39" s="183">
        <v>1</v>
      </c>
      <c r="M39" s="55" t="s">
        <v>770</v>
      </c>
      <c r="N39" s="55" t="s">
        <v>771</v>
      </c>
      <c r="O39" s="55" t="s">
        <v>775</v>
      </c>
      <c r="P39" s="55" t="s">
        <v>777</v>
      </c>
      <c r="Q39" s="73" t="s">
        <v>845</v>
      </c>
      <c r="R39" s="230" t="s">
        <v>277</v>
      </c>
      <c r="S39" s="8" t="s">
        <v>278</v>
      </c>
      <c r="T39" s="8">
        <v>0</v>
      </c>
      <c r="U39" s="8">
        <v>1</v>
      </c>
      <c r="V39" s="8">
        <v>1</v>
      </c>
      <c r="W39" s="84">
        <v>3</v>
      </c>
      <c r="X39" s="86">
        <v>0.66666666666666663</v>
      </c>
      <c r="Y39" s="8">
        <v>18</v>
      </c>
      <c r="Z39" s="8">
        <v>18</v>
      </c>
      <c r="AA39" s="8">
        <v>71</v>
      </c>
      <c r="AB39" s="8">
        <v>71</v>
      </c>
      <c r="AC39" s="8">
        <v>0</v>
      </c>
      <c r="AD39" s="8">
        <v>0</v>
      </c>
      <c r="AE39" s="8">
        <v>0</v>
      </c>
      <c r="AF39" s="8">
        <v>0</v>
      </c>
      <c r="AG39" s="8">
        <v>4</v>
      </c>
      <c r="AH39" s="8">
        <v>4</v>
      </c>
      <c r="AI39" s="8">
        <v>0</v>
      </c>
      <c r="AJ39" s="8">
        <v>0</v>
      </c>
      <c r="AK39" s="13">
        <v>4</v>
      </c>
      <c r="AL39" s="8">
        <v>4</v>
      </c>
      <c r="AM39" s="164">
        <v>8</v>
      </c>
      <c r="AN39" s="9">
        <v>1.3333333333333299</v>
      </c>
      <c r="AO39" s="9">
        <v>4</v>
      </c>
      <c r="AP39" s="9">
        <v>4</v>
      </c>
      <c r="AQ39" s="9">
        <v>1.3333333333333299</v>
      </c>
      <c r="AR39" s="9">
        <v>4</v>
      </c>
      <c r="AS39" s="9">
        <v>4</v>
      </c>
      <c r="AT39" s="78">
        <v>2.6666666666666599</v>
      </c>
      <c r="AU39" s="78">
        <v>8</v>
      </c>
      <c r="AV39" s="79">
        <v>8</v>
      </c>
      <c r="AW39" s="9">
        <v>8</v>
      </c>
      <c r="AX39" s="9">
        <v>1</v>
      </c>
      <c r="AY39" s="47">
        <v>0.5</v>
      </c>
      <c r="AZ39" s="47">
        <v>2</v>
      </c>
      <c r="BA39" s="9">
        <v>3</v>
      </c>
      <c r="BB39" s="139">
        <v>76</v>
      </c>
      <c r="BC39" s="139">
        <v>578</v>
      </c>
      <c r="BD39" s="139" t="s">
        <v>689</v>
      </c>
      <c r="BE39" s="139" t="s">
        <v>690</v>
      </c>
      <c r="BF39" s="139">
        <v>374</v>
      </c>
      <c r="BG39" s="139">
        <v>12</v>
      </c>
      <c r="BH39" s="9">
        <v>0</v>
      </c>
      <c r="BI39" s="140">
        <v>3.9473684210526314E-2</v>
      </c>
      <c r="BJ39" s="240">
        <f t="shared" si="0"/>
        <v>1.5454545454545454</v>
      </c>
    </row>
    <row r="40" spans="1:62" ht="25" customHeight="1" x14ac:dyDescent="0.35">
      <c r="A40" s="8" t="s">
        <v>55</v>
      </c>
      <c r="B40" s="158" t="s">
        <v>277</v>
      </c>
      <c r="C40" s="8" t="s">
        <v>872</v>
      </c>
      <c r="D40" s="8" t="s">
        <v>884</v>
      </c>
      <c r="E40" s="8" t="s">
        <v>319</v>
      </c>
      <c r="F40" s="8">
        <v>1</v>
      </c>
      <c r="G40" s="55" t="s">
        <v>312</v>
      </c>
      <c r="H40" s="65">
        <v>0</v>
      </c>
      <c r="I40" s="55" t="s">
        <v>279</v>
      </c>
      <c r="J40" s="65">
        <v>1</v>
      </c>
      <c r="K40" s="55" t="s">
        <v>312</v>
      </c>
      <c r="L40" s="183">
        <v>1</v>
      </c>
      <c r="M40" s="55" t="s">
        <v>770</v>
      </c>
      <c r="N40" s="55" t="s">
        <v>771</v>
      </c>
      <c r="O40" s="55" t="s">
        <v>775</v>
      </c>
      <c r="P40" s="55" t="s">
        <v>777</v>
      </c>
      <c r="Q40" s="73" t="s">
        <v>838</v>
      </c>
      <c r="R40" s="230" t="s">
        <v>277</v>
      </c>
      <c r="S40" s="8" t="s">
        <v>839</v>
      </c>
      <c r="T40" s="8">
        <v>0</v>
      </c>
      <c r="U40" s="8">
        <v>1</v>
      </c>
      <c r="V40" s="8">
        <v>1</v>
      </c>
      <c r="W40" s="84">
        <v>2</v>
      </c>
      <c r="X40" s="86">
        <v>0.5</v>
      </c>
      <c r="Y40" s="8">
        <v>4</v>
      </c>
      <c r="Z40" s="8">
        <v>3</v>
      </c>
      <c r="AA40" s="8">
        <v>22</v>
      </c>
      <c r="AB40" s="8">
        <v>19</v>
      </c>
      <c r="AC40" s="8">
        <v>0</v>
      </c>
      <c r="AD40" s="8">
        <v>1</v>
      </c>
      <c r="AE40" s="8">
        <v>0</v>
      </c>
      <c r="AF40" s="8">
        <v>3</v>
      </c>
      <c r="AG40" s="8">
        <v>0</v>
      </c>
      <c r="AH40" s="8">
        <v>0</v>
      </c>
      <c r="AI40" s="8">
        <v>0</v>
      </c>
      <c r="AJ40" s="8">
        <v>0</v>
      </c>
      <c r="AK40" s="13">
        <v>0</v>
      </c>
      <c r="AL40" s="8">
        <v>3</v>
      </c>
      <c r="AM40" s="164">
        <v>3</v>
      </c>
      <c r="AN40" s="9">
        <v>0</v>
      </c>
      <c r="AO40" s="9">
        <v>0</v>
      </c>
      <c r="AP40" s="9">
        <v>0</v>
      </c>
      <c r="AQ40" s="9">
        <v>1.5</v>
      </c>
      <c r="AR40" s="9">
        <v>3</v>
      </c>
      <c r="AS40" s="9">
        <v>3</v>
      </c>
      <c r="AT40" s="78">
        <v>1.5</v>
      </c>
      <c r="AU40" s="78">
        <v>3</v>
      </c>
      <c r="AV40" s="79">
        <v>3</v>
      </c>
      <c r="AW40" s="9">
        <v>3</v>
      </c>
      <c r="AX40" s="9">
        <v>0.75</v>
      </c>
      <c r="AY40" s="47">
        <v>0</v>
      </c>
      <c r="AZ40" s="47">
        <v>1</v>
      </c>
      <c r="BA40" s="9">
        <v>2</v>
      </c>
      <c r="BB40" s="139">
        <v>55</v>
      </c>
      <c r="BC40" s="139">
        <v>407</v>
      </c>
      <c r="BD40" s="139" t="s">
        <v>741</v>
      </c>
      <c r="BE40" s="139" t="s">
        <v>742</v>
      </c>
      <c r="BF40" s="139">
        <v>1772</v>
      </c>
      <c r="BG40" s="139">
        <v>58</v>
      </c>
      <c r="BH40" s="9">
        <v>0</v>
      </c>
      <c r="BI40" s="140">
        <v>3.6363636363636362E-2</v>
      </c>
      <c r="BJ40" s="240">
        <f t="shared" si="0"/>
        <v>0.22968397291196388</v>
      </c>
    </row>
    <row r="41" spans="1:62" ht="25" customHeight="1" x14ac:dyDescent="0.35">
      <c r="A41" s="8" t="s">
        <v>216</v>
      </c>
      <c r="B41" s="158" t="s">
        <v>277</v>
      </c>
      <c r="C41" s="8" t="s">
        <v>872</v>
      </c>
      <c r="D41" s="8" t="s">
        <v>279</v>
      </c>
      <c r="E41" s="8" t="s">
        <v>284</v>
      </c>
      <c r="F41" s="8">
        <v>1</v>
      </c>
      <c r="G41" s="55" t="s">
        <v>312</v>
      </c>
      <c r="H41" s="65">
        <v>0</v>
      </c>
      <c r="I41" s="55" t="s">
        <v>279</v>
      </c>
      <c r="J41" s="65">
        <v>1</v>
      </c>
      <c r="K41" s="55" t="s">
        <v>312</v>
      </c>
      <c r="L41" s="183">
        <v>1</v>
      </c>
      <c r="M41" s="55" t="s">
        <v>770</v>
      </c>
      <c r="N41" s="55" t="s">
        <v>771</v>
      </c>
      <c r="O41" s="55" t="s">
        <v>775</v>
      </c>
      <c r="P41" s="55" t="s">
        <v>777</v>
      </c>
      <c r="Q41" s="73" t="s">
        <v>838</v>
      </c>
      <c r="R41" s="230" t="s">
        <v>277</v>
      </c>
      <c r="S41" s="8" t="s">
        <v>288</v>
      </c>
      <c r="T41" s="8">
        <v>0</v>
      </c>
      <c r="U41" s="8">
        <v>1</v>
      </c>
      <c r="V41" s="8">
        <v>1</v>
      </c>
      <c r="W41" s="84">
        <v>2</v>
      </c>
      <c r="X41" s="86">
        <v>0.5</v>
      </c>
      <c r="Y41" s="8">
        <v>1</v>
      </c>
      <c r="Z41" s="8">
        <v>1</v>
      </c>
      <c r="AA41" s="8">
        <v>12</v>
      </c>
      <c r="AB41" s="8">
        <v>13</v>
      </c>
      <c r="AC41" s="8">
        <v>0</v>
      </c>
      <c r="AD41" s="8">
        <v>0</v>
      </c>
      <c r="AE41" s="8">
        <v>0</v>
      </c>
      <c r="AF41" s="8">
        <v>0</v>
      </c>
      <c r="AG41" s="8">
        <v>1</v>
      </c>
      <c r="AH41" s="8">
        <v>0</v>
      </c>
      <c r="AI41" s="8">
        <v>0</v>
      </c>
      <c r="AJ41" s="8">
        <v>0</v>
      </c>
      <c r="AK41" s="13">
        <v>1</v>
      </c>
      <c r="AL41" s="8">
        <v>0</v>
      </c>
      <c r="AM41" s="164">
        <v>1</v>
      </c>
      <c r="AN41" s="9">
        <v>0.5</v>
      </c>
      <c r="AO41" s="9">
        <v>1</v>
      </c>
      <c r="AP41" s="9">
        <v>1</v>
      </c>
      <c r="AQ41" s="9">
        <v>0</v>
      </c>
      <c r="AR41" s="9">
        <v>0</v>
      </c>
      <c r="AS41" s="9">
        <v>0</v>
      </c>
      <c r="AT41" s="78">
        <v>0.5</v>
      </c>
      <c r="AU41" s="78">
        <v>1</v>
      </c>
      <c r="AV41" s="79">
        <v>1</v>
      </c>
      <c r="AW41" s="9">
        <v>1</v>
      </c>
      <c r="AX41" s="9">
        <v>1</v>
      </c>
      <c r="AY41" s="47">
        <v>1</v>
      </c>
      <c r="AZ41" s="47">
        <v>1</v>
      </c>
      <c r="BA41" s="9">
        <v>2</v>
      </c>
      <c r="BB41" s="139">
        <v>351</v>
      </c>
      <c r="BC41" s="139">
        <v>682</v>
      </c>
      <c r="BD41" s="139" t="s">
        <v>753</v>
      </c>
      <c r="BE41" s="139" t="s">
        <v>754</v>
      </c>
      <c r="BF41" s="139">
        <v>637</v>
      </c>
      <c r="BG41" s="139">
        <v>20</v>
      </c>
      <c r="BH41" s="9">
        <v>0</v>
      </c>
      <c r="BI41" s="140">
        <v>5.6980056980056983E-3</v>
      </c>
      <c r="BJ41" s="240">
        <f t="shared" si="0"/>
        <v>1.0706436420722134</v>
      </c>
    </row>
    <row r="42" spans="1:62" ht="25" customHeight="1" x14ac:dyDescent="0.35">
      <c r="A42" s="8" t="s">
        <v>115</v>
      </c>
      <c r="B42" s="158" t="s">
        <v>277</v>
      </c>
      <c r="C42" s="8" t="s">
        <v>872</v>
      </c>
      <c r="D42" s="8" t="s">
        <v>279</v>
      </c>
      <c r="E42" s="8" t="s">
        <v>284</v>
      </c>
      <c r="F42" s="8">
        <v>1</v>
      </c>
      <c r="G42" s="55" t="s">
        <v>312</v>
      </c>
      <c r="H42" s="65">
        <v>0</v>
      </c>
      <c r="I42" s="55" t="s">
        <v>279</v>
      </c>
      <c r="J42" s="65">
        <v>1</v>
      </c>
      <c r="K42" s="55" t="s">
        <v>312</v>
      </c>
      <c r="L42" s="183">
        <v>1</v>
      </c>
      <c r="M42" s="55" t="s">
        <v>770</v>
      </c>
      <c r="N42" s="55" t="s">
        <v>771</v>
      </c>
      <c r="O42" s="55" t="s">
        <v>775</v>
      </c>
      <c r="P42" s="55" t="s">
        <v>777</v>
      </c>
      <c r="Q42" s="73" t="s">
        <v>838</v>
      </c>
      <c r="R42" s="230" t="s">
        <v>277</v>
      </c>
      <c r="S42" s="8" t="s">
        <v>839</v>
      </c>
      <c r="T42" s="8">
        <v>2</v>
      </c>
      <c r="U42" s="8">
        <v>1</v>
      </c>
      <c r="V42" s="8">
        <v>1</v>
      </c>
      <c r="W42" s="84">
        <v>2</v>
      </c>
      <c r="X42" s="86">
        <v>0.5</v>
      </c>
      <c r="Y42" s="8">
        <v>4</v>
      </c>
      <c r="Z42" s="8">
        <v>4</v>
      </c>
      <c r="AA42" s="8">
        <v>19</v>
      </c>
      <c r="AB42" s="8">
        <v>15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4</v>
      </c>
      <c r="AI42" s="8">
        <v>1</v>
      </c>
      <c r="AJ42" s="8">
        <v>0</v>
      </c>
      <c r="AK42" s="13">
        <v>0</v>
      </c>
      <c r="AL42" s="8">
        <v>5</v>
      </c>
      <c r="AM42" s="164">
        <v>5</v>
      </c>
      <c r="AN42" s="9">
        <v>0</v>
      </c>
      <c r="AO42" s="9">
        <v>0</v>
      </c>
      <c r="AP42" s="9">
        <v>0</v>
      </c>
      <c r="AQ42" s="9">
        <v>2.5</v>
      </c>
      <c r="AR42" s="9">
        <v>5</v>
      </c>
      <c r="AS42" s="9">
        <v>5</v>
      </c>
      <c r="AT42" s="78">
        <v>2.5</v>
      </c>
      <c r="AU42" s="78">
        <v>1.6666666666666667</v>
      </c>
      <c r="AV42" s="79">
        <v>5</v>
      </c>
      <c r="AW42" s="9">
        <v>5</v>
      </c>
      <c r="AX42" s="9">
        <v>1</v>
      </c>
      <c r="AY42" s="47">
        <v>0</v>
      </c>
      <c r="AZ42" s="47">
        <v>1</v>
      </c>
      <c r="BA42" s="9">
        <v>2</v>
      </c>
      <c r="BB42" s="139">
        <v>100</v>
      </c>
      <c r="BC42" s="139">
        <v>316</v>
      </c>
      <c r="BD42" s="139" t="s">
        <v>525</v>
      </c>
      <c r="BE42" s="139" t="s">
        <v>526</v>
      </c>
      <c r="BF42" s="139">
        <v>214</v>
      </c>
      <c r="BG42" s="139">
        <v>7</v>
      </c>
      <c r="BH42" s="9">
        <v>9.3457943925233638E-3</v>
      </c>
      <c r="BI42" s="140">
        <v>0.02</v>
      </c>
      <c r="BJ42" s="240">
        <f t="shared" si="0"/>
        <v>1.4766355140186915</v>
      </c>
    </row>
    <row r="43" spans="1:62" ht="25" customHeight="1" x14ac:dyDescent="0.35">
      <c r="A43" s="8" t="s">
        <v>75</v>
      </c>
      <c r="B43" s="158" t="s">
        <v>277</v>
      </c>
      <c r="C43" s="8" t="s">
        <v>872</v>
      </c>
      <c r="D43" s="8" t="s">
        <v>279</v>
      </c>
      <c r="E43" s="8" t="s">
        <v>284</v>
      </c>
      <c r="F43" s="8">
        <v>1</v>
      </c>
      <c r="G43" s="55" t="s">
        <v>312</v>
      </c>
      <c r="H43" s="65">
        <v>0</v>
      </c>
      <c r="I43" s="55" t="s">
        <v>279</v>
      </c>
      <c r="J43" s="65">
        <v>1</v>
      </c>
      <c r="K43" s="55" t="s">
        <v>312</v>
      </c>
      <c r="L43" s="183">
        <v>1</v>
      </c>
      <c r="M43" s="55" t="s">
        <v>770</v>
      </c>
      <c r="N43" s="55" t="s">
        <v>771</v>
      </c>
      <c r="O43" s="55" t="s">
        <v>775</v>
      </c>
      <c r="P43" s="55" t="s">
        <v>777</v>
      </c>
      <c r="Q43" s="73" t="s">
        <v>838</v>
      </c>
      <c r="R43" s="230" t="s">
        <v>277</v>
      </c>
      <c r="S43" s="8" t="s">
        <v>288</v>
      </c>
      <c r="T43" s="8">
        <v>3</v>
      </c>
      <c r="U43" s="8">
        <v>1</v>
      </c>
      <c r="V43" s="8">
        <v>1</v>
      </c>
      <c r="W43" s="84">
        <v>8</v>
      </c>
      <c r="X43" s="86">
        <v>0.125</v>
      </c>
      <c r="Y43" s="8">
        <v>2</v>
      </c>
      <c r="Z43" s="8">
        <v>2</v>
      </c>
      <c r="AA43" s="8">
        <v>9</v>
      </c>
      <c r="AB43" s="8">
        <v>10</v>
      </c>
      <c r="AC43" s="8">
        <v>0</v>
      </c>
      <c r="AD43" s="8">
        <v>0</v>
      </c>
      <c r="AE43" s="8">
        <v>0</v>
      </c>
      <c r="AF43" s="8">
        <v>0</v>
      </c>
      <c r="AG43" s="8">
        <v>1</v>
      </c>
      <c r="AH43" s="8">
        <v>0</v>
      </c>
      <c r="AI43" s="8">
        <v>0</v>
      </c>
      <c r="AJ43" s="8">
        <v>0</v>
      </c>
      <c r="AK43" s="13">
        <v>1</v>
      </c>
      <c r="AL43" s="8">
        <v>0</v>
      </c>
      <c r="AM43" s="164">
        <v>1</v>
      </c>
      <c r="AN43" s="9">
        <v>0.125</v>
      </c>
      <c r="AO43" s="9">
        <v>1</v>
      </c>
      <c r="AP43" s="9">
        <v>1</v>
      </c>
      <c r="AQ43" s="9">
        <v>0</v>
      </c>
      <c r="AR43" s="9">
        <v>0</v>
      </c>
      <c r="AS43" s="9">
        <v>0</v>
      </c>
      <c r="AT43" s="78">
        <v>0.125</v>
      </c>
      <c r="AU43" s="78">
        <v>0.25</v>
      </c>
      <c r="AV43" s="79">
        <v>1</v>
      </c>
      <c r="AW43" s="9">
        <v>1</v>
      </c>
      <c r="AX43" s="9">
        <v>1</v>
      </c>
      <c r="AY43" s="47">
        <v>1</v>
      </c>
      <c r="AZ43" s="47">
        <v>1</v>
      </c>
      <c r="BA43" s="9">
        <v>8</v>
      </c>
      <c r="BB43" s="139">
        <v>89</v>
      </c>
      <c r="BC43" s="139">
        <v>584</v>
      </c>
      <c r="BD43" s="139" t="s">
        <v>432</v>
      </c>
      <c r="BE43" s="139" t="s">
        <v>433</v>
      </c>
      <c r="BF43" s="139">
        <v>47</v>
      </c>
      <c r="BG43" s="139">
        <v>1</v>
      </c>
      <c r="BH43" s="9">
        <v>6.3829787234042548E-2</v>
      </c>
      <c r="BI43" s="140">
        <v>8.98876404494382E-2</v>
      </c>
      <c r="BJ43" s="240">
        <f t="shared" si="0"/>
        <v>12.425531914893616</v>
      </c>
    </row>
    <row r="44" spans="1:62" ht="25" customHeight="1" x14ac:dyDescent="0.35">
      <c r="A44" s="8" t="s">
        <v>83</v>
      </c>
      <c r="B44" s="158" t="s">
        <v>277</v>
      </c>
      <c r="C44" s="8" t="s">
        <v>872</v>
      </c>
      <c r="D44" s="8" t="s">
        <v>884</v>
      </c>
      <c r="E44" s="8" t="s">
        <v>318</v>
      </c>
      <c r="F44" s="8">
        <v>1</v>
      </c>
      <c r="G44" s="55" t="s">
        <v>312</v>
      </c>
      <c r="H44" s="65">
        <v>0</v>
      </c>
      <c r="I44" s="55" t="s">
        <v>279</v>
      </c>
      <c r="J44" s="65">
        <v>1</v>
      </c>
      <c r="K44" s="55" t="s">
        <v>312</v>
      </c>
      <c r="L44" s="183">
        <v>1</v>
      </c>
      <c r="M44" s="55" t="s">
        <v>770</v>
      </c>
      <c r="N44" s="55" t="s">
        <v>771</v>
      </c>
      <c r="O44" s="55" t="s">
        <v>775</v>
      </c>
      <c r="P44" s="55" t="s">
        <v>777</v>
      </c>
      <c r="Q44" s="73" t="s">
        <v>838</v>
      </c>
      <c r="R44" s="230" t="s">
        <v>277</v>
      </c>
      <c r="S44" s="8" t="s">
        <v>288</v>
      </c>
      <c r="T44" s="8">
        <v>3</v>
      </c>
      <c r="U44" s="8">
        <v>1</v>
      </c>
      <c r="V44" s="8">
        <v>1</v>
      </c>
      <c r="W44" s="84">
        <v>2</v>
      </c>
      <c r="X44" s="86">
        <v>0.5</v>
      </c>
      <c r="Y44" s="8">
        <v>2</v>
      </c>
      <c r="Z44" s="8">
        <v>3</v>
      </c>
      <c r="AA44" s="8">
        <v>8</v>
      </c>
      <c r="AB44" s="8">
        <v>10</v>
      </c>
      <c r="AC44" s="8">
        <v>1</v>
      </c>
      <c r="AD44" s="8">
        <v>0</v>
      </c>
      <c r="AE44" s="8">
        <v>2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13">
        <v>2</v>
      </c>
      <c r="AL44" s="8">
        <v>0</v>
      </c>
      <c r="AM44" s="164">
        <v>2</v>
      </c>
      <c r="AN44" s="9">
        <v>1</v>
      </c>
      <c r="AO44" s="9">
        <v>2</v>
      </c>
      <c r="AP44" s="9">
        <v>2</v>
      </c>
      <c r="AQ44" s="9">
        <v>0</v>
      </c>
      <c r="AR44" s="9">
        <v>0</v>
      </c>
      <c r="AS44" s="9">
        <v>0</v>
      </c>
      <c r="AT44" s="78">
        <v>1</v>
      </c>
      <c r="AU44" s="78">
        <v>0.5</v>
      </c>
      <c r="AV44" s="79">
        <v>2</v>
      </c>
      <c r="AW44" s="9">
        <v>2</v>
      </c>
      <c r="AX44" s="9">
        <v>1.5</v>
      </c>
      <c r="AY44" s="47">
        <v>1</v>
      </c>
      <c r="AZ44" s="47">
        <v>1</v>
      </c>
      <c r="BA44" s="9">
        <v>2</v>
      </c>
      <c r="BB44" s="139">
        <v>20</v>
      </c>
      <c r="BC44" s="139">
        <v>100</v>
      </c>
      <c r="BD44" s="139" t="s">
        <v>450</v>
      </c>
      <c r="BE44" s="139" t="s">
        <v>451</v>
      </c>
      <c r="BF44" s="139">
        <v>4</v>
      </c>
      <c r="BG44" s="139">
        <v>0</v>
      </c>
      <c r="BH44" s="9">
        <v>0.75</v>
      </c>
      <c r="BI44" s="140">
        <v>0.1</v>
      </c>
      <c r="BJ44" s="240">
        <f t="shared" si="0"/>
        <v>25</v>
      </c>
    </row>
    <row r="45" spans="1:62" ht="25" customHeight="1" x14ac:dyDescent="0.35">
      <c r="A45" s="8" t="s">
        <v>32</v>
      </c>
      <c r="B45" s="158" t="s">
        <v>277</v>
      </c>
      <c r="C45" s="8" t="s">
        <v>872</v>
      </c>
      <c r="D45" s="8" t="s">
        <v>279</v>
      </c>
      <c r="E45" s="8" t="s">
        <v>284</v>
      </c>
      <c r="F45" s="8">
        <v>1</v>
      </c>
      <c r="G45" s="55" t="s">
        <v>312</v>
      </c>
      <c r="H45" s="65">
        <v>0</v>
      </c>
      <c r="I45" s="55" t="s">
        <v>279</v>
      </c>
      <c r="J45" s="65">
        <v>1</v>
      </c>
      <c r="K45" s="55" t="s">
        <v>312</v>
      </c>
      <c r="L45" s="183">
        <v>1</v>
      </c>
      <c r="M45" s="55" t="s">
        <v>770</v>
      </c>
      <c r="N45" s="55" t="s">
        <v>771</v>
      </c>
      <c r="O45" s="55" t="s">
        <v>775</v>
      </c>
      <c r="P45" s="55" t="s">
        <v>777</v>
      </c>
      <c r="Q45" s="73" t="s">
        <v>838</v>
      </c>
      <c r="R45" s="230" t="s">
        <v>277</v>
      </c>
      <c r="S45" s="8" t="s">
        <v>278</v>
      </c>
      <c r="T45" s="8">
        <v>4</v>
      </c>
      <c r="U45" s="8">
        <v>1</v>
      </c>
      <c r="V45" s="8">
        <v>1</v>
      </c>
      <c r="W45" s="84">
        <v>2</v>
      </c>
      <c r="X45" s="86">
        <v>0.5</v>
      </c>
      <c r="Y45" s="8">
        <v>3</v>
      </c>
      <c r="Z45" s="8">
        <v>3</v>
      </c>
      <c r="AA45" s="8">
        <v>28</v>
      </c>
      <c r="AB45" s="8">
        <v>31</v>
      </c>
      <c r="AC45" s="8">
        <v>0</v>
      </c>
      <c r="AD45" s="8">
        <v>0</v>
      </c>
      <c r="AE45" s="8">
        <v>0</v>
      </c>
      <c r="AF45" s="8">
        <v>0</v>
      </c>
      <c r="AG45" s="8">
        <v>6</v>
      </c>
      <c r="AH45" s="8">
        <v>3</v>
      </c>
      <c r="AI45" s="8">
        <v>0</v>
      </c>
      <c r="AJ45" s="8">
        <v>0</v>
      </c>
      <c r="AK45" s="13">
        <v>6</v>
      </c>
      <c r="AL45" s="8">
        <v>3</v>
      </c>
      <c r="AM45" s="164">
        <v>9</v>
      </c>
      <c r="AN45" s="9">
        <v>3</v>
      </c>
      <c r="AO45" s="9">
        <v>6</v>
      </c>
      <c r="AP45" s="9">
        <v>6</v>
      </c>
      <c r="AQ45" s="9">
        <v>1.5</v>
      </c>
      <c r="AR45" s="9">
        <v>3</v>
      </c>
      <c r="AS45" s="9">
        <v>3</v>
      </c>
      <c r="AT45" s="78">
        <v>4.5</v>
      </c>
      <c r="AU45" s="78">
        <v>1.8</v>
      </c>
      <c r="AV45" s="79">
        <v>9</v>
      </c>
      <c r="AW45" s="9">
        <v>9</v>
      </c>
      <c r="AX45" s="9">
        <v>1</v>
      </c>
      <c r="AY45" s="47">
        <v>0.66666666666666663</v>
      </c>
      <c r="AZ45" s="47">
        <v>1</v>
      </c>
      <c r="BA45" s="9">
        <v>2</v>
      </c>
      <c r="BB45" s="139">
        <v>1664</v>
      </c>
      <c r="BC45" s="139">
        <v>16720</v>
      </c>
      <c r="BD45" s="139" t="s">
        <v>396</v>
      </c>
      <c r="BE45" s="139" t="s">
        <v>397</v>
      </c>
      <c r="BF45" s="139">
        <v>1365</v>
      </c>
      <c r="BG45" s="139">
        <v>44</v>
      </c>
      <c r="BH45" s="9">
        <v>2.9304029304029304E-3</v>
      </c>
      <c r="BI45" s="140">
        <v>1.201923076923077E-3</v>
      </c>
      <c r="BJ45" s="240">
        <f t="shared" si="0"/>
        <v>12.249084249084248</v>
      </c>
    </row>
    <row r="46" spans="1:62" ht="25" customHeight="1" x14ac:dyDescent="0.35">
      <c r="A46" s="8" t="s">
        <v>176</v>
      </c>
      <c r="B46" s="158" t="s">
        <v>277</v>
      </c>
      <c r="C46" s="8" t="s">
        <v>872</v>
      </c>
      <c r="D46" s="8" t="s">
        <v>279</v>
      </c>
      <c r="E46" s="8" t="s">
        <v>284</v>
      </c>
      <c r="F46" s="8">
        <v>1</v>
      </c>
      <c r="G46" s="55" t="s">
        <v>312</v>
      </c>
      <c r="H46" s="65">
        <v>0</v>
      </c>
      <c r="I46" s="55" t="s">
        <v>279</v>
      </c>
      <c r="J46" s="65">
        <v>1</v>
      </c>
      <c r="K46" s="55" t="s">
        <v>312</v>
      </c>
      <c r="L46" s="183">
        <v>1</v>
      </c>
      <c r="M46" s="55" t="s">
        <v>770</v>
      </c>
      <c r="N46" s="55" t="s">
        <v>771</v>
      </c>
      <c r="O46" s="55" t="s">
        <v>775</v>
      </c>
      <c r="P46" s="55" t="s">
        <v>777</v>
      </c>
      <c r="Q46" s="73" t="s">
        <v>838</v>
      </c>
      <c r="R46" s="230" t="s">
        <v>277</v>
      </c>
      <c r="S46" s="8" t="s">
        <v>288</v>
      </c>
      <c r="T46" s="8">
        <v>5</v>
      </c>
      <c r="U46" s="8">
        <v>1</v>
      </c>
      <c r="V46" s="8">
        <v>1</v>
      </c>
      <c r="W46" s="84">
        <v>2</v>
      </c>
      <c r="X46" s="86">
        <v>0.5</v>
      </c>
      <c r="Y46" s="8">
        <v>2</v>
      </c>
      <c r="Z46" s="8">
        <v>2</v>
      </c>
      <c r="AA46" s="8">
        <v>6</v>
      </c>
      <c r="AB46" s="8">
        <v>7</v>
      </c>
      <c r="AC46" s="8">
        <v>0</v>
      </c>
      <c r="AD46" s="8">
        <v>0</v>
      </c>
      <c r="AE46" s="8">
        <v>0</v>
      </c>
      <c r="AF46" s="8">
        <v>0</v>
      </c>
      <c r="AG46" s="8">
        <v>1</v>
      </c>
      <c r="AH46" s="8">
        <v>0</v>
      </c>
      <c r="AI46" s="8">
        <v>0</v>
      </c>
      <c r="AJ46" s="8">
        <v>0</v>
      </c>
      <c r="AK46" s="13">
        <v>1</v>
      </c>
      <c r="AL46" s="8">
        <v>0</v>
      </c>
      <c r="AM46" s="164">
        <v>1</v>
      </c>
      <c r="AN46" s="9">
        <v>0.5</v>
      </c>
      <c r="AO46" s="9">
        <v>1</v>
      </c>
      <c r="AP46" s="9">
        <v>1</v>
      </c>
      <c r="AQ46" s="9">
        <v>0</v>
      </c>
      <c r="AR46" s="9">
        <v>0</v>
      </c>
      <c r="AS46" s="9">
        <v>0</v>
      </c>
      <c r="AT46" s="78">
        <v>0.5</v>
      </c>
      <c r="AU46" s="78">
        <v>0.16666666666666666</v>
      </c>
      <c r="AV46" s="79">
        <v>1</v>
      </c>
      <c r="AW46" s="9">
        <v>1</v>
      </c>
      <c r="AX46" s="9">
        <v>1</v>
      </c>
      <c r="AY46" s="47">
        <v>1</v>
      </c>
      <c r="AZ46" s="47">
        <v>1</v>
      </c>
      <c r="BA46" s="9">
        <v>2</v>
      </c>
      <c r="BB46" s="139">
        <v>65</v>
      </c>
      <c r="BC46" s="139">
        <v>162</v>
      </c>
      <c r="BD46" s="139" t="s">
        <v>663</v>
      </c>
      <c r="BE46" s="139" t="s">
        <v>664</v>
      </c>
      <c r="BF46" s="139">
        <v>552</v>
      </c>
      <c r="BG46" s="139">
        <v>18</v>
      </c>
      <c r="BH46" s="9">
        <v>9.057971014492754E-3</v>
      </c>
      <c r="BI46" s="140">
        <v>3.0769230769230771E-2</v>
      </c>
      <c r="BJ46" s="240">
        <f t="shared" si="0"/>
        <v>0.29347826086956524</v>
      </c>
    </row>
    <row r="47" spans="1:62" ht="25" customHeight="1" x14ac:dyDescent="0.35">
      <c r="A47" s="8" t="s">
        <v>207</v>
      </c>
      <c r="B47" s="158" t="s">
        <v>277</v>
      </c>
      <c r="C47" s="8" t="s">
        <v>872</v>
      </c>
      <c r="D47" s="8" t="s">
        <v>884</v>
      </c>
      <c r="E47" s="8" t="s">
        <v>284</v>
      </c>
      <c r="F47" s="8">
        <v>3</v>
      </c>
      <c r="G47" s="55" t="s">
        <v>350</v>
      </c>
      <c r="H47" s="65">
        <v>0</v>
      </c>
      <c r="I47" s="55" t="s">
        <v>279</v>
      </c>
      <c r="J47" s="65">
        <v>3</v>
      </c>
      <c r="K47" s="55" t="s">
        <v>350</v>
      </c>
      <c r="L47" s="183">
        <v>1</v>
      </c>
      <c r="M47" s="55" t="s">
        <v>770</v>
      </c>
      <c r="N47" s="55" t="s">
        <v>771</v>
      </c>
      <c r="O47" s="55" t="s">
        <v>775</v>
      </c>
      <c r="P47" s="55" t="s">
        <v>777</v>
      </c>
      <c r="Q47" s="73" t="s">
        <v>845</v>
      </c>
      <c r="R47" s="230" t="s">
        <v>277</v>
      </c>
      <c r="S47" s="8" t="s">
        <v>278</v>
      </c>
      <c r="T47" s="8">
        <v>5</v>
      </c>
      <c r="U47" s="8">
        <v>1</v>
      </c>
      <c r="V47" s="8">
        <v>1</v>
      </c>
      <c r="W47" s="84">
        <v>4</v>
      </c>
      <c r="X47" s="86">
        <v>0.75</v>
      </c>
      <c r="Y47" s="8">
        <v>1</v>
      </c>
      <c r="Z47" s="8">
        <v>1</v>
      </c>
      <c r="AA47" s="8">
        <v>3</v>
      </c>
      <c r="AB47" s="8">
        <v>3</v>
      </c>
      <c r="AC47" s="8">
        <v>1</v>
      </c>
      <c r="AD47" s="8">
        <v>1</v>
      </c>
      <c r="AE47" s="8">
        <v>3</v>
      </c>
      <c r="AF47" s="8">
        <v>3</v>
      </c>
      <c r="AG47" s="8">
        <v>1</v>
      </c>
      <c r="AH47" s="8">
        <v>1</v>
      </c>
      <c r="AI47" s="8">
        <v>1</v>
      </c>
      <c r="AJ47" s="8">
        <v>0</v>
      </c>
      <c r="AK47" s="8">
        <v>4</v>
      </c>
      <c r="AL47" s="8">
        <v>5</v>
      </c>
      <c r="AM47" s="164">
        <v>9</v>
      </c>
      <c r="AN47" s="9">
        <v>1</v>
      </c>
      <c r="AO47" s="9">
        <v>4</v>
      </c>
      <c r="AP47" s="9">
        <v>4</v>
      </c>
      <c r="AQ47" s="9">
        <v>1.25</v>
      </c>
      <c r="AR47" s="9">
        <v>5</v>
      </c>
      <c r="AS47" s="9">
        <v>5</v>
      </c>
      <c r="AT47" s="78">
        <v>2.25</v>
      </c>
      <c r="AU47" s="78">
        <v>1.5</v>
      </c>
      <c r="AV47" s="79">
        <v>9</v>
      </c>
      <c r="AW47" s="9">
        <v>9</v>
      </c>
      <c r="AX47" s="9">
        <v>1</v>
      </c>
      <c r="AY47" s="47">
        <v>0.44444444444444442</v>
      </c>
      <c r="AZ47" s="47">
        <v>3</v>
      </c>
      <c r="BA47" s="9">
        <v>4</v>
      </c>
      <c r="BB47" s="139">
        <v>135</v>
      </c>
      <c r="BC47" s="139">
        <v>1205</v>
      </c>
      <c r="BD47" s="139" t="s">
        <v>733</v>
      </c>
      <c r="BE47" s="139" t="s">
        <v>734</v>
      </c>
      <c r="BF47" s="139">
        <v>1469</v>
      </c>
      <c r="BG47" s="139">
        <v>48</v>
      </c>
      <c r="BH47" s="9">
        <v>3.4036759700476512E-3</v>
      </c>
      <c r="BI47" s="140">
        <v>2.9629629629629631E-2</v>
      </c>
      <c r="BJ47" s="240">
        <f t="shared" si="0"/>
        <v>0.820285908781484</v>
      </c>
    </row>
    <row r="48" spans="1:62" ht="25" customHeight="1" x14ac:dyDescent="0.35">
      <c r="A48" s="8" t="s">
        <v>129</v>
      </c>
      <c r="B48" s="158" t="s">
        <v>277</v>
      </c>
      <c r="C48" s="8" t="s">
        <v>872</v>
      </c>
      <c r="D48" s="8" t="s">
        <v>279</v>
      </c>
      <c r="E48" s="8" t="s">
        <v>284</v>
      </c>
      <c r="F48" s="8">
        <v>1</v>
      </c>
      <c r="G48" s="55" t="s">
        <v>312</v>
      </c>
      <c r="H48" s="65">
        <v>0</v>
      </c>
      <c r="I48" s="55" t="s">
        <v>279</v>
      </c>
      <c r="J48" s="65">
        <v>1</v>
      </c>
      <c r="K48" s="55" t="s">
        <v>312</v>
      </c>
      <c r="L48" s="183">
        <v>1</v>
      </c>
      <c r="M48" s="55" t="s">
        <v>770</v>
      </c>
      <c r="N48" s="55" t="s">
        <v>771</v>
      </c>
      <c r="O48" s="55" t="s">
        <v>775</v>
      </c>
      <c r="P48" s="55" t="s">
        <v>777</v>
      </c>
      <c r="Q48" s="73" t="s">
        <v>838</v>
      </c>
      <c r="R48" s="230" t="s">
        <v>277</v>
      </c>
      <c r="S48" s="8" t="s">
        <v>288</v>
      </c>
      <c r="T48" s="8">
        <v>8</v>
      </c>
      <c r="U48" s="8">
        <v>1</v>
      </c>
      <c r="V48" s="8">
        <v>1</v>
      </c>
      <c r="W48" s="84">
        <v>4</v>
      </c>
      <c r="X48" s="86">
        <v>0.25</v>
      </c>
      <c r="Y48" s="8">
        <v>6</v>
      </c>
      <c r="Z48" s="8">
        <v>6</v>
      </c>
      <c r="AA48" s="8">
        <v>28</v>
      </c>
      <c r="AB48" s="8">
        <v>29</v>
      </c>
      <c r="AC48" s="8">
        <v>0</v>
      </c>
      <c r="AD48" s="8">
        <v>0</v>
      </c>
      <c r="AE48" s="8">
        <v>0</v>
      </c>
      <c r="AF48" s="8">
        <v>0</v>
      </c>
      <c r="AG48" s="8">
        <v>1</v>
      </c>
      <c r="AH48" s="8">
        <v>0</v>
      </c>
      <c r="AI48" s="8">
        <v>0</v>
      </c>
      <c r="AJ48" s="8">
        <v>0</v>
      </c>
      <c r="AK48" s="13">
        <v>1</v>
      </c>
      <c r="AL48" s="8">
        <v>0</v>
      </c>
      <c r="AM48" s="164">
        <v>1</v>
      </c>
      <c r="AN48" s="9">
        <v>0.25</v>
      </c>
      <c r="AO48" s="9">
        <v>1</v>
      </c>
      <c r="AP48" s="9">
        <v>1</v>
      </c>
      <c r="AQ48" s="9">
        <v>0</v>
      </c>
      <c r="AR48" s="9">
        <v>0</v>
      </c>
      <c r="AS48" s="9">
        <v>0</v>
      </c>
      <c r="AT48" s="78">
        <v>0.25</v>
      </c>
      <c r="AU48" s="78">
        <v>0.1111111111111111</v>
      </c>
      <c r="AV48" s="79">
        <v>1</v>
      </c>
      <c r="AW48" s="9">
        <v>1</v>
      </c>
      <c r="AX48" s="9">
        <v>1</v>
      </c>
      <c r="AY48" s="47">
        <v>1</v>
      </c>
      <c r="AZ48" s="47">
        <v>1</v>
      </c>
      <c r="BA48" s="9">
        <v>4</v>
      </c>
      <c r="BB48" s="139">
        <v>1047</v>
      </c>
      <c r="BC48" s="139">
        <v>2598</v>
      </c>
      <c r="BD48" s="139" t="s">
        <v>557</v>
      </c>
      <c r="BE48" s="139" t="s">
        <v>558</v>
      </c>
      <c r="BF48" s="139">
        <v>807</v>
      </c>
      <c r="BG48" s="139">
        <v>26</v>
      </c>
      <c r="BH48" s="9">
        <v>9.9132589838909543E-3</v>
      </c>
      <c r="BI48" s="140">
        <v>3.8204393505253103E-3</v>
      </c>
      <c r="BJ48" s="240">
        <f t="shared" si="0"/>
        <v>3.2193308550185873</v>
      </c>
    </row>
    <row r="49" spans="1:62" ht="25" customHeight="1" x14ac:dyDescent="0.35">
      <c r="A49" s="8" t="s">
        <v>214</v>
      </c>
      <c r="B49" s="158" t="s">
        <v>277</v>
      </c>
      <c r="C49" s="8" t="s">
        <v>872</v>
      </c>
      <c r="D49" s="8" t="s">
        <v>279</v>
      </c>
      <c r="E49" s="8" t="s">
        <v>284</v>
      </c>
      <c r="F49" s="8">
        <v>1</v>
      </c>
      <c r="G49" s="55" t="s">
        <v>312</v>
      </c>
      <c r="H49" s="65">
        <v>0</v>
      </c>
      <c r="I49" s="55" t="s">
        <v>279</v>
      </c>
      <c r="J49" s="65">
        <v>1</v>
      </c>
      <c r="K49" s="55" t="s">
        <v>312</v>
      </c>
      <c r="L49" s="183">
        <v>1</v>
      </c>
      <c r="M49" s="55" t="s">
        <v>770</v>
      </c>
      <c r="N49" s="55" t="s">
        <v>771</v>
      </c>
      <c r="O49" s="55" t="s">
        <v>775</v>
      </c>
      <c r="P49" s="55" t="s">
        <v>777</v>
      </c>
      <c r="Q49" s="73" t="s">
        <v>838</v>
      </c>
      <c r="R49" s="230" t="s">
        <v>277</v>
      </c>
      <c r="S49" s="8" t="s">
        <v>839</v>
      </c>
      <c r="T49" s="8">
        <v>8</v>
      </c>
      <c r="U49" s="8">
        <v>1</v>
      </c>
      <c r="V49" s="8">
        <v>1</v>
      </c>
      <c r="W49" s="84">
        <v>2</v>
      </c>
      <c r="X49" s="86">
        <v>0.5</v>
      </c>
      <c r="Y49" s="8">
        <v>11</v>
      </c>
      <c r="Z49" s="8">
        <v>11</v>
      </c>
      <c r="AA49" s="8">
        <v>52</v>
      </c>
      <c r="AB49" s="8">
        <v>52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2</v>
      </c>
      <c r="AJ49" s="8">
        <v>0</v>
      </c>
      <c r="AK49" s="13">
        <v>0</v>
      </c>
      <c r="AL49" s="8">
        <v>2</v>
      </c>
      <c r="AM49" s="164">
        <v>2</v>
      </c>
      <c r="AN49" s="9">
        <v>0</v>
      </c>
      <c r="AO49" s="9">
        <v>0</v>
      </c>
      <c r="AP49" s="9">
        <v>0</v>
      </c>
      <c r="AQ49" s="9">
        <v>1</v>
      </c>
      <c r="AR49" s="9">
        <v>2</v>
      </c>
      <c r="AS49" s="9">
        <v>2</v>
      </c>
      <c r="AT49" s="78">
        <v>1</v>
      </c>
      <c r="AU49" s="78">
        <v>0.22222222222222221</v>
      </c>
      <c r="AV49" s="79">
        <v>2</v>
      </c>
      <c r="AW49" s="9">
        <v>2</v>
      </c>
      <c r="AX49" s="9">
        <v>1</v>
      </c>
      <c r="AY49" s="47">
        <v>0</v>
      </c>
      <c r="AZ49" s="47">
        <v>1</v>
      </c>
      <c r="BA49" s="9">
        <v>2</v>
      </c>
      <c r="BB49" s="139">
        <v>26</v>
      </c>
      <c r="BC49" s="139">
        <v>143</v>
      </c>
      <c r="BD49" s="139" t="s">
        <v>749</v>
      </c>
      <c r="BE49" s="139" t="s">
        <v>750</v>
      </c>
      <c r="BF49" s="139">
        <v>700</v>
      </c>
      <c r="BG49" s="139">
        <v>23</v>
      </c>
      <c r="BH49" s="9">
        <v>1.1428571428571429E-2</v>
      </c>
      <c r="BI49" s="140">
        <v>7.6923076923076927E-2</v>
      </c>
      <c r="BJ49" s="240">
        <f t="shared" si="0"/>
        <v>0.20428571428571429</v>
      </c>
    </row>
    <row r="50" spans="1:62" ht="25" customHeight="1" x14ac:dyDescent="0.35">
      <c r="A50" s="8" t="s">
        <v>206</v>
      </c>
      <c r="B50" s="158" t="s">
        <v>277</v>
      </c>
      <c r="C50" s="8" t="s">
        <v>872</v>
      </c>
      <c r="D50" s="8" t="s">
        <v>279</v>
      </c>
      <c r="E50" s="8" t="s">
        <v>284</v>
      </c>
      <c r="F50" s="8">
        <v>1</v>
      </c>
      <c r="G50" s="55" t="s">
        <v>312</v>
      </c>
      <c r="H50" s="65">
        <v>0</v>
      </c>
      <c r="I50" s="55" t="s">
        <v>279</v>
      </c>
      <c r="J50" s="65">
        <v>1</v>
      </c>
      <c r="K50" s="55" t="s">
        <v>312</v>
      </c>
      <c r="L50" s="183">
        <v>1</v>
      </c>
      <c r="M50" s="55" t="s">
        <v>770</v>
      </c>
      <c r="N50" s="55" t="s">
        <v>771</v>
      </c>
      <c r="O50" s="55" t="s">
        <v>775</v>
      </c>
      <c r="P50" s="55" t="s">
        <v>777</v>
      </c>
      <c r="Q50" s="73" t="s">
        <v>838</v>
      </c>
      <c r="R50" s="230" t="s">
        <v>277</v>
      </c>
      <c r="S50" s="8" t="s">
        <v>288</v>
      </c>
      <c r="T50" s="8">
        <v>9</v>
      </c>
      <c r="U50" s="8">
        <v>1</v>
      </c>
      <c r="V50" s="8">
        <v>1</v>
      </c>
      <c r="W50" s="84">
        <v>6</v>
      </c>
      <c r="X50" s="86">
        <v>0.16666666666666666</v>
      </c>
      <c r="Y50" s="8">
        <v>3</v>
      </c>
      <c r="Z50" s="8">
        <v>3</v>
      </c>
      <c r="AA50" s="8">
        <v>15</v>
      </c>
      <c r="AB50" s="8">
        <v>16</v>
      </c>
      <c r="AC50" s="8">
        <v>0</v>
      </c>
      <c r="AD50" s="8">
        <v>0</v>
      </c>
      <c r="AE50" s="8">
        <v>0</v>
      </c>
      <c r="AF50" s="8">
        <v>0</v>
      </c>
      <c r="AG50" s="8">
        <v>1</v>
      </c>
      <c r="AH50" s="8">
        <v>0</v>
      </c>
      <c r="AI50" s="8">
        <v>0</v>
      </c>
      <c r="AJ50" s="8">
        <v>0</v>
      </c>
      <c r="AK50" s="13">
        <v>1</v>
      </c>
      <c r="AL50" s="8">
        <v>0</v>
      </c>
      <c r="AM50" s="164">
        <v>1</v>
      </c>
      <c r="AN50" s="9">
        <v>0.16666666666666599</v>
      </c>
      <c r="AO50" s="9">
        <v>1</v>
      </c>
      <c r="AP50" s="9">
        <v>1</v>
      </c>
      <c r="AQ50" s="9">
        <v>0</v>
      </c>
      <c r="AR50" s="9">
        <v>0</v>
      </c>
      <c r="AS50" s="9">
        <v>0</v>
      </c>
      <c r="AT50" s="78">
        <v>0.16666666666666599</v>
      </c>
      <c r="AU50" s="78">
        <v>0.1</v>
      </c>
      <c r="AV50" s="79">
        <v>1</v>
      </c>
      <c r="AW50" s="9">
        <v>1</v>
      </c>
      <c r="AX50" s="9">
        <v>1</v>
      </c>
      <c r="AY50" s="47">
        <v>1</v>
      </c>
      <c r="AZ50" s="47">
        <v>1</v>
      </c>
      <c r="BA50" s="9">
        <v>6</v>
      </c>
      <c r="BB50" s="139">
        <v>143</v>
      </c>
      <c r="BC50" s="139">
        <v>258</v>
      </c>
      <c r="BD50" s="139" t="s">
        <v>731</v>
      </c>
      <c r="BE50" s="139" t="s">
        <v>732</v>
      </c>
      <c r="BF50" s="139">
        <v>87</v>
      </c>
      <c r="BG50" s="139">
        <v>2</v>
      </c>
      <c r="BH50" s="9">
        <v>0.10344827586206896</v>
      </c>
      <c r="BI50" s="140">
        <v>4.195804195804196E-2</v>
      </c>
      <c r="BJ50" s="240">
        <f t="shared" si="0"/>
        <v>2.9655172413793105</v>
      </c>
    </row>
    <row r="51" spans="1:62" ht="25" customHeight="1" x14ac:dyDescent="0.35">
      <c r="A51" s="8" t="s">
        <v>143</v>
      </c>
      <c r="B51" s="158" t="s">
        <v>277</v>
      </c>
      <c r="C51" s="8" t="s">
        <v>872</v>
      </c>
      <c r="D51" s="8" t="s">
        <v>279</v>
      </c>
      <c r="E51" s="8" t="s">
        <v>284</v>
      </c>
      <c r="F51" s="8">
        <v>1</v>
      </c>
      <c r="G51" s="55" t="s">
        <v>312</v>
      </c>
      <c r="H51" s="65">
        <v>0</v>
      </c>
      <c r="I51" s="55" t="s">
        <v>279</v>
      </c>
      <c r="J51" s="65">
        <v>1</v>
      </c>
      <c r="K51" s="55" t="s">
        <v>312</v>
      </c>
      <c r="L51" s="183">
        <v>1</v>
      </c>
      <c r="M51" s="55" t="s">
        <v>770</v>
      </c>
      <c r="N51" s="55" t="s">
        <v>771</v>
      </c>
      <c r="O51" s="55" t="s">
        <v>775</v>
      </c>
      <c r="P51" s="55" t="s">
        <v>777</v>
      </c>
      <c r="Q51" s="73" t="s">
        <v>838</v>
      </c>
      <c r="R51" s="230" t="s">
        <v>277</v>
      </c>
      <c r="S51" s="8" t="s">
        <v>839</v>
      </c>
      <c r="T51" s="8">
        <v>10</v>
      </c>
      <c r="U51" s="8">
        <v>1</v>
      </c>
      <c r="V51" s="8">
        <v>1</v>
      </c>
      <c r="W51" s="84">
        <v>2</v>
      </c>
      <c r="X51" s="86">
        <v>0.5</v>
      </c>
      <c r="Y51" s="8">
        <v>1</v>
      </c>
      <c r="Z51" s="8">
        <v>1</v>
      </c>
      <c r="AA51" s="8">
        <v>9</v>
      </c>
      <c r="AB51" s="8">
        <v>9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1</v>
      </c>
      <c r="AJ51" s="8">
        <v>0</v>
      </c>
      <c r="AK51" s="13">
        <v>0</v>
      </c>
      <c r="AL51" s="8">
        <v>1</v>
      </c>
      <c r="AM51" s="164">
        <v>1</v>
      </c>
      <c r="AN51" s="9">
        <v>0</v>
      </c>
      <c r="AO51" s="9">
        <v>0</v>
      </c>
      <c r="AP51" s="9">
        <v>0</v>
      </c>
      <c r="AQ51" s="9">
        <v>0.5</v>
      </c>
      <c r="AR51" s="9">
        <v>1</v>
      </c>
      <c r="AS51" s="9">
        <v>1</v>
      </c>
      <c r="AT51" s="78">
        <v>0.5</v>
      </c>
      <c r="AU51" s="78">
        <v>9.0909090909090912E-2</v>
      </c>
      <c r="AV51" s="79">
        <v>1</v>
      </c>
      <c r="AW51" s="9">
        <v>1</v>
      </c>
      <c r="AX51" s="9">
        <v>1</v>
      </c>
      <c r="AY51" s="47">
        <v>0</v>
      </c>
      <c r="AZ51" s="47">
        <v>1</v>
      </c>
      <c r="BA51" s="9">
        <v>2</v>
      </c>
      <c r="BB51" s="139">
        <v>46</v>
      </c>
      <c r="BC51" s="139">
        <v>311</v>
      </c>
      <c r="BD51" s="139" t="s">
        <v>587</v>
      </c>
      <c r="BE51" s="139" t="s">
        <v>588</v>
      </c>
      <c r="BF51" s="139">
        <v>102</v>
      </c>
      <c r="BG51" s="139">
        <v>3</v>
      </c>
      <c r="BH51" s="9">
        <v>9.8039215686274508E-2</v>
      </c>
      <c r="BI51" s="140">
        <v>4.3478260869565216E-2</v>
      </c>
      <c r="BJ51" s="240">
        <f t="shared" si="0"/>
        <v>3.0490196078431371</v>
      </c>
    </row>
    <row r="52" spans="1:62" ht="25" customHeight="1" x14ac:dyDescent="0.35">
      <c r="A52" s="8" t="s">
        <v>183</v>
      </c>
      <c r="B52" s="158" t="s">
        <v>277</v>
      </c>
      <c r="C52" s="8" t="s">
        <v>872</v>
      </c>
      <c r="D52" s="8" t="s">
        <v>279</v>
      </c>
      <c r="E52" s="8" t="s">
        <v>284</v>
      </c>
      <c r="F52" s="8">
        <v>1</v>
      </c>
      <c r="G52" s="55" t="s">
        <v>312</v>
      </c>
      <c r="H52" s="65">
        <v>0</v>
      </c>
      <c r="I52" s="55" t="s">
        <v>279</v>
      </c>
      <c r="J52" s="65">
        <v>1</v>
      </c>
      <c r="K52" s="55" t="s">
        <v>312</v>
      </c>
      <c r="L52" s="183">
        <v>1</v>
      </c>
      <c r="M52" s="55" t="s">
        <v>770</v>
      </c>
      <c r="N52" s="55" t="s">
        <v>771</v>
      </c>
      <c r="O52" s="55" t="s">
        <v>775</v>
      </c>
      <c r="P52" s="55" t="s">
        <v>777</v>
      </c>
      <c r="Q52" s="73" t="s">
        <v>838</v>
      </c>
      <c r="R52" s="230" t="s">
        <v>277</v>
      </c>
      <c r="S52" s="8" t="s">
        <v>288</v>
      </c>
      <c r="T52" s="8">
        <v>10</v>
      </c>
      <c r="U52" s="8">
        <v>1</v>
      </c>
      <c r="V52" s="8">
        <v>1</v>
      </c>
      <c r="W52" s="84">
        <v>2</v>
      </c>
      <c r="X52" s="86">
        <v>0.5</v>
      </c>
      <c r="Y52" s="8">
        <v>6</v>
      </c>
      <c r="Z52" s="8">
        <v>6</v>
      </c>
      <c r="AA52" s="8">
        <v>41</v>
      </c>
      <c r="AB52" s="8">
        <v>42</v>
      </c>
      <c r="AC52" s="8">
        <v>0</v>
      </c>
      <c r="AD52" s="8">
        <v>0</v>
      </c>
      <c r="AE52" s="8">
        <v>0</v>
      </c>
      <c r="AF52" s="8">
        <v>0</v>
      </c>
      <c r="AG52" s="8">
        <v>1</v>
      </c>
      <c r="AH52" s="8">
        <v>0</v>
      </c>
      <c r="AI52" s="8">
        <v>0</v>
      </c>
      <c r="AJ52" s="8">
        <v>0</v>
      </c>
      <c r="AK52" s="13">
        <v>1</v>
      </c>
      <c r="AL52" s="8">
        <v>0</v>
      </c>
      <c r="AM52" s="164">
        <v>1</v>
      </c>
      <c r="AN52" s="9">
        <v>0.5</v>
      </c>
      <c r="AO52" s="9">
        <v>1</v>
      </c>
      <c r="AP52" s="9">
        <v>1</v>
      </c>
      <c r="AQ52" s="9">
        <v>0</v>
      </c>
      <c r="AR52" s="9">
        <v>0</v>
      </c>
      <c r="AS52" s="9">
        <v>0</v>
      </c>
      <c r="AT52" s="78">
        <v>0.5</v>
      </c>
      <c r="AU52" s="78">
        <v>9.0909090909090912E-2</v>
      </c>
      <c r="AV52" s="79">
        <v>1</v>
      </c>
      <c r="AW52" s="9">
        <v>1</v>
      </c>
      <c r="AX52" s="9">
        <v>1</v>
      </c>
      <c r="AY52" s="47">
        <v>1</v>
      </c>
      <c r="AZ52" s="47">
        <v>1</v>
      </c>
      <c r="BA52" s="9">
        <v>2</v>
      </c>
      <c r="BB52" s="139">
        <v>139</v>
      </c>
      <c r="BC52" s="139">
        <v>6332</v>
      </c>
      <c r="BD52" s="139" t="s">
        <v>681</v>
      </c>
      <c r="BE52" s="139" t="s">
        <v>682</v>
      </c>
      <c r="BF52" s="139">
        <v>291</v>
      </c>
      <c r="BG52" s="139">
        <v>9</v>
      </c>
      <c r="BH52" s="9">
        <v>3.4364261168384883E-2</v>
      </c>
      <c r="BI52" s="140">
        <v>1.4388489208633094E-2</v>
      </c>
      <c r="BJ52" s="240">
        <f t="shared" si="0"/>
        <v>21.759450171821307</v>
      </c>
    </row>
    <row r="53" spans="1:62" ht="25" customHeight="1" x14ac:dyDescent="0.35">
      <c r="A53" s="8" t="s">
        <v>62</v>
      </c>
      <c r="B53" s="158" t="s">
        <v>277</v>
      </c>
      <c r="C53" s="8" t="s">
        <v>875</v>
      </c>
      <c r="D53" s="8" t="s">
        <v>279</v>
      </c>
      <c r="E53" s="8" t="s">
        <v>284</v>
      </c>
      <c r="F53" s="8">
        <v>1</v>
      </c>
      <c r="G53" s="55" t="s">
        <v>312</v>
      </c>
      <c r="H53" s="65">
        <v>0</v>
      </c>
      <c r="I53" s="55" t="s">
        <v>279</v>
      </c>
      <c r="J53" s="65">
        <v>1</v>
      </c>
      <c r="K53" s="55" t="s">
        <v>312</v>
      </c>
      <c r="L53" s="183">
        <v>1</v>
      </c>
      <c r="M53" s="55" t="s">
        <v>770</v>
      </c>
      <c r="N53" s="55" t="s">
        <v>771</v>
      </c>
      <c r="O53" s="55" t="s">
        <v>775</v>
      </c>
      <c r="P53" s="55" t="s">
        <v>777</v>
      </c>
      <c r="Q53" s="73" t="s">
        <v>838</v>
      </c>
      <c r="R53" s="230" t="s">
        <v>277</v>
      </c>
      <c r="S53" s="8" t="s">
        <v>839</v>
      </c>
      <c r="T53" s="8">
        <v>12</v>
      </c>
      <c r="U53" s="8">
        <v>1</v>
      </c>
      <c r="V53" s="8">
        <v>1</v>
      </c>
      <c r="W53" s="84">
        <v>2</v>
      </c>
      <c r="X53" s="86">
        <v>0.5</v>
      </c>
      <c r="Y53" s="8">
        <v>2</v>
      </c>
      <c r="Z53" s="8">
        <v>2</v>
      </c>
      <c r="AA53" s="8">
        <v>9</v>
      </c>
      <c r="AB53" s="8">
        <v>9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1</v>
      </c>
      <c r="AK53" s="13">
        <v>0</v>
      </c>
      <c r="AL53" s="8">
        <v>1</v>
      </c>
      <c r="AM53" s="164">
        <v>1</v>
      </c>
      <c r="AN53" s="9">
        <v>0</v>
      </c>
      <c r="AO53" s="9">
        <v>0</v>
      </c>
      <c r="AP53" s="9">
        <v>0</v>
      </c>
      <c r="AQ53" s="9">
        <v>0.5</v>
      </c>
      <c r="AR53" s="9">
        <v>1</v>
      </c>
      <c r="AS53" s="9">
        <v>1</v>
      </c>
      <c r="AT53" s="78">
        <v>0.5</v>
      </c>
      <c r="AU53" s="78">
        <v>7.6923076923076927E-2</v>
      </c>
      <c r="AV53" s="79">
        <v>1</v>
      </c>
      <c r="AW53" s="9">
        <v>1</v>
      </c>
      <c r="AX53" s="9">
        <v>1</v>
      </c>
      <c r="AY53" s="47">
        <v>0</v>
      </c>
      <c r="AZ53" s="47">
        <v>1</v>
      </c>
      <c r="BA53" s="9">
        <v>2</v>
      </c>
      <c r="BB53" s="139">
        <v>86</v>
      </c>
      <c r="BC53" s="139">
        <v>232</v>
      </c>
      <c r="BD53" s="139" t="s">
        <v>394</v>
      </c>
      <c r="BE53" s="139" t="s">
        <v>395</v>
      </c>
      <c r="BF53" s="139">
        <v>280</v>
      </c>
      <c r="BG53" s="139">
        <v>9</v>
      </c>
      <c r="BH53" s="9">
        <v>4.2857142857142858E-2</v>
      </c>
      <c r="BI53" s="140">
        <v>2.3255813953488372E-2</v>
      </c>
      <c r="BJ53" s="240">
        <f t="shared" si="0"/>
        <v>0.82857142857142863</v>
      </c>
    </row>
    <row r="54" spans="1:62" ht="25" customHeight="1" x14ac:dyDescent="0.35">
      <c r="A54" s="8" t="s">
        <v>140</v>
      </c>
      <c r="B54" s="158" t="s">
        <v>277</v>
      </c>
      <c r="C54" s="8" t="s">
        <v>875</v>
      </c>
      <c r="D54" s="8" t="s">
        <v>884</v>
      </c>
      <c r="E54" s="8" t="s">
        <v>313</v>
      </c>
      <c r="F54" s="8">
        <v>1</v>
      </c>
      <c r="G54" s="55" t="s">
        <v>312</v>
      </c>
      <c r="H54" s="65">
        <v>0</v>
      </c>
      <c r="I54" s="55" t="s">
        <v>279</v>
      </c>
      <c r="J54" s="65">
        <v>1</v>
      </c>
      <c r="K54" s="55" t="s">
        <v>312</v>
      </c>
      <c r="L54" s="183">
        <v>1</v>
      </c>
      <c r="M54" s="55" t="s">
        <v>770</v>
      </c>
      <c r="N54" s="55" t="s">
        <v>771</v>
      </c>
      <c r="O54" s="55" t="s">
        <v>775</v>
      </c>
      <c r="P54" s="55" t="s">
        <v>777</v>
      </c>
      <c r="Q54" s="73" t="s">
        <v>838</v>
      </c>
      <c r="R54" s="230" t="s">
        <v>277</v>
      </c>
      <c r="S54" s="8" t="s">
        <v>278</v>
      </c>
      <c r="T54" s="8">
        <v>15</v>
      </c>
      <c r="U54" s="8">
        <v>1</v>
      </c>
      <c r="V54" s="8">
        <v>1</v>
      </c>
      <c r="W54" s="84">
        <v>4</v>
      </c>
      <c r="X54" s="86">
        <v>0.25</v>
      </c>
      <c r="Y54" s="8">
        <v>3</v>
      </c>
      <c r="Z54" s="8">
        <v>4</v>
      </c>
      <c r="AA54" s="8">
        <v>15</v>
      </c>
      <c r="AB54" s="8">
        <v>17</v>
      </c>
      <c r="AC54" s="8">
        <v>1</v>
      </c>
      <c r="AD54" s="8">
        <v>0</v>
      </c>
      <c r="AE54" s="8">
        <v>2</v>
      </c>
      <c r="AF54" s="8">
        <v>0</v>
      </c>
      <c r="AG54" s="8">
        <v>1</v>
      </c>
      <c r="AH54" s="8">
        <v>1</v>
      </c>
      <c r="AI54" s="8">
        <v>0</v>
      </c>
      <c r="AJ54" s="8">
        <v>0</v>
      </c>
      <c r="AK54" s="13">
        <v>3</v>
      </c>
      <c r="AL54" s="8">
        <v>1</v>
      </c>
      <c r="AM54" s="164">
        <v>4</v>
      </c>
      <c r="AN54" s="9">
        <v>0.75</v>
      </c>
      <c r="AO54" s="9">
        <v>3</v>
      </c>
      <c r="AP54" s="9">
        <v>3</v>
      </c>
      <c r="AQ54" s="9">
        <v>0.25</v>
      </c>
      <c r="AR54" s="9">
        <v>1</v>
      </c>
      <c r="AS54" s="9">
        <v>1</v>
      </c>
      <c r="AT54" s="78">
        <v>1</v>
      </c>
      <c r="AU54" s="78">
        <v>0.25</v>
      </c>
      <c r="AV54" s="79">
        <v>4</v>
      </c>
      <c r="AW54" s="9">
        <v>4</v>
      </c>
      <c r="AX54" s="9">
        <v>1.3333333333333299</v>
      </c>
      <c r="AY54" s="47">
        <v>0.75</v>
      </c>
      <c r="AZ54" s="47">
        <v>1</v>
      </c>
      <c r="BA54" s="9">
        <v>4</v>
      </c>
      <c r="BB54" s="139">
        <v>63</v>
      </c>
      <c r="BC54" s="139">
        <v>316</v>
      </c>
      <c r="BD54" s="139" t="s">
        <v>579</v>
      </c>
      <c r="BE54" s="139" t="s">
        <v>580</v>
      </c>
      <c r="BF54" s="139">
        <v>313</v>
      </c>
      <c r="BG54" s="139">
        <v>10</v>
      </c>
      <c r="BH54" s="9">
        <v>4.7923322683706068E-2</v>
      </c>
      <c r="BI54" s="140">
        <v>6.3492063492063489E-2</v>
      </c>
      <c r="BJ54" s="240">
        <f t="shared" si="0"/>
        <v>1.0095846645367412</v>
      </c>
    </row>
    <row r="55" spans="1:62" ht="25" customHeight="1" x14ac:dyDescent="0.35">
      <c r="A55" s="8" t="s">
        <v>145</v>
      </c>
      <c r="B55" s="158" t="s">
        <v>277</v>
      </c>
      <c r="C55" s="8" t="s">
        <v>875</v>
      </c>
      <c r="D55" s="8" t="s">
        <v>884</v>
      </c>
      <c r="E55" s="8" t="s">
        <v>316</v>
      </c>
      <c r="F55" s="8">
        <v>2</v>
      </c>
      <c r="G55" s="55" t="s">
        <v>350</v>
      </c>
      <c r="H55" s="65">
        <v>0</v>
      </c>
      <c r="I55" s="55" t="s">
        <v>279</v>
      </c>
      <c r="J55" s="65">
        <v>2</v>
      </c>
      <c r="K55" s="55" t="s">
        <v>350</v>
      </c>
      <c r="L55" s="183">
        <v>1</v>
      </c>
      <c r="M55" s="55" t="s">
        <v>770</v>
      </c>
      <c r="N55" s="55" t="s">
        <v>771</v>
      </c>
      <c r="O55" s="55" t="s">
        <v>775</v>
      </c>
      <c r="P55" s="55" t="s">
        <v>777</v>
      </c>
      <c r="Q55" s="73" t="s">
        <v>845</v>
      </c>
      <c r="R55" s="230" t="s">
        <v>277</v>
      </c>
      <c r="S55" s="8" t="s">
        <v>288</v>
      </c>
      <c r="T55" s="8">
        <v>20</v>
      </c>
      <c r="U55" s="8">
        <v>1</v>
      </c>
      <c r="V55" s="8">
        <v>1</v>
      </c>
      <c r="W55" s="84">
        <v>4</v>
      </c>
      <c r="X55" s="86">
        <v>0.5</v>
      </c>
      <c r="Y55" s="8">
        <v>1</v>
      </c>
      <c r="Z55" s="8">
        <v>2</v>
      </c>
      <c r="AA55" s="8">
        <v>6</v>
      </c>
      <c r="AB55" s="8">
        <v>11</v>
      </c>
      <c r="AC55" s="8">
        <v>1</v>
      </c>
      <c r="AD55" s="8">
        <v>0</v>
      </c>
      <c r="AE55" s="8">
        <v>4</v>
      </c>
      <c r="AF55" s="8">
        <v>0</v>
      </c>
      <c r="AG55" s="8">
        <v>1</v>
      </c>
      <c r="AH55" s="8">
        <v>0</v>
      </c>
      <c r="AI55" s="8">
        <v>0</v>
      </c>
      <c r="AJ55" s="8">
        <v>0</v>
      </c>
      <c r="AK55" s="13">
        <v>5</v>
      </c>
      <c r="AL55" s="8">
        <v>0</v>
      </c>
      <c r="AM55" s="164">
        <v>5</v>
      </c>
      <c r="AN55" s="9">
        <v>1.25</v>
      </c>
      <c r="AO55" s="9">
        <v>5</v>
      </c>
      <c r="AP55" s="9">
        <v>5</v>
      </c>
      <c r="AQ55" s="9">
        <v>0</v>
      </c>
      <c r="AR55" s="9">
        <v>0</v>
      </c>
      <c r="AS55" s="9">
        <v>0</v>
      </c>
      <c r="AT55" s="78">
        <v>1.25</v>
      </c>
      <c r="AU55" s="78">
        <v>0.23809523809523808</v>
      </c>
      <c r="AV55" s="79">
        <v>5</v>
      </c>
      <c r="AW55" s="9">
        <v>5</v>
      </c>
      <c r="AX55" s="9">
        <v>2</v>
      </c>
      <c r="AY55" s="47">
        <v>1</v>
      </c>
      <c r="AZ55" s="47">
        <v>2</v>
      </c>
      <c r="BA55" s="9">
        <v>4</v>
      </c>
      <c r="BB55" s="139">
        <v>691</v>
      </c>
      <c r="BC55" s="139">
        <v>89354</v>
      </c>
      <c r="BD55" s="139" t="s">
        <v>599</v>
      </c>
      <c r="BE55" s="139" t="s">
        <v>600</v>
      </c>
      <c r="BF55" s="139">
        <v>1231</v>
      </c>
      <c r="BG55" s="139">
        <v>40</v>
      </c>
      <c r="BH55" s="9">
        <v>1.6246953696181964E-2</v>
      </c>
      <c r="BI55" s="140">
        <v>5.7887120115774236E-3</v>
      </c>
      <c r="BJ55" s="240">
        <f t="shared" si="0"/>
        <v>72.586515028432174</v>
      </c>
    </row>
    <row r="56" spans="1:62" ht="25" customHeight="1" x14ac:dyDescent="0.35">
      <c r="A56" s="8" t="s">
        <v>199</v>
      </c>
      <c r="B56" s="158" t="s">
        <v>277</v>
      </c>
      <c r="C56" s="8" t="s">
        <v>875</v>
      </c>
      <c r="D56" s="8" t="s">
        <v>884</v>
      </c>
      <c r="E56" s="8" t="s">
        <v>320</v>
      </c>
      <c r="F56" s="8">
        <v>2</v>
      </c>
      <c r="G56" s="55" t="s">
        <v>350</v>
      </c>
      <c r="H56" s="65">
        <v>0</v>
      </c>
      <c r="I56" s="55" t="s">
        <v>279</v>
      </c>
      <c r="J56" s="65">
        <v>2</v>
      </c>
      <c r="K56" s="55" t="s">
        <v>350</v>
      </c>
      <c r="L56" s="183">
        <v>1</v>
      </c>
      <c r="M56" s="55" t="s">
        <v>770</v>
      </c>
      <c r="N56" s="55" t="s">
        <v>771</v>
      </c>
      <c r="O56" s="55" t="s">
        <v>775</v>
      </c>
      <c r="P56" s="55" t="s">
        <v>777</v>
      </c>
      <c r="Q56" s="73" t="s">
        <v>845</v>
      </c>
      <c r="R56" s="230" t="s">
        <v>277</v>
      </c>
      <c r="S56" s="8" t="s">
        <v>295</v>
      </c>
      <c r="T56" s="8">
        <v>20</v>
      </c>
      <c r="U56" s="8">
        <v>1</v>
      </c>
      <c r="V56" s="8">
        <v>1</v>
      </c>
      <c r="W56" s="84">
        <v>4</v>
      </c>
      <c r="X56" s="86">
        <v>0.5</v>
      </c>
      <c r="Y56" s="8">
        <v>2</v>
      </c>
      <c r="Z56" s="8">
        <v>1</v>
      </c>
      <c r="AA56" s="8">
        <v>17</v>
      </c>
      <c r="AB56" s="8">
        <v>15</v>
      </c>
      <c r="AC56" s="8">
        <v>0</v>
      </c>
      <c r="AD56" s="8">
        <v>1</v>
      </c>
      <c r="AE56" s="8">
        <v>0</v>
      </c>
      <c r="AF56" s="8">
        <v>3</v>
      </c>
      <c r="AG56" s="8">
        <v>2</v>
      </c>
      <c r="AH56" s="8">
        <v>1</v>
      </c>
      <c r="AI56" s="8">
        <v>4</v>
      </c>
      <c r="AJ56" s="8">
        <v>0</v>
      </c>
      <c r="AK56" s="8">
        <v>2</v>
      </c>
      <c r="AL56" s="8">
        <v>8</v>
      </c>
      <c r="AM56" s="164">
        <v>10</v>
      </c>
      <c r="AN56" s="8">
        <v>0.5</v>
      </c>
      <c r="AO56" s="8">
        <v>2</v>
      </c>
      <c r="AP56" s="8">
        <v>2</v>
      </c>
      <c r="AQ56" s="8">
        <v>2</v>
      </c>
      <c r="AR56" s="8">
        <v>8</v>
      </c>
      <c r="AS56" s="8">
        <v>8</v>
      </c>
      <c r="AT56" s="78">
        <v>2.5</v>
      </c>
      <c r="AU56" s="78">
        <v>0.47619047619047616</v>
      </c>
      <c r="AV56" s="79">
        <v>10</v>
      </c>
      <c r="AW56" s="8">
        <v>10</v>
      </c>
      <c r="AX56" s="8">
        <v>0.5</v>
      </c>
      <c r="AY56" s="8">
        <v>0.2</v>
      </c>
      <c r="AZ56" s="47">
        <v>2</v>
      </c>
      <c r="BA56" s="8">
        <v>4</v>
      </c>
      <c r="BB56" s="139">
        <v>261</v>
      </c>
      <c r="BC56" s="139">
        <v>816</v>
      </c>
      <c r="BD56" s="139" t="s">
        <v>715</v>
      </c>
      <c r="BE56" s="139" t="s">
        <v>716</v>
      </c>
      <c r="BF56" s="139">
        <v>653</v>
      </c>
      <c r="BG56" s="139">
        <v>21</v>
      </c>
      <c r="BH56" s="9">
        <v>3.0627871362940276E-2</v>
      </c>
      <c r="BI56" s="140">
        <v>1.532567049808429E-2</v>
      </c>
      <c r="BJ56" s="240">
        <f t="shared" si="0"/>
        <v>1.2496171516079633</v>
      </c>
    </row>
    <row r="57" spans="1:62" ht="25" customHeight="1" x14ac:dyDescent="0.35">
      <c r="A57" s="8" t="s">
        <v>86</v>
      </c>
      <c r="B57" s="158" t="s">
        <v>277</v>
      </c>
      <c r="C57" s="8" t="s">
        <v>875</v>
      </c>
      <c r="D57" s="8" t="s">
        <v>279</v>
      </c>
      <c r="E57" s="8" t="s">
        <v>284</v>
      </c>
      <c r="F57" s="8">
        <v>2</v>
      </c>
      <c r="G57" s="55" t="s">
        <v>350</v>
      </c>
      <c r="H57" s="65">
        <v>0</v>
      </c>
      <c r="I57" s="55" t="s">
        <v>279</v>
      </c>
      <c r="J57" s="65">
        <v>2</v>
      </c>
      <c r="K57" s="55" t="s">
        <v>350</v>
      </c>
      <c r="L57" s="183">
        <v>1</v>
      </c>
      <c r="M57" s="55" t="s">
        <v>770</v>
      </c>
      <c r="N57" s="55" t="s">
        <v>771</v>
      </c>
      <c r="O57" s="55" t="s">
        <v>775</v>
      </c>
      <c r="P57" s="55" t="s">
        <v>777</v>
      </c>
      <c r="Q57" s="73" t="s">
        <v>845</v>
      </c>
      <c r="R57" s="230" t="s">
        <v>277</v>
      </c>
      <c r="S57" s="8" t="s">
        <v>278</v>
      </c>
      <c r="T57" s="8">
        <v>24</v>
      </c>
      <c r="U57" s="8">
        <v>1</v>
      </c>
      <c r="V57" s="8">
        <v>1</v>
      </c>
      <c r="W57" s="84">
        <v>4</v>
      </c>
      <c r="X57" s="86">
        <v>0.5</v>
      </c>
      <c r="Y57" s="8">
        <v>1</v>
      </c>
      <c r="Z57" s="8">
        <v>1</v>
      </c>
      <c r="AA57" s="8">
        <v>3</v>
      </c>
      <c r="AB57" s="8">
        <v>4</v>
      </c>
      <c r="AC57" s="8">
        <v>0</v>
      </c>
      <c r="AD57" s="8">
        <v>0</v>
      </c>
      <c r="AE57" s="8">
        <v>0</v>
      </c>
      <c r="AF57" s="8">
        <v>0</v>
      </c>
      <c r="AG57" s="8">
        <v>2</v>
      </c>
      <c r="AH57" s="8">
        <v>1</v>
      </c>
      <c r="AI57" s="8">
        <v>1</v>
      </c>
      <c r="AJ57" s="8">
        <v>0</v>
      </c>
      <c r="AK57" s="13">
        <v>2</v>
      </c>
      <c r="AL57" s="8">
        <v>2</v>
      </c>
      <c r="AM57" s="164">
        <v>4</v>
      </c>
      <c r="AN57" s="9">
        <v>0.5</v>
      </c>
      <c r="AO57" s="9">
        <v>2</v>
      </c>
      <c r="AP57" s="9">
        <v>2</v>
      </c>
      <c r="AQ57" s="9">
        <v>0.5</v>
      </c>
      <c r="AR57" s="9">
        <v>2</v>
      </c>
      <c r="AS57" s="9">
        <v>2</v>
      </c>
      <c r="AT57" s="78">
        <v>1</v>
      </c>
      <c r="AU57" s="78">
        <v>0.16</v>
      </c>
      <c r="AV57" s="79">
        <v>4</v>
      </c>
      <c r="AW57" s="9">
        <v>4</v>
      </c>
      <c r="AX57" s="9">
        <v>1</v>
      </c>
      <c r="AY57" s="47">
        <v>0.5</v>
      </c>
      <c r="AZ57" s="47">
        <v>2</v>
      </c>
      <c r="BA57" s="9">
        <v>4</v>
      </c>
      <c r="BB57" s="139">
        <v>14</v>
      </c>
      <c r="BC57" s="139">
        <v>35</v>
      </c>
      <c r="BD57" s="139" t="s">
        <v>456</v>
      </c>
      <c r="BE57" s="139" t="s">
        <v>457</v>
      </c>
      <c r="BF57" s="139">
        <v>51</v>
      </c>
      <c r="BG57" s="139">
        <v>1</v>
      </c>
      <c r="BH57" s="9">
        <v>0.47058823529411764</v>
      </c>
      <c r="BI57" s="140">
        <v>0.2857142857142857</v>
      </c>
      <c r="BJ57" s="240">
        <f t="shared" si="0"/>
        <v>0.68627450980392157</v>
      </c>
    </row>
    <row r="58" spans="1:62" ht="25" customHeight="1" x14ac:dyDescent="0.35">
      <c r="A58" s="8" t="s">
        <v>92</v>
      </c>
      <c r="B58" s="158" t="s">
        <v>277</v>
      </c>
      <c r="C58" s="8" t="s">
        <v>875</v>
      </c>
      <c r="D58" s="8" t="s">
        <v>279</v>
      </c>
      <c r="E58" s="8" t="s">
        <v>284</v>
      </c>
      <c r="F58" s="8">
        <v>1</v>
      </c>
      <c r="G58" s="55" t="s">
        <v>312</v>
      </c>
      <c r="H58" s="65">
        <v>0</v>
      </c>
      <c r="I58" s="55" t="s">
        <v>279</v>
      </c>
      <c r="J58" s="65">
        <v>1</v>
      </c>
      <c r="K58" s="55" t="s">
        <v>312</v>
      </c>
      <c r="L58" s="183">
        <v>1</v>
      </c>
      <c r="M58" s="55" t="s">
        <v>770</v>
      </c>
      <c r="N58" s="55" t="s">
        <v>771</v>
      </c>
      <c r="O58" s="55" t="s">
        <v>775</v>
      </c>
      <c r="P58" s="55" t="s">
        <v>777</v>
      </c>
      <c r="Q58" s="73" t="s">
        <v>838</v>
      </c>
      <c r="R58" s="230" t="s">
        <v>277</v>
      </c>
      <c r="S58" s="8" t="s">
        <v>288</v>
      </c>
      <c r="T58" s="8">
        <v>26</v>
      </c>
      <c r="U58" s="8">
        <v>1</v>
      </c>
      <c r="V58" s="8">
        <v>1</v>
      </c>
      <c r="W58" s="84">
        <v>2</v>
      </c>
      <c r="X58" s="86">
        <v>0.5</v>
      </c>
      <c r="Y58" s="8">
        <v>1</v>
      </c>
      <c r="Z58" s="8">
        <v>1</v>
      </c>
      <c r="AA58" s="8">
        <v>10</v>
      </c>
      <c r="AB58" s="8">
        <v>11</v>
      </c>
      <c r="AC58" s="8">
        <v>0</v>
      </c>
      <c r="AD58" s="8">
        <v>0</v>
      </c>
      <c r="AE58" s="8">
        <v>0</v>
      </c>
      <c r="AF58" s="8">
        <v>0</v>
      </c>
      <c r="AG58" s="8">
        <v>1</v>
      </c>
      <c r="AH58" s="8">
        <v>0</v>
      </c>
      <c r="AI58" s="8">
        <v>0</v>
      </c>
      <c r="AJ58" s="8">
        <v>0</v>
      </c>
      <c r="AK58" s="13">
        <v>1</v>
      </c>
      <c r="AL58" s="8">
        <v>0</v>
      </c>
      <c r="AM58" s="164">
        <v>1</v>
      </c>
      <c r="AN58" s="9">
        <v>0.5</v>
      </c>
      <c r="AO58" s="9">
        <v>1</v>
      </c>
      <c r="AP58" s="9">
        <v>1</v>
      </c>
      <c r="AQ58" s="9">
        <v>0</v>
      </c>
      <c r="AR58" s="9">
        <v>0</v>
      </c>
      <c r="AS58" s="9">
        <v>0</v>
      </c>
      <c r="AT58" s="78">
        <v>0.5</v>
      </c>
      <c r="AU58" s="78">
        <v>3.7037037037037035E-2</v>
      </c>
      <c r="AV58" s="79">
        <v>1</v>
      </c>
      <c r="AW58" s="9">
        <v>1</v>
      </c>
      <c r="AX58" s="9">
        <v>1</v>
      </c>
      <c r="AY58" s="47">
        <v>1</v>
      </c>
      <c r="AZ58" s="47">
        <v>1</v>
      </c>
      <c r="BA58" s="9">
        <v>2</v>
      </c>
      <c r="BB58" s="139">
        <v>7</v>
      </c>
      <c r="BC58" s="139">
        <v>168</v>
      </c>
      <c r="BD58" s="139" t="s">
        <v>472</v>
      </c>
      <c r="BE58" s="139" t="s">
        <v>473</v>
      </c>
      <c r="BF58" s="139">
        <v>26</v>
      </c>
      <c r="BG58" s="139">
        <v>0</v>
      </c>
      <c r="BH58" s="9">
        <v>1</v>
      </c>
      <c r="BI58" s="140">
        <v>0.2857142857142857</v>
      </c>
      <c r="BJ58" s="240">
        <f t="shared" si="0"/>
        <v>6.4615384615384617</v>
      </c>
    </row>
    <row r="59" spans="1:62" ht="25" customHeight="1" x14ac:dyDescent="0.35">
      <c r="A59" s="8" t="s">
        <v>202</v>
      </c>
      <c r="B59" s="158" t="s">
        <v>277</v>
      </c>
      <c r="C59" s="8" t="s">
        <v>875</v>
      </c>
      <c r="D59" s="8" t="s">
        <v>884</v>
      </c>
      <c r="E59" s="8" t="s">
        <v>315</v>
      </c>
      <c r="F59" s="8">
        <v>2</v>
      </c>
      <c r="G59" s="55" t="s">
        <v>350</v>
      </c>
      <c r="H59" s="65">
        <v>0</v>
      </c>
      <c r="I59" s="55" t="s">
        <v>279</v>
      </c>
      <c r="J59" s="65">
        <v>2</v>
      </c>
      <c r="K59" s="55" t="s">
        <v>350</v>
      </c>
      <c r="L59" s="183">
        <v>1</v>
      </c>
      <c r="M59" s="55" t="s">
        <v>770</v>
      </c>
      <c r="N59" s="55" t="s">
        <v>771</v>
      </c>
      <c r="O59" s="55" t="s">
        <v>775</v>
      </c>
      <c r="P59" s="55" t="s">
        <v>777</v>
      </c>
      <c r="Q59" s="73" t="s">
        <v>845</v>
      </c>
      <c r="R59" s="230" t="s">
        <v>277</v>
      </c>
      <c r="S59" s="8" t="s">
        <v>288</v>
      </c>
      <c r="T59" s="8">
        <v>28</v>
      </c>
      <c r="U59" s="8">
        <v>1</v>
      </c>
      <c r="V59" s="8">
        <v>1</v>
      </c>
      <c r="W59" s="84">
        <v>3</v>
      </c>
      <c r="X59" s="86">
        <v>0.66666666666666663</v>
      </c>
      <c r="Y59" s="8">
        <v>2</v>
      </c>
      <c r="Z59" s="8">
        <v>4</v>
      </c>
      <c r="AA59" s="8">
        <v>8</v>
      </c>
      <c r="AB59" s="8">
        <v>13</v>
      </c>
      <c r="AC59" s="8">
        <v>2</v>
      </c>
      <c r="AD59" s="8">
        <v>0</v>
      </c>
      <c r="AE59" s="8">
        <v>4</v>
      </c>
      <c r="AF59" s="8">
        <v>0</v>
      </c>
      <c r="AG59" s="8">
        <v>1</v>
      </c>
      <c r="AH59" s="8">
        <v>0</v>
      </c>
      <c r="AI59" s="8">
        <v>0</v>
      </c>
      <c r="AJ59" s="8">
        <v>0</v>
      </c>
      <c r="AK59" s="8">
        <v>5</v>
      </c>
      <c r="AL59" s="8">
        <v>0</v>
      </c>
      <c r="AM59" s="164">
        <v>5</v>
      </c>
      <c r="AN59" s="9">
        <v>1.6666666666666601</v>
      </c>
      <c r="AO59" s="9">
        <v>5</v>
      </c>
      <c r="AP59" s="9">
        <v>5</v>
      </c>
      <c r="AQ59" s="9">
        <v>0</v>
      </c>
      <c r="AR59" s="9">
        <v>0</v>
      </c>
      <c r="AS59" s="9">
        <v>0</v>
      </c>
      <c r="AT59" s="78">
        <v>1.6666666666666601</v>
      </c>
      <c r="AU59" s="78">
        <v>0.17241379310344829</v>
      </c>
      <c r="AV59" s="79">
        <v>5</v>
      </c>
      <c r="AW59" s="9">
        <v>5</v>
      </c>
      <c r="AX59" s="9">
        <v>2</v>
      </c>
      <c r="AY59" s="47">
        <v>1</v>
      </c>
      <c r="AZ59" s="47">
        <v>2</v>
      </c>
      <c r="BA59" s="9">
        <v>3</v>
      </c>
      <c r="BB59" s="139">
        <v>103</v>
      </c>
      <c r="BC59" s="139">
        <v>291</v>
      </c>
      <c r="BD59" s="139" t="s">
        <v>723</v>
      </c>
      <c r="BE59" s="139" t="s">
        <v>724</v>
      </c>
      <c r="BF59" s="139">
        <v>1284</v>
      </c>
      <c r="BG59" s="139">
        <v>42</v>
      </c>
      <c r="BH59" s="9">
        <v>2.1806853582554516E-2</v>
      </c>
      <c r="BI59" s="140">
        <v>2.9126213592233011E-2</v>
      </c>
      <c r="BJ59" s="240">
        <f t="shared" si="0"/>
        <v>0.22663551401869159</v>
      </c>
    </row>
    <row r="60" spans="1:62" ht="25" customHeight="1" x14ac:dyDescent="0.35">
      <c r="A60" s="8" t="s">
        <v>179</v>
      </c>
      <c r="B60" s="158" t="s">
        <v>277</v>
      </c>
      <c r="C60" s="8" t="s">
        <v>875</v>
      </c>
      <c r="D60" s="8" t="s">
        <v>884</v>
      </c>
      <c r="E60" s="8" t="s">
        <v>284</v>
      </c>
      <c r="F60" s="8">
        <v>3</v>
      </c>
      <c r="G60" s="55" t="s">
        <v>350</v>
      </c>
      <c r="H60" s="65">
        <v>0</v>
      </c>
      <c r="I60" s="55" t="s">
        <v>279</v>
      </c>
      <c r="J60" s="70">
        <v>3</v>
      </c>
      <c r="K60" s="55" t="s">
        <v>350</v>
      </c>
      <c r="L60" s="183">
        <v>1</v>
      </c>
      <c r="M60" s="55" t="s">
        <v>770</v>
      </c>
      <c r="N60" s="55" t="s">
        <v>771</v>
      </c>
      <c r="O60" s="55" t="s">
        <v>775</v>
      </c>
      <c r="P60" s="55" t="s">
        <v>777</v>
      </c>
      <c r="Q60" s="73" t="s">
        <v>845</v>
      </c>
      <c r="R60" s="230" t="s">
        <v>277</v>
      </c>
      <c r="S60" s="8" t="s">
        <v>278</v>
      </c>
      <c r="T60" s="8">
        <v>42</v>
      </c>
      <c r="U60" s="8">
        <v>2</v>
      </c>
      <c r="V60" s="8">
        <v>1</v>
      </c>
      <c r="W60" s="84">
        <v>7</v>
      </c>
      <c r="X60" s="86">
        <v>0.42857142857142855</v>
      </c>
      <c r="Y60" s="8">
        <v>1</v>
      </c>
      <c r="Z60" s="8">
        <v>1</v>
      </c>
      <c r="AA60" s="8">
        <v>4</v>
      </c>
      <c r="AB60" s="8">
        <v>5</v>
      </c>
      <c r="AC60" s="8">
        <v>1</v>
      </c>
      <c r="AD60" s="8">
        <v>1</v>
      </c>
      <c r="AE60" s="8">
        <v>4</v>
      </c>
      <c r="AF60" s="8">
        <v>4</v>
      </c>
      <c r="AG60" s="8">
        <v>1</v>
      </c>
      <c r="AH60" s="8">
        <v>0</v>
      </c>
      <c r="AI60" s="8">
        <v>1</v>
      </c>
      <c r="AJ60" s="8">
        <v>0</v>
      </c>
      <c r="AK60" s="8">
        <v>5</v>
      </c>
      <c r="AL60" s="8">
        <v>5</v>
      </c>
      <c r="AM60" s="164">
        <v>10</v>
      </c>
      <c r="AN60" s="9">
        <v>0.71428571428571397</v>
      </c>
      <c r="AO60" s="9">
        <v>2.5</v>
      </c>
      <c r="AP60" s="9">
        <v>5</v>
      </c>
      <c r="AQ60" s="9">
        <v>0.71428571428571397</v>
      </c>
      <c r="AR60" s="9">
        <v>2.5</v>
      </c>
      <c r="AS60" s="9">
        <v>5</v>
      </c>
      <c r="AT60" s="78">
        <v>1.4285714285714199</v>
      </c>
      <c r="AU60" s="78">
        <v>0.23255813953488372</v>
      </c>
      <c r="AV60" s="79">
        <v>5</v>
      </c>
      <c r="AW60" s="9">
        <v>10</v>
      </c>
      <c r="AX60" s="9">
        <v>1</v>
      </c>
      <c r="AY60" s="47">
        <v>0.5</v>
      </c>
      <c r="AZ60" s="47">
        <v>1.5</v>
      </c>
      <c r="BA60" s="9">
        <v>3.5</v>
      </c>
      <c r="BB60" s="139">
        <v>57</v>
      </c>
      <c r="BC60" s="139">
        <v>138</v>
      </c>
      <c r="BD60" s="139" t="s">
        <v>671</v>
      </c>
      <c r="BE60" s="139" t="s">
        <v>672</v>
      </c>
      <c r="BF60" s="139">
        <v>123</v>
      </c>
      <c r="BG60" s="139">
        <v>4</v>
      </c>
      <c r="BH60" s="9">
        <v>0.34146341463414637</v>
      </c>
      <c r="BI60" s="140">
        <v>0.12280701754385964</v>
      </c>
      <c r="BJ60" s="240">
        <f t="shared" si="0"/>
        <v>1.1219512195121952</v>
      </c>
    </row>
    <row r="61" spans="1:62" ht="25" customHeight="1" x14ac:dyDescent="0.35">
      <c r="A61" s="8" t="s">
        <v>95</v>
      </c>
      <c r="B61" s="158" t="s">
        <v>277</v>
      </c>
      <c r="C61" s="8" t="s">
        <v>875</v>
      </c>
      <c r="D61" s="8" t="s">
        <v>279</v>
      </c>
      <c r="E61" s="8" t="s">
        <v>284</v>
      </c>
      <c r="F61" s="8">
        <v>2</v>
      </c>
      <c r="G61" s="55" t="s">
        <v>350</v>
      </c>
      <c r="H61" s="65">
        <v>0</v>
      </c>
      <c r="I61" s="55" t="s">
        <v>279</v>
      </c>
      <c r="J61" s="65">
        <v>2</v>
      </c>
      <c r="K61" s="55" t="s">
        <v>350</v>
      </c>
      <c r="L61" s="183">
        <v>1</v>
      </c>
      <c r="M61" s="55" t="s">
        <v>770</v>
      </c>
      <c r="N61" s="55" t="s">
        <v>771</v>
      </c>
      <c r="O61" s="55" t="s">
        <v>775</v>
      </c>
      <c r="P61" s="55" t="s">
        <v>777</v>
      </c>
      <c r="Q61" s="73" t="s">
        <v>845</v>
      </c>
      <c r="R61" s="230" t="s">
        <v>277</v>
      </c>
      <c r="S61" s="8" t="s">
        <v>278</v>
      </c>
      <c r="T61" s="8">
        <v>46</v>
      </c>
      <c r="U61" s="8">
        <v>2</v>
      </c>
      <c r="V61" s="8">
        <v>1</v>
      </c>
      <c r="W61" s="84">
        <v>4</v>
      </c>
      <c r="X61" s="86">
        <v>0.5</v>
      </c>
      <c r="Y61" s="8">
        <v>1</v>
      </c>
      <c r="Z61" s="8">
        <v>1</v>
      </c>
      <c r="AA61" s="8">
        <v>11</v>
      </c>
      <c r="AB61" s="8">
        <v>14</v>
      </c>
      <c r="AC61" s="8">
        <v>0</v>
      </c>
      <c r="AD61" s="8">
        <v>0</v>
      </c>
      <c r="AE61" s="8">
        <v>0</v>
      </c>
      <c r="AF61" s="8">
        <v>0</v>
      </c>
      <c r="AG61" s="8">
        <v>3</v>
      </c>
      <c r="AH61" s="8">
        <v>0</v>
      </c>
      <c r="AI61" s="8">
        <v>0</v>
      </c>
      <c r="AJ61" s="8">
        <v>1</v>
      </c>
      <c r="AK61" s="13">
        <v>3</v>
      </c>
      <c r="AL61" s="8">
        <v>1</v>
      </c>
      <c r="AM61" s="164">
        <v>4</v>
      </c>
      <c r="AN61" s="9">
        <v>0.75</v>
      </c>
      <c r="AO61" s="9">
        <v>1.5</v>
      </c>
      <c r="AP61" s="9">
        <v>3</v>
      </c>
      <c r="AQ61" s="9">
        <v>0.25</v>
      </c>
      <c r="AR61" s="9">
        <v>0.5</v>
      </c>
      <c r="AS61" s="9">
        <v>1</v>
      </c>
      <c r="AT61" s="78">
        <v>1</v>
      </c>
      <c r="AU61" s="78">
        <v>8.5106382978723402E-2</v>
      </c>
      <c r="AV61" s="79">
        <v>2</v>
      </c>
      <c r="AW61" s="9">
        <v>4</v>
      </c>
      <c r="AX61" s="9">
        <v>1</v>
      </c>
      <c r="AY61" s="47">
        <v>0.75</v>
      </c>
      <c r="AZ61" s="47">
        <v>1</v>
      </c>
      <c r="BA61" s="9">
        <v>2</v>
      </c>
      <c r="BB61" s="139">
        <v>66</v>
      </c>
      <c r="BC61" s="139">
        <v>251</v>
      </c>
      <c r="BD61" s="139" t="s">
        <v>478</v>
      </c>
      <c r="BE61" s="139" t="s">
        <v>479</v>
      </c>
      <c r="BF61" s="139">
        <v>928</v>
      </c>
      <c r="BG61" s="139">
        <v>30</v>
      </c>
      <c r="BH61" s="9">
        <v>4.9568965517241381E-2</v>
      </c>
      <c r="BI61" s="140">
        <v>6.0606060606060608E-2</v>
      </c>
      <c r="BJ61" s="240">
        <f t="shared" si="0"/>
        <v>0.27047413793103448</v>
      </c>
    </row>
    <row r="62" spans="1:62" ht="25" customHeight="1" x14ac:dyDescent="0.35">
      <c r="A62" s="8" t="s">
        <v>220</v>
      </c>
      <c r="B62" s="158" t="s">
        <v>277</v>
      </c>
      <c r="C62" s="8" t="s">
        <v>875</v>
      </c>
      <c r="D62" s="8" t="s">
        <v>884</v>
      </c>
      <c r="E62" s="8" t="s">
        <v>317</v>
      </c>
      <c r="F62" s="8">
        <v>1</v>
      </c>
      <c r="G62" s="55" t="s">
        <v>312</v>
      </c>
      <c r="H62" s="65">
        <v>0</v>
      </c>
      <c r="I62" s="55" t="s">
        <v>279</v>
      </c>
      <c r="J62" s="65">
        <v>1</v>
      </c>
      <c r="K62" s="55" t="s">
        <v>312</v>
      </c>
      <c r="L62" s="183">
        <v>1</v>
      </c>
      <c r="M62" s="55" t="s">
        <v>770</v>
      </c>
      <c r="N62" s="55" t="s">
        <v>771</v>
      </c>
      <c r="O62" s="55" t="s">
        <v>775</v>
      </c>
      <c r="P62" s="55" t="s">
        <v>777</v>
      </c>
      <c r="Q62" s="73" t="s">
        <v>838</v>
      </c>
      <c r="R62" s="230" t="s">
        <v>277</v>
      </c>
      <c r="S62" s="8" t="s">
        <v>839</v>
      </c>
      <c r="T62" s="8">
        <v>81</v>
      </c>
      <c r="U62" s="8">
        <v>3</v>
      </c>
      <c r="V62" s="8">
        <v>1</v>
      </c>
      <c r="W62" s="84">
        <v>3</v>
      </c>
      <c r="X62" s="86">
        <v>0.33333333333333331</v>
      </c>
      <c r="Y62" s="8">
        <v>4</v>
      </c>
      <c r="Z62" s="8">
        <v>3</v>
      </c>
      <c r="AA62" s="8">
        <v>35</v>
      </c>
      <c r="AB62" s="8">
        <v>28</v>
      </c>
      <c r="AC62" s="8">
        <v>0</v>
      </c>
      <c r="AD62" s="8">
        <v>1</v>
      </c>
      <c r="AE62" s="8">
        <v>0</v>
      </c>
      <c r="AF62" s="8">
        <v>7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7</v>
      </c>
      <c r="AM62" s="164">
        <v>7</v>
      </c>
      <c r="AN62" s="9">
        <v>0</v>
      </c>
      <c r="AO62" s="9">
        <v>0</v>
      </c>
      <c r="AP62" s="9">
        <v>0</v>
      </c>
      <c r="AQ62" s="9">
        <v>2.3333333333333299</v>
      </c>
      <c r="AR62" s="9">
        <v>2.3333333333333299</v>
      </c>
      <c r="AS62" s="9">
        <v>7</v>
      </c>
      <c r="AT62" s="78">
        <v>2.3333333333333299</v>
      </c>
      <c r="AU62" s="78">
        <v>8.5365853658536592E-2</v>
      </c>
      <c r="AV62" s="79">
        <v>2.3333333333333299</v>
      </c>
      <c r="AW62" s="9">
        <v>7</v>
      </c>
      <c r="AX62" s="9">
        <v>0.75</v>
      </c>
      <c r="AY62" s="47">
        <v>0</v>
      </c>
      <c r="AZ62" s="47">
        <v>0.33333333333333331</v>
      </c>
      <c r="BA62" s="9">
        <v>1</v>
      </c>
      <c r="BB62" s="139">
        <v>50</v>
      </c>
      <c r="BC62" s="139">
        <v>265</v>
      </c>
      <c r="BD62" s="139" t="s">
        <v>761</v>
      </c>
      <c r="BE62" s="139" t="s">
        <v>762</v>
      </c>
      <c r="BF62" s="139">
        <v>107</v>
      </c>
      <c r="BG62" s="139">
        <v>3</v>
      </c>
      <c r="BH62" s="9">
        <v>0.7570093457943925</v>
      </c>
      <c r="BI62" s="140">
        <v>0.06</v>
      </c>
      <c r="BJ62" s="240">
        <f t="shared" si="0"/>
        <v>2.4766355140186915</v>
      </c>
    </row>
    <row r="63" spans="1:62" ht="25" customHeight="1" x14ac:dyDescent="0.35">
      <c r="A63" s="8" t="s">
        <v>181</v>
      </c>
      <c r="B63" s="158" t="s">
        <v>277</v>
      </c>
      <c r="C63" s="8" t="s">
        <v>875</v>
      </c>
      <c r="D63" s="8" t="s">
        <v>279</v>
      </c>
      <c r="E63" s="8" t="s">
        <v>284</v>
      </c>
      <c r="F63" s="8">
        <v>1</v>
      </c>
      <c r="G63" s="55" t="s">
        <v>312</v>
      </c>
      <c r="H63" s="65">
        <v>0</v>
      </c>
      <c r="I63" s="55" t="s">
        <v>279</v>
      </c>
      <c r="J63" s="65">
        <v>1</v>
      </c>
      <c r="K63" s="55" t="s">
        <v>312</v>
      </c>
      <c r="L63" s="183">
        <v>1</v>
      </c>
      <c r="M63" s="55" t="s">
        <v>770</v>
      </c>
      <c r="N63" s="55" t="s">
        <v>771</v>
      </c>
      <c r="O63" s="55" t="s">
        <v>775</v>
      </c>
      <c r="P63" s="55" t="s">
        <v>777</v>
      </c>
      <c r="Q63" s="73" t="s">
        <v>838</v>
      </c>
      <c r="R63" s="230" t="s">
        <v>277</v>
      </c>
      <c r="S63" s="8" t="s">
        <v>288</v>
      </c>
      <c r="T63" s="8">
        <v>85</v>
      </c>
      <c r="U63" s="8">
        <v>3</v>
      </c>
      <c r="V63" s="8">
        <v>1</v>
      </c>
      <c r="W63" s="84">
        <v>2</v>
      </c>
      <c r="X63" s="86">
        <v>0.5</v>
      </c>
      <c r="Y63" s="8">
        <v>1</v>
      </c>
      <c r="Z63" s="8">
        <v>1</v>
      </c>
      <c r="AA63" s="8">
        <v>9</v>
      </c>
      <c r="AB63" s="8">
        <v>10</v>
      </c>
      <c r="AC63" s="8">
        <v>0</v>
      </c>
      <c r="AD63" s="8">
        <v>0</v>
      </c>
      <c r="AE63" s="8">
        <v>0</v>
      </c>
      <c r="AF63" s="8">
        <v>0</v>
      </c>
      <c r="AG63" s="8">
        <v>1</v>
      </c>
      <c r="AH63" s="8">
        <v>0</v>
      </c>
      <c r="AI63" s="8">
        <v>0</v>
      </c>
      <c r="AJ63" s="8">
        <v>0</v>
      </c>
      <c r="AK63" s="13">
        <v>1</v>
      </c>
      <c r="AL63" s="8">
        <v>0</v>
      </c>
      <c r="AM63" s="164">
        <v>1</v>
      </c>
      <c r="AN63" s="9">
        <v>0.5</v>
      </c>
      <c r="AO63" s="9">
        <v>0.33333333333333298</v>
      </c>
      <c r="AP63" s="9">
        <v>1</v>
      </c>
      <c r="AQ63" s="9">
        <v>0</v>
      </c>
      <c r="AR63" s="9">
        <v>0</v>
      </c>
      <c r="AS63" s="9">
        <v>0</v>
      </c>
      <c r="AT63" s="78">
        <v>0.5</v>
      </c>
      <c r="AU63" s="78">
        <v>1.1627906976744186E-2</v>
      </c>
      <c r="AV63" s="79">
        <v>0.33333333333333298</v>
      </c>
      <c r="AW63" s="9">
        <v>1</v>
      </c>
      <c r="AX63" s="9">
        <v>1</v>
      </c>
      <c r="AY63" s="47">
        <v>1</v>
      </c>
      <c r="AZ63" s="47">
        <v>0.33333333333333331</v>
      </c>
      <c r="BA63" s="9">
        <v>0.66666666666666663</v>
      </c>
      <c r="BB63" s="139">
        <v>70</v>
      </c>
      <c r="BC63" s="139">
        <v>86</v>
      </c>
      <c r="BD63" s="139" t="s">
        <v>675</v>
      </c>
      <c r="BE63" s="139" t="s">
        <v>676</v>
      </c>
      <c r="BF63" s="139">
        <v>2518</v>
      </c>
      <c r="BG63" s="139">
        <v>82</v>
      </c>
      <c r="BH63" s="9">
        <v>3.3756949960285942E-2</v>
      </c>
      <c r="BI63" s="140">
        <v>2.8571428571428571E-2</v>
      </c>
      <c r="BJ63" s="240">
        <f t="shared" si="0"/>
        <v>3.415409054805401E-2</v>
      </c>
    </row>
    <row r="64" spans="1:62" ht="25" customHeight="1" x14ac:dyDescent="0.35">
      <c r="A64" s="8" t="s">
        <v>178</v>
      </c>
      <c r="B64" s="158" t="s">
        <v>277</v>
      </c>
      <c r="C64" s="8" t="s">
        <v>875</v>
      </c>
      <c r="D64" s="8" t="s">
        <v>279</v>
      </c>
      <c r="E64" s="8" t="s">
        <v>284</v>
      </c>
      <c r="F64" s="8">
        <v>1</v>
      </c>
      <c r="G64" s="55" t="s">
        <v>312</v>
      </c>
      <c r="H64" s="65">
        <v>0</v>
      </c>
      <c r="I64" s="55" t="s">
        <v>279</v>
      </c>
      <c r="J64" s="65">
        <v>1</v>
      </c>
      <c r="K64" s="55" t="s">
        <v>312</v>
      </c>
      <c r="L64" s="183">
        <v>1</v>
      </c>
      <c r="M64" s="55" t="s">
        <v>770</v>
      </c>
      <c r="N64" s="55" t="s">
        <v>771</v>
      </c>
      <c r="O64" s="55" t="s">
        <v>775</v>
      </c>
      <c r="P64" s="55" t="s">
        <v>777</v>
      </c>
      <c r="Q64" s="73" t="s">
        <v>838</v>
      </c>
      <c r="R64" s="230" t="s">
        <v>277</v>
      </c>
      <c r="S64" s="8" t="s">
        <v>839</v>
      </c>
      <c r="T64" s="8">
        <v>112</v>
      </c>
      <c r="U64" s="8">
        <v>4</v>
      </c>
      <c r="V64" s="8">
        <v>1</v>
      </c>
      <c r="W64" s="84">
        <v>2</v>
      </c>
      <c r="X64" s="86">
        <v>0.5</v>
      </c>
      <c r="Y64" s="8">
        <v>1</v>
      </c>
      <c r="Z64" s="8">
        <v>1</v>
      </c>
      <c r="AA64" s="8">
        <v>10</v>
      </c>
      <c r="AB64" s="8">
        <v>10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1</v>
      </c>
      <c r="AJ64" s="8">
        <v>0</v>
      </c>
      <c r="AK64" s="13">
        <v>0</v>
      </c>
      <c r="AL64" s="8">
        <v>1</v>
      </c>
      <c r="AM64" s="164">
        <v>1</v>
      </c>
      <c r="AN64" s="9">
        <v>0</v>
      </c>
      <c r="AO64" s="9">
        <v>0</v>
      </c>
      <c r="AP64" s="9">
        <v>0</v>
      </c>
      <c r="AQ64" s="9">
        <v>0.5</v>
      </c>
      <c r="AR64" s="9">
        <v>0.25</v>
      </c>
      <c r="AS64" s="9">
        <v>1</v>
      </c>
      <c r="AT64" s="78">
        <v>0.5</v>
      </c>
      <c r="AU64" s="78">
        <v>8.8495575221238937E-3</v>
      </c>
      <c r="AV64" s="79">
        <v>0.25</v>
      </c>
      <c r="AW64" s="9">
        <v>1</v>
      </c>
      <c r="AX64" s="9">
        <v>1</v>
      </c>
      <c r="AY64" s="47">
        <v>0</v>
      </c>
      <c r="AZ64" s="47">
        <v>0.25</v>
      </c>
      <c r="BA64" s="9">
        <v>0.5</v>
      </c>
      <c r="BB64" s="139">
        <v>30</v>
      </c>
      <c r="BC64" s="139">
        <v>105</v>
      </c>
      <c r="BD64" s="139" t="s">
        <v>669</v>
      </c>
      <c r="BE64" s="139" t="s">
        <v>670</v>
      </c>
      <c r="BF64" s="139">
        <v>334</v>
      </c>
      <c r="BG64" s="139">
        <v>10</v>
      </c>
      <c r="BH64" s="9">
        <v>0.33532934131736525</v>
      </c>
      <c r="BI64" s="140">
        <v>6.6666666666666666E-2</v>
      </c>
      <c r="BJ64" s="240">
        <f t="shared" si="0"/>
        <v>0.31437125748502992</v>
      </c>
    </row>
    <row r="65" spans="1:62" ht="25" customHeight="1" x14ac:dyDescent="0.35">
      <c r="A65" s="8" t="s">
        <v>182</v>
      </c>
      <c r="B65" s="158" t="s">
        <v>277</v>
      </c>
      <c r="C65" s="8" t="s">
        <v>875</v>
      </c>
      <c r="D65" s="8" t="s">
        <v>279</v>
      </c>
      <c r="E65" s="8" t="s">
        <v>284</v>
      </c>
      <c r="F65" s="8">
        <v>2</v>
      </c>
      <c r="G65" s="55" t="s">
        <v>350</v>
      </c>
      <c r="H65" s="65">
        <v>0</v>
      </c>
      <c r="I65" s="55" t="s">
        <v>279</v>
      </c>
      <c r="J65" s="65">
        <v>2</v>
      </c>
      <c r="K65" s="55" t="s">
        <v>350</v>
      </c>
      <c r="L65" s="183">
        <v>1</v>
      </c>
      <c r="M65" s="55" t="s">
        <v>770</v>
      </c>
      <c r="N65" s="55" t="s">
        <v>771</v>
      </c>
      <c r="O65" s="55" t="s">
        <v>775</v>
      </c>
      <c r="P65" s="55" t="s">
        <v>777</v>
      </c>
      <c r="Q65" s="73" t="s">
        <v>845</v>
      </c>
      <c r="R65" s="230" t="s">
        <v>277</v>
      </c>
      <c r="S65" s="8" t="s">
        <v>278</v>
      </c>
      <c r="T65" s="8">
        <v>119</v>
      </c>
      <c r="U65" s="8">
        <v>4</v>
      </c>
      <c r="V65" s="8">
        <v>1</v>
      </c>
      <c r="W65" s="84">
        <v>4</v>
      </c>
      <c r="X65" s="86">
        <v>0.5</v>
      </c>
      <c r="Y65" s="8">
        <v>3</v>
      </c>
      <c r="Z65" s="8">
        <v>3</v>
      </c>
      <c r="AA65" s="8">
        <v>17</v>
      </c>
      <c r="AB65" s="8">
        <v>19</v>
      </c>
      <c r="AC65" s="8">
        <v>0</v>
      </c>
      <c r="AD65" s="8">
        <v>0</v>
      </c>
      <c r="AE65" s="8">
        <v>0</v>
      </c>
      <c r="AF65" s="8">
        <v>0</v>
      </c>
      <c r="AG65" s="8">
        <v>2</v>
      </c>
      <c r="AH65" s="8">
        <v>0</v>
      </c>
      <c r="AI65" s="8">
        <v>0</v>
      </c>
      <c r="AJ65" s="8">
        <v>3</v>
      </c>
      <c r="AK65" s="13">
        <v>2</v>
      </c>
      <c r="AL65" s="8">
        <v>3</v>
      </c>
      <c r="AM65" s="164">
        <v>5</v>
      </c>
      <c r="AN65" s="9">
        <v>0.5</v>
      </c>
      <c r="AO65" s="9">
        <v>0.5</v>
      </c>
      <c r="AP65" s="9">
        <v>2</v>
      </c>
      <c r="AQ65" s="9">
        <v>0.75</v>
      </c>
      <c r="AR65" s="9">
        <v>0.75</v>
      </c>
      <c r="AS65" s="9">
        <v>3</v>
      </c>
      <c r="AT65" s="78">
        <v>1.25</v>
      </c>
      <c r="AU65" s="78">
        <v>4.1666666666666664E-2</v>
      </c>
      <c r="AV65" s="79">
        <v>1.25</v>
      </c>
      <c r="AW65" s="9">
        <v>5</v>
      </c>
      <c r="AX65" s="9">
        <v>1</v>
      </c>
      <c r="AY65" s="47">
        <v>0.4</v>
      </c>
      <c r="AZ65" s="47">
        <v>0.5</v>
      </c>
      <c r="BA65" s="9">
        <v>1</v>
      </c>
      <c r="BB65" s="139">
        <v>198</v>
      </c>
      <c r="BC65" s="139">
        <v>312</v>
      </c>
      <c r="BD65" s="139" t="s">
        <v>679</v>
      </c>
      <c r="BE65" s="139" t="s">
        <v>680</v>
      </c>
      <c r="BF65" s="139">
        <v>1373</v>
      </c>
      <c r="BG65" s="139">
        <v>45</v>
      </c>
      <c r="BH65" s="9">
        <v>8.6671522214129645E-2</v>
      </c>
      <c r="BI65" s="140">
        <v>2.0202020202020204E-2</v>
      </c>
      <c r="BJ65" s="240">
        <f t="shared" si="0"/>
        <v>0.22723962126729788</v>
      </c>
    </row>
    <row r="66" spans="1:62" ht="25" customHeight="1" x14ac:dyDescent="0.35">
      <c r="A66" s="8" t="s">
        <v>36</v>
      </c>
      <c r="B66" s="158" t="s">
        <v>277</v>
      </c>
      <c r="C66" s="8" t="s">
        <v>875</v>
      </c>
      <c r="D66" s="8" t="s">
        <v>884</v>
      </c>
      <c r="E66" s="8" t="s">
        <v>313</v>
      </c>
      <c r="F66" s="8">
        <v>2</v>
      </c>
      <c r="G66" s="55" t="s">
        <v>350</v>
      </c>
      <c r="H66" s="65">
        <v>0</v>
      </c>
      <c r="I66" s="55" t="s">
        <v>279</v>
      </c>
      <c r="J66" s="65">
        <v>2</v>
      </c>
      <c r="K66" s="55" t="s">
        <v>350</v>
      </c>
      <c r="L66" s="183">
        <v>1</v>
      </c>
      <c r="M66" s="55" t="s">
        <v>770</v>
      </c>
      <c r="N66" s="55" t="s">
        <v>771</v>
      </c>
      <c r="O66" s="55" t="s">
        <v>775</v>
      </c>
      <c r="P66" s="55" t="s">
        <v>777</v>
      </c>
      <c r="Q66" s="73" t="s">
        <v>845</v>
      </c>
      <c r="R66" s="230" t="s">
        <v>277</v>
      </c>
      <c r="S66" s="8" t="s">
        <v>302</v>
      </c>
      <c r="T66" s="8">
        <v>146</v>
      </c>
      <c r="U66" s="8">
        <v>5</v>
      </c>
      <c r="V66" s="8">
        <v>1</v>
      </c>
      <c r="W66" s="84">
        <v>4</v>
      </c>
      <c r="X66" s="86">
        <v>0.5</v>
      </c>
      <c r="Y66" s="8">
        <v>1</v>
      </c>
      <c r="Z66" s="8">
        <v>2</v>
      </c>
      <c r="AA66" s="8">
        <v>12</v>
      </c>
      <c r="AB66" s="8">
        <v>18</v>
      </c>
      <c r="AC66" s="8">
        <v>1</v>
      </c>
      <c r="AD66" s="8">
        <v>0</v>
      </c>
      <c r="AE66" s="8">
        <v>7</v>
      </c>
      <c r="AF66" s="8">
        <v>0</v>
      </c>
      <c r="AG66" s="8">
        <v>0</v>
      </c>
      <c r="AH66" s="8">
        <v>1</v>
      </c>
      <c r="AI66" s="8">
        <v>0</v>
      </c>
      <c r="AJ66" s="8">
        <v>0</v>
      </c>
      <c r="AK66" s="8">
        <v>7</v>
      </c>
      <c r="AL66" s="8">
        <v>1</v>
      </c>
      <c r="AM66" s="164">
        <v>8</v>
      </c>
      <c r="AN66" s="9">
        <v>1.75</v>
      </c>
      <c r="AO66" s="9">
        <v>1.4</v>
      </c>
      <c r="AP66" s="9">
        <v>7</v>
      </c>
      <c r="AQ66" s="9">
        <v>0.25</v>
      </c>
      <c r="AR66" s="9">
        <v>0.2</v>
      </c>
      <c r="AS66" s="9">
        <v>1</v>
      </c>
      <c r="AT66" s="78">
        <v>2</v>
      </c>
      <c r="AU66" s="78">
        <v>5.4421768707482991E-2</v>
      </c>
      <c r="AV66" s="79">
        <v>1.6</v>
      </c>
      <c r="AW66" s="9">
        <v>8</v>
      </c>
      <c r="AX66" s="9">
        <v>2</v>
      </c>
      <c r="AY66" s="47">
        <v>0.875</v>
      </c>
      <c r="AZ66" s="47">
        <v>0.4</v>
      </c>
      <c r="BA66" s="9">
        <v>0.8</v>
      </c>
      <c r="BB66" s="139">
        <v>90</v>
      </c>
      <c r="BC66" s="139">
        <v>150</v>
      </c>
      <c r="BD66" s="139" t="s">
        <v>444</v>
      </c>
      <c r="BE66" s="139" t="s">
        <v>445</v>
      </c>
      <c r="BF66" s="139">
        <v>233</v>
      </c>
      <c r="BG66" s="139">
        <v>7</v>
      </c>
      <c r="BH66" s="9">
        <v>0.62660944206008584</v>
      </c>
      <c r="BI66" s="140">
        <v>4.4444444444444446E-2</v>
      </c>
      <c r="BJ66" s="240">
        <f t="shared" si="0"/>
        <v>0.64377682403433478</v>
      </c>
    </row>
    <row r="67" spans="1:62" ht="25" customHeight="1" x14ac:dyDescent="0.35">
      <c r="A67" s="8" t="s">
        <v>50</v>
      </c>
      <c r="B67" s="158" t="s">
        <v>277</v>
      </c>
      <c r="C67" s="8" t="s">
        <v>875</v>
      </c>
      <c r="D67" s="8" t="s">
        <v>279</v>
      </c>
      <c r="E67" s="8" t="s">
        <v>284</v>
      </c>
      <c r="F67" s="8">
        <v>2</v>
      </c>
      <c r="G67" s="55" t="s">
        <v>350</v>
      </c>
      <c r="H67" s="65">
        <v>0</v>
      </c>
      <c r="I67" s="55" t="s">
        <v>279</v>
      </c>
      <c r="J67" s="65">
        <v>2</v>
      </c>
      <c r="K67" s="55" t="s">
        <v>350</v>
      </c>
      <c r="L67" s="183">
        <v>1</v>
      </c>
      <c r="M67" s="55" t="s">
        <v>770</v>
      </c>
      <c r="N67" s="55" t="s">
        <v>771</v>
      </c>
      <c r="O67" s="55" t="s">
        <v>775</v>
      </c>
      <c r="P67" s="55" t="s">
        <v>777</v>
      </c>
      <c r="Q67" s="73" t="s">
        <v>845</v>
      </c>
      <c r="R67" s="230" t="s">
        <v>277</v>
      </c>
      <c r="S67" s="8" t="s">
        <v>278</v>
      </c>
      <c r="T67" s="8">
        <v>148</v>
      </c>
      <c r="U67" s="8">
        <v>5</v>
      </c>
      <c r="V67" s="8">
        <v>1</v>
      </c>
      <c r="W67" s="84">
        <v>4</v>
      </c>
      <c r="X67" s="86">
        <v>0.5</v>
      </c>
      <c r="Y67" s="8">
        <v>8</v>
      </c>
      <c r="Z67" s="8">
        <v>8</v>
      </c>
      <c r="AA67" s="8">
        <v>49</v>
      </c>
      <c r="AB67" s="8">
        <v>49</v>
      </c>
      <c r="AC67" s="8">
        <v>0</v>
      </c>
      <c r="AD67" s="8">
        <v>0</v>
      </c>
      <c r="AE67" s="8">
        <v>0</v>
      </c>
      <c r="AF67" s="8">
        <v>0</v>
      </c>
      <c r="AG67" s="8">
        <v>1</v>
      </c>
      <c r="AH67" s="8">
        <v>1</v>
      </c>
      <c r="AI67" s="8">
        <v>0</v>
      </c>
      <c r="AJ67" s="8">
        <v>0</v>
      </c>
      <c r="AK67" s="13">
        <v>1</v>
      </c>
      <c r="AL67" s="8">
        <v>1</v>
      </c>
      <c r="AM67" s="164">
        <v>2</v>
      </c>
      <c r="AN67" s="9">
        <v>0.25</v>
      </c>
      <c r="AO67" s="9">
        <v>0.2</v>
      </c>
      <c r="AP67" s="9">
        <v>1</v>
      </c>
      <c r="AQ67" s="9">
        <v>0.25</v>
      </c>
      <c r="AR67" s="9">
        <v>0.2</v>
      </c>
      <c r="AS67" s="9">
        <v>1</v>
      </c>
      <c r="AT67" s="78">
        <v>0.5</v>
      </c>
      <c r="AU67" s="78">
        <v>1.3422818791946308E-2</v>
      </c>
      <c r="AV67" s="79">
        <v>0.4</v>
      </c>
      <c r="AW67" s="9">
        <v>2</v>
      </c>
      <c r="AX67" s="9">
        <v>1</v>
      </c>
      <c r="AY67" s="47">
        <v>0.5</v>
      </c>
      <c r="AZ67" s="47">
        <v>0.4</v>
      </c>
      <c r="BA67" s="9">
        <v>0.8</v>
      </c>
      <c r="BB67" s="139">
        <v>29</v>
      </c>
      <c r="BC67" s="139">
        <v>102</v>
      </c>
      <c r="BD67" s="139" t="s">
        <v>665</v>
      </c>
      <c r="BE67" s="139" t="s">
        <v>666</v>
      </c>
      <c r="BF67" s="139">
        <v>178</v>
      </c>
      <c r="BG67" s="139">
        <v>5</v>
      </c>
      <c r="BH67" s="9">
        <v>0.8314606741573034</v>
      </c>
      <c r="BI67" s="140">
        <v>0.13793103448275862</v>
      </c>
      <c r="BJ67" s="240">
        <f t="shared" ref="BJ67:BJ130" si="1">BC67/BF67</f>
        <v>0.5730337078651685</v>
      </c>
    </row>
    <row r="68" spans="1:62" ht="25" customHeight="1" x14ac:dyDescent="0.35">
      <c r="A68" s="8" t="s">
        <v>84</v>
      </c>
      <c r="B68" s="158" t="s">
        <v>277</v>
      </c>
      <c r="C68" s="8" t="s">
        <v>875</v>
      </c>
      <c r="D68" s="8" t="s">
        <v>884</v>
      </c>
      <c r="E68" s="8" t="s">
        <v>313</v>
      </c>
      <c r="F68" s="8">
        <v>1</v>
      </c>
      <c r="G68" s="55" t="s">
        <v>312</v>
      </c>
      <c r="H68" s="65">
        <v>0</v>
      </c>
      <c r="I68" s="55" t="s">
        <v>279</v>
      </c>
      <c r="J68" s="65">
        <v>1</v>
      </c>
      <c r="K68" s="55" t="s">
        <v>312</v>
      </c>
      <c r="L68" s="183">
        <v>1</v>
      </c>
      <c r="M68" s="55" t="s">
        <v>770</v>
      </c>
      <c r="N68" s="55" t="s">
        <v>771</v>
      </c>
      <c r="O68" s="55" t="s">
        <v>775</v>
      </c>
      <c r="P68" s="55" t="s">
        <v>777</v>
      </c>
      <c r="Q68" s="73" t="s">
        <v>838</v>
      </c>
      <c r="R68" s="230" t="s">
        <v>277</v>
      </c>
      <c r="S68" s="8" t="s">
        <v>288</v>
      </c>
      <c r="T68" s="8">
        <v>172</v>
      </c>
      <c r="U68" s="8">
        <v>6</v>
      </c>
      <c r="V68" s="8">
        <v>1</v>
      </c>
      <c r="W68" s="84">
        <v>4</v>
      </c>
      <c r="X68" s="86">
        <v>0.25</v>
      </c>
      <c r="Y68" s="8">
        <v>5</v>
      </c>
      <c r="Z68" s="8">
        <v>6</v>
      </c>
      <c r="AA68" s="8">
        <v>22</v>
      </c>
      <c r="AB68" s="8">
        <v>28</v>
      </c>
      <c r="AC68" s="8">
        <v>1</v>
      </c>
      <c r="AD68" s="8">
        <v>0</v>
      </c>
      <c r="AE68" s="8">
        <v>6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13">
        <v>6</v>
      </c>
      <c r="AL68" s="8">
        <v>0</v>
      </c>
      <c r="AM68" s="164">
        <v>6</v>
      </c>
      <c r="AN68" s="9">
        <v>1.5</v>
      </c>
      <c r="AO68" s="9">
        <v>1</v>
      </c>
      <c r="AP68" s="9">
        <v>6</v>
      </c>
      <c r="AQ68" s="9">
        <v>0</v>
      </c>
      <c r="AR68" s="9">
        <v>0</v>
      </c>
      <c r="AS68" s="9">
        <v>0</v>
      </c>
      <c r="AT68" s="78">
        <v>1.5</v>
      </c>
      <c r="AU68" s="78">
        <v>3.4682080924855488E-2</v>
      </c>
      <c r="AV68" s="79">
        <v>1</v>
      </c>
      <c r="AW68" s="9">
        <v>6</v>
      </c>
      <c r="AX68" s="9">
        <v>1.2</v>
      </c>
      <c r="AY68" s="47">
        <v>1</v>
      </c>
      <c r="AZ68" s="47">
        <v>0.16666666666666666</v>
      </c>
      <c r="BA68" s="9">
        <v>0.66666666666666663</v>
      </c>
      <c r="BB68" s="139">
        <v>100</v>
      </c>
      <c r="BC68" s="139">
        <v>762</v>
      </c>
      <c r="BD68" s="139" t="s">
        <v>452</v>
      </c>
      <c r="BE68" s="139" t="s">
        <v>453</v>
      </c>
      <c r="BF68" s="139">
        <v>768</v>
      </c>
      <c r="BG68" s="139">
        <v>25</v>
      </c>
      <c r="BH68" s="9">
        <v>0.22395833333333334</v>
      </c>
      <c r="BI68" s="140">
        <v>0.04</v>
      </c>
      <c r="BJ68" s="240">
        <f t="shared" si="1"/>
        <v>0.9921875</v>
      </c>
    </row>
    <row r="69" spans="1:62" ht="25" customHeight="1" x14ac:dyDescent="0.35">
      <c r="A69" s="8" t="s">
        <v>192</v>
      </c>
      <c r="B69" s="158" t="s">
        <v>277</v>
      </c>
      <c r="C69" s="8" t="s">
        <v>876</v>
      </c>
      <c r="D69" s="8" t="s">
        <v>279</v>
      </c>
      <c r="E69" s="8" t="s">
        <v>284</v>
      </c>
      <c r="F69" s="8">
        <v>2</v>
      </c>
      <c r="G69" s="55" t="s">
        <v>350</v>
      </c>
      <c r="H69" s="65">
        <v>0</v>
      </c>
      <c r="I69" s="55" t="s">
        <v>279</v>
      </c>
      <c r="J69" s="65">
        <v>2</v>
      </c>
      <c r="K69" s="55" t="s">
        <v>350</v>
      </c>
      <c r="L69" s="183">
        <v>1</v>
      </c>
      <c r="M69" s="55" t="s">
        <v>770</v>
      </c>
      <c r="N69" s="55" t="s">
        <v>771</v>
      </c>
      <c r="O69" s="55" t="s">
        <v>775</v>
      </c>
      <c r="P69" s="55" t="s">
        <v>777</v>
      </c>
      <c r="Q69" s="73" t="s">
        <v>845</v>
      </c>
      <c r="R69" s="230" t="s">
        <v>277</v>
      </c>
      <c r="S69" s="8" t="s">
        <v>288</v>
      </c>
      <c r="T69" s="8">
        <v>191</v>
      </c>
      <c r="U69" s="8">
        <v>7</v>
      </c>
      <c r="V69" s="8">
        <v>1</v>
      </c>
      <c r="W69" s="84">
        <v>5</v>
      </c>
      <c r="X69" s="86">
        <v>0.4</v>
      </c>
      <c r="Y69" s="8">
        <v>2</v>
      </c>
      <c r="Z69" s="8">
        <v>2</v>
      </c>
      <c r="AA69" s="8">
        <v>6</v>
      </c>
      <c r="AB69" s="8">
        <v>8</v>
      </c>
      <c r="AC69" s="8">
        <v>0</v>
      </c>
      <c r="AD69" s="8">
        <v>0</v>
      </c>
      <c r="AE69" s="8">
        <v>0</v>
      </c>
      <c r="AF69" s="8">
        <v>0</v>
      </c>
      <c r="AG69" s="8">
        <v>2</v>
      </c>
      <c r="AH69" s="8">
        <v>0</v>
      </c>
      <c r="AI69" s="8">
        <v>0</v>
      </c>
      <c r="AJ69" s="8">
        <v>0</v>
      </c>
      <c r="AK69" s="13">
        <v>2</v>
      </c>
      <c r="AL69" s="8">
        <v>0</v>
      </c>
      <c r="AM69" s="164">
        <v>2</v>
      </c>
      <c r="AN69" s="9">
        <v>0.4</v>
      </c>
      <c r="AO69" s="9">
        <v>0.28571428571428498</v>
      </c>
      <c r="AP69" s="9">
        <v>2</v>
      </c>
      <c r="AQ69" s="9">
        <v>0</v>
      </c>
      <c r="AR69" s="9">
        <v>0</v>
      </c>
      <c r="AS69" s="9">
        <v>0</v>
      </c>
      <c r="AT69" s="78">
        <v>0.4</v>
      </c>
      <c r="AU69" s="78">
        <v>1.0416666666666666E-2</v>
      </c>
      <c r="AV69" s="79">
        <v>0.28571428571428498</v>
      </c>
      <c r="AW69" s="9">
        <v>2</v>
      </c>
      <c r="AX69" s="9">
        <v>1</v>
      </c>
      <c r="AY69" s="47">
        <v>1</v>
      </c>
      <c r="AZ69" s="47">
        <v>0.2857142857142857</v>
      </c>
      <c r="BA69" s="9">
        <v>0.7142857142857143</v>
      </c>
      <c r="BB69" s="139">
        <v>252</v>
      </c>
      <c r="BC69" s="139">
        <v>583</v>
      </c>
      <c r="BD69" s="139" t="s">
        <v>699</v>
      </c>
      <c r="BE69" s="139" t="s">
        <v>700</v>
      </c>
      <c r="BF69" s="139">
        <v>1277</v>
      </c>
      <c r="BG69" s="139">
        <v>41</v>
      </c>
      <c r="BH69" s="9">
        <v>0.14956930305403288</v>
      </c>
      <c r="BI69" s="140">
        <v>1.984126984126984E-2</v>
      </c>
      <c r="BJ69" s="240">
        <f t="shared" si="1"/>
        <v>0.45653876272513705</v>
      </c>
    </row>
    <row r="70" spans="1:62" ht="25" customHeight="1" x14ac:dyDescent="0.35">
      <c r="A70" s="8" t="s">
        <v>200</v>
      </c>
      <c r="B70" s="158" t="s">
        <v>277</v>
      </c>
      <c r="C70" s="8" t="s">
        <v>876</v>
      </c>
      <c r="D70" s="8" t="s">
        <v>279</v>
      </c>
      <c r="E70" s="8" t="s">
        <v>284</v>
      </c>
      <c r="F70" s="8">
        <v>3</v>
      </c>
      <c r="G70" s="55" t="s">
        <v>350</v>
      </c>
      <c r="H70" s="65">
        <v>0</v>
      </c>
      <c r="I70" s="55" t="s">
        <v>279</v>
      </c>
      <c r="J70" s="65">
        <v>3</v>
      </c>
      <c r="K70" s="55" t="s">
        <v>350</v>
      </c>
      <c r="L70" s="183">
        <v>1</v>
      </c>
      <c r="M70" s="55" t="s">
        <v>770</v>
      </c>
      <c r="N70" s="55" t="s">
        <v>771</v>
      </c>
      <c r="O70" s="55" t="s">
        <v>775</v>
      </c>
      <c r="P70" s="55" t="s">
        <v>777</v>
      </c>
      <c r="Q70" s="73" t="s">
        <v>845</v>
      </c>
      <c r="R70" s="230" t="s">
        <v>277</v>
      </c>
      <c r="S70" s="8" t="s">
        <v>288</v>
      </c>
      <c r="T70" s="8">
        <v>192</v>
      </c>
      <c r="U70" s="8">
        <v>7</v>
      </c>
      <c r="V70" s="8">
        <v>1</v>
      </c>
      <c r="W70" s="84">
        <v>5</v>
      </c>
      <c r="X70" s="86">
        <v>0.6</v>
      </c>
      <c r="Y70" s="8">
        <v>3</v>
      </c>
      <c r="Z70" s="8">
        <v>3</v>
      </c>
      <c r="AA70" s="8">
        <v>19</v>
      </c>
      <c r="AB70" s="8">
        <v>23</v>
      </c>
      <c r="AC70" s="8">
        <v>0</v>
      </c>
      <c r="AD70" s="8">
        <v>0</v>
      </c>
      <c r="AE70" s="8">
        <v>0</v>
      </c>
      <c r="AF70" s="8">
        <v>0</v>
      </c>
      <c r="AG70" s="8">
        <v>4</v>
      </c>
      <c r="AH70" s="8">
        <v>0</v>
      </c>
      <c r="AI70" s="8">
        <v>0</v>
      </c>
      <c r="AJ70" s="8">
        <v>0</v>
      </c>
      <c r="AK70" s="8">
        <v>4</v>
      </c>
      <c r="AL70" s="8">
        <v>0</v>
      </c>
      <c r="AM70" s="164">
        <v>4</v>
      </c>
      <c r="AN70" s="9">
        <v>0.8</v>
      </c>
      <c r="AO70" s="9">
        <v>0.57142857142857095</v>
      </c>
      <c r="AP70" s="9">
        <v>4</v>
      </c>
      <c r="AQ70" s="9">
        <v>0</v>
      </c>
      <c r="AR70" s="9">
        <v>0</v>
      </c>
      <c r="AS70" s="9">
        <v>0</v>
      </c>
      <c r="AT70" s="78">
        <v>0.8</v>
      </c>
      <c r="AU70" s="78">
        <v>2.072538860103627E-2</v>
      </c>
      <c r="AV70" s="79">
        <v>0.57142857142857095</v>
      </c>
      <c r="AW70" s="9">
        <v>4</v>
      </c>
      <c r="AX70" s="9">
        <v>1</v>
      </c>
      <c r="AY70" s="47">
        <v>1</v>
      </c>
      <c r="AZ70" s="47">
        <v>0.42857142857142855</v>
      </c>
      <c r="BA70" s="9">
        <v>0.7142857142857143</v>
      </c>
      <c r="BB70" s="139">
        <v>612</v>
      </c>
      <c r="BC70" s="139">
        <v>2594</v>
      </c>
      <c r="BD70" s="139" t="s">
        <v>719</v>
      </c>
      <c r="BE70" s="139" t="s">
        <v>720</v>
      </c>
      <c r="BF70" s="139">
        <v>1462</v>
      </c>
      <c r="BG70" s="139">
        <v>48</v>
      </c>
      <c r="BH70" s="9">
        <v>0.13132694938440492</v>
      </c>
      <c r="BI70" s="140">
        <v>8.1699346405228763E-3</v>
      </c>
      <c r="BJ70" s="240">
        <f t="shared" si="1"/>
        <v>1.7742818057455541</v>
      </c>
    </row>
    <row r="71" spans="1:62" ht="25" customHeight="1" x14ac:dyDescent="0.35">
      <c r="A71" s="8" t="s">
        <v>89</v>
      </c>
      <c r="B71" s="158" t="s">
        <v>277</v>
      </c>
      <c r="C71" s="8" t="s">
        <v>876</v>
      </c>
      <c r="D71" s="8" t="s">
        <v>884</v>
      </c>
      <c r="E71" s="8" t="s">
        <v>314</v>
      </c>
      <c r="F71" s="8">
        <v>1</v>
      </c>
      <c r="G71" s="55" t="s">
        <v>312</v>
      </c>
      <c r="H71" s="65">
        <v>0</v>
      </c>
      <c r="I71" s="55" t="s">
        <v>279</v>
      </c>
      <c r="J71" s="65">
        <v>1</v>
      </c>
      <c r="K71" s="55" t="s">
        <v>312</v>
      </c>
      <c r="L71" s="183">
        <v>1</v>
      </c>
      <c r="M71" s="55" t="s">
        <v>770</v>
      </c>
      <c r="N71" s="55" t="s">
        <v>771</v>
      </c>
      <c r="O71" s="55" t="s">
        <v>775</v>
      </c>
      <c r="P71" s="55" t="s">
        <v>777</v>
      </c>
      <c r="Q71" s="73" t="s">
        <v>838</v>
      </c>
      <c r="R71" s="230" t="s">
        <v>277</v>
      </c>
      <c r="S71" s="8" t="s">
        <v>278</v>
      </c>
      <c r="T71" s="8">
        <v>250</v>
      </c>
      <c r="U71" s="8">
        <v>9</v>
      </c>
      <c r="V71" s="8">
        <v>1</v>
      </c>
      <c r="W71" s="84">
        <v>3</v>
      </c>
      <c r="X71" s="86">
        <v>0.33333333333333331</v>
      </c>
      <c r="Y71" s="8">
        <v>5</v>
      </c>
      <c r="Z71" s="8">
        <v>5</v>
      </c>
      <c r="AA71" s="8">
        <v>14</v>
      </c>
      <c r="AB71" s="8">
        <v>14</v>
      </c>
      <c r="AC71" s="8">
        <v>1</v>
      </c>
      <c r="AD71" s="8">
        <v>1</v>
      </c>
      <c r="AE71" s="8">
        <v>2</v>
      </c>
      <c r="AF71" s="8">
        <v>2</v>
      </c>
      <c r="AG71" s="8">
        <v>0</v>
      </c>
      <c r="AH71" s="8">
        <v>0</v>
      </c>
      <c r="AI71" s="8">
        <v>0</v>
      </c>
      <c r="AJ71" s="8">
        <v>0</v>
      </c>
      <c r="AK71" s="8">
        <v>2</v>
      </c>
      <c r="AL71" s="8">
        <v>2</v>
      </c>
      <c r="AM71" s="164">
        <v>4</v>
      </c>
      <c r="AN71" s="9">
        <v>0.66666666666666596</v>
      </c>
      <c r="AO71" s="9">
        <v>0.22222222222222199</v>
      </c>
      <c r="AP71" s="9">
        <v>2</v>
      </c>
      <c r="AQ71" s="9">
        <v>0.66666666666666596</v>
      </c>
      <c r="AR71" s="9">
        <v>0.22222222222222199</v>
      </c>
      <c r="AS71" s="9">
        <v>2</v>
      </c>
      <c r="AT71" s="78">
        <v>1.3333333333333299</v>
      </c>
      <c r="AU71" s="78">
        <v>1.5936254980079681E-2</v>
      </c>
      <c r="AV71" s="79">
        <v>0.44444444444444398</v>
      </c>
      <c r="AW71" s="9">
        <v>4</v>
      </c>
      <c r="AX71" s="9">
        <v>1</v>
      </c>
      <c r="AY71" s="47">
        <v>0.5</v>
      </c>
      <c r="AZ71" s="47">
        <v>0.1111111111111111</v>
      </c>
      <c r="BA71" s="9">
        <v>0.33333333333333331</v>
      </c>
      <c r="BB71" s="139">
        <v>30</v>
      </c>
      <c r="BC71" s="139">
        <v>82</v>
      </c>
      <c r="BD71" s="139" t="s">
        <v>462</v>
      </c>
      <c r="BE71" s="139" t="s">
        <v>463</v>
      </c>
      <c r="BF71" s="139">
        <v>840</v>
      </c>
      <c r="BG71" s="139">
        <v>27</v>
      </c>
      <c r="BH71" s="9">
        <v>0.29761904761904762</v>
      </c>
      <c r="BI71" s="140">
        <v>0.1</v>
      </c>
      <c r="BJ71" s="240">
        <f t="shared" si="1"/>
        <v>9.7619047619047619E-2</v>
      </c>
    </row>
    <row r="72" spans="1:62" ht="25" customHeight="1" x14ac:dyDescent="0.35">
      <c r="A72" s="8" t="s">
        <v>156</v>
      </c>
      <c r="B72" s="158" t="s">
        <v>277</v>
      </c>
      <c r="C72" s="8" t="s">
        <v>876</v>
      </c>
      <c r="D72" s="8" t="s">
        <v>279</v>
      </c>
      <c r="E72" s="8" t="s">
        <v>284</v>
      </c>
      <c r="F72" s="8">
        <v>3</v>
      </c>
      <c r="G72" s="55" t="s">
        <v>350</v>
      </c>
      <c r="H72" s="65">
        <v>0</v>
      </c>
      <c r="I72" s="55" t="s">
        <v>279</v>
      </c>
      <c r="J72" s="65">
        <v>3</v>
      </c>
      <c r="K72" s="55" t="s">
        <v>350</v>
      </c>
      <c r="L72" s="183">
        <v>1</v>
      </c>
      <c r="M72" s="55" t="s">
        <v>770</v>
      </c>
      <c r="N72" s="55" t="s">
        <v>771</v>
      </c>
      <c r="O72" s="55" t="s">
        <v>775</v>
      </c>
      <c r="P72" s="55" t="s">
        <v>777</v>
      </c>
      <c r="Q72" s="73" t="s">
        <v>845</v>
      </c>
      <c r="R72" s="230" t="s">
        <v>277</v>
      </c>
      <c r="S72" s="8" t="s">
        <v>839</v>
      </c>
      <c r="T72" s="8">
        <v>263</v>
      </c>
      <c r="U72" s="8">
        <v>9</v>
      </c>
      <c r="V72" s="8">
        <v>1</v>
      </c>
      <c r="W72" s="84">
        <v>4</v>
      </c>
      <c r="X72" s="86">
        <v>0.75</v>
      </c>
      <c r="Y72" s="8">
        <v>2</v>
      </c>
      <c r="Z72" s="8">
        <v>2</v>
      </c>
      <c r="AA72" s="8">
        <v>10</v>
      </c>
      <c r="AB72" s="8">
        <v>10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3</v>
      </c>
      <c r="AJ72" s="8">
        <v>0</v>
      </c>
      <c r="AK72" s="13">
        <v>0</v>
      </c>
      <c r="AL72" s="8">
        <v>3</v>
      </c>
      <c r="AM72" s="164">
        <v>3</v>
      </c>
      <c r="AN72" s="9">
        <v>0</v>
      </c>
      <c r="AO72" s="9">
        <v>0</v>
      </c>
      <c r="AP72" s="9">
        <v>0</v>
      </c>
      <c r="AQ72" s="9">
        <v>0.75</v>
      </c>
      <c r="AR72" s="9">
        <v>0.33333333333333298</v>
      </c>
      <c r="AS72" s="9">
        <v>3</v>
      </c>
      <c r="AT72" s="78">
        <v>0.75</v>
      </c>
      <c r="AU72" s="78">
        <v>1.1363636363636364E-2</v>
      </c>
      <c r="AV72" s="79">
        <v>0.33333333333333298</v>
      </c>
      <c r="AW72" s="9">
        <v>3</v>
      </c>
      <c r="AX72" s="9">
        <v>1</v>
      </c>
      <c r="AY72" s="47">
        <v>0</v>
      </c>
      <c r="AZ72" s="47">
        <v>0.33333333333333331</v>
      </c>
      <c r="BA72" s="9">
        <v>0.44444444444444442</v>
      </c>
      <c r="BB72" s="139">
        <v>7937</v>
      </c>
      <c r="BC72" s="139">
        <v>74492</v>
      </c>
      <c r="BD72" s="139" t="s">
        <v>615</v>
      </c>
      <c r="BE72" s="139" t="s">
        <v>616</v>
      </c>
      <c r="BF72" s="139">
        <v>4120</v>
      </c>
      <c r="BG72" s="139">
        <v>135</v>
      </c>
      <c r="BH72" s="9">
        <v>6.3834951456310685E-2</v>
      </c>
      <c r="BI72" s="140">
        <v>5.0396875393725587E-4</v>
      </c>
      <c r="BJ72" s="240">
        <f t="shared" si="1"/>
        <v>18.080582524271843</v>
      </c>
    </row>
    <row r="73" spans="1:62" ht="25" customHeight="1" x14ac:dyDescent="0.35">
      <c r="A73" s="8" t="s">
        <v>64</v>
      </c>
      <c r="B73" s="158" t="s">
        <v>277</v>
      </c>
      <c r="C73" s="8" t="s">
        <v>876</v>
      </c>
      <c r="D73" s="8" t="s">
        <v>279</v>
      </c>
      <c r="E73" s="8" t="s">
        <v>284</v>
      </c>
      <c r="F73" s="8">
        <v>1</v>
      </c>
      <c r="G73" s="55" t="s">
        <v>312</v>
      </c>
      <c r="H73" s="65">
        <v>0</v>
      </c>
      <c r="I73" s="55" t="s">
        <v>279</v>
      </c>
      <c r="J73" s="65">
        <v>1</v>
      </c>
      <c r="K73" s="55" t="s">
        <v>312</v>
      </c>
      <c r="L73" s="183">
        <v>1</v>
      </c>
      <c r="M73" s="55" t="s">
        <v>770</v>
      </c>
      <c r="N73" s="55" t="s">
        <v>771</v>
      </c>
      <c r="O73" s="55" t="s">
        <v>775</v>
      </c>
      <c r="P73" s="55" t="s">
        <v>777</v>
      </c>
      <c r="Q73" s="73" t="s">
        <v>838</v>
      </c>
      <c r="R73" s="230" t="s">
        <v>277</v>
      </c>
      <c r="S73" s="8" t="s">
        <v>839</v>
      </c>
      <c r="T73" s="8">
        <v>292</v>
      </c>
      <c r="U73" s="8">
        <v>10</v>
      </c>
      <c r="V73" s="8">
        <v>1</v>
      </c>
      <c r="W73" s="84">
        <v>8</v>
      </c>
      <c r="X73" s="86">
        <v>0.125</v>
      </c>
      <c r="Y73" s="8">
        <v>10</v>
      </c>
      <c r="Z73" s="8">
        <v>10</v>
      </c>
      <c r="AA73" s="8">
        <v>70</v>
      </c>
      <c r="AB73" s="8">
        <v>69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1</v>
      </c>
      <c r="AI73" s="8">
        <v>0</v>
      </c>
      <c r="AJ73" s="8">
        <v>0</v>
      </c>
      <c r="AK73" s="13">
        <v>0</v>
      </c>
      <c r="AL73" s="8">
        <v>1</v>
      </c>
      <c r="AM73" s="164">
        <v>1</v>
      </c>
      <c r="AN73" s="9">
        <v>0</v>
      </c>
      <c r="AO73" s="9">
        <v>0</v>
      </c>
      <c r="AP73" s="9">
        <v>0</v>
      </c>
      <c r="AQ73" s="9">
        <v>0.125</v>
      </c>
      <c r="AR73" s="9">
        <v>0.1</v>
      </c>
      <c r="AS73" s="9">
        <v>1</v>
      </c>
      <c r="AT73" s="78">
        <v>0.125</v>
      </c>
      <c r="AU73" s="78">
        <v>3.4129692832764505E-3</v>
      </c>
      <c r="AV73" s="79">
        <v>0.1</v>
      </c>
      <c r="AW73" s="9">
        <v>1</v>
      </c>
      <c r="AX73" s="9">
        <v>1</v>
      </c>
      <c r="AY73" s="47">
        <v>0</v>
      </c>
      <c r="AZ73" s="47">
        <v>0.1</v>
      </c>
      <c r="BA73" s="9">
        <v>0.8</v>
      </c>
      <c r="BB73" s="139">
        <v>1004</v>
      </c>
      <c r="BC73" s="139">
        <v>1785</v>
      </c>
      <c r="BD73" s="139" t="s">
        <v>402</v>
      </c>
      <c r="BE73" s="139" t="s">
        <v>403</v>
      </c>
      <c r="BF73" s="139">
        <v>1110</v>
      </c>
      <c r="BG73" s="139">
        <v>36</v>
      </c>
      <c r="BH73" s="9">
        <v>0.26306306306306304</v>
      </c>
      <c r="BI73" s="140">
        <v>7.9681274900398405E-3</v>
      </c>
      <c r="BJ73" s="240">
        <f t="shared" si="1"/>
        <v>1.6081081081081081</v>
      </c>
    </row>
    <row r="74" spans="1:62" ht="25" customHeight="1" x14ac:dyDescent="0.35">
      <c r="A74" s="8" t="s">
        <v>77</v>
      </c>
      <c r="B74" s="158" t="s">
        <v>277</v>
      </c>
      <c r="C74" s="8" t="s">
        <v>876</v>
      </c>
      <c r="D74" s="8" t="s">
        <v>279</v>
      </c>
      <c r="E74" s="8" t="s">
        <v>284</v>
      </c>
      <c r="F74" s="8">
        <v>1</v>
      </c>
      <c r="G74" s="55" t="s">
        <v>312</v>
      </c>
      <c r="H74" s="65">
        <v>0</v>
      </c>
      <c r="I74" s="55" t="s">
        <v>279</v>
      </c>
      <c r="J74" s="65">
        <v>1</v>
      </c>
      <c r="K74" s="55" t="s">
        <v>312</v>
      </c>
      <c r="L74" s="183">
        <v>1</v>
      </c>
      <c r="M74" s="55" t="s">
        <v>770</v>
      </c>
      <c r="N74" s="55" t="s">
        <v>771</v>
      </c>
      <c r="O74" s="55" t="s">
        <v>775</v>
      </c>
      <c r="P74" s="55" t="s">
        <v>777</v>
      </c>
      <c r="Q74" s="73" t="s">
        <v>838</v>
      </c>
      <c r="R74" s="230" t="s">
        <v>277</v>
      </c>
      <c r="S74" s="8" t="s">
        <v>839</v>
      </c>
      <c r="T74" s="8">
        <v>310</v>
      </c>
      <c r="U74" s="8">
        <v>11</v>
      </c>
      <c r="V74" s="8">
        <v>1</v>
      </c>
      <c r="W74" s="84">
        <v>3</v>
      </c>
      <c r="X74" s="86">
        <v>0.33333333333333331</v>
      </c>
      <c r="Y74" s="8">
        <v>2</v>
      </c>
      <c r="Z74" s="8">
        <v>2</v>
      </c>
      <c r="AA74" s="8">
        <v>6</v>
      </c>
      <c r="AB74" s="8">
        <v>6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4</v>
      </c>
      <c r="AJ74" s="8">
        <v>0</v>
      </c>
      <c r="AK74" s="13">
        <v>0</v>
      </c>
      <c r="AL74" s="8">
        <v>4</v>
      </c>
      <c r="AM74" s="164">
        <v>4</v>
      </c>
      <c r="AN74" s="9">
        <v>0</v>
      </c>
      <c r="AO74" s="9">
        <v>0</v>
      </c>
      <c r="AP74" s="9">
        <v>0</v>
      </c>
      <c r="AQ74" s="9">
        <v>1.3333333333333299</v>
      </c>
      <c r="AR74" s="9">
        <v>0.36363636363636298</v>
      </c>
      <c r="AS74" s="9">
        <v>4</v>
      </c>
      <c r="AT74" s="78">
        <v>1.3333333333333299</v>
      </c>
      <c r="AU74" s="78">
        <v>1.2861736334405145E-2</v>
      </c>
      <c r="AV74" s="79">
        <v>0.36363636363636298</v>
      </c>
      <c r="AW74" s="9">
        <v>4</v>
      </c>
      <c r="AX74" s="9">
        <v>1</v>
      </c>
      <c r="AY74" s="47">
        <v>0</v>
      </c>
      <c r="AZ74" s="47">
        <v>9.0909090909090912E-2</v>
      </c>
      <c r="BA74" s="9">
        <v>0.27272727272727271</v>
      </c>
      <c r="BB74" s="139">
        <v>301</v>
      </c>
      <c r="BC74" s="139">
        <v>851</v>
      </c>
      <c r="BD74" s="139" t="s">
        <v>436</v>
      </c>
      <c r="BE74" s="139" t="s">
        <v>437</v>
      </c>
      <c r="BF74" s="139">
        <v>595</v>
      </c>
      <c r="BG74" s="139">
        <v>19</v>
      </c>
      <c r="BH74" s="9">
        <v>0.52100840336134457</v>
      </c>
      <c r="BI74" s="140">
        <v>9.9667774086378731E-3</v>
      </c>
      <c r="BJ74" s="240">
        <f t="shared" si="1"/>
        <v>1.4302521008403362</v>
      </c>
    </row>
    <row r="75" spans="1:62" ht="25" customHeight="1" x14ac:dyDescent="0.35">
      <c r="A75" s="8" t="s">
        <v>159</v>
      </c>
      <c r="B75" s="158" t="s">
        <v>277</v>
      </c>
      <c r="C75" s="8" t="s">
        <v>876</v>
      </c>
      <c r="D75" s="8" t="s">
        <v>279</v>
      </c>
      <c r="E75" s="8" t="s">
        <v>284</v>
      </c>
      <c r="F75" s="8">
        <v>1</v>
      </c>
      <c r="G75" s="55" t="s">
        <v>312</v>
      </c>
      <c r="H75" s="65">
        <v>0</v>
      </c>
      <c r="I75" s="55" t="s">
        <v>279</v>
      </c>
      <c r="J75" s="65">
        <v>1</v>
      </c>
      <c r="K75" s="55" t="s">
        <v>312</v>
      </c>
      <c r="L75" s="183">
        <v>1</v>
      </c>
      <c r="M75" s="55" t="s">
        <v>770</v>
      </c>
      <c r="N75" s="55" t="s">
        <v>771</v>
      </c>
      <c r="O75" s="55" t="s">
        <v>775</v>
      </c>
      <c r="P75" s="55" t="s">
        <v>777</v>
      </c>
      <c r="Q75" s="73" t="s">
        <v>838</v>
      </c>
      <c r="R75" s="230" t="s">
        <v>277</v>
      </c>
      <c r="S75" s="8" t="s">
        <v>288</v>
      </c>
      <c r="T75" s="8">
        <v>324</v>
      </c>
      <c r="U75" s="8">
        <v>11</v>
      </c>
      <c r="V75" s="8">
        <v>1</v>
      </c>
      <c r="W75" s="84">
        <v>5</v>
      </c>
      <c r="X75" s="86">
        <v>0.2</v>
      </c>
      <c r="Y75" s="8">
        <v>3</v>
      </c>
      <c r="Z75" s="8">
        <v>3</v>
      </c>
      <c r="AA75" s="8">
        <v>26</v>
      </c>
      <c r="AB75" s="8">
        <v>27</v>
      </c>
      <c r="AC75" s="8">
        <v>0</v>
      </c>
      <c r="AD75" s="8">
        <v>0</v>
      </c>
      <c r="AE75" s="8">
        <v>0</v>
      </c>
      <c r="AF75" s="8">
        <v>0</v>
      </c>
      <c r="AG75" s="8">
        <v>1</v>
      </c>
      <c r="AH75" s="8">
        <v>0</v>
      </c>
      <c r="AI75" s="8">
        <v>0</v>
      </c>
      <c r="AJ75" s="8">
        <v>0</v>
      </c>
      <c r="AK75" s="13">
        <v>1</v>
      </c>
      <c r="AL75" s="8">
        <v>0</v>
      </c>
      <c r="AM75" s="164">
        <v>1</v>
      </c>
      <c r="AN75" s="9">
        <v>0.2</v>
      </c>
      <c r="AO75" s="9">
        <v>9.0909090909090898E-2</v>
      </c>
      <c r="AP75" s="9">
        <v>1</v>
      </c>
      <c r="AQ75" s="9">
        <v>0</v>
      </c>
      <c r="AR75" s="9">
        <v>0</v>
      </c>
      <c r="AS75" s="9">
        <v>0</v>
      </c>
      <c r="AT75" s="78">
        <v>0.2</v>
      </c>
      <c r="AU75" s="78">
        <v>3.0769230769230769E-3</v>
      </c>
      <c r="AV75" s="79">
        <v>9.0909090909090898E-2</v>
      </c>
      <c r="AW75" s="9">
        <v>1</v>
      </c>
      <c r="AX75" s="9">
        <v>1</v>
      </c>
      <c r="AY75" s="47">
        <v>1</v>
      </c>
      <c r="AZ75" s="47">
        <v>9.0909090909090912E-2</v>
      </c>
      <c r="BA75" s="9">
        <v>0.45454545454545453</v>
      </c>
      <c r="BB75" s="139">
        <v>1791</v>
      </c>
      <c r="BC75" s="139">
        <v>21674</v>
      </c>
      <c r="BD75" s="139" t="s">
        <v>623</v>
      </c>
      <c r="BE75" s="139" t="s">
        <v>624</v>
      </c>
      <c r="BF75" s="139">
        <v>2540</v>
      </c>
      <c r="BG75" s="139">
        <v>83</v>
      </c>
      <c r="BH75" s="9">
        <v>0.12755905511811025</v>
      </c>
      <c r="BI75" s="140">
        <v>2.7917364600781687E-3</v>
      </c>
      <c r="BJ75" s="240">
        <f t="shared" si="1"/>
        <v>8.5330708661417329</v>
      </c>
    </row>
    <row r="76" spans="1:62" ht="25" customHeight="1" x14ac:dyDescent="0.35">
      <c r="A76" s="8" t="s">
        <v>210</v>
      </c>
      <c r="B76" s="158" t="s">
        <v>277</v>
      </c>
      <c r="C76" s="8" t="s">
        <v>876</v>
      </c>
      <c r="D76" s="8" t="s">
        <v>279</v>
      </c>
      <c r="E76" s="8" t="s">
        <v>284</v>
      </c>
      <c r="F76" s="8">
        <v>1</v>
      </c>
      <c r="G76" s="55" t="s">
        <v>312</v>
      </c>
      <c r="H76" s="65">
        <v>0</v>
      </c>
      <c r="I76" s="55" t="s">
        <v>279</v>
      </c>
      <c r="J76" s="65">
        <v>1</v>
      </c>
      <c r="K76" s="55" t="s">
        <v>312</v>
      </c>
      <c r="L76" s="183">
        <v>1</v>
      </c>
      <c r="M76" s="55" t="s">
        <v>770</v>
      </c>
      <c r="N76" s="55" t="s">
        <v>771</v>
      </c>
      <c r="O76" s="55" t="s">
        <v>775</v>
      </c>
      <c r="P76" s="55" t="s">
        <v>777</v>
      </c>
      <c r="Q76" s="73" t="s">
        <v>838</v>
      </c>
      <c r="R76" s="230" t="s">
        <v>277</v>
      </c>
      <c r="S76" s="8" t="s">
        <v>288</v>
      </c>
      <c r="T76" s="8">
        <v>324</v>
      </c>
      <c r="U76" s="8">
        <v>11</v>
      </c>
      <c r="V76" s="8">
        <v>1</v>
      </c>
      <c r="W76" s="84">
        <v>5</v>
      </c>
      <c r="X76" s="86">
        <v>0.2</v>
      </c>
      <c r="Y76" s="8">
        <v>3</v>
      </c>
      <c r="Z76" s="8">
        <v>3</v>
      </c>
      <c r="AA76" s="8">
        <v>26</v>
      </c>
      <c r="AB76" s="8">
        <v>27</v>
      </c>
      <c r="AC76" s="8">
        <v>0</v>
      </c>
      <c r="AD76" s="8">
        <v>0</v>
      </c>
      <c r="AE76" s="8">
        <v>0</v>
      </c>
      <c r="AF76" s="8">
        <v>0</v>
      </c>
      <c r="AG76" s="8">
        <v>1</v>
      </c>
      <c r="AH76" s="8">
        <v>0</v>
      </c>
      <c r="AI76" s="8">
        <v>0</v>
      </c>
      <c r="AJ76" s="8">
        <v>0</v>
      </c>
      <c r="AK76" s="13">
        <v>1</v>
      </c>
      <c r="AL76" s="8">
        <v>0</v>
      </c>
      <c r="AM76" s="164">
        <v>1</v>
      </c>
      <c r="AN76" s="9">
        <v>0.2</v>
      </c>
      <c r="AO76" s="9">
        <v>9.0909090909090898E-2</v>
      </c>
      <c r="AP76" s="9">
        <v>1</v>
      </c>
      <c r="AQ76" s="9">
        <v>0</v>
      </c>
      <c r="AR76" s="9">
        <v>0</v>
      </c>
      <c r="AS76" s="9">
        <v>0</v>
      </c>
      <c r="AT76" s="78">
        <v>0.2</v>
      </c>
      <c r="AU76" s="78">
        <v>3.0769230769230769E-3</v>
      </c>
      <c r="AV76" s="79">
        <v>9.0909090909090898E-2</v>
      </c>
      <c r="AW76" s="9">
        <v>1</v>
      </c>
      <c r="AX76" s="9">
        <v>1</v>
      </c>
      <c r="AY76" s="47">
        <v>1</v>
      </c>
      <c r="AZ76" s="47">
        <v>9.0909090909090912E-2</v>
      </c>
      <c r="BA76" s="9">
        <v>0.45454545454545453</v>
      </c>
      <c r="BB76" s="139">
        <v>1791</v>
      </c>
      <c r="BC76" s="139">
        <v>21674</v>
      </c>
      <c r="BD76" s="139" t="s">
        <v>623</v>
      </c>
      <c r="BE76" s="139" t="s">
        <v>624</v>
      </c>
      <c r="BF76" s="139">
        <v>2540</v>
      </c>
      <c r="BG76" s="139">
        <v>83</v>
      </c>
      <c r="BH76" s="9">
        <v>0.12755905511811025</v>
      </c>
      <c r="BI76" s="140">
        <v>2.7917364600781687E-3</v>
      </c>
      <c r="BJ76" s="240">
        <f t="shared" si="1"/>
        <v>8.5330708661417329</v>
      </c>
    </row>
    <row r="77" spans="1:62" ht="25" customHeight="1" x14ac:dyDescent="0.35">
      <c r="A77" s="8" t="s">
        <v>51</v>
      </c>
      <c r="B77" s="158" t="s">
        <v>277</v>
      </c>
      <c r="C77" s="8" t="s">
        <v>876</v>
      </c>
      <c r="D77" s="8" t="s">
        <v>884</v>
      </c>
      <c r="E77" s="8" t="s">
        <v>318</v>
      </c>
      <c r="F77" s="8">
        <v>1</v>
      </c>
      <c r="G77" s="55" t="s">
        <v>312</v>
      </c>
      <c r="H77" s="65">
        <v>0</v>
      </c>
      <c r="I77" s="55" t="s">
        <v>279</v>
      </c>
      <c r="J77" s="65">
        <v>1</v>
      </c>
      <c r="K77" s="55" t="s">
        <v>312</v>
      </c>
      <c r="L77" s="183">
        <v>1</v>
      </c>
      <c r="M77" s="55" t="s">
        <v>770</v>
      </c>
      <c r="N77" s="55" t="s">
        <v>771</v>
      </c>
      <c r="O77" s="55" t="s">
        <v>775</v>
      </c>
      <c r="P77" s="55" t="s">
        <v>777</v>
      </c>
      <c r="Q77" s="73" t="s">
        <v>838</v>
      </c>
      <c r="R77" s="230" t="s">
        <v>277</v>
      </c>
      <c r="S77" s="8" t="s">
        <v>288</v>
      </c>
      <c r="T77" s="8">
        <v>331</v>
      </c>
      <c r="U77" s="8">
        <v>11</v>
      </c>
      <c r="V77" s="8">
        <v>1</v>
      </c>
      <c r="W77" s="84">
        <v>2</v>
      </c>
      <c r="X77" s="86">
        <v>0.5</v>
      </c>
      <c r="Y77" s="8">
        <v>68</v>
      </c>
      <c r="Z77" s="8">
        <v>70</v>
      </c>
      <c r="AA77" s="8">
        <v>251</v>
      </c>
      <c r="AB77" s="8">
        <v>260</v>
      </c>
      <c r="AC77" s="8">
        <v>2</v>
      </c>
      <c r="AD77" s="8">
        <v>0</v>
      </c>
      <c r="AE77" s="8">
        <v>9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13">
        <v>9</v>
      </c>
      <c r="AL77" s="8">
        <v>0</v>
      </c>
      <c r="AM77" s="164">
        <v>9</v>
      </c>
      <c r="AN77" s="9">
        <v>4.5</v>
      </c>
      <c r="AO77" s="9">
        <v>0.81818181818181801</v>
      </c>
      <c r="AP77" s="9">
        <v>9</v>
      </c>
      <c r="AQ77" s="9">
        <v>0</v>
      </c>
      <c r="AR77" s="9">
        <v>0</v>
      </c>
      <c r="AS77" s="9">
        <v>0</v>
      </c>
      <c r="AT77" s="78">
        <v>4.5</v>
      </c>
      <c r="AU77" s="78">
        <v>2.710843373493976E-2</v>
      </c>
      <c r="AV77" s="79">
        <v>0.81818181818181801</v>
      </c>
      <c r="AW77" s="9">
        <v>9</v>
      </c>
      <c r="AX77" s="9">
        <v>1.02941176470588</v>
      </c>
      <c r="AY77" s="47">
        <v>1</v>
      </c>
      <c r="AZ77" s="47">
        <v>9.0909090909090912E-2</v>
      </c>
      <c r="BA77" s="9">
        <v>0.18181818181818182</v>
      </c>
      <c r="BB77" s="139">
        <v>1273</v>
      </c>
      <c r="BC77" s="139">
        <v>6208</v>
      </c>
      <c r="BD77" s="139" t="s">
        <v>677</v>
      </c>
      <c r="BE77" s="139" t="s">
        <v>678</v>
      </c>
      <c r="BF77" s="139">
        <v>1262</v>
      </c>
      <c r="BG77" s="139">
        <v>41</v>
      </c>
      <c r="BH77" s="9">
        <v>0.26228209191759111</v>
      </c>
      <c r="BI77" s="140">
        <v>1.5710919088766694E-3</v>
      </c>
      <c r="BJ77" s="240">
        <f t="shared" si="1"/>
        <v>4.9191759112519806</v>
      </c>
    </row>
    <row r="78" spans="1:62" ht="25" customHeight="1" x14ac:dyDescent="0.35">
      <c r="A78" s="8" t="s">
        <v>110</v>
      </c>
      <c r="B78" s="158" t="s">
        <v>277</v>
      </c>
      <c r="C78" s="8" t="s">
        <v>876</v>
      </c>
      <c r="D78" s="8" t="s">
        <v>279</v>
      </c>
      <c r="E78" s="8" t="s">
        <v>284</v>
      </c>
      <c r="F78" s="8">
        <v>1</v>
      </c>
      <c r="G78" s="55" t="s">
        <v>312</v>
      </c>
      <c r="H78" s="65">
        <v>0</v>
      </c>
      <c r="I78" s="55" t="s">
        <v>279</v>
      </c>
      <c r="J78" s="65">
        <v>1</v>
      </c>
      <c r="K78" s="55" t="s">
        <v>312</v>
      </c>
      <c r="L78" s="183">
        <v>1</v>
      </c>
      <c r="M78" s="55" t="s">
        <v>770</v>
      </c>
      <c r="N78" s="55" t="s">
        <v>771</v>
      </c>
      <c r="O78" s="55" t="s">
        <v>775</v>
      </c>
      <c r="P78" s="55" t="s">
        <v>777</v>
      </c>
      <c r="Q78" s="73" t="s">
        <v>838</v>
      </c>
      <c r="R78" s="230" t="s">
        <v>277</v>
      </c>
      <c r="S78" s="8" t="s">
        <v>288</v>
      </c>
      <c r="T78" s="8">
        <v>339</v>
      </c>
      <c r="U78" s="8">
        <v>12</v>
      </c>
      <c r="V78" s="8">
        <v>1</v>
      </c>
      <c r="W78" s="84">
        <v>3</v>
      </c>
      <c r="X78" s="86">
        <v>0.33333333333333331</v>
      </c>
      <c r="Y78" s="8">
        <v>2</v>
      </c>
      <c r="Z78" s="8">
        <v>2</v>
      </c>
      <c r="AA78" s="8">
        <v>11</v>
      </c>
      <c r="AB78" s="8">
        <v>13</v>
      </c>
      <c r="AC78" s="8">
        <v>0</v>
      </c>
      <c r="AD78" s="8">
        <v>0</v>
      </c>
      <c r="AE78" s="8">
        <v>0</v>
      </c>
      <c r="AF78" s="8">
        <v>0</v>
      </c>
      <c r="AG78" s="8">
        <v>2</v>
      </c>
      <c r="AH78" s="8">
        <v>0</v>
      </c>
      <c r="AI78" s="8">
        <v>0</v>
      </c>
      <c r="AJ78" s="8">
        <v>0</v>
      </c>
      <c r="AK78" s="13">
        <v>2</v>
      </c>
      <c r="AL78" s="8">
        <v>0</v>
      </c>
      <c r="AM78" s="164">
        <v>2</v>
      </c>
      <c r="AN78" s="9">
        <v>0.66666666666666596</v>
      </c>
      <c r="AO78" s="9">
        <v>0.16666666666666599</v>
      </c>
      <c r="AP78" s="9">
        <v>2</v>
      </c>
      <c r="AQ78" s="9">
        <v>0</v>
      </c>
      <c r="AR78" s="9">
        <v>0</v>
      </c>
      <c r="AS78" s="9">
        <v>0</v>
      </c>
      <c r="AT78" s="78">
        <v>0.66666666666666596</v>
      </c>
      <c r="AU78" s="78">
        <v>5.8823529411764705E-3</v>
      </c>
      <c r="AV78" s="79">
        <v>0.16666666666666599</v>
      </c>
      <c r="AW78" s="9">
        <v>2</v>
      </c>
      <c r="AX78" s="9">
        <v>1</v>
      </c>
      <c r="AY78" s="47">
        <v>1</v>
      </c>
      <c r="AZ78" s="47">
        <v>8.3333333333333329E-2</v>
      </c>
      <c r="BA78" s="9">
        <v>0.25</v>
      </c>
      <c r="BB78" s="139">
        <v>28</v>
      </c>
      <c r="BC78" s="139">
        <v>101</v>
      </c>
      <c r="BD78" s="139" t="s">
        <v>516</v>
      </c>
      <c r="BE78" s="139" t="s">
        <v>517</v>
      </c>
      <c r="BF78" s="139">
        <v>728</v>
      </c>
      <c r="BG78" s="139">
        <v>23</v>
      </c>
      <c r="BH78" s="9">
        <v>0.46565934065934067</v>
      </c>
      <c r="BI78" s="140">
        <v>0.10714285714285714</v>
      </c>
      <c r="BJ78" s="240">
        <f t="shared" si="1"/>
        <v>0.13873626373626374</v>
      </c>
    </row>
    <row r="79" spans="1:62" ht="25" customHeight="1" x14ac:dyDescent="0.35">
      <c r="A79" s="8" t="s">
        <v>68</v>
      </c>
      <c r="B79" s="158" t="s">
        <v>277</v>
      </c>
      <c r="C79" s="8" t="s">
        <v>881</v>
      </c>
      <c r="D79" s="8" t="s">
        <v>279</v>
      </c>
      <c r="E79" s="8" t="s">
        <v>284</v>
      </c>
      <c r="F79" s="8">
        <v>1</v>
      </c>
      <c r="G79" s="55" t="s">
        <v>312</v>
      </c>
      <c r="H79" s="65">
        <v>0</v>
      </c>
      <c r="I79" s="55" t="s">
        <v>279</v>
      </c>
      <c r="J79" s="65">
        <v>1</v>
      </c>
      <c r="K79" s="55" t="s">
        <v>312</v>
      </c>
      <c r="L79" s="183">
        <v>1</v>
      </c>
      <c r="M79" s="55" t="s">
        <v>770</v>
      </c>
      <c r="N79" s="55" t="s">
        <v>771</v>
      </c>
      <c r="O79" s="55" t="s">
        <v>775</v>
      </c>
      <c r="P79" s="55" t="s">
        <v>777</v>
      </c>
      <c r="Q79" s="73" t="s">
        <v>838</v>
      </c>
      <c r="R79" s="230" t="s">
        <v>277</v>
      </c>
      <c r="S79" s="8" t="s">
        <v>839</v>
      </c>
      <c r="T79" s="8">
        <v>392</v>
      </c>
      <c r="U79" s="8">
        <v>13</v>
      </c>
      <c r="V79" s="8">
        <v>2</v>
      </c>
      <c r="W79" s="84">
        <v>5</v>
      </c>
      <c r="X79" s="86">
        <v>0.2</v>
      </c>
      <c r="Y79" s="8">
        <v>41</v>
      </c>
      <c r="Z79" s="8">
        <v>41</v>
      </c>
      <c r="AA79" s="8">
        <v>458</v>
      </c>
      <c r="AB79" s="8">
        <v>458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3</v>
      </c>
      <c r="AJ79" s="8">
        <v>0</v>
      </c>
      <c r="AK79" s="13">
        <v>0</v>
      </c>
      <c r="AL79" s="8">
        <v>3</v>
      </c>
      <c r="AM79" s="164">
        <v>3</v>
      </c>
      <c r="AN79" s="9">
        <v>0</v>
      </c>
      <c r="AO79" s="9">
        <v>0</v>
      </c>
      <c r="AP79" s="9">
        <v>0</v>
      </c>
      <c r="AQ79" s="9">
        <v>0.6</v>
      </c>
      <c r="AR79" s="9">
        <v>0.23076923076923</v>
      </c>
      <c r="AS79" s="9">
        <v>1.5</v>
      </c>
      <c r="AT79" s="78">
        <v>0.6</v>
      </c>
      <c r="AU79" s="78">
        <v>7.6335877862595417E-3</v>
      </c>
      <c r="AV79" s="79">
        <v>0.23076923076923</v>
      </c>
      <c r="AW79" s="9">
        <v>1.5</v>
      </c>
      <c r="AX79" s="9">
        <v>1</v>
      </c>
      <c r="AY79" s="47">
        <v>0</v>
      </c>
      <c r="AZ79" s="47">
        <v>7.6923076923076927E-2</v>
      </c>
      <c r="BA79" s="9">
        <v>0.38461538461538464</v>
      </c>
      <c r="BB79" s="139">
        <v>13797</v>
      </c>
      <c r="BC79" s="139">
        <v>123980</v>
      </c>
      <c r="BD79" s="139" t="s">
        <v>414</v>
      </c>
      <c r="BE79" s="139" t="s">
        <v>415</v>
      </c>
      <c r="BF79" s="139">
        <v>3711</v>
      </c>
      <c r="BG79" s="139">
        <v>121</v>
      </c>
      <c r="BH79" s="9">
        <v>0.10563190514686069</v>
      </c>
      <c r="BI79" s="140">
        <v>3.6239762267159525E-4</v>
      </c>
      <c r="BJ79" s="240">
        <f t="shared" si="1"/>
        <v>33.408784694152523</v>
      </c>
    </row>
    <row r="80" spans="1:62" ht="25" customHeight="1" x14ac:dyDescent="0.35">
      <c r="A80" s="8" t="s">
        <v>101</v>
      </c>
      <c r="B80" s="158" t="s">
        <v>277</v>
      </c>
      <c r="C80" s="8" t="s">
        <v>881</v>
      </c>
      <c r="D80" s="8" t="s">
        <v>279</v>
      </c>
      <c r="E80" s="8" t="s">
        <v>284</v>
      </c>
      <c r="F80" s="8">
        <v>1</v>
      </c>
      <c r="G80" s="55" t="s">
        <v>312</v>
      </c>
      <c r="H80" s="65">
        <v>0</v>
      </c>
      <c r="I80" s="55" t="s">
        <v>279</v>
      </c>
      <c r="J80" s="65">
        <v>1</v>
      </c>
      <c r="K80" s="55" t="s">
        <v>312</v>
      </c>
      <c r="L80" s="183">
        <v>1</v>
      </c>
      <c r="M80" s="55" t="s">
        <v>770</v>
      </c>
      <c r="N80" s="55" t="s">
        <v>771</v>
      </c>
      <c r="O80" s="55" t="s">
        <v>775</v>
      </c>
      <c r="P80" s="55" t="s">
        <v>777</v>
      </c>
      <c r="Q80" s="73" t="s">
        <v>838</v>
      </c>
      <c r="R80" s="230" t="s">
        <v>277</v>
      </c>
      <c r="S80" s="8" t="s">
        <v>288</v>
      </c>
      <c r="T80" s="8">
        <v>393</v>
      </c>
      <c r="U80" s="8">
        <v>13</v>
      </c>
      <c r="V80" s="8">
        <v>2</v>
      </c>
      <c r="W80" s="84">
        <v>2</v>
      </c>
      <c r="X80" s="86">
        <v>0.5</v>
      </c>
      <c r="Y80" s="8">
        <v>2</v>
      </c>
      <c r="Z80" s="8">
        <v>2</v>
      </c>
      <c r="AA80" s="8">
        <v>20</v>
      </c>
      <c r="AB80" s="8">
        <v>21</v>
      </c>
      <c r="AC80" s="8">
        <v>0</v>
      </c>
      <c r="AD80" s="8">
        <v>0</v>
      </c>
      <c r="AE80" s="8">
        <v>0</v>
      </c>
      <c r="AF80" s="8">
        <v>0</v>
      </c>
      <c r="AG80" s="8">
        <v>1</v>
      </c>
      <c r="AH80" s="8">
        <v>0</v>
      </c>
      <c r="AI80" s="8">
        <v>0</v>
      </c>
      <c r="AJ80" s="8">
        <v>0</v>
      </c>
      <c r="AK80" s="13">
        <v>1</v>
      </c>
      <c r="AL80" s="8">
        <v>0</v>
      </c>
      <c r="AM80" s="164">
        <v>1</v>
      </c>
      <c r="AN80" s="9">
        <v>0.5</v>
      </c>
      <c r="AO80" s="9">
        <v>7.69230769230769E-2</v>
      </c>
      <c r="AP80" s="9">
        <v>0.5</v>
      </c>
      <c r="AQ80" s="9">
        <v>0</v>
      </c>
      <c r="AR80" s="9">
        <v>0</v>
      </c>
      <c r="AS80" s="9">
        <v>0</v>
      </c>
      <c r="AT80" s="78">
        <v>0.5</v>
      </c>
      <c r="AU80" s="78">
        <v>2.5380710659898475E-3</v>
      </c>
      <c r="AV80" s="79">
        <v>7.69230769230769E-2</v>
      </c>
      <c r="AW80" s="9">
        <v>0.5</v>
      </c>
      <c r="AX80" s="9">
        <v>1</v>
      </c>
      <c r="AY80" s="47">
        <v>1</v>
      </c>
      <c r="AZ80" s="47">
        <v>7.6923076923076927E-2</v>
      </c>
      <c r="BA80" s="9">
        <v>0.15384615384615385</v>
      </c>
      <c r="BB80" s="139">
        <v>138</v>
      </c>
      <c r="BC80" s="139">
        <v>452</v>
      </c>
      <c r="BD80" s="139" t="s">
        <v>494</v>
      </c>
      <c r="BE80" s="139" t="s">
        <v>495</v>
      </c>
      <c r="BF80" s="139">
        <v>448</v>
      </c>
      <c r="BG80" s="139">
        <v>14</v>
      </c>
      <c r="BH80" s="9">
        <v>0.8772321428571429</v>
      </c>
      <c r="BI80" s="140">
        <v>1.4492753623188406E-2</v>
      </c>
      <c r="BJ80" s="240">
        <f t="shared" si="1"/>
        <v>1.0089285714285714</v>
      </c>
    </row>
    <row r="81" spans="1:62" ht="25" customHeight="1" x14ac:dyDescent="0.35">
      <c r="A81" s="8" t="s">
        <v>90</v>
      </c>
      <c r="B81" s="158" t="s">
        <v>277</v>
      </c>
      <c r="C81" s="8" t="s">
        <v>881</v>
      </c>
      <c r="D81" s="8" t="s">
        <v>279</v>
      </c>
      <c r="E81" s="8" t="s">
        <v>284</v>
      </c>
      <c r="F81" s="8">
        <v>1</v>
      </c>
      <c r="G81" s="55" t="s">
        <v>312</v>
      </c>
      <c r="H81" s="65">
        <v>0</v>
      </c>
      <c r="I81" s="55" t="s">
        <v>279</v>
      </c>
      <c r="J81" s="65">
        <v>1</v>
      </c>
      <c r="K81" s="55" t="s">
        <v>312</v>
      </c>
      <c r="L81" s="183">
        <v>1</v>
      </c>
      <c r="M81" s="55" t="s">
        <v>770</v>
      </c>
      <c r="N81" s="55" t="s">
        <v>771</v>
      </c>
      <c r="O81" s="55" t="s">
        <v>775</v>
      </c>
      <c r="P81" s="55" t="s">
        <v>777</v>
      </c>
      <c r="Q81" s="73" t="s">
        <v>838</v>
      </c>
      <c r="R81" s="230" t="s">
        <v>277</v>
      </c>
      <c r="S81" s="8" t="s">
        <v>288</v>
      </c>
      <c r="T81" s="8">
        <v>461</v>
      </c>
      <c r="U81" s="8">
        <v>16</v>
      </c>
      <c r="V81" s="8">
        <v>2</v>
      </c>
      <c r="W81" s="84">
        <v>2</v>
      </c>
      <c r="X81" s="86">
        <v>0.5</v>
      </c>
      <c r="Y81" s="8">
        <v>7</v>
      </c>
      <c r="Z81" s="8">
        <v>7</v>
      </c>
      <c r="AA81" s="8">
        <v>29</v>
      </c>
      <c r="AB81" s="8">
        <v>30</v>
      </c>
      <c r="AC81" s="8">
        <v>0</v>
      </c>
      <c r="AD81" s="8">
        <v>0</v>
      </c>
      <c r="AE81" s="8">
        <v>0</v>
      </c>
      <c r="AF81" s="8">
        <v>0</v>
      </c>
      <c r="AG81" s="8">
        <v>1</v>
      </c>
      <c r="AH81" s="8">
        <v>0</v>
      </c>
      <c r="AI81" s="8">
        <v>0</v>
      </c>
      <c r="AJ81" s="8">
        <v>0</v>
      </c>
      <c r="AK81" s="13">
        <v>1</v>
      </c>
      <c r="AL81" s="8">
        <v>0</v>
      </c>
      <c r="AM81" s="164">
        <v>1</v>
      </c>
      <c r="AN81" s="9">
        <v>0.5</v>
      </c>
      <c r="AO81" s="9">
        <v>6.25E-2</v>
      </c>
      <c r="AP81" s="9">
        <v>0.5</v>
      </c>
      <c r="AQ81" s="9">
        <v>0</v>
      </c>
      <c r="AR81" s="9">
        <v>0</v>
      </c>
      <c r="AS81" s="9">
        <v>0</v>
      </c>
      <c r="AT81" s="78">
        <v>0.5</v>
      </c>
      <c r="AU81" s="78">
        <v>2.1645021645021645E-3</v>
      </c>
      <c r="AV81" s="79">
        <v>6.25E-2</v>
      </c>
      <c r="AW81" s="9">
        <v>0.5</v>
      </c>
      <c r="AX81" s="9">
        <v>1</v>
      </c>
      <c r="AY81" s="47">
        <v>1</v>
      </c>
      <c r="AZ81" s="47">
        <v>6.25E-2</v>
      </c>
      <c r="BA81" s="9">
        <v>0.125</v>
      </c>
      <c r="BB81" s="139">
        <v>9</v>
      </c>
      <c r="BC81" s="139">
        <v>164</v>
      </c>
      <c r="BD81" s="139" t="s">
        <v>468</v>
      </c>
      <c r="BE81" s="139" t="s">
        <v>469</v>
      </c>
      <c r="BF81" s="139">
        <v>461</v>
      </c>
      <c r="BG81" s="139">
        <v>15</v>
      </c>
      <c r="BH81" s="9">
        <v>1</v>
      </c>
      <c r="BI81" s="140">
        <v>0.22222222222222221</v>
      </c>
      <c r="BJ81" s="240">
        <f t="shared" si="1"/>
        <v>0.35574837310195229</v>
      </c>
    </row>
    <row r="82" spans="1:62" ht="25" customHeight="1" x14ac:dyDescent="0.35">
      <c r="A82" s="8" t="s">
        <v>213</v>
      </c>
      <c r="B82" s="158" t="s">
        <v>277</v>
      </c>
      <c r="C82" s="8" t="s">
        <v>881</v>
      </c>
      <c r="D82" s="8" t="s">
        <v>279</v>
      </c>
      <c r="E82" s="8" t="s">
        <v>284</v>
      </c>
      <c r="F82" s="8">
        <v>1</v>
      </c>
      <c r="G82" s="55" t="s">
        <v>312</v>
      </c>
      <c r="H82" s="65">
        <v>0</v>
      </c>
      <c r="I82" s="55" t="s">
        <v>279</v>
      </c>
      <c r="J82" s="65">
        <v>1</v>
      </c>
      <c r="K82" s="55" t="s">
        <v>312</v>
      </c>
      <c r="L82" s="183">
        <v>1</v>
      </c>
      <c r="M82" s="55" t="s">
        <v>770</v>
      </c>
      <c r="N82" s="55" t="s">
        <v>771</v>
      </c>
      <c r="O82" s="55" t="s">
        <v>775</v>
      </c>
      <c r="P82" s="55" t="s">
        <v>777</v>
      </c>
      <c r="Q82" s="73" t="s">
        <v>838</v>
      </c>
      <c r="R82" s="230" t="s">
        <v>277</v>
      </c>
      <c r="S82" s="8" t="s">
        <v>288</v>
      </c>
      <c r="T82" s="8">
        <v>461</v>
      </c>
      <c r="U82" s="8">
        <v>16</v>
      </c>
      <c r="V82" s="8">
        <v>2</v>
      </c>
      <c r="W82" s="84">
        <v>3</v>
      </c>
      <c r="X82" s="86">
        <v>0.33333333333333331</v>
      </c>
      <c r="Y82" s="8">
        <v>1</v>
      </c>
      <c r="Z82" s="8">
        <v>1</v>
      </c>
      <c r="AA82" s="8">
        <v>11</v>
      </c>
      <c r="AB82" s="8">
        <v>12</v>
      </c>
      <c r="AC82" s="8">
        <v>0</v>
      </c>
      <c r="AD82" s="8">
        <v>0</v>
      </c>
      <c r="AE82" s="8">
        <v>0</v>
      </c>
      <c r="AF82" s="8">
        <v>0</v>
      </c>
      <c r="AG82" s="8">
        <v>1</v>
      </c>
      <c r="AH82" s="8">
        <v>0</v>
      </c>
      <c r="AI82" s="8">
        <v>0</v>
      </c>
      <c r="AJ82" s="8">
        <v>0</v>
      </c>
      <c r="AK82" s="13">
        <v>1</v>
      </c>
      <c r="AL82" s="8">
        <v>0</v>
      </c>
      <c r="AM82" s="164">
        <v>1</v>
      </c>
      <c r="AN82" s="9">
        <v>0.33333333333333298</v>
      </c>
      <c r="AO82" s="9">
        <v>6.25E-2</v>
      </c>
      <c r="AP82" s="9">
        <v>0.5</v>
      </c>
      <c r="AQ82" s="9">
        <v>0</v>
      </c>
      <c r="AR82" s="9">
        <v>0</v>
      </c>
      <c r="AS82" s="9">
        <v>0</v>
      </c>
      <c r="AT82" s="78">
        <v>0.33333333333333298</v>
      </c>
      <c r="AU82" s="78">
        <v>2.1645021645021645E-3</v>
      </c>
      <c r="AV82" s="79">
        <v>6.25E-2</v>
      </c>
      <c r="AW82" s="9">
        <v>0.5</v>
      </c>
      <c r="AX82" s="9">
        <v>1</v>
      </c>
      <c r="AY82" s="47">
        <v>1</v>
      </c>
      <c r="AZ82" s="47">
        <v>6.25E-2</v>
      </c>
      <c r="BA82" s="9">
        <v>0.1875</v>
      </c>
      <c r="BB82" s="139">
        <v>131</v>
      </c>
      <c r="BC82" s="139">
        <v>269</v>
      </c>
      <c r="BD82" s="139" t="s">
        <v>747</v>
      </c>
      <c r="BE82" s="139" t="s">
        <v>748</v>
      </c>
      <c r="BF82" s="139">
        <v>1530</v>
      </c>
      <c r="BG82" s="139">
        <v>50</v>
      </c>
      <c r="BH82" s="9">
        <v>0.30130718954248364</v>
      </c>
      <c r="BI82" s="140">
        <v>2.2900763358778626E-2</v>
      </c>
      <c r="BJ82" s="240">
        <f t="shared" si="1"/>
        <v>0.1758169934640523</v>
      </c>
    </row>
    <row r="83" spans="1:62" ht="25" customHeight="1" x14ac:dyDescent="0.35">
      <c r="A83" s="8" t="s">
        <v>49</v>
      </c>
      <c r="B83" s="158" t="s">
        <v>277</v>
      </c>
      <c r="C83" s="8" t="s">
        <v>881</v>
      </c>
      <c r="D83" s="8" t="s">
        <v>279</v>
      </c>
      <c r="E83" s="8" t="s">
        <v>284</v>
      </c>
      <c r="F83" s="8">
        <v>2</v>
      </c>
      <c r="G83" s="55" t="s">
        <v>350</v>
      </c>
      <c r="H83" s="65">
        <v>0</v>
      </c>
      <c r="I83" s="55" t="s">
        <v>279</v>
      </c>
      <c r="J83" s="65">
        <v>2</v>
      </c>
      <c r="K83" s="55" t="s">
        <v>350</v>
      </c>
      <c r="L83" s="183">
        <v>1</v>
      </c>
      <c r="M83" s="55" t="s">
        <v>770</v>
      </c>
      <c r="N83" s="55" t="s">
        <v>771</v>
      </c>
      <c r="O83" s="55" t="s">
        <v>775</v>
      </c>
      <c r="P83" s="55" t="s">
        <v>777</v>
      </c>
      <c r="Q83" s="73" t="s">
        <v>845</v>
      </c>
      <c r="R83" s="230" t="s">
        <v>277</v>
      </c>
      <c r="S83" s="8" t="s">
        <v>288</v>
      </c>
      <c r="T83" s="8">
        <v>502</v>
      </c>
      <c r="U83" s="8">
        <v>17</v>
      </c>
      <c r="V83" s="8">
        <v>2</v>
      </c>
      <c r="W83" s="84">
        <v>3</v>
      </c>
      <c r="X83" s="86">
        <v>0.66666666666666663</v>
      </c>
      <c r="Y83" s="8">
        <v>5</v>
      </c>
      <c r="Z83" s="8">
        <v>5</v>
      </c>
      <c r="AA83" s="8">
        <v>24</v>
      </c>
      <c r="AB83" s="8">
        <v>27</v>
      </c>
      <c r="AC83" s="8">
        <v>0</v>
      </c>
      <c r="AD83" s="8">
        <v>0</v>
      </c>
      <c r="AE83" s="8">
        <v>0</v>
      </c>
      <c r="AF83" s="8">
        <v>0</v>
      </c>
      <c r="AG83" s="8">
        <v>3</v>
      </c>
      <c r="AH83" s="8">
        <v>0</v>
      </c>
      <c r="AI83" s="8">
        <v>0</v>
      </c>
      <c r="AJ83" s="8">
        <v>0</v>
      </c>
      <c r="AK83" s="13">
        <v>3</v>
      </c>
      <c r="AL83" s="8">
        <v>0</v>
      </c>
      <c r="AM83" s="164">
        <v>3</v>
      </c>
      <c r="AN83" s="9">
        <v>1</v>
      </c>
      <c r="AO83" s="9">
        <v>0.17647058823529399</v>
      </c>
      <c r="AP83" s="9">
        <v>1.5</v>
      </c>
      <c r="AQ83" s="9">
        <v>0</v>
      </c>
      <c r="AR83" s="9">
        <v>0</v>
      </c>
      <c r="AS83" s="9">
        <v>0</v>
      </c>
      <c r="AT83" s="78">
        <v>1</v>
      </c>
      <c r="AU83" s="78">
        <v>5.9642147117296221E-3</v>
      </c>
      <c r="AV83" s="79">
        <v>0.17647058823529399</v>
      </c>
      <c r="AW83" s="9">
        <v>1.5</v>
      </c>
      <c r="AX83" s="9">
        <v>1</v>
      </c>
      <c r="AY83" s="47">
        <v>1</v>
      </c>
      <c r="AZ83" s="47">
        <v>0.11764705882352941</v>
      </c>
      <c r="BA83" s="9">
        <v>0.17647058823529413</v>
      </c>
      <c r="BB83" s="139">
        <v>492</v>
      </c>
      <c r="BC83" s="139">
        <v>1072</v>
      </c>
      <c r="BD83" s="139" t="s">
        <v>661</v>
      </c>
      <c r="BE83" s="139" t="s">
        <v>662</v>
      </c>
      <c r="BF83" s="139">
        <v>2604</v>
      </c>
      <c r="BG83" s="139">
        <v>85</v>
      </c>
      <c r="BH83" s="9">
        <v>0.19278033794162827</v>
      </c>
      <c r="BI83" s="140">
        <v>6.0975609756097563E-3</v>
      </c>
      <c r="BJ83" s="240">
        <f t="shared" si="1"/>
        <v>0.4116743471582181</v>
      </c>
    </row>
    <row r="84" spans="1:62" ht="25" customHeight="1" x14ac:dyDescent="0.35">
      <c r="A84" s="8" t="s">
        <v>119</v>
      </c>
      <c r="B84" s="158" t="s">
        <v>277</v>
      </c>
      <c r="C84" s="8" t="s">
        <v>881</v>
      </c>
      <c r="D84" s="8" t="s">
        <v>279</v>
      </c>
      <c r="E84" s="8" t="s">
        <v>284</v>
      </c>
      <c r="F84" s="8">
        <v>1</v>
      </c>
      <c r="G84" s="55" t="s">
        <v>312</v>
      </c>
      <c r="H84" s="65">
        <v>0</v>
      </c>
      <c r="I84" s="55" t="s">
        <v>279</v>
      </c>
      <c r="J84" s="65">
        <v>1</v>
      </c>
      <c r="K84" s="55" t="s">
        <v>312</v>
      </c>
      <c r="L84" s="183">
        <v>1</v>
      </c>
      <c r="M84" s="55" t="s">
        <v>770</v>
      </c>
      <c r="N84" s="55" t="s">
        <v>771</v>
      </c>
      <c r="O84" s="55" t="s">
        <v>775</v>
      </c>
      <c r="P84" s="55" t="s">
        <v>777</v>
      </c>
      <c r="Q84" s="73" t="s">
        <v>838</v>
      </c>
      <c r="R84" s="230" t="s">
        <v>277</v>
      </c>
      <c r="S84" s="8" t="s">
        <v>839</v>
      </c>
      <c r="T84" s="8">
        <v>578</v>
      </c>
      <c r="U84" s="8">
        <v>19</v>
      </c>
      <c r="V84" s="8">
        <v>2</v>
      </c>
      <c r="W84" s="84">
        <v>2</v>
      </c>
      <c r="X84" s="86">
        <v>0.5</v>
      </c>
      <c r="Y84" s="8">
        <v>1</v>
      </c>
      <c r="Z84" s="8">
        <v>1</v>
      </c>
      <c r="AA84" s="8">
        <v>29</v>
      </c>
      <c r="AB84" s="8">
        <v>29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3</v>
      </c>
      <c r="AJ84" s="8">
        <v>0</v>
      </c>
      <c r="AK84" s="13">
        <v>0</v>
      </c>
      <c r="AL84" s="8">
        <v>3</v>
      </c>
      <c r="AM84" s="164">
        <v>3</v>
      </c>
      <c r="AN84" s="9">
        <v>0</v>
      </c>
      <c r="AO84" s="9">
        <v>0</v>
      </c>
      <c r="AP84" s="9">
        <v>0</v>
      </c>
      <c r="AQ84" s="9">
        <v>1.5</v>
      </c>
      <c r="AR84" s="9">
        <v>0.157894736842105</v>
      </c>
      <c r="AS84" s="9">
        <v>1.5</v>
      </c>
      <c r="AT84" s="78">
        <v>1.5</v>
      </c>
      <c r="AU84" s="78">
        <v>5.1813471502590676E-3</v>
      </c>
      <c r="AV84" s="79">
        <v>0.157894736842105</v>
      </c>
      <c r="AW84" s="9">
        <v>1.5</v>
      </c>
      <c r="AX84" s="9">
        <v>1</v>
      </c>
      <c r="AY84" s="47">
        <v>0</v>
      </c>
      <c r="AZ84" s="47">
        <v>5.2631578947368418E-2</v>
      </c>
      <c r="BA84" s="9">
        <v>0.10526315789473684</v>
      </c>
      <c r="BB84" s="139">
        <v>49</v>
      </c>
      <c r="BC84" s="139">
        <v>184</v>
      </c>
      <c r="BD84" s="139" t="s">
        <v>535</v>
      </c>
      <c r="BE84" s="139" t="s">
        <v>536</v>
      </c>
      <c r="BF84" s="139">
        <v>1035</v>
      </c>
      <c r="BG84" s="139">
        <v>34</v>
      </c>
      <c r="BH84" s="9">
        <v>0.55845410628019321</v>
      </c>
      <c r="BI84" s="140">
        <v>4.0816326530612242E-2</v>
      </c>
      <c r="BJ84" s="240">
        <f t="shared" si="1"/>
        <v>0.17777777777777778</v>
      </c>
    </row>
    <row r="85" spans="1:62" ht="25" customHeight="1" x14ac:dyDescent="0.35">
      <c r="A85" s="8" t="s">
        <v>98</v>
      </c>
      <c r="B85" s="158" t="s">
        <v>277</v>
      </c>
      <c r="C85" s="8" t="s">
        <v>881</v>
      </c>
      <c r="D85" s="8" t="s">
        <v>884</v>
      </c>
      <c r="E85" s="8" t="s">
        <v>315</v>
      </c>
      <c r="F85" s="8">
        <v>2</v>
      </c>
      <c r="G85" s="55" t="s">
        <v>350</v>
      </c>
      <c r="H85" s="65">
        <v>0</v>
      </c>
      <c r="I85" s="55" t="s">
        <v>279</v>
      </c>
      <c r="J85" s="70">
        <v>2</v>
      </c>
      <c r="K85" s="55" t="s">
        <v>350</v>
      </c>
      <c r="L85" s="183">
        <v>1</v>
      </c>
      <c r="M85" s="55" t="s">
        <v>770</v>
      </c>
      <c r="N85" s="55" t="s">
        <v>771</v>
      </c>
      <c r="O85" s="55" t="s">
        <v>775</v>
      </c>
      <c r="P85" s="55" t="s">
        <v>777</v>
      </c>
      <c r="Q85" s="73" t="s">
        <v>845</v>
      </c>
      <c r="R85" s="230" t="s">
        <v>277</v>
      </c>
      <c r="S85" s="46" t="s">
        <v>288</v>
      </c>
      <c r="T85" s="8">
        <v>585</v>
      </c>
      <c r="U85" s="8">
        <v>20</v>
      </c>
      <c r="V85" s="8">
        <v>2</v>
      </c>
      <c r="W85" s="84">
        <v>13</v>
      </c>
      <c r="X85" s="86">
        <v>0.15384615384615385</v>
      </c>
      <c r="Y85" s="8">
        <v>8</v>
      </c>
      <c r="Z85" s="8">
        <v>9</v>
      </c>
      <c r="AA85" s="8">
        <v>79</v>
      </c>
      <c r="AB85" s="8">
        <v>89</v>
      </c>
      <c r="AC85" s="8">
        <v>1</v>
      </c>
      <c r="AD85" s="8">
        <v>0</v>
      </c>
      <c r="AE85" s="8">
        <v>7</v>
      </c>
      <c r="AF85" s="8">
        <v>0</v>
      </c>
      <c r="AG85" s="8">
        <v>3</v>
      </c>
      <c r="AH85" s="8">
        <v>0</v>
      </c>
      <c r="AI85" s="8">
        <v>0</v>
      </c>
      <c r="AJ85" s="8">
        <v>0</v>
      </c>
      <c r="AK85" s="8">
        <v>10</v>
      </c>
      <c r="AL85" s="8">
        <v>0</v>
      </c>
      <c r="AM85" s="164">
        <v>10</v>
      </c>
      <c r="AN85" s="9">
        <v>0.76923076923076905</v>
      </c>
      <c r="AO85" s="9">
        <v>0.5</v>
      </c>
      <c r="AP85" s="9">
        <v>5</v>
      </c>
      <c r="AQ85" s="9">
        <v>0</v>
      </c>
      <c r="AR85" s="9">
        <v>0</v>
      </c>
      <c r="AS85" s="9">
        <v>0</v>
      </c>
      <c r="AT85" s="78">
        <v>0.76923076923076905</v>
      </c>
      <c r="AU85" s="78">
        <v>1.7064846416382253E-2</v>
      </c>
      <c r="AV85" s="79">
        <v>0.5</v>
      </c>
      <c r="AW85" s="9">
        <v>5</v>
      </c>
      <c r="AX85" s="9">
        <v>1.125</v>
      </c>
      <c r="AY85" s="47">
        <v>1</v>
      </c>
      <c r="AZ85" s="47">
        <v>0.1</v>
      </c>
      <c r="BA85" s="9">
        <v>0.65</v>
      </c>
      <c r="BB85" s="139">
        <v>2687</v>
      </c>
      <c r="BC85" s="139">
        <v>12244</v>
      </c>
      <c r="BD85" s="139" t="s">
        <v>486</v>
      </c>
      <c r="BE85" s="139" t="s">
        <v>487</v>
      </c>
      <c r="BF85" s="139">
        <v>2613</v>
      </c>
      <c r="BG85" s="139">
        <v>85</v>
      </c>
      <c r="BH85" s="9">
        <v>0.22388059701492538</v>
      </c>
      <c r="BI85" s="140">
        <v>4.8381094157052473E-3</v>
      </c>
      <c r="BJ85" s="240">
        <f t="shared" si="1"/>
        <v>4.6858017604286264</v>
      </c>
    </row>
    <row r="86" spans="1:62" ht="25" customHeight="1" x14ac:dyDescent="0.35">
      <c r="A86" s="8" t="s">
        <v>121</v>
      </c>
      <c r="B86" s="158" t="s">
        <v>277</v>
      </c>
      <c r="C86" s="8" t="s">
        <v>881</v>
      </c>
      <c r="D86" s="8" t="s">
        <v>279</v>
      </c>
      <c r="E86" s="8" t="s">
        <v>284</v>
      </c>
      <c r="F86" s="8">
        <v>2</v>
      </c>
      <c r="G86" s="55" t="s">
        <v>350</v>
      </c>
      <c r="H86" s="65">
        <v>0</v>
      </c>
      <c r="I86" s="55" t="s">
        <v>279</v>
      </c>
      <c r="J86" s="65">
        <v>2</v>
      </c>
      <c r="K86" s="55" t="s">
        <v>350</v>
      </c>
      <c r="L86" s="183">
        <v>1</v>
      </c>
      <c r="M86" s="55" t="s">
        <v>770</v>
      </c>
      <c r="N86" s="55" t="s">
        <v>771</v>
      </c>
      <c r="O86" s="55" t="s">
        <v>775</v>
      </c>
      <c r="P86" s="55" t="s">
        <v>777</v>
      </c>
      <c r="Q86" s="73" t="s">
        <v>845</v>
      </c>
      <c r="R86" s="230" t="s">
        <v>277</v>
      </c>
      <c r="S86" s="8" t="s">
        <v>278</v>
      </c>
      <c r="T86" s="8">
        <v>599</v>
      </c>
      <c r="U86" s="8">
        <v>20</v>
      </c>
      <c r="V86" s="8">
        <v>2</v>
      </c>
      <c r="W86" s="84">
        <v>3</v>
      </c>
      <c r="X86" s="86">
        <v>0.66666666666666663</v>
      </c>
      <c r="Y86" s="8">
        <v>25</v>
      </c>
      <c r="Z86" s="8">
        <v>25</v>
      </c>
      <c r="AA86" s="8">
        <v>118</v>
      </c>
      <c r="AB86" s="8">
        <v>121</v>
      </c>
      <c r="AC86" s="8">
        <v>0</v>
      </c>
      <c r="AD86" s="8">
        <v>0</v>
      </c>
      <c r="AE86" s="8">
        <v>0</v>
      </c>
      <c r="AF86" s="8">
        <v>0</v>
      </c>
      <c r="AG86" s="8">
        <v>3</v>
      </c>
      <c r="AH86" s="8">
        <v>0</v>
      </c>
      <c r="AI86" s="8">
        <v>2</v>
      </c>
      <c r="AJ86" s="8">
        <v>0</v>
      </c>
      <c r="AK86" s="13">
        <v>3</v>
      </c>
      <c r="AL86" s="8">
        <v>2</v>
      </c>
      <c r="AM86" s="164">
        <v>5</v>
      </c>
      <c r="AN86" s="9">
        <v>1</v>
      </c>
      <c r="AO86" s="9">
        <v>0.15</v>
      </c>
      <c r="AP86" s="9">
        <v>1.5</v>
      </c>
      <c r="AQ86" s="9">
        <v>0.66666666666666596</v>
      </c>
      <c r="AR86" s="9">
        <v>0.1</v>
      </c>
      <c r="AS86" s="9">
        <v>1</v>
      </c>
      <c r="AT86" s="78">
        <v>1.6666666666666601</v>
      </c>
      <c r="AU86" s="78">
        <v>8.3333333333333332E-3</v>
      </c>
      <c r="AV86" s="79">
        <v>0.25</v>
      </c>
      <c r="AW86" s="9">
        <v>2.5</v>
      </c>
      <c r="AX86" s="9">
        <v>1</v>
      </c>
      <c r="AY86" s="47">
        <v>0.6</v>
      </c>
      <c r="AZ86" s="47">
        <v>0.1</v>
      </c>
      <c r="BA86" s="9">
        <v>0.15</v>
      </c>
      <c r="BB86" s="139">
        <v>40</v>
      </c>
      <c r="BC86" s="139">
        <v>263</v>
      </c>
      <c r="BD86" s="139" t="s">
        <v>539</v>
      </c>
      <c r="BE86" s="139" t="s">
        <v>540</v>
      </c>
      <c r="BF86" s="139">
        <v>1008</v>
      </c>
      <c r="BG86" s="139">
        <v>33</v>
      </c>
      <c r="BH86" s="9">
        <v>0.59424603174603174</v>
      </c>
      <c r="BI86" s="140">
        <v>7.4999999999999997E-2</v>
      </c>
      <c r="BJ86" s="240">
        <f t="shared" si="1"/>
        <v>0.26091269841269843</v>
      </c>
    </row>
    <row r="87" spans="1:62" ht="25" customHeight="1" x14ac:dyDescent="0.35">
      <c r="A87" s="8" t="s">
        <v>174</v>
      </c>
      <c r="B87" s="158" t="s">
        <v>277</v>
      </c>
      <c r="C87" s="8" t="s">
        <v>881</v>
      </c>
      <c r="D87" s="8" t="s">
        <v>279</v>
      </c>
      <c r="E87" s="8" t="s">
        <v>284</v>
      </c>
      <c r="F87" s="8">
        <v>2</v>
      </c>
      <c r="G87" s="55" t="s">
        <v>350</v>
      </c>
      <c r="H87" s="65">
        <v>0</v>
      </c>
      <c r="I87" s="55" t="s">
        <v>279</v>
      </c>
      <c r="J87" s="65">
        <v>2</v>
      </c>
      <c r="K87" s="55" t="s">
        <v>350</v>
      </c>
      <c r="L87" s="183">
        <v>1</v>
      </c>
      <c r="M87" s="55" t="s">
        <v>770</v>
      </c>
      <c r="N87" s="55" t="s">
        <v>771</v>
      </c>
      <c r="O87" s="55" t="s">
        <v>775</v>
      </c>
      <c r="P87" s="55" t="s">
        <v>777</v>
      </c>
      <c r="Q87" s="73" t="s">
        <v>845</v>
      </c>
      <c r="R87" s="230" t="s">
        <v>277</v>
      </c>
      <c r="S87" s="8" t="s">
        <v>288</v>
      </c>
      <c r="T87" s="8">
        <v>606</v>
      </c>
      <c r="U87" s="8">
        <v>20</v>
      </c>
      <c r="V87" s="8">
        <v>2</v>
      </c>
      <c r="W87" s="84">
        <v>6</v>
      </c>
      <c r="X87" s="86">
        <v>0.33333333333333331</v>
      </c>
      <c r="Y87" s="8">
        <v>5</v>
      </c>
      <c r="Z87" s="8">
        <v>5</v>
      </c>
      <c r="AA87" s="8">
        <v>23</v>
      </c>
      <c r="AB87" s="8">
        <v>25</v>
      </c>
      <c r="AC87" s="8">
        <v>0</v>
      </c>
      <c r="AD87" s="8">
        <v>0</v>
      </c>
      <c r="AE87" s="8">
        <v>0</v>
      </c>
      <c r="AF87" s="8">
        <v>0</v>
      </c>
      <c r="AG87" s="8">
        <v>2</v>
      </c>
      <c r="AH87" s="8">
        <v>0</v>
      </c>
      <c r="AI87" s="8">
        <v>0</v>
      </c>
      <c r="AJ87" s="8">
        <v>0</v>
      </c>
      <c r="AK87" s="13">
        <v>2</v>
      </c>
      <c r="AL87" s="8">
        <v>0</v>
      </c>
      <c r="AM87" s="164">
        <v>2</v>
      </c>
      <c r="AN87" s="9">
        <v>0.33333333333333298</v>
      </c>
      <c r="AO87" s="9">
        <v>0.1</v>
      </c>
      <c r="AP87" s="9">
        <v>1</v>
      </c>
      <c r="AQ87" s="9">
        <v>0</v>
      </c>
      <c r="AR87" s="9">
        <v>0</v>
      </c>
      <c r="AS87" s="9">
        <v>0</v>
      </c>
      <c r="AT87" s="78">
        <v>0.33333333333333298</v>
      </c>
      <c r="AU87" s="78">
        <v>3.2948929159802307E-3</v>
      </c>
      <c r="AV87" s="79">
        <v>0.1</v>
      </c>
      <c r="AW87" s="9">
        <v>1</v>
      </c>
      <c r="AX87" s="9">
        <v>1</v>
      </c>
      <c r="AY87" s="47">
        <v>1</v>
      </c>
      <c r="AZ87" s="47">
        <v>0.1</v>
      </c>
      <c r="BA87" s="9">
        <v>0.3</v>
      </c>
      <c r="BB87" s="139">
        <v>205</v>
      </c>
      <c r="BC87" s="139">
        <v>948</v>
      </c>
      <c r="BD87" s="139" t="s">
        <v>657</v>
      </c>
      <c r="BE87" s="139" t="s">
        <v>658</v>
      </c>
      <c r="BF87" s="139">
        <v>1068</v>
      </c>
      <c r="BG87" s="139">
        <v>35</v>
      </c>
      <c r="BH87" s="9">
        <v>0.56741573033707871</v>
      </c>
      <c r="BI87" s="140">
        <v>2.9268292682926831E-2</v>
      </c>
      <c r="BJ87" s="240">
        <f t="shared" si="1"/>
        <v>0.88764044943820219</v>
      </c>
    </row>
    <row r="88" spans="1:62" ht="25" customHeight="1" x14ac:dyDescent="0.35">
      <c r="A88" s="8" t="s">
        <v>114</v>
      </c>
      <c r="B88" s="158" t="s">
        <v>277</v>
      </c>
      <c r="C88" s="8" t="s">
        <v>881</v>
      </c>
      <c r="D88" s="8" t="s">
        <v>279</v>
      </c>
      <c r="E88" s="8" t="s">
        <v>284</v>
      </c>
      <c r="F88" s="8">
        <v>2</v>
      </c>
      <c r="G88" s="55" t="s">
        <v>350</v>
      </c>
      <c r="H88" s="65">
        <v>0</v>
      </c>
      <c r="I88" s="55" t="s">
        <v>279</v>
      </c>
      <c r="J88" s="65">
        <v>2</v>
      </c>
      <c r="K88" s="55" t="s">
        <v>350</v>
      </c>
      <c r="L88" s="183">
        <v>1</v>
      </c>
      <c r="M88" s="55" t="s">
        <v>770</v>
      </c>
      <c r="N88" s="55" t="s">
        <v>771</v>
      </c>
      <c r="O88" s="55" t="s">
        <v>775</v>
      </c>
      <c r="P88" s="55" t="s">
        <v>777</v>
      </c>
      <c r="Q88" s="73" t="s">
        <v>845</v>
      </c>
      <c r="R88" s="230" t="s">
        <v>277</v>
      </c>
      <c r="S88" s="8" t="s">
        <v>839</v>
      </c>
      <c r="T88" s="8">
        <v>610</v>
      </c>
      <c r="U88" s="8">
        <v>21</v>
      </c>
      <c r="V88" s="8">
        <v>2</v>
      </c>
      <c r="W88" s="84">
        <v>13</v>
      </c>
      <c r="X88" s="86">
        <v>0.15384615384615385</v>
      </c>
      <c r="Y88" s="8">
        <v>10</v>
      </c>
      <c r="Z88" s="8">
        <v>10</v>
      </c>
      <c r="AA88" s="8">
        <v>75</v>
      </c>
      <c r="AB88" s="8">
        <v>75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2</v>
      </c>
      <c r="AJ88" s="8">
        <v>0</v>
      </c>
      <c r="AK88" s="13">
        <v>0</v>
      </c>
      <c r="AL88" s="8">
        <v>2</v>
      </c>
      <c r="AM88" s="164">
        <v>2</v>
      </c>
      <c r="AN88" s="9">
        <v>0</v>
      </c>
      <c r="AO88" s="9">
        <v>0</v>
      </c>
      <c r="AP88" s="9">
        <v>0</v>
      </c>
      <c r="AQ88" s="9">
        <v>0.15384615384615299</v>
      </c>
      <c r="AR88" s="9">
        <v>9.5238095238095205E-2</v>
      </c>
      <c r="AS88" s="9">
        <v>1</v>
      </c>
      <c r="AT88" s="78">
        <v>0.15384615384615299</v>
      </c>
      <c r="AU88" s="78">
        <v>3.2733224222585926E-3</v>
      </c>
      <c r="AV88" s="79">
        <v>9.5238095238095205E-2</v>
      </c>
      <c r="AW88" s="9">
        <v>1</v>
      </c>
      <c r="AX88" s="9">
        <v>1</v>
      </c>
      <c r="AY88" s="47">
        <v>0</v>
      </c>
      <c r="AZ88" s="47">
        <v>9.5238095238095233E-2</v>
      </c>
      <c r="BA88" s="9">
        <v>0.61904761904761907</v>
      </c>
      <c r="BB88" s="139">
        <v>267</v>
      </c>
      <c r="BC88" s="139">
        <v>7486</v>
      </c>
      <c r="BD88" s="139" t="s">
        <v>523</v>
      </c>
      <c r="BE88" s="139" t="s">
        <v>524</v>
      </c>
      <c r="BF88" s="139">
        <v>1728</v>
      </c>
      <c r="BG88" s="139">
        <v>56</v>
      </c>
      <c r="BH88" s="9">
        <v>0.35300925925925924</v>
      </c>
      <c r="BI88" s="140">
        <v>4.8689138576779027E-2</v>
      </c>
      <c r="BJ88" s="240">
        <f t="shared" si="1"/>
        <v>4.3321759259259256</v>
      </c>
    </row>
    <row r="89" spans="1:62" ht="25" customHeight="1" x14ac:dyDescent="0.35">
      <c r="A89" s="8" t="s">
        <v>122</v>
      </c>
      <c r="B89" s="158" t="s">
        <v>277</v>
      </c>
      <c r="C89" s="8" t="s">
        <v>881</v>
      </c>
      <c r="D89" s="8" t="s">
        <v>884</v>
      </c>
      <c r="E89" s="8" t="s">
        <v>313</v>
      </c>
      <c r="F89" s="8">
        <v>1</v>
      </c>
      <c r="G89" s="55" t="s">
        <v>312</v>
      </c>
      <c r="H89" s="65">
        <v>0</v>
      </c>
      <c r="I89" s="55" t="s">
        <v>279</v>
      </c>
      <c r="J89" s="65">
        <v>1</v>
      </c>
      <c r="K89" s="55" t="s">
        <v>312</v>
      </c>
      <c r="L89" s="183">
        <v>1</v>
      </c>
      <c r="M89" s="55" t="s">
        <v>770</v>
      </c>
      <c r="N89" s="55" t="s">
        <v>771</v>
      </c>
      <c r="O89" s="55" t="s">
        <v>775</v>
      </c>
      <c r="P89" s="55" t="s">
        <v>777</v>
      </c>
      <c r="Q89" s="73" t="s">
        <v>838</v>
      </c>
      <c r="R89" s="230" t="s">
        <v>277</v>
      </c>
      <c r="S89" s="8" t="s">
        <v>288</v>
      </c>
      <c r="T89" s="8">
        <v>659</v>
      </c>
      <c r="U89" s="8">
        <v>22</v>
      </c>
      <c r="V89" s="8">
        <v>2</v>
      </c>
      <c r="W89" s="84">
        <v>3</v>
      </c>
      <c r="X89" s="86">
        <v>0.33333333333333331</v>
      </c>
      <c r="Y89" s="8">
        <v>2</v>
      </c>
      <c r="Z89" s="8">
        <v>3</v>
      </c>
      <c r="AA89" s="8">
        <v>14</v>
      </c>
      <c r="AB89" s="8">
        <v>20</v>
      </c>
      <c r="AC89" s="8">
        <v>1</v>
      </c>
      <c r="AD89" s="8">
        <v>0</v>
      </c>
      <c r="AE89" s="8">
        <v>6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6</v>
      </c>
      <c r="AL89" s="8">
        <v>0</v>
      </c>
      <c r="AM89" s="164">
        <v>6</v>
      </c>
      <c r="AN89" s="9">
        <v>2</v>
      </c>
      <c r="AO89" s="9">
        <v>0.27272727272727199</v>
      </c>
      <c r="AP89" s="9">
        <v>3</v>
      </c>
      <c r="AQ89" s="9">
        <v>0</v>
      </c>
      <c r="AR89" s="9">
        <v>0</v>
      </c>
      <c r="AS89" s="9">
        <v>0</v>
      </c>
      <c r="AT89" s="78">
        <v>2</v>
      </c>
      <c r="AU89" s="78">
        <v>9.0909090909090905E-3</v>
      </c>
      <c r="AV89" s="79">
        <v>0.27272727272727199</v>
      </c>
      <c r="AW89" s="9">
        <v>3</v>
      </c>
      <c r="AX89" s="9">
        <v>1.5</v>
      </c>
      <c r="AY89" s="47">
        <v>1</v>
      </c>
      <c r="AZ89" s="47">
        <v>4.5454545454545456E-2</v>
      </c>
      <c r="BA89" s="9">
        <v>0.13636363636363635</v>
      </c>
      <c r="BB89" s="139">
        <v>66</v>
      </c>
      <c r="BC89" s="139">
        <v>312</v>
      </c>
      <c r="BD89" s="139" t="s">
        <v>541</v>
      </c>
      <c r="BE89" s="139" t="s">
        <v>542</v>
      </c>
      <c r="BF89" s="139">
        <v>687</v>
      </c>
      <c r="BG89" s="139">
        <v>22</v>
      </c>
      <c r="BH89" s="9">
        <v>0.95924308588064044</v>
      </c>
      <c r="BI89" s="140">
        <v>4.5454545454545456E-2</v>
      </c>
      <c r="BJ89" s="240">
        <f t="shared" si="1"/>
        <v>0.45414847161572053</v>
      </c>
    </row>
    <row r="90" spans="1:62" ht="25" customHeight="1" x14ac:dyDescent="0.35">
      <c r="A90" s="8" t="s">
        <v>151</v>
      </c>
      <c r="B90" s="158" t="s">
        <v>277</v>
      </c>
      <c r="C90" s="8" t="s">
        <v>881</v>
      </c>
      <c r="D90" s="8" t="s">
        <v>884</v>
      </c>
      <c r="E90" s="8" t="s">
        <v>313</v>
      </c>
      <c r="F90" s="8">
        <v>1</v>
      </c>
      <c r="G90" s="55" t="s">
        <v>312</v>
      </c>
      <c r="H90" s="65">
        <v>0</v>
      </c>
      <c r="I90" s="55" t="s">
        <v>279</v>
      </c>
      <c r="J90" s="65">
        <v>1</v>
      </c>
      <c r="K90" s="55" t="s">
        <v>312</v>
      </c>
      <c r="L90" s="183">
        <v>1</v>
      </c>
      <c r="M90" s="55" t="s">
        <v>770</v>
      </c>
      <c r="N90" s="55" t="s">
        <v>771</v>
      </c>
      <c r="O90" s="55" t="s">
        <v>775</v>
      </c>
      <c r="P90" s="55" t="s">
        <v>777</v>
      </c>
      <c r="Q90" s="73" t="s">
        <v>838</v>
      </c>
      <c r="R90" s="230" t="s">
        <v>277</v>
      </c>
      <c r="S90" s="8" t="s">
        <v>288</v>
      </c>
      <c r="T90" s="8">
        <v>668</v>
      </c>
      <c r="U90" s="8">
        <v>22</v>
      </c>
      <c r="V90" s="8">
        <v>2</v>
      </c>
      <c r="W90" s="84">
        <v>7</v>
      </c>
      <c r="X90" s="86">
        <v>0.14285714285714285</v>
      </c>
      <c r="Y90" s="8">
        <v>7</v>
      </c>
      <c r="Z90" s="8">
        <v>8</v>
      </c>
      <c r="AA90" s="8">
        <v>39</v>
      </c>
      <c r="AB90" s="8">
        <v>44</v>
      </c>
      <c r="AC90" s="8">
        <v>1</v>
      </c>
      <c r="AD90" s="8">
        <v>0</v>
      </c>
      <c r="AE90" s="8">
        <v>5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13">
        <v>5</v>
      </c>
      <c r="AL90" s="8">
        <v>0</v>
      </c>
      <c r="AM90" s="164">
        <v>5</v>
      </c>
      <c r="AN90" s="9">
        <v>0.71428571428571397</v>
      </c>
      <c r="AO90" s="9">
        <v>0.22727272727272699</v>
      </c>
      <c r="AP90" s="9">
        <v>2.5</v>
      </c>
      <c r="AQ90" s="9">
        <v>0</v>
      </c>
      <c r="AR90" s="9">
        <v>0</v>
      </c>
      <c r="AS90" s="9">
        <v>0</v>
      </c>
      <c r="AT90" s="78">
        <v>0.71428571428571397</v>
      </c>
      <c r="AU90" s="78">
        <v>7.4738415545590429E-3</v>
      </c>
      <c r="AV90" s="79">
        <v>0.22727272727272699</v>
      </c>
      <c r="AW90" s="9">
        <v>2.5</v>
      </c>
      <c r="AX90" s="9">
        <v>1.1428571428571399</v>
      </c>
      <c r="AY90" s="47">
        <v>1</v>
      </c>
      <c r="AZ90" s="47">
        <v>4.5454545454545456E-2</v>
      </c>
      <c r="BA90" s="9">
        <v>0.31818181818181818</v>
      </c>
      <c r="BB90" s="139">
        <v>223</v>
      </c>
      <c r="BC90" s="139">
        <v>602</v>
      </c>
      <c r="BD90" s="139" t="s">
        <v>605</v>
      </c>
      <c r="BE90" s="139" t="s">
        <v>606</v>
      </c>
      <c r="BF90" s="139">
        <v>962</v>
      </c>
      <c r="BG90" s="139">
        <v>31</v>
      </c>
      <c r="BH90" s="9">
        <v>0.69438669438669443</v>
      </c>
      <c r="BI90" s="140">
        <v>3.1390134529147982E-2</v>
      </c>
      <c r="BJ90" s="240">
        <f t="shared" si="1"/>
        <v>0.62577962577962576</v>
      </c>
    </row>
    <row r="91" spans="1:62" ht="25" customHeight="1" x14ac:dyDescent="0.35">
      <c r="A91" s="8" t="s">
        <v>142</v>
      </c>
      <c r="B91" s="158" t="s">
        <v>277</v>
      </c>
      <c r="C91" s="8" t="s">
        <v>881</v>
      </c>
      <c r="D91" s="8" t="s">
        <v>884</v>
      </c>
      <c r="E91" s="8" t="s">
        <v>318</v>
      </c>
      <c r="F91" s="8">
        <v>1</v>
      </c>
      <c r="G91" s="55" t="s">
        <v>312</v>
      </c>
      <c r="H91" s="65">
        <v>0</v>
      </c>
      <c r="I91" s="55" t="s">
        <v>279</v>
      </c>
      <c r="J91" s="65">
        <v>1</v>
      </c>
      <c r="K91" s="55" t="s">
        <v>312</v>
      </c>
      <c r="L91" s="183">
        <v>1</v>
      </c>
      <c r="M91" s="55" t="s">
        <v>770</v>
      </c>
      <c r="N91" s="55" t="s">
        <v>771</v>
      </c>
      <c r="O91" s="55" t="s">
        <v>775</v>
      </c>
      <c r="P91" s="55" t="s">
        <v>777</v>
      </c>
      <c r="Q91" s="73" t="s">
        <v>838</v>
      </c>
      <c r="R91" s="230" t="s">
        <v>277</v>
      </c>
      <c r="S91" s="8" t="s">
        <v>278</v>
      </c>
      <c r="T91" s="8">
        <v>741</v>
      </c>
      <c r="U91" s="8">
        <v>25</v>
      </c>
      <c r="V91" s="8">
        <v>3</v>
      </c>
      <c r="W91" s="84">
        <v>2</v>
      </c>
      <c r="X91" s="86">
        <v>0.5</v>
      </c>
      <c r="Y91" s="8">
        <v>7</v>
      </c>
      <c r="Z91" s="8">
        <v>8</v>
      </c>
      <c r="AA91" s="8">
        <v>25</v>
      </c>
      <c r="AB91" s="8">
        <v>27</v>
      </c>
      <c r="AC91" s="8">
        <v>1</v>
      </c>
      <c r="AD91" s="8">
        <v>0</v>
      </c>
      <c r="AE91" s="8">
        <v>3</v>
      </c>
      <c r="AF91" s="8">
        <v>0</v>
      </c>
      <c r="AG91" s="8">
        <v>1</v>
      </c>
      <c r="AH91" s="8">
        <v>2</v>
      </c>
      <c r="AI91" s="8">
        <v>0</v>
      </c>
      <c r="AJ91" s="8">
        <v>0</v>
      </c>
      <c r="AK91" s="13">
        <v>4</v>
      </c>
      <c r="AL91" s="8">
        <v>2</v>
      </c>
      <c r="AM91" s="164">
        <v>6</v>
      </c>
      <c r="AN91" s="9">
        <v>2</v>
      </c>
      <c r="AO91" s="9">
        <v>0.16</v>
      </c>
      <c r="AP91" s="9">
        <v>1.3333333333333299</v>
      </c>
      <c r="AQ91" s="9">
        <v>1</v>
      </c>
      <c r="AR91" s="9">
        <v>0.08</v>
      </c>
      <c r="AS91" s="9">
        <v>0.66666666666666596</v>
      </c>
      <c r="AT91" s="78">
        <v>3</v>
      </c>
      <c r="AU91" s="78">
        <v>8.0862533692722376E-3</v>
      </c>
      <c r="AV91" s="79">
        <v>0.24</v>
      </c>
      <c r="AW91" s="9">
        <v>2</v>
      </c>
      <c r="AX91" s="9">
        <v>1.1428571428571399</v>
      </c>
      <c r="AY91" s="47">
        <v>0.66666666666666663</v>
      </c>
      <c r="AZ91" s="47">
        <v>0.04</v>
      </c>
      <c r="BA91" s="9">
        <v>0.08</v>
      </c>
      <c r="BB91" s="139">
        <v>17</v>
      </c>
      <c r="BC91" s="139">
        <v>43</v>
      </c>
      <c r="BD91" s="139" t="s">
        <v>585</v>
      </c>
      <c r="BE91" s="139" t="s">
        <v>586</v>
      </c>
      <c r="BF91" s="139">
        <v>741</v>
      </c>
      <c r="BG91" s="139">
        <v>24</v>
      </c>
      <c r="BH91" s="9">
        <v>1</v>
      </c>
      <c r="BI91" s="140">
        <v>0.11764705882352941</v>
      </c>
      <c r="BJ91" s="240">
        <f t="shared" si="1"/>
        <v>5.8029689608636977E-2</v>
      </c>
    </row>
    <row r="92" spans="1:62" ht="25" customHeight="1" x14ac:dyDescent="0.35">
      <c r="A92" s="8" t="s">
        <v>211</v>
      </c>
      <c r="B92" s="158" t="s">
        <v>277</v>
      </c>
      <c r="C92" s="8" t="s">
        <v>881</v>
      </c>
      <c r="D92" s="8" t="s">
        <v>279</v>
      </c>
      <c r="E92" s="8" t="s">
        <v>284</v>
      </c>
      <c r="F92" s="8">
        <v>2</v>
      </c>
      <c r="G92" s="55" t="s">
        <v>350</v>
      </c>
      <c r="H92" s="65">
        <v>0</v>
      </c>
      <c r="I92" s="55" t="s">
        <v>279</v>
      </c>
      <c r="J92" s="65">
        <v>2</v>
      </c>
      <c r="K92" s="55" t="s">
        <v>350</v>
      </c>
      <c r="L92" s="183">
        <v>1</v>
      </c>
      <c r="M92" s="55" t="s">
        <v>770</v>
      </c>
      <c r="N92" s="55" t="s">
        <v>771</v>
      </c>
      <c r="O92" s="55" t="s">
        <v>775</v>
      </c>
      <c r="P92" s="55" t="s">
        <v>777</v>
      </c>
      <c r="Q92" s="73" t="s">
        <v>845</v>
      </c>
      <c r="R92" s="230" t="s">
        <v>277</v>
      </c>
      <c r="S92" s="8" t="s">
        <v>839</v>
      </c>
      <c r="T92" s="8">
        <v>820</v>
      </c>
      <c r="U92" s="8">
        <v>27</v>
      </c>
      <c r="V92" s="8">
        <v>3</v>
      </c>
      <c r="W92" s="84">
        <v>4</v>
      </c>
      <c r="X92" s="86">
        <v>0.5</v>
      </c>
      <c r="Y92" s="8">
        <v>1</v>
      </c>
      <c r="Z92" s="8">
        <v>1</v>
      </c>
      <c r="AA92" s="8">
        <v>2</v>
      </c>
      <c r="AB92" s="8">
        <v>2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2</v>
      </c>
      <c r="AJ92" s="8">
        <v>0</v>
      </c>
      <c r="AK92" s="13">
        <v>0</v>
      </c>
      <c r="AL92" s="8">
        <v>2</v>
      </c>
      <c r="AM92" s="164">
        <v>2</v>
      </c>
      <c r="AN92" s="9">
        <v>0</v>
      </c>
      <c r="AO92" s="9">
        <v>0</v>
      </c>
      <c r="AP92" s="9">
        <v>0</v>
      </c>
      <c r="AQ92" s="9">
        <v>0.5</v>
      </c>
      <c r="AR92" s="9">
        <v>7.4074074074074001E-2</v>
      </c>
      <c r="AS92" s="9">
        <v>0.66666666666666596</v>
      </c>
      <c r="AT92" s="78">
        <v>0.5</v>
      </c>
      <c r="AU92" s="78">
        <v>2.4360535931790498E-3</v>
      </c>
      <c r="AV92" s="79">
        <v>7.4074074074074001E-2</v>
      </c>
      <c r="AW92" s="9">
        <v>0.66666666666666596</v>
      </c>
      <c r="AX92" s="9">
        <v>1</v>
      </c>
      <c r="AY92" s="47">
        <v>0</v>
      </c>
      <c r="AZ92" s="47">
        <v>7.407407407407407E-2</v>
      </c>
      <c r="BA92" s="9">
        <v>0.14814814814814814</v>
      </c>
      <c r="BB92" s="139">
        <v>9</v>
      </c>
      <c r="BC92" s="139">
        <v>57</v>
      </c>
      <c r="BD92" s="139" t="s">
        <v>743</v>
      </c>
      <c r="BE92" s="139" t="s">
        <v>744</v>
      </c>
      <c r="BF92" s="139">
        <v>820</v>
      </c>
      <c r="BG92" s="139">
        <v>26</v>
      </c>
      <c r="BH92" s="9">
        <v>1</v>
      </c>
      <c r="BI92" s="140">
        <v>0.44444444444444442</v>
      </c>
      <c r="BJ92" s="240">
        <f t="shared" si="1"/>
        <v>6.9512195121951226E-2</v>
      </c>
    </row>
    <row r="93" spans="1:62" ht="25" customHeight="1" x14ac:dyDescent="0.35">
      <c r="A93" s="8" t="s">
        <v>120</v>
      </c>
      <c r="B93" s="158" t="s">
        <v>277</v>
      </c>
      <c r="C93" s="8" t="s">
        <v>881</v>
      </c>
      <c r="D93" s="8" t="s">
        <v>279</v>
      </c>
      <c r="E93" s="8" t="s">
        <v>284</v>
      </c>
      <c r="F93" s="8">
        <v>1</v>
      </c>
      <c r="G93" s="55" t="s">
        <v>312</v>
      </c>
      <c r="H93" s="65">
        <v>0</v>
      </c>
      <c r="I93" s="55" t="s">
        <v>279</v>
      </c>
      <c r="J93" s="65">
        <v>1</v>
      </c>
      <c r="K93" s="55" t="s">
        <v>312</v>
      </c>
      <c r="L93" s="183">
        <v>1</v>
      </c>
      <c r="M93" s="55" t="s">
        <v>770</v>
      </c>
      <c r="N93" s="55" t="s">
        <v>771</v>
      </c>
      <c r="O93" s="55" t="s">
        <v>775</v>
      </c>
      <c r="P93" s="55" t="s">
        <v>777</v>
      </c>
      <c r="Q93" s="73" t="s">
        <v>838</v>
      </c>
      <c r="R93" s="230" t="s">
        <v>277</v>
      </c>
      <c r="S93" s="8" t="s">
        <v>839</v>
      </c>
      <c r="T93" s="8">
        <v>829</v>
      </c>
      <c r="U93" s="8">
        <v>28</v>
      </c>
      <c r="V93" s="8">
        <v>3</v>
      </c>
      <c r="W93" s="84">
        <v>9</v>
      </c>
      <c r="X93" s="86">
        <v>0.1111111111111111</v>
      </c>
      <c r="Y93" s="8">
        <v>5</v>
      </c>
      <c r="Z93" s="8">
        <v>5</v>
      </c>
      <c r="AA93" s="8">
        <v>81</v>
      </c>
      <c r="AB93" s="8">
        <v>81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7</v>
      </c>
      <c r="AJ93" s="8">
        <v>0</v>
      </c>
      <c r="AK93" s="13">
        <v>0</v>
      </c>
      <c r="AL93" s="8">
        <v>7</v>
      </c>
      <c r="AM93" s="164">
        <v>7</v>
      </c>
      <c r="AN93" s="9">
        <v>0</v>
      </c>
      <c r="AO93" s="9">
        <v>0</v>
      </c>
      <c r="AP93" s="9">
        <v>0</v>
      </c>
      <c r="AQ93" s="9">
        <v>0.77777777777777701</v>
      </c>
      <c r="AR93" s="9">
        <v>0.25</v>
      </c>
      <c r="AS93" s="9">
        <v>2.3333333333333299</v>
      </c>
      <c r="AT93" s="78">
        <v>0.77777777777777701</v>
      </c>
      <c r="AU93" s="78">
        <v>8.4337349397590362E-3</v>
      </c>
      <c r="AV93" s="79">
        <v>0.25</v>
      </c>
      <c r="AW93" s="9">
        <v>2.3333333333333299</v>
      </c>
      <c r="AX93" s="9">
        <v>1</v>
      </c>
      <c r="AY93" s="47">
        <v>0</v>
      </c>
      <c r="AZ93" s="47">
        <v>3.5714285714285712E-2</v>
      </c>
      <c r="BA93" s="9">
        <v>0.32142857142857145</v>
      </c>
      <c r="BB93" s="139">
        <v>106</v>
      </c>
      <c r="BC93" s="139">
        <v>813</v>
      </c>
      <c r="BD93" s="139" t="s">
        <v>537</v>
      </c>
      <c r="BE93" s="139" t="s">
        <v>538</v>
      </c>
      <c r="BF93" s="139">
        <v>1004</v>
      </c>
      <c r="BG93" s="139">
        <v>33</v>
      </c>
      <c r="BH93" s="9">
        <v>0.82569721115537853</v>
      </c>
      <c r="BI93" s="140">
        <v>8.4905660377358486E-2</v>
      </c>
      <c r="BJ93" s="240">
        <f t="shared" si="1"/>
        <v>0.80976095617529875</v>
      </c>
    </row>
    <row r="94" spans="1:62" ht="25" customHeight="1" x14ac:dyDescent="0.35">
      <c r="A94" s="8" t="s">
        <v>146</v>
      </c>
      <c r="B94" s="158" t="s">
        <v>277</v>
      </c>
      <c r="C94" s="8" t="s">
        <v>881</v>
      </c>
      <c r="D94" s="8" t="s">
        <v>279</v>
      </c>
      <c r="E94" s="8" t="s">
        <v>284</v>
      </c>
      <c r="F94" s="8">
        <v>1</v>
      </c>
      <c r="G94" s="55" t="s">
        <v>312</v>
      </c>
      <c r="H94" s="65">
        <v>0</v>
      </c>
      <c r="I94" s="55" t="s">
        <v>279</v>
      </c>
      <c r="J94" s="65">
        <v>1</v>
      </c>
      <c r="K94" s="55" t="s">
        <v>312</v>
      </c>
      <c r="L94" s="183">
        <v>1</v>
      </c>
      <c r="M94" s="55" t="s">
        <v>770</v>
      </c>
      <c r="N94" s="55" t="s">
        <v>771</v>
      </c>
      <c r="O94" s="55" t="s">
        <v>775</v>
      </c>
      <c r="P94" s="55" t="s">
        <v>777</v>
      </c>
      <c r="Q94" s="73" t="s">
        <v>838</v>
      </c>
      <c r="R94" s="230" t="s">
        <v>277</v>
      </c>
      <c r="S94" s="8" t="s">
        <v>839</v>
      </c>
      <c r="T94" s="8">
        <v>847</v>
      </c>
      <c r="U94" s="8">
        <v>28</v>
      </c>
      <c r="V94" s="8">
        <v>3</v>
      </c>
      <c r="W94" s="84">
        <v>4</v>
      </c>
      <c r="X94" s="86">
        <v>0.25</v>
      </c>
      <c r="Y94" s="8">
        <v>29</v>
      </c>
      <c r="Z94" s="8">
        <v>29</v>
      </c>
      <c r="AA94" s="8">
        <v>127</v>
      </c>
      <c r="AB94" s="8">
        <v>127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2</v>
      </c>
      <c r="AJ94" s="8">
        <v>0</v>
      </c>
      <c r="AK94" s="13">
        <v>0</v>
      </c>
      <c r="AL94" s="8">
        <v>2</v>
      </c>
      <c r="AM94" s="164">
        <v>2</v>
      </c>
      <c r="AN94" s="9">
        <v>0</v>
      </c>
      <c r="AO94" s="9">
        <v>0</v>
      </c>
      <c r="AP94" s="9">
        <v>0</v>
      </c>
      <c r="AQ94" s="9">
        <v>0.5</v>
      </c>
      <c r="AR94" s="9">
        <v>7.1428571428571397E-2</v>
      </c>
      <c r="AS94" s="9">
        <v>0.66666666666666596</v>
      </c>
      <c r="AT94" s="78">
        <v>0.5</v>
      </c>
      <c r="AU94" s="78">
        <v>2.3584905660377358E-3</v>
      </c>
      <c r="AV94" s="79">
        <v>7.1428571428571397E-2</v>
      </c>
      <c r="AW94" s="9">
        <v>0.66666666666666596</v>
      </c>
      <c r="AX94" s="9">
        <v>1</v>
      </c>
      <c r="AY94" s="47">
        <v>0</v>
      </c>
      <c r="AZ94" s="47">
        <v>3.5714285714285712E-2</v>
      </c>
      <c r="BA94" s="9">
        <v>0.14285714285714285</v>
      </c>
      <c r="BB94" s="139">
        <v>301</v>
      </c>
      <c r="BC94" s="139">
        <v>722</v>
      </c>
      <c r="BD94" s="139" t="s">
        <v>601</v>
      </c>
      <c r="BE94" s="139" t="s">
        <v>602</v>
      </c>
      <c r="BF94" s="139">
        <v>1358</v>
      </c>
      <c r="BG94" s="139">
        <v>44</v>
      </c>
      <c r="BH94" s="9">
        <v>0.62371134020618557</v>
      </c>
      <c r="BI94" s="140">
        <v>1.3289036544850499E-2</v>
      </c>
      <c r="BJ94" s="240">
        <f t="shared" si="1"/>
        <v>0.53166421207658321</v>
      </c>
    </row>
    <row r="95" spans="1:62" ht="25" customHeight="1" x14ac:dyDescent="0.35">
      <c r="A95" s="8" t="s">
        <v>74</v>
      </c>
      <c r="B95" s="158" t="s">
        <v>277</v>
      </c>
      <c r="C95" s="8" t="s">
        <v>881</v>
      </c>
      <c r="D95" s="8" t="s">
        <v>279</v>
      </c>
      <c r="E95" s="8" t="s">
        <v>284</v>
      </c>
      <c r="F95" s="8">
        <v>1</v>
      </c>
      <c r="G95" s="55" t="s">
        <v>312</v>
      </c>
      <c r="H95" s="65">
        <v>0</v>
      </c>
      <c r="I95" s="55" t="s">
        <v>279</v>
      </c>
      <c r="J95" s="65">
        <v>1</v>
      </c>
      <c r="K95" s="55" t="s">
        <v>312</v>
      </c>
      <c r="L95" s="183">
        <v>1</v>
      </c>
      <c r="M95" s="55" t="s">
        <v>770</v>
      </c>
      <c r="N95" s="55" t="s">
        <v>771</v>
      </c>
      <c r="O95" s="55" t="s">
        <v>775</v>
      </c>
      <c r="P95" s="55" t="s">
        <v>777</v>
      </c>
      <c r="Q95" s="73" t="s">
        <v>838</v>
      </c>
      <c r="R95" s="230" t="s">
        <v>277</v>
      </c>
      <c r="S95" s="8" t="s">
        <v>839</v>
      </c>
      <c r="T95" s="8">
        <v>934</v>
      </c>
      <c r="U95" s="8">
        <v>31</v>
      </c>
      <c r="V95" s="8">
        <v>3</v>
      </c>
      <c r="W95" s="84">
        <v>2</v>
      </c>
      <c r="X95" s="86">
        <v>0.5</v>
      </c>
      <c r="Y95" s="8">
        <v>1</v>
      </c>
      <c r="Z95" s="8">
        <v>1</v>
      </c>
      <c r="AA95" s="8">
        <v>3</v>
      </c>
      <c r="AB95" s="8">
        <v>3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2</v>
      </c>
      <c r="AJ95" s="8">
        <v>0</v>
      </c>
      <c r="AK95" s="13">
        <v>0</v>
      </c>
      <c r="AL95" s="8">
        <v>2</v>
      </c>
      <c r="AM95" s="164">
        <v>2</v>
      </c>
      <c r="AN95" s="9">
        <v>0</v>
      </c>
      <c r="AO95" s="9">
        <v>0</v>
      </c>
      <c r="AP95" s="9">
        <v>0</v>
      </c>
      <c r="AQ95" s="9">
        <v>1</v>
      </c>
      <c r="AR95" s="9">
        <v>6.4516129032257993E-2</v>
      </c>
      <c r="AS95" s="9">
        <v>0.66666666666666596</v>
      </c>
      <c r="AT95" s="78">
        <v>1</v>
      </c>
      <c r="AU95" s="78">
        <v>2.1390374331550803E-3</v>
      </c>
      <c r="AV95" s="79">
        <v>6.4516129032257993E-2</v>
      </c>
      <c r="AW95" s="9">
        <v>0.66666666666666596</v>
      </c>
      <c r="AX95" s="9">
        <v>1</v>
      </c>
      <c r="AY95" s="47">
        <v>0</v>
      </c>
      <c r="AZ95" s="47">
        <v>3.2258064516129031E-2</v>
      </c>
      <c r="BA95" s="9">
        <v>6.4516129032258063E-2</v>
      </c>
      <c r="BB95" s="139">
        <v>214</v>
      </c>
      <c r="BC95" s="139">
        <v>553</v>
      </c>
      <c r="BD95" s="139" t="s">
        <v>428</v>
      </c>
      <c r="BE95" s="139" t="s">
        <v>429</v>
      </c>
      <c r="BF95" s="139">
        <v>2005</v>
      </c>
      <c r="BG95" s="139">
        <v>65</v>
      </c>
      <c r="BH95" s="9">
        <v>0.46583541147132168</v>
      </c>
      <c r="BI95" s="140">
        <v>9.3457943925233638E-3</v>
      </c>
      <c r="BJ95" s="240">
        <f t="shared" si="1"/>
        <v>0.27581047381546137</v>
      </c>
    </row>
    <row r="96" spans="1:62" ht="25" customHeight="1" x14ac:dyDescent="0.35">
      <c r="A96" s="8" t="s">
        <v>135</v>
      </c>
      <c r="B96" s="158" t="s">
        <v>277</v>
      </c>
      <c r="C96" s="8" t="s">
        <v>881</v>
      </c>
      <c r="D96" s="8" t="s">
        <v>884</v>
      </c>
      <c r="E96" s="8" t="s">
        <v>315</v>
      </c>
      <c r="F96" s="8">
        <v>1</v>
      </c>
      <c r="G96" s="55" t="s">
        <v>312</v>
      </c>
      <c r="H96" s="65">
        <v>0</v>
      </c>
      <c r="I96" s="55" t="s">
        <v>279</v>
      </c>
      <c r="J96" s="65">
        <v>1</v>
      </c>
      <c r="K96" s="55" t="s">
        <v>312</v>
      </c>
      <c r="L96" s="183">
        <v>1</v>
      </c>
      <c r="M96" s="55" t="s">
        <v>770</v>
      </c>
      <c r="N96" s="55" t="s">
        <v>771</v>
      </c>
      <c r="O96" s="55" t="s">
        <v>775</v>
      </c>
      <c r="P96" s="55" t="s">
        <v>777</v>
      </c>
      <c r="Q96" s="73" t="s">
        <v>838</v>
      </c>
      <c r="R96" s="230" t="s">
        <v>277</v>
      </c>
      <c r="S96" s="8" t="s">
        <v>288</v>
      </c>
      <c r="T96" s="8">
        <v>943</v>
      </c>
      <c r="U96" s="8">
        <v>31</v>
      </c>
      <c r="V96" s="8">
        <v>3</v>
      </c>
      <c r="W96" s="84">
        <v>3</v>
      </c>
      <c r="X96" s="86">
        <v>0.33333333333333331</v>
      </c>
      <c r="Y96" s="8">
        <v>6</v>
      </c>
      <c r="Z96" s="8">
        <v>7</v>
      </c>
      <c r="AA96" s="8">
        <v>15</v>
      </c>
      <c r="AB96" s="8">
        <v>18</v>
      </c>
      <c r="AC96" s="8">
        <v>1</v>
      </c>
      <c r="AD96" s="8">
        <v>0</v>
      </c>
      <c r="AE96" s="8">
        <v>3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13">
        <v>3</v>
      </c>
      <c r="AL96" s="8">
        <v>0</v>
      </c>
      <c r="AM96" s="164">
        <v>3</v>
      </c>
      <c r="AN96" s="9">
        <v>1</v>
      </c>
      <c r="AO96" s="9">
        <v>9.6774193548387094E-2</v>
      </c>
      <c r="AP96" s="9">
        <v>1</v>
      </c>
      <c r="AQ96" s="9">
        <v>0</v>
      </c>
      <c r="AR96" s="9">
        <v>0</v>
      </c>
      <c r="AS96" s="9">
        <v>0</v>
      </c>
      <c r="AT96" s="78">
        <v>1</v>
      </c>
      <c r="AU96" s="78">
        <v>3.1779661016949155E-3</v>
      </c>
      <c r="AV96" s="79">
        <v>9.6774193548387094E-2</v>
      </c>
      <c r="AW96" s="9">
        <v>1</v>
      </c>
      <c r="AX96" s="9">
        <v>1.1666666666666601</v>
      </c>
      <c r="AY96" s="47">
        <v>1</v>
      </c>
      <c r="AZ96" s="47">
        <v>3.2258064516129031E-2</v>
      </c>
      <c r="BA96" s="9">
        <v>9.6774193548387094E-2</v>
      </c>
      <c r="BB96" s="139">
        <v>305</v>
      </c>
      <c r="BC96" s="139">
        <v>981</v>
      </c>
      <c r="BD96" s="139" t="s">
        <v>569</v>
      </c>
      <c r="BE96" s="139" t="s">
        <v>570</v>
      </c>
      <c r="BF96" s="139">
        <v>2925</v>
      </c>
      <c r="BG96" s="139">
        <v>96</v>
      </c>
      <c r="BH96" s="9">
        <v>0.3223931623931624</v>
      </c>
      <c r="BI96" s="140">
        <v>9.8360655737704927E-3</v>
      </c>
      <c r="BJ96" s="240">
        <f t="shared" si="1"/>
        <v>0.33538461538461539</v>
      </c>
    </row>
    <row r="97" spans="1:62" ht="25" customHeight="1" x14ac:dyDescent="0.35">
      <c r="A97" s="8" t="s">
        <v>107</v>
      </c>
      <c r="B97" s="158" t="s">
        <v>277</v>
      </c>
      <c r="C97" s="8" t="s">
        <v>881</v>
      </c>
      <c r="D97" s="8" t="s">
        <v>279</v>
      </c>
      <c r="E97" s="8" t="s">
        <v>284</v>
      </c>
      <c r="F97" s="8">
        <v>2</v>
      </c>
      <c r="G97" s="55" t="s">
        <v>350</v>
      </c>
      <c r="H97" s="65">
        <v>0</v>
      </c>
      <c r="I97" s="55" t="s">
        <v>279</v>
      </c>
      <c r="J97" s="65">
        <v>2</v>
      </c>
      <c r="K97" s="55" t="s">
        <v>350</v>
      </c>
      <c r="L97" s="183">
        <v>1</v>
      </c>
      <c r="M97" s="55" t="s">
        <v>770</v>
      </c>
      <c r="N97" s="55" t="s">
        <v>771</v>
      </c>
      <c r="O97" s="55" t="s">
        <v>775</v>
      </c>
      <c r="P97" s="55" t="s">
        <v>777</v>
      </c>
      <c r="Q97" s="73" t="s">
        <v>845</v>
      </c>
      <c r="R97" s="230" t="s">
        <v>277</v>
      </c>
      <c r="S97" s="8" t="s">
        <v>278</v>
      </c>
      <c r="T97" s="8">
        <v>1074</v>
      </c>
      <c r="U97" s="8">
        <v>36</v>
      </c>
      <c r="V97" s="8">
        <v>3</v>
      </c>
      <c r="W97" s="84">
        <v>4</v>
      </c>
      <c r="X97" s="86">
        <v>0.5</v>
      </c>
      <c r="Y97" s="8">
        <v>3</v>
      </c>
      <c r="Z97" s="8">
        <v>3</v>
      </c>
      <c r="AA97" s="8">
        <v>10</v>
      </c>
      <c r="AB97" s="8">
        <v>11</v>
      </c>
      <c r="AC97" s="8">
        <v>0</v>
      </c>
      <c r="AD97" s="8">
        <v>0</v>
      </c>
      <c r="AE97" s="8">
        <v>0</v>
      </c>
      <c r="AF97" s="8">
        <v>0</v>
      </c>
      <c r="AG97" s="8">
        <v>2</v>
      </c>
      <c r="AH97" s="8">
        <v>1</v>
      </c>
      <c r="AI97" s="8">
        <v>0</v>
      </c>
      <c r="AJ97" s="8">
        <v>0</v>
      </c>
      <c r="AK97" s="13">
        <v>2</v>
      </c>
      <c r="AL97" s="8">
        <v>1</v>
      </c>
      <c r="AM97" s="164">
        <v>3</v>
      </c>
      <c r="AN97" s="9">
        <v>0.5</v>
      </c>
      <c r="AO97" s="9">
        <v>5.5555555555555497E-2</v>
      </c>
      <c r="AP97" s="9">
        <v>0.66666666666666596</v>
      </c>
      <c r="AQ97" s="9">
        <v>0.25</v>
      </c>
      <c r="AR97" s="9">
        <v>2.77777777777777E-2</v>
      </c>
      <c r="AS97" s="9">
        <v>0.33333333333333298</v>
      </c>
      <c r="AT97" s="78">
        <v>0.75</v>
      </c>
      <c r="AU97" s="78">
        <v>2.7906976744186047E-3</v>
      </c>
      <c r="AV97" s="79">
        <v>8.3333333333333301E-2</v>
      </c>
      <c r="AW97" s="9">
        <v>1</v>
      </c>
      <c r="AX97" s="9">
        <v>1</v>
      </c>
      <c r="AY97" s="47">
        <v>0.66666666666666663</v>
      </c>
      <c r="AZ97" s="47">
        <v>5.5555555555555552E-2</v>
      </c>
      <c r="BA97" s="9">
        <v>0.1111111111111111</v>
      </c>
      <c r="BB97" s="139">
        <v>294</v>
      </c>
      <c r="BC97" s="139">
        <v>951</v>
      </c>
      <c r="BD97" s="139" t="s">
        <v>510</v>
      </c>
      <c r="BE97" s="139" t="s">
        <v>511</v>
      </c>
      <c r="BF97" s="139">
        <v>1963</v>
      </c>
      <c r="BG97" s="139">
        <v>64</v>
      </c>
      <c r="BH97" s="9">
        <v>0.54712175241976568</v>
      </c>
      <c r="BI97" s="140">
        <v>1.3605442176870748E-2</v>
      </c>
      <c r="BJ97" s="240">
        <f t="shared" si="1"/>
        <v>0.48446255731023941</v>
      </c>
    </row>
    <row r="98" spans="1:62" ht="25" customHeight="1" x14ac:dyDescent="0.35">
      <c r="A98" s="8" t="s">
        <v>191</v>
      </c>
      <c r="B98" s="158" t="s">
        <v>277</v>
      </c>
      <c r="C98" s="8" t="s">
        <v>873</v>
      </c>
      <c r="D98" s="8" t="s">
        <v>279</v>
      </c>
      <c r="E98" s="8" t="s">
        <v>284</v>
      </c>
      <c r="F98" s="8">
        <v>1</v>
      </c>
      <c r="G98" s="55" t="s">
        <v>312</v>
      </c>
      <c r="H98" s="65">
        <v>0</v>
      </c>
      <c r="I98" s="55" t="s">
        <v>279</v>
      </c>
      <c r="J98" s="65">
        <v>1</v>
      </c>
      <c r="K98" s="55" t="s">
        <v>312</v>
      </c>
      <c r="L98" s="183">
        <v>1</v>
      </c>
      <c r="M98" s="55" t="s">
        <v>770</v>
      </c>
      <c r="N98" s="55" t="s">
        <v>771</v>
      </c>
      <c r="O98" s="55" t="s">
        <v>775</v>
      </c>
      <c r="P98" s="55" t="s">
        <v>777</v>
      </c>
      <c r="Q98" s="73" t="s">
        <v>838</v>
      </c>
      <c r="R98" s="230" t="s">
        <v>277</v>
      </c>
      <c r="S98" s="8" t="s">
        <v>839</v>
      </c>
      <c r="T98" s="8">
        <v>1110</v>
      </c>
      <c r="U98" s="8">
        <v>37</v>
      </c>
      <c r="V98" s="8">
        <v>4</v>
      </c>
      <c r="W98" s="84">
        <v>3</v>
      </c>
      <c r="X98" s="86">
        <v>0.33333333333333331</v>
      </c>
      <c r="Y98" s="8">
        <v>1</v>
      </c>
      <c r="Z98" s="8">
        <v>1</v>
      </c>
      <c r="AA98" s="8">
        <v>11</v>
      </c>
      <c r="AB98" s="8">
        <v>11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3</v>
      </c>
      <c r="AJ98" s="8">
        <v>0</v>
      </c>
      <c r="AK98" s="13">
        <v>0</v>
      </c>
      <c r="AL98" s="8">
        <v>3</v>
      </c>
      <c r="AM98" s="164">
        <v>3</v>
      </c>
      <c r="AN98" s="9">
        <v>0</v>
      </c>
      <c r="AO98" s="9">
        <v>0</v>
      </c>
      <c r="AP98" s="9">
        <v>0</v>
      </c>
      <c r="AQ98" s="9">
        <v>1</v>
      </c>
      <c r="AR98" s="9">
        <v>8.1081081081081002E-2</v>
      </c>
      <c r="AS98" s="9">
        <v>0.75</v>
      </c>
      <c r="AT98" s="78">
        <v>1</v>
      </c>
      <c r="AU98" s="78">
        <v>2.7002700270027003E-3</v>
      </c>
      <c r="AV98" s="79">
        <v>8.1081081081081002E-2</v>
      </c>
      <c r="AW98" s="9">
        <v>0.75</v>
      </c>
      <c r="AX98" s="9">
        <v>1</v>
      </c>
      <c r="AY98" s="47">
        <v>0</v>
      </c>
      <c r="AZ98" s="47">
        <v>2.7027027027027029E-2</v>
      </c>
      <c r="BA98" s="9">
        <v>8.1081081081081086E-2</v>
      </c>
      <c r="BB98" s="139">
        <v>1504</v>
      </c>
      <c r="BC98" s="139">
        <v>10402</v>
      </c>
      <c r="BD98" s="139" t="s">
        <v>697</v>
      </c>
      <c r="BE98" s="139" t="s">
        <v>698</v>
      </c>
      <c r="BF98" s="139">
        <v>3152</v>
      </c>
      <c r="BG98" s="139">
        <v>103</v>
      </c>
      <c r="BH98" s="9">
        <v>0.35215736040609136</v>
      </c>
      <c r="BI98" s="140">
        <v>1.9946808510638296E-3</v>
      </c>
      <c r="BJ98" s="240">
        <f t="shared" si="1"/>
        <v>3.3001269035532994</v>
      </c>
    </row>
    <row r="99" spans="1:62" ht="25" customHeight="1" x14ac:dyDescent="0.35">
      <c r="A99" s="8" t="s">
        <v>205</v>
      </c>
      <c r="B99" s="158" t="s">
        <v>277</v>
      </c>
      <c r="C99" s="8" t="s">
        <v>873</v>
      </c>
      <c r="D99" s="8" t="s">
        <v>279</v>
      </c>
      <c r="E99" s="8" t="s">
        <v>284</v>
      </c>
      <c r="F99" s="8">
        <v>1</v>
      </c>
      <c r="G99" s="55" t="s">
        <v>312</v>
      </c>
      <c r="H99" s="65">
        <v>0</v>
      </c>
      <c r="I99" s="55" t="s">
        <v>279</v>
      </c>
      <c r="J99" s="65">
        <v>1</v>
      </c>
      <c r="K99" s="55" t="s">
        <v>312</v>
      </c>
      <c r="L99" s="183">
        <v>1</v>
      </c>
      <c r="M99" s="55" t="s">
        <v>770</v>
      </c>
      <c r="N99" s="55" t="s">
        <v>771</v>
      </c>
      <c r="O99" s="55" t="s">
        <v>775</v>
      </c>
      <c r="P99" s="55" t="s">
        <v>777</v>
      </c>
      <c r="Q99" s="73" t="s">
        <v>838</v>
      </c>
      <c r="R99" s="230" t="s">
        <v>277</v>
      </c>
      <c r="S99" s="8" t="s">
        <v>839</v>
      </c>
      <c r="T99" s="8">
        <v>1865</v>
      </c>
      <c r="U99" s="8">
        <v>62</v>
      </c>
      <c r="V99" s="8">
        <v>6</v>
      </c>
      <c r="W99" s="84">
        <v>4</v>
      </c>
      <c r="X99" s="86">
        <v>0.25</v>
      </c>
      <c r="Y99" s="8">
        <v>3</v>
      </c>
      <c r="Z99" s="8">
        <v>3</v>
      </c>
      <c r="AA99" s="8">
        <v>24</v>
      </c>
      <c r="AB99" s="8">
        <v>24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9</v>
      </c>
      <c r="AJ99" s="8">
        <v>0</v>
      </c>
      <c r="AK99" s="13">
        <v>0</v>
      </c>
      <c r="AL99" s="8">
        <v>9</v>
      </c>
      <c r="AM99" s="164">
        <v>9</v>
      </c>
      <c r="AN99" s="9">
        <v>0</v>
      </c>
      <c r="AO99" s="9">
        <v>0</v>
      </c>
      <c r="AP99" s="9">
        <v>0</v>
      </c>
      <c r="AQ99" s="9">
        <v>2.25</v>
      </c>
      <c r="AR99" s="9">
        <v>0.14516129032257999</v>
      </c>
      <c r="AS99" s="9">
        <v>1.5</v>
      </c>
      <c r="AT99" s="78">
        <v>2.25</v>
      </c>
      <c r="AU99" s="78">
        <v>4.8231511254019296E-3</v>
      </c>
      <c r="AV99" s="79">
        <v>0.14516129032257999</v>
      </c>
      <c r="AW99" s="9">
        <v>1.5</v>
      </c>
      <c r="AX99" s="9">
        <v>1</v>
      </c>
      <c r="AY99" s="47">
        <v>0</v>
      </c>
      <c r="AZ99" s="47">
        <v>1.6129032258064516E-2</v>
      </c>
      <c r="BA99" s="9">
        <v>6.4516129032258063E-2</v>
      </c>
      <c r="BB99" s="139">
        <v>1393</v>
      </c>
      <c r="BC99" s="139">
        <v>6695</v>
      </c>
      <c r="BD99" s="139" t="s">
        <v>729</v>
      </c>
      <c r="BE99" s="139" t="s">
        <v>730</v>
      </c>
      <c r="BF99" s="139">
        <v>2011</v>
      </c>
      <c r="BG99" s="139">
        <v>66</v>
      </c>
      <c r="BH99" s="9">
        <v>0.92739930382894087</v>
      </c>
      <c r="BI99" s="140">
        <v>2.871500358937545E-3</v>
      </c>
      <c r="BJ99" s="240">
        <f t="shared" si="1"/>
        <v>3.3291894579811041</v>
      </c>
    </row>
    <row r="100" spans="1:62" ht="25" customHeight="1" x14ac:dyDescent="0.35">
      <c r="A100" s="8" t="s">
        <v>186</v>
      </c>
      <c r="B100" s="158" t="s">
        <v>277</v>
      </c>
      <c r="C100" s="8" t="s">
        <v>873</v>
      </c>
      <c r="D100" s="8" t="s">
        <v>279</v>
      </c>
      <c r="E100" s="8" t="s">
        <v>284</v>
      </c>
      <c r="F100" s="8">
        <v>2</v>
      </c>
      <c r="G100" s="55" t="s">
        <v>350</v>
      </c>
      <c r="H100" s="65">
        <v>0</v>
      </c>
      <c r="I100" s="55" t="s">
        <v>279</v>
      </c>
      <c r="J100" s="65">
        <v>2</v>
      </c>
      <c r="K100" s="55" t="s">
        <v>350</v>
      </c>
      <c r="L100" s="183">
        <v>1</v>
      </c>
      <c r="M100" s="55" t="s">
        <v>770</v>
      </c>
      <c r="N100" s="55" t="s">
        <v>771</v>
      </c>
      <c r="O100" s="55" t="s">
        <v>775</v>
      </c>
      <c r="P100" s="55" t="s">
        <v>777</v>
      </c>
      <c r="Q100" s="73" t="s">
        <v>845</v>
      </c>
      <c r="R100" s="230" t="s">
        <v>277</v>
      </c>
      <c r="S100" s="8" t="s">
        <v>839</v>
      </c>
      <c r="T100" s="8">
        <v>2987</v>
      </c>
      <c r="U100" s="8">
        <v>99</v>
      </c>
      <c r="V100" s="8">
        <v>9</v>
      </c>
      <c r="W100" s="84">
        <v>3</v>
      </c>
      <c r="X100" s="86">
        <v>0.66666666666666663</v>
      </c>
      <c r="Y100" s="8">
        <v>2</v>
      </c>
      <c r="Z100" s="8">
        <v>2</v>
      </c>
      <c r="AA100" s="8">
        <v>8</v>
      </c>
      <c r="AB100" s="8">
        <v>8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2</v>
      </c>
      <c r="AJ100" s="8">
        <v>0</v>
      </c>
      <c r="AK100" s="13">
        <v>0</v>
      </c>
      <c r="AL100" s="8">
        <v>2</v>
      </c>
      <c r="AM100" s="164">
        <v>2</v>
      </c>
      <c r="AN100" s="9">
        <v>0</v>
      </c>
      <c r="AO100" s="9">
        <v>0</v>
      </c>
      <c r="AP100" s="9">
        <v>0</v>
      </c>
      <c r="AQ100" s="9">
        <v>0.66666666666666596</v>
      </c>
      <c r="AR100" s="9">
        <v>2.02020202020202E-2</v>
      </c>
      <c r="AS100" s="9">
        <v>0.22222222222222199</v>
      </c>
      <c r="AT100" s="78">
        <v>0.66666666666666596</v>
      </c>
      <c r="AU100" s="78">
        <v>6.6934404283801872E-4</v>
      </c>
      <c r="AV100" s="79">
        <v>2.02020202020202E-2</v>
      </c>
      <c r="AW100" s="9">
        <v>0.22222222222222199</v>
      </c>
      <c r="AX100" s="9">
        <v>1</v>
      </c>
      <c r="AY100" s="47">
        <v>0</v>
      </c>
      <c r="AZ100" s="47">
        <v>2.0202020202020204E-2</v>
      </c>
      <c r="BA100" s="9">
        <v>3.0303030303030304E-2</v>
      </c>
      <c r="BB100" s="139">
        <v>1362</v>
      </c>
      <c r="BC100" s="139">
        <v>7545</v>
      </c>
      <c r="BD100" s="139" t="s">
        <v>687</v>
      </c>
      <c r="BE100" s="139" t="s">
        <v>688</v>
      </c>
      <c r="BF100" s="139">
        <v>4732</v>
      </c>
      <c r="BG100" s="139">
        <v>155</v>
      </c>
      <c r="BH100" s="9">
        <v>0.63123415046491971</v>
      </c>
      <c r="BI100" s="140">
        <v>2.2026431718061676E-3</v>
      </c>
      <c r="BJ100" s="240">
        <f t="shared" si="1"/>
        <v>1.5944632290786136</v>
      </c>
    </row>
    <row r="101" spans="1:62" ht="25" customHeight="1" x14ac:dyDescent="0.35">
      <c r="A101" s="24" t="s">
        <v>175</v>
      </c>
      <c r="B101" s="159" t="s">
        <v>287</v>
      </c>
      <c r="C101" s="24" t="s">
        <v>872</v>
      </c>
      <c r="D101" s="24" t="s">
        <v>328</v>
      </c>
      <c r="E101" s="24" t="s">
        <v>318</v>
      </c>
      <c r="F101" s="39">
        <v>1</v>
      </c>
      <c r="G101" s="56" t="s">
        <v>312</v>
      </c>
      <c r="H101" s="66">
        <v>1</v>
      </c>
      <c r="I101" s="63" t="s">
        <v>303</v>
      </c>
      <c r="J101" s="71">
        <v>0</v>
      </c>
      <c r="K101" s="56" t="s">
        <v>279</v>
      </c>
      <c r="L101" s="184">
        <v>0</v>
      </c>
      <c r="M101" s="56" t="s">
        <v>770</v>
      </c>
      <c r="N101" s="56" t="s">
        <v>771</v>
      </c>
      <c r="O101" s="56" t="s">
        <v>775</v>
      </c>
      <c r="P101" s="56" t="s">
        <v>777</v>
      </c>
      <c r="Q101" s="74" t="s">
        <v>840</v>
      </c>
      <c r="R101" s="229" t="s">
        <v>331</v>
      </c>
      <c r="S101" s="26" t="s">
        <v>288</v>
      </c>
      <c r="T101" s="24">
        <v>2</v>
      </c>
      <c r="U101" s="24">
        <v>1</v>
      </c>
      <c r="V101" s="24">
        <v>1</v>
      </c>
      <c r="W101" s="87">
        <v>2</v>
      </c>
      <c r="X101" s="88">
        <v>0.5</v>
      </c>
      <c r="Y101" s="24">
        <v>1</v>
      </c>
      <c r="Z101" s="24">
        <v>5</v>
      </c>
      <c r="AA101" s="24">
        <v>6</v>
      </c>
      <c r="AB101" s="24">
        <v>23</v>
      </c>
      <c r="AC101" s="24">
        <v>4</v>
      </c>
      <c r="AD101" s="24">
        <v>0</v>
      </c>
      <c r="AE101" s="24">
        <v>16</v>
      </c>
      <c r="AF101" s="24">
        <v>0</v>
      </c>
      <c r="AG101" s="24">
        <v>1</v>
      </c>
      <c r="AH101" s="24">
        <v>0</v>
      </c>
      <c r="AI101" s="24">
        <v>0</v>
      </c>
      <c r="AJ101" s="24">
        <v>0</v>
      </c>
      <c r="AK101" s="24">
        <v>17</v>
      </c>
      <c r="AL101" s="24">
        <v>0</v>
      </c>
      <c r="AM101" s="165">
        <v>17</v>
      </c>
      <c r="AN101" s="22">
        <v>8.5</v>
      </c>
      <c r="AO101" s="22">
        <v>17</v>
      </c>
      <c r="AP101" s="22">
        <v>17</v>
      </c>
      <c r="AQ101" s="22">
        <v>0</v>
      </c>
      <c r="AR101" s="22">
        <v>0</v>
      </c>
      <c r="AS101" s="22">
        <v>0</v>
      </c>
      <c r="AT101" s="77">
        <v>8.5</v>
      </c>
      <c r="AU101" s="77">
        <v>5.666666666666667</v>
      </c>
      <c r="AV101" s="103">
        <v>17</v>
      </c>
      <c r="AW101" s="22">
        <v>17</v>
      </c>
      <c r="AX101" s="22">
        <v>5</v>
      </c>
      <c r="AY101" s="45">
        <v>1</v>
      </c>
      <c r="AZ101" s="45">
        <v>1</v>
      </c>
      <c r="BA101" s="22">
        <v>2</v>
      </c>
      <c r="BB101" s="104">
        <v>146</v>
      </c>
      <c r="BC101" s="104">
        <v>1217</v>
      </c>
      <c r="BD101" s="104" t="s">
        <v>659</v>
      </c>
      <c r="BE101" s="104" t="s">
        <v>660</v>
      </c>
      <c r="BF101" s="104">
        <v>173</v>
      </c>
      <c r="BG101" s="104">
        <v>5</v>
      </c>
      <c r="BH101" s="22">
        <v>1.1560693641618497E-2</v>
      </c>
      <c r="BI101" s="105">
        <v>1.3698630136986301E-2</v>
      </c>
      <c r="BJ101" s="241">
        <f t="shared" si="1"/>
        <v>7.0346820809248554</v>
      </c>
    </row>
    <row r="102" spans="1:62" ht="25" customHeight="1" x14ac:dyDescent="0.35">
      <c r="A102" s="24" t="s">
        <v>217</v>
      </c>
      <c r="B102" s="159" t="s">
        <v>287</v>
      </c>
      <c r="C102" s="24" t="s">
        <v>872</v>
      </c>
      <c r="D102" s="24" t="s">
        <v>884</v>
      </c>
      <c r="E102" s="24" t="s">
        <v>314</v>
      </c>
      <c r="F102" s="39">
        <v>2</v>
      </c>
      <c r="G102" s="56" t="s">
        <v>350</v>
      </c>
      <c r="H102" s="66">
        <v>1</v>
      </c>
      <c r="I102" s="63" t="s">
        <v>303</v>
      </c>
      <c r="J102" s="71">
        <v>1</v>
      </c>
      <c r="K102" s="56" t="s">
        <v>312</v>
      </c>
      <c r="L102" s="184">
        <v>0.5</v>
      </c>
      <c r="M102" s="56" t="s">
        <v>770</v>
      </c>
      <c r="N102" s="56" t="s">
        <v>771</v>
      </c>
      <c r="O102" s="56" t="s">
        <v>775</v>
      </c>
      <c r="P102" s="56" t="s">
        <v>777</v>
      </c>
      <c r="Q102" s="74" t="s">
        <v>841</v>
      </c>
      <c r="R102" s="229" t="s">
        <v>331</v>
      </c>
      <c r="S102" s="26" t="s">
        <v>278</v>
      </c>
      <c r="T102" s="24">
        <v>7</v>
      </c>
      <c r="U102" s="24">
        <v>1</v>
      </c>
      <c r="V102" s="24">
        <v>1</v>
      </c>
      <c r="W102" s="87">
        <v>3</v>
      </c>
      <c r="X102" s="88">
        <v>0.66666666666666663</v>
      </c>
      <c r="Y102" s="24">
        <v>4</v>
      </c>
      <c r="Z102" s="24">
        <v>4</v>
      </c>
      <c r="AA102" s="24">
        <v>22</v>
      </c>
      <c r="AB102" s="24">
        <v>22</v>
      </c>
      <c r="AC102" s="24">
        <v>1</v>
      </c>
      <c r="AD102" s="24">
        <v>1</v>
      </c>
      <c r="AE102" s="24">
        <v>12</v>
      </c>
      <c r="AF102" s="24">
        <v>12</v>
      </c>
      <c r="AG102" s="24">
        <v>2</v>
      </c>
      <c r="AH102" s="24">
        <v>2</v>
      </c>
      <c r="AI102" s="24">
        <v>0</v>
      </c>
      <c r="AJ102" s="24">
        <v>0</v>
      </c>
      <c r="AK102" s="24">
        <v>14</v>
      </c>
      <c r="AL102" s="24">
        <v>14</v>
      </c>
      <c r="AM102" s="165">
        <v>28</v>
      </c>
      <c r="AN102" s="22">
        <v>4.6666666666666599</v>
      </c>
      <c r="AO102" s="22">
        <v>14</v>
      </c>
      <c r="AP102" s="22">
        <v>14</v>
      </c>
      <c r="AQ102" s="22">
        <v>4.6666666666666599</v>
      </c>
      <c r="AR102" s="22">
        <v>14</v>
      </c>
      <c r="AS102" s="22">
        <v>14</v>
      </c>
      <c r="AT102" s="77">
        <v>9.3333333333333304</v>
      </c>
      <c r="AU102" s="77">
        <v>3.5</v>
      </c>
      <c r="AV102" s="103">
        <v>28</v>
      </c>
      <c r="AW102" s="22">
        <v>28</v>
      </c>
      <c r="AX102" s="22">
        <v>1</v>
      </c>
      <c r="AY102" s="45">
        <v>0.5</v>
      </c>
      <c r="AZ102" s="45">
        <v>2</v>
      </c>
      <c r="BA102" s="22">
        <v>3</v>
      </c>
      <c r="BB102" s="104">
        <v>124</v>
      </c>
      <c r="BC102" s="104">
        <v>304</v>
      </c>
      <c r="BD102" s="104" t="s">
        <v>755</v>
      </c>
      <c r="BE102" s="104" t="s">
        <v>756</v>
      </c>
      <c r="BF102" s="104">
        <v>379</v>
      </c>
      <c r="BG102" s="104">
        <v>12</v>
      </c>
      <c r="BH102" s="22">
        <v>1.8469656992084433E-2</v>
      </c>
      <c r="BI102" s="105">
        <v>2.4193548387096774E-2</v>
      </c>
      <c r="BJ102" s="241">
        <f t="shared" si="1"/>
        <v>0.80211081794195249</v>
      </c>
    </row>
    <row r="103" spans="1:62" ht="25" customHeight="1" x14ac:dyDescent="0.35">
      <c r="A103" s="24" t="s">
        <v>38</v>
      </c>
      <c r="B103" s="159" t="s">
        <v>287</v>
      </c>
      <c r="C103" s="24" t="s">
        <v>872</v>
      </c>
      <c r="D103" s="24" t="s">
        <v>328</v>
      </c>
      <c r="E103" s="24" t="s">
        <v>284</v>
      </c>
      <c r="F103" s="39">
        <v>1</v>
      </c>
      <c r="G103" s="56" t="s">
        <v>312</v>
      </c>
      <c r="H103" s="66">
        <v>1</v>
      </c>
      <c r="I103" s="63" t="s">
        <v>303</v>
      </c>
      <c r="J103" s="71">
        <v>0</v>
      </c>
      <c r="K103" s="56" t="s">
        <v>279</v>
      </c>
      <c r="L103" s="184">
        <v>0</v>
      </c>
      <c r="M103" s="56" t="s">
        <v>770</v>
      </c>
      <c r="N103" s="56" t="s">
        <v>771</v>
      </c>
      <c r="O103" s="56" t="s">
        <v>775</v>
      </c>
      <c r="P103" s="56" t="s">
        <v>777</v>
      </c>
      <c r="Q103" s="74" t="s">
        <v>840</v>
      </c>
      <c r="R103" s="229" t="s">
        <v>331</v>
      </c>
      <c r="S103" s="24" t="s">
        <v>278</v>
      </c>
      <c r="T103" s="24">
        <v>9</v>
      </c>
      <c r="U103" s="24">
        <v>1</v>
      </c>
      <c r="V103" s="24">
        <v>1</v>
      </c>
      <c r="W103" s="87">
        <v>2</v>
      </c>
      <c r="X103" s="88">
        <v>0.5</v>
      </c>
      <c r="Y103" s="24">
        <v>4</v>
      </c>
      <c r="Z103" s="24">
        <v>4</v>
      </c>
      <c r="AA103" s="24">
        <v>12</v>
      </c>
      <c r="AB103" s="24">
        <v>17</v>
      </c>
      <c r="AC103" s="24">
        <v>2</v>
      </c>
      <c r="AD103" s="24">
        <v>2</v>
      </c>
      <c r="AE103" s="24">
        <v>10</v>
      </c>
      <c r="AF103" s="24">
        <v>6</v>
      </c>
      <c r="AG103" s="24">
        <v>1</v>
      </c>
      <c r="AH103" s="24">
        <v>0</v>
      </c>
      <c r="AI103" s="24">
        <v>2</v>
      </c>
      <c r="AJ103" s="24">
        <v>0</v>
      </c>
      <c r="AK103" s="24">
        <v>11</v>
      </c>
      <c r="AL103" s="24">
        <v>8</v>
      </c>
      <c r="AM103" s="165">
        <v>19</v>
      </c>
      <c r="AN103" s="22">
        <v>5.5</v>
      </c>
      <c r="AO103" s="22">
        <v>11</v>
      </c>
      <c r="AP103" s="22">
        <v>11</v>
      </c>
      <c r="AQ103" s="22">
        <v>4</v>
      </c>
      <c r="AR103" s="22">
        <v>8</v>
      </c>
      <c r="AS103" s="22">
        <v>8</v>
      </c>
      <c r="AT103" s="77">
        <v>9.5</v>
      </c>
      <c r="AU103" s="77">
        <v>1.9</v>
      </c>
      <c r="AV103" s="103">
        <v>19</v>
      </c>
      <c r="AW103" s="22">
        <v>19</v>
      </c>
      <c r="AX103" s="22">
        <v>1</v>
      </c>
      <c r="AY103" s="45">
        <v>0.57894736842105265</v>
      </c>
      <c r="AZ103" s="45">
        <v>1</v>
      </c>
      <c r="BA103" s="22">
        <v>2</v>
      </c>
      <c r="BB103" s="104">
        <v>74</v>
      </c>
      <c r="BC103" s="104">
        <v>89</v>
      </c>
      <c r="BD103" s="104" t="s">
        <v>466</v>
      </c>
      <c r="BE103" s="104" t="s">
        <v>467</v>
      </c>
      <c r="BF103" s="104">
        <v>862</v>
      </c>
      <c r="BG103" s="104">
        <v>28</v>
      </c>
      <c r="BH103" s="22">
        <v>1.0440835266821345E-2</v>
      </c>
      <c r="BI103" s="105">
        <v>2.7027027027027029E-2</v>
      </c>
      <c r="BJ103" s="241">
        <f t="shared" si="1"/>
        <v>0.10324825986078887</v>
      </c>
    </row>
    <row r="104" spans="1:62" ht="25" customHeight="1" x14ac:dyDescent="0.35">
      <c r="A104" s="24" t="s">
        <v>91</v>
      </c>
      <c r="B104" s="159" t="s">
        <v>287</v>
      </c>
      <c r="C104" s="24" t="s">
        <v>872</v>
      </c>
      <c r="D104" s="24" t="s">
        <v>328</v>
      </c>
      <c r="E104" s="24" t="s">
        <v>318</v>
      </c>
      <c r="F104" s="39">
        <v>1</v>
      </c>
      <c r="G104" s="56" t="s">
        <v>312</v>
      </c>
      <c r="H104" s="66">
        <v>1</v>
      </c>
      <c r="I104" s="63" t="s">
        <v>303</v>
      </c>
      <c r="J104" s="71">
        <v>0</v>
      </c>
      <c r="K104" s="56" t="s">
        <v>279</v>
      </c>
      <c r="L104" s="184">
        <v>0</v>
      </c>
      <c r="M104" s="56" t="s">
        <v>770</v>
      </c>
      <c r="N104" s="56" t="s">
        <v>771</v>
      </c>
      <c r="O104" s="56" t="s">
        <v>775</v>
      </c>
      <c r="P104" s="56" t="s">
        <v>777</v>
      </c>
      <c r="Q104" s="74" t="s">
        <v>840</v>
      </c>
      <c r="R104" s="229" t="s">
        <v>331</v>
      </c>
      <c r="S104" s="24" t="s">
        <v>278</v>
      </c>
      <c r="T104" s="24">
        <v>9</v>
      </c>
      <c r="U104" s="24">
        <v>1</v>
      </c>
      <c r="V104" s="24">
        <v>1</v>
      </c>
      <c r="W104" s="87">
        <v>2</v>
      </c>
      <c r="X104" s="88">
        <v>0.5</v>
      </c>
      <c r="Y104" s="24">
        <v>3</v>
      </c>
      <c r="Z104" s="24">
        <v>4</v>
      </c>
      <c r="AA104" s="24">
        <v>16</v>
      </c>
      <c r="AB104" s="24">
        <v>23</v>
      </c>
      <c r="AC104" s="24">
        <v>2</v>
      </c>
      <c r="AD104" s="24">
        <v>1</v>
      </c>
      <c r="AE104" s="24">
        <v>12</v>
      </c>
      <c r="AF104" s="24">
        <v>7</v>
      </c>
      <c r="AG104" s="24">
        <v>3</v>
      </c>
      <c r="AH104" s="24">
        <v>1</v>
      </c>
      <c r="AI104" s="24">
        <v>1</v>
      </c>
      <c r="AJ104" s="24">
        <v>0</v>
      </c>
      <c r="AK104" s="24">
        <v>15</v>
      </c>
      <c r="AL104" s="24">
        <v>9</v>
      </c>
      <c r="AM104" s="165">
        <v>24</v>
      </c>
      <c r="AN104" s="22">
        <v>7.5</v>
      </c>
      <c r="AO104" s="22">
        <v>15</v>
      </c>
      <c r="AP104" s="22">
        <v>15</v>
      </c>
      <c r="AQ104" s="22">
        <v>4.5</v>
      </c>
      <c r="AR104" s="22">
        <v>9</v>
      </c>
      <c r="AS104" s="22">
        <v>9</v>
      </c>
      <c r="AT104" s="77">
        <v>12</v>
      </c>
      <c r="AU104" s="77">
        <v>2.4</v>
      </c>
      <c r="AV104" s="103">
        <v>24</v>
      </c>
      <c r="AW104" s="22">
        <v>24</v>
      </c>
      <c r="AX104" s="22">
        <v>1.3333333333333299</v>
      </c>
      <c r="AY104" s="45">
        <v>0.625</v>
      </c>
      <c r="AZ104" s="45">
        <v>1</v>
      </c>
      <c r="BA104" s="22">
        <v>2</v>
      </c>
      <c r="BB104" s="104">
        <v>36</v>
      </c>
      <c r="BC104" s="104">
        <v>1029</v>
      </c>
      <c r="BD104" s="104" t="s">
        <v>470</v>
      </c>
      <c r="BE104" s="104" t="s">
        <v>471</v>
      </c>
      <c r="BF104" s="104">
        <v>990</v>
      </c>
      <c r="BG104" s="104">
        <v>32</v>
      </c>
      <c r="BH104" s="22">
        <v>9.0909090909090905E-3</v>
      </c>
      <c r="BI104" s="105">
        <v>5.5555555555555552E-2</v>
      </c>
      <c r="BJ104" s="241">
        <f t="shared" si="1"/>
        <v>1.0393939393939393</v>
      </c>
    </row>
    <row r="105" spans="1:62" ht="25" customHeight="1" x14ac:dyDescent="0.35">
      <c r="A105" s="24" t="s">
        <v>43</v>
      </c>
      <c r="B105" s="159" t="s">
        <v>287</v>
      </c>
      <c r="C105" s="24" t="s">
        <v>875</v>
      </c>
      <c r="D105" s="24" t="s">
        <v>884</v>
      </c>
      <c r="E105" s="24" t="s">
        <v>315</v>
      </c>
      <c r="F105" s="39">
        <v>2</v>
      </c>
      <c r="G105" s="56" t="s">
        <v>350</v>
      </c>
      <c r="H105" s="66">
        <v>0</v>
      </c>
      <c r="I105" s="63" t="s">
        <v>279</v>
      </c>
      <c r="J105" s="66">
        <v>2</v>
      </c>
      <c r="K105" s="56" t="s">
        <v>350</v>
      </c>
      <c r="L105" s="184">
        <v>1</v>
      </c>
      <c r="M105" s="56" t="s">
        <v>770</v>
      </c>
      <c r="N105" s="56" t="s">
        <v>771</v>
      </c>
      <c r="O105" s="56" t="s">
        <v>775</v>
      </c>
      <c r="P105" s="56" t="s">
        <v>777</v>
      </c>
      <c r="Q105" s="74" t="s">
        <v>845</v>
      </c>
      <c r="R105" s="229" t="s">
        <v>331</v>
      </c>
      <c r="S105" s="24" t="s">
        <v>302</v>
      </c>
      <c r="T105" s="24">
        <v>17</v>
      </c>
      <c r="U105" s="24">
        <v>1</v>
      </c>
      <c r="V105" s="24">
        <v>1</v>
      </c>
      <c r="W105" s="87">
        <v>3</v>
      </c>
      <c r="X105" s="88">
        <v>0.66666666666666663</v>
      </c>
      <c r="Y105" s="24">
        <v>4</v>
      </c>
      <c r="Z105" s="24">
        <v>6</v>
      </c>
      <c r="AA105" s="24">
        <v>35</v>
      </c>
      <c r="AB105" s="24">
        <v>45</v>
      </c>
      <c r="AC105" s="24">
        <v>2</v>
      </c>
      <c r="AD105" s="24">
        <v>0</v>
      </c>
      <c r="AE105" s="24">
        <v>10</v>
      </c>
      <c r="AF105" s="24">
        <v>0</v>
      </c>
      <c r="AG105" s="24">
        <v>0</v>
      </c>
      <c r="AH105" s="24">
        <v>0</v>
      </c>
      <c r="AI105" s="24">
        <v>1</v>
      </c>
      <c r="AJ105" s="24">
        <v>0</v>
      </c>
      <c r="AK105" s="24">
        <v>10</v>
      </c>
      <c r="AL105" s="24">
        <v>1</v>
      </c>
      <c r="AM105" s="165">
        <v>11</v>
      </c>
      <c r="AN105" s="22">
        <v>3.3333333333333299</v>
      </c>
      <c r="AO105" s="22">
        <v>10</v>
      </c>
      <c r="AP105" s="22">
        <v>10</v>
      </c>
      <c r="AQ105" s="22">
        <v>0.33333333333333298</v>
      </c>
      <c r="AR105" s="22">
        <v>1</v>
      </c>
      <c r="AS105" s="22">
        <v>1</v>
      </c>
      <c r="AT105" s="77">
        <v>3.6666666666666599</v>
      </c>
      <c r="AU105" s="77">
        <v>0.61111111111111116</v>
      </c>
      <c r="AV105" s="141">
        <v>11</v>
      </c>
      <c r="AW105" s="22">
        <v>11</v>
      </c>
      <c r="AX105" s="22">
        <v>1.5</v>
      </c>
      <c r="AY105" s="45">
        <v>0.90909090909090906</v>
      </c>
      <c r="AZ105" s="45">
        <v>2</v>
      </c>
      <c r="BA105" s="22">
        <v>3</v>
      </c>
      <c r="BB105" s="104">
        <v>55</v>
      </c>
      <c r="BC105" s="104">
        <v>581</v>
      </c>
      <c r="BD105" s="104" t="s">
        <v>545</v>
      </c>
      <c r="BE105" s="104" t="s">
        <v>546</v>
      </c>
      <c r="BF105" s="104">
        <v>427</v>
      </c>
      <c r="BG105" s="104">
        <v>13</v>
      </c>
      <c r="BH105" s="22">
        <v>3.9812646370023422E-2</v>
      </c>
      <c r="BI105" s="105">
        <v>5.4545454545454543E-2</v>
      </c>
      <c r="BJ105" s="241">
        <f t="shared" si="1"/>
        <v>1.360655737704918</v>
      </c>
    </row>
    <row r="106" spans="1:62" ht="25" customHeight="1" x14ac:dyDescent="0.35">
      <c r="A106" s="24" t="s">
        <v>53</v>
      </c>
      <c r="B106" s="159" t="s">
        <v>287</v>
      </c>
      <c r="C106" s="24" t="s">
        <v>875</v>
      </c>
      <c r="D106" s="24" t="s">
        <v>328</v>
      </c>
      <c r="E106" s="24" t="s">
        <v>315</v>
      </c>
      <c r="F106" s="39">
        <v>2</v>
      </c>
      <c r="G106" s="56" t="s">
        <v>350</v>
      </c>
      <c r="H106" s="66">
        <v>1</v>
      </c>
      <c r="I106" s="63" t="s">
        <v>303</v>
      </c>
      <c r="J106" s="71">
        <v>1</v>
      </c>
      <c r="K106" s="56" t="s">
        <v>312</v>
      </c>
      <c r="L106" s="184">
        <v>0.5</v>
      </c>
      <c r="M106" s="56" t="s">
        <v>770</v>
      </c>
      <c r="N106" s="56" t="s">
        <v>771</v>
      </c>
      <c r="O106" s="56" t="s">
        <v>775</v>
      </c>
      <c r="P106" s="56" t="s">
        <v>777</v>
      </c>
      <c r="Q106" s="74" t="s">
        <v>841</v>
      </c>
      <c r="R106" s="229" t="s">
        <v>332</v>
      </c>
      <c r="S106" s="24" t="s">
        <v>278</v>
      </c>
      <c r="T106" s="24">
        <v>25</v>
      </c>
      <c r="U106" s="24">
        <v>1</v>
      </c>
      <c r="V106" s="24">
        <v>1</v>
      </c>
      <c r="W106" s="87">
        <v>3</v>
      </c>
      <c r="X106" s="88">
        <v>0.66666666666666663</v>
      </c>
      <c r="Y106" s="24">
        <v>1</v>
      </c>
      <c r="Z106" s="24">
        <v>4</v>
      </c>
      <c r="AA106" s="24">
        <v>8</v>
      </c>
      <c r="AB106" s="24">
        <v>23</v>
      </c>
      <c r="AC106" s="24">
        <v>4</v>
      </c>
      <c r="AD106" s="24">
        <v>1</v>
      </c>
      <c r="AE106" s="24">
        <v>23</v>
      </c>
      <c r="AF106" s="24">
        <v>8</v>
      </c>
      <c r="AG106" s="24">
        <v>0</v>
      </c>
      <c r="AH106" s="24">
        <v>0</v>
      </c>
      <c r="AI106" s="24">
        <v>0</v>
      </c>
      <c r="AJ106" s="24">
        <v>0</v>
      </c>
      <c r="AK106" s="24">
        <v>23</v>
      </c>
      <c r="AL106" s="24">
        <v>8</v>
      </c>
      <c r="AM106" s="165">
        <v>31</v>
      </c>
      <c r="AN106" s="22">
        <v>7.6666666666666599</v>
      </c>
      <c r="AO106" s="22">
        <v>23</v>
      </c>
      <c r="AP106" s="22">
        <v>23</v>
      </c>
      <c r="AQ106" s="22">
        <v>2.6666666666666599</v>
      </c>
      <c r="AR106" s="22">
        <v>8</v>
      </c>
      <c r="AS106" s="22">
        <v>8</v>
      </c>
      <c r="AT106" s="77">
        <v>10.3333333333333</v>
      </c>
      <c r="AU106" s="77">
        <v>1.1923076923076923</v>
      </c>
      <c r="AV106" s="103">
        <v>31</v>
      </c>
      <c r="AW106" s="22">
        <v>31</v>
      </c>
      <c r="AX106" s="22">
        <v>4</v>
      </c>
      <c r="AY106" s="45">
        <v>0.74193548387096775</v>
      </c>
      <c r="AZ106" s="45">
        <v>2</v>
      </c>
      <c r="BA106" s="22">
        <v>3</v>
      </c>
      <c r="BB106" s="104">
        <v>485</v>
      </c>
      <c r="BC106" s="104">
        <v>1561</v>
      </c>
      <c r="BD106" s="104" t="s">
        <v>717</v>
      </c>
      <c r="BE106" s="104" t="s">
        <v>718</v>
      </c>
      <c r="BF106" s="104">
        <v>1199</v>
      </c>
      <c r="BG106" s="104">
        <v>39</v>
      </c>
      <c r="BH106" s="22">
        <v>2.0850708924103418E-2</v>
      </c>
      <c r="BI106" s="105">
        <v>6.1855670103092781E-3</v>
      </c>
      <c r="BJ106" s="241">
        <f t="shared" si="1"/>
        <v>1.3019182652210175</v>
      </c>
    </row>
    <row r="107" spans="1:62" ht="25" customHeight="1" x14ac:dyDescent="0.35">
      <c r="A107" s="24" t="s">
        <v>46</v>
      </c>
      <c r="B107" s="159" t="s">
        <v>287</v>
      </c>
      <c r="C107" s="24" t="s">
        <v>875</v>
      </c>
      <c r="D107" s="24" t="s">
        <v>885</v>
      </c>
      <c r="E107" s="24" t="s">
        <v>284</v>
      </c>
      <c r="F107" s="39">
        <v>2</v>
      </c>
      <c r="G107" s="56" t="s">
        <v>350</v>
      </c>
      <c r="H107" s="66">
        <v>1</v>
      </c>
      <c r="I107" s="63" t="s">
        <v>303</v>
      </c>
      <c r="J107" s="71">
        <v>1</v>
      </c>
      <c r="K107" s="56" t="s">
        <v>312</v>
      </c>
      <c r="L107" s="184">
        <v>0.5</v>
      </c>
      <c r="M107" s="56" t="s">
        <v>770</v>
      </c>
      <c r="N107" s="56" t="s">
        <v>771</v>
      </c>
      <c r="O107" s="56" t="s">
        <v>775</v>
      </c>
      <c r="P107" s="56" t="s">
        <v>777</v>
      </c>
      <c r="Q107" s="74" t="s">
        <v>841</v>
      </c>
      <c r="R107" s="229" t="s">
        <v>333</v>
      </c>
      <c r="S107" s="24" t="s">
        <v>278</v>
      </c>
      <c r="T107" s="24">
        <v>29</v>
      </c>
      <c r="U107" s="24">
        <v>1</v>
      </c>
      <c r="V107" s="24">
        <v>1</v>
      </c>
      <c r="W107" s="87">
        <v>6</v>
      </c>
      <c r="X107" s="88">
        <v>0.33333333333333331</v>
      </c>
      <c r="Y107" s="24">
        <v>20</v>
      </c>
      <c r="Z107" s="24">
        <v>18</v>
      </c>
      <c r="AA107" s="24">
        <v>71</v>
      </c>
      <c r="AB107" s="24">
        <v>58</v>
      </c>
      <c r="AC107" s="24">
        <v>18</v>
      </c>
      <c r="AD107" s="24">
        <v>20</v>
      </c>
      <c r="AE107" s="24">
        <v>58</v>
      </c>
      <c r="AF107" s="24">
        <v>74</v>
      </c>
      <c r="AG107" s="24">
        <v>4</v>
      </c>
      <c r="AH107" s="24">
        <v>1</v>
      </c>
      <c r="AI107" s="24">
        <v>0</v>
      </c>
      <c r="AJ107" s="24">
        <v>0</v>
      </c>
      <c r="AK107" s="24">
        <v>62</v>
      </c>
      <c r="AL107" s="24">
        <v>75</v>
      </c>
      <c r="AM107" s="165">
        <v>137</v>
      </c>
      <c r="AN107" s="22">
        <v>10.3333333333333</v>
      </c>
      <c r="AO107" s="22">
        <v>62</v>
      </c>
      <c r="AP107" s="22">
        <v>62</v>
      </c>
      <c r="AQ107" s="22">
        <v>12.5</v>
      </c>
      <c r="AR107" s="22">
        <v>75</v>
      </c>
      <c r="AS107" s="22">
        <v>75</v>
      </c>
      <c r="AT107" s="77">
        <v>22.8333333333333</v>
      </c>
      <c r="AU107" s="77">
        <v>4.5666666666666664</v>
      </c>
      <c r="AV107" s="103">
        <v>137</v>
      </c>
      <c r="AW107" s="22">
        <v>137</v>
      </c>
      <c r="AX107" s="22">
        <v>0.9</v>
      </c>
      <c r="AY107" s="45">
        <v>0.45255474452554745</v>
      </c>
      <c r="AZ107" s="45">
        <v>2</v>
      </c>
      <c r="BA107" s="22">
        <v>6</v>
      </c>
      <c r="BB107" s="104">
        <v>160</v>
      </c>
      <c r="BC107" s="104">
        <v>224</v>
      </c>
      <c r="BD107" s="104" t="s">
        <v>619</v>
      </c>
      <c r="BE107" s="104" t="s">
        <v>620</v>
      </c>
      <c r="BF107" s="104">
        <v>120</v>
      </c>
      <c r="BG107" s="104">
        <v>3</v>
      </c>
      <c r="BH107" s="22">
        <v>0.24166666666666667</v>
      </c>
      <c r="BI107" s="105">
        <v>3.7499999999999999E-2</v>
      </c>
      <c r="BJ107" s="241">
        <f t="shared" si="1"/>
        <v>1.8666666666666667</v>
      </c>
    </row>
    <row r="108" spans="1:62" ht="25" customHeight="1" x14ac:dyDescent="0.35">
      <c r="A108" s="24" t="s">
        <v>108</v>
      </c>
      <c r="B108" s="159" t="s">
        <v>287</v>
      </c>
      <c r="C108" s="24" t="s">
        <v>875</v>
      </c>
      <c r="D108" s="24" t="s">
        <v>328</v>
      </c>
      <c r="E108" s="24" t="s">
        <v>316</v>
      </c>
      <c r="F108" s="39">
        <v>2</v>
      </c>
      <c r="G108" s="56" t="s">
        <v>350</v>
      </c>
      <c r="H108" s="66">
        <v>1</v>
      </c>
      <c r="I108" s="63" t="s">
        <v>303</v>
      </c>
      <c r="J108" s="71">
        <v>1</v>
      </c>
      <c r="K108" s="56" t="s">
        <v>312</v>
      </c>
      <c r="L108" s="184">
        <v>0.5</v>
      </c>
      <c r="M108" s="56" t="s">
        <v>770</v>
      </c>
      <c r="N108" s="56" t="s">
        <v>771</v>
      </c>
      <c r="O108" s="56" t="s">
        <v>775</v>
      </c>
      <c r="P108" s="56" t="s">
        <v>777</v>
      </c>
      <c r="Q108" s="74" t="s">
        <v>841</v>
      </c>
      <c r="R108" s="229" t="s">
        <v>331</v>
      </c>
      <c r="S108" s="24" t="s">
        <v>278</v>
      </c>
      <c r="T108" s="24">
        <v>30</v>
      </c>
      <c r="U108" s="24">
        <v>1</v>
      </c>
      <c r="V108" s="24">
        <v>1</v>
      </c>
      <c r="W108" s="87">
        <v>8</v>
      </c>
      <c r="X108" s="88">
        <v>0.25</v>
      </c>
      <c r="Y108" s="24">
        <v>6</v>
      </c>
      <c r="Z108" s="24">
        <v>7</v>
      </c>
      <c r="AA108" s="24">
        <v>26</v>
      </c>
      <c r="AB108" s="24">
        <v>29</v>
      </c>
      <c r="AC108" s="24">
        <v>2</v>
      </c>
      <c r="AD108" s="24">
        <v>1</v>
      </c>
      <c r="AE108" s="24">
        <v>10</v>
      </c>
      <c r="AF108" s="24">
        <v>5</v>
      </c>
      <c r="AG108" s="24">
        <v>0</v>
      </c>
      <c r="AH108" s="24">
        <v>2</v>
      </c>
      <c r="AI108" s="24">
        <v>2</v>
      </c>
      <c r="AJ108" s="24">
        <v>0</v>
      </c>
      <c r="AK108" s="24">
        <v>10</v>
      </c>
      <c r="AL108" s="24">
        <v>9</v>
      </c>
      <c r="AM108" s="165">
        <v>19</v>
      </c>
      <c r="AN108" s="22">
        <v>1.25</v>
      </c>
      <c r="AO108" s="22">
        <v>10</v>
      </c>
      <c r="AP108" s="22">
        <v>10</v>
      </c>
      <c r="AQ108" s="22">
        <v>1.125</v>
      </c>
      <c r="AR108" s="22">
        <v>9</v>
      </c>
      <c r="AS108" s="22">
        <v>9</v>
      </c>
      <c r="AT108" s="77">
        <v>2.375</v>
      </c>
      <c r="AU108" s="77">
        <v>0.61290322580645162</v>
      </c>
      <c r="AV108" s="103">
        <v>19</v>
      </c>
      <c r="AW108" s="22">
        <v>19</v>
      </c>
      <c r="AX108" s="22">
        <v>1.1666666666666601</v>
      </c>
      <c r="AY108" s="45">
        <v>0.52631578947368418</v>
      </c>
      <c r="AZ108" s="45">
        <v>2</v>
      </c>
      <c r="BA108" s="22">
        <v>8</v>
      </c>
      <c r="BB108" s="104">
        <v>159</v>
      </c>
      <c r="BC108" s="104">
        <v>848</v>
      </c>
      <c r="BD108" s="104" t="s">
        <v>512</v>
      </c>
      <c r="BE108" s="104" t="s">
        <v>513</v>
      </c>
      <c r="BF108" s="104">
        <v>41</v>
      </c>
      <c r="BG108" s="104">
        <v>1</v>
      </c>
      <c r="BH108" s="22">
        <v>0.73170731707317072</v>
      </c>
      <c r="BI108" s="105">
        <v>5.0314465408805034E-2</v>
      </c>
      <c r="BJ108" s="241">
        <f t="shared" si="1"/>
        <v>20.682926829268293</v>
      </c>
    </row>
    <row r="109" spans="1:62" ht="25" customHeight="1" x14ac:dyDescent="0.35">
      <c r="A109" s="24" t="s">
        <v>132</v>
      </c>
      <c r="B109" s="159" t="s">
        <v>287</v>
      </c>
      <c r="C109" s="24" t="s">
        <v>875</v>
      </c>
      <c r="D109" s="24" t="s">
        <v>328</v>
      </c>
      <c r="E109" s="24" t="s">
        <v>318</v>
      </c>
      <c r="F109" s="39">
        <v>1</v>
      </c>
      <c r="G109" s="56" t="s">
        <v>312</v>
      </c>
      <c r="H109" s="66">
        <v>1</v>
      </c>
      <c r="I109" s="63" t="s">
        <v>303</v>
      </c>
      <c r="J109" s="71">
        <v>0</v>
      </c>
      <c r="K109" s="56" t="s">
        <v>279</v>
      </c>
      <c r="L109" s="184">
        <v>0</v>
      </c>
      <c r="M109" s="56" t="s">
        <v>770</v>
      </c>
      <c r="N109" s="56" t="s">
        <v>771</v>
      </c>
      <c r="O109" s="56" t="s">
        <v>775</v>
      </c>
      <c r="P109" s="56" t="s">
        <v>777</v>
      </c>
      <c r="Q109" s="74" t="s">
        <v>840</v>
      </c>
      <c r="R109" s="229" t="s">
        <v>332</v>
      </c>
      <c r="S109" s="24" t="s">
        <v>302</v>
      </c>
      <c r="T109" s="24">
        <v>35</v>
      </c>
      <c r="U109" s="24">
        <v>2</v>
      </c>
      <c r="V109" s="24">
        <v>1</v>
      </c>
      <c r="W109" s="87">
        <v>3</v>
      </c>
      <c r="X109" s="88">
        <v>0.33333333333333331</v>
      </c>
      <c r="Y109" s="24">
        <v>3</v>
      </c>
      <c r="Z109" s="24">
        <v>5</v>
      </c>
      <c r="AA109" s="24">
        <v>30</v>
      </c>
      <c r="AB109" s="24">
        <v>53</v>
      </c>
      <c r="AC109" s="24">
        <v>3</v>
      </c>
      <c r="AD109" s="24">
        <v>1</v>
      </c>
      <c r="AE109" s="24">
        <v>31</v>
      </c>
      <c r="AF109" s="24">
        <v>8</v>
      </c>
      <c r="AG109" s="24">
        <v>0</v>
      </c>
      <c r="AH109" s="24">
        <v>0</v>
      </c>
      <c r="AI109" s="24">
        <v>0</v>
      </c>
      <c r="AJ109" s="24">
        <v>0</v>
      </c>
      <c r="AK109" s="24">
        <v>31</v>
      </c>
      <c r="AL109" s="24">
        <v>8</v>
      </c>
      <c r="AM109" s="165">
        <v>39</v>
      </c>
      <c r="AN109" s="22">
        <v>10.3333333333333</v>
      </c>
      <c r="AO109" s="22">
        <v>15.5</v>
      </c>
      <c r="AP109" s="22">
        <v>31</v>
      </c>
      <c r="AQ109" s="22">
        <v>2.6666666666666599</v>
      </c>
      <c r="AR109" s="22">
        <v>4</v>
      </c>
      <c r="AS109" s="22">
        <v>8</v>
      </c>
      <c r="AT109" s="77">
        <v>13</v>
      </c>
      <c r="AU109" s="77">
        <v>1.0833333333333333</v>
      </c>
      <c r="AV109" s="103">
        <v>19.5</v>
      </c>
      <c r="AW109" s="22">
        <v>39</v>
      </c>
      <c r="AX109" s="22">
        <v>1.6666666666666601</v>
      </c>
      <c r="AY109" s="45">
        <v>0.79487179487179482</v>
      </c>
      <c r="AZ109" s="45">
        <v>0.5</v>
      </c>
      <c r="BA109" s="22">
        <v>1.5</v>
      </c>
      <c r="BB109" s="104">
        <v>54</v>
      </c>
      <c r="BC109" s="104">
        <v>2054</v>
      </c>
      <c r="BD109" s="104" t="s">
        <v>563</v>
      </c>
      <c r="BE109" s="104" t="s">
        <v>564</v>
      </c>
      <c r="BF109" s="104">
        <v>222</v>
      </c>
      <c r="BG109" s="104">
        <v>7</v>
      </c>
      <c r="BH109" s="22">
        <v>0.15765765765765766</v>
      </c>
      <c r="BI109" s="105">
        <v>5.5555555555555552E-2</v>
      </c>
      <c r="BJ109" s="241">
        <f t="shared" si="1"/>
        <v>9.2522522522522515</v>
      </c>
    </row>
    <row r="110" spans="1:62" ht="25" customHeight="1" x14ac:dyDescent="0.35">
      <c r="A110" s="24" t="s">
        <v>63</v>
      </c>
      <c r="B110" s="159" t="s">
        <v>287</v>
      </c>
      <c r="C110" s="24" t="s">
        <v>875</v>
      </c>
      <c r="D110" s="24" t="s">
        <v>328</v>
      </c>
      <c r="E110" s="24" t="s">
        <v>313</v>
      </c>
      <c r="F110" s="39">
        <v>2</v>
      </c>
      <c r="G110" s="56" t="s">
        <v>350</v>
      </c>
      <c r="H110" s="66">
        <v>0</v>
      </c>
      <c r="I110" s="63" t="s">
        <v>279</v>
      </c>
      <c r="J110" s="71">
        <v>2</v>
      </c>
      <c r="K110" s="56" t="s">
        <v>350</v>
      </c>
      <c r="L110" s="184">
        <v>1</v>
      </c>
      <c r="M110" s="56" t="s">
        <v>770</v>
      </c>
      <c r="N110" s="56" t="s">
        <v>771</v>
      </c>
      <c r="O110" s="56" t="s">
        <v>775</v>
      </c>
      <c r="P110" s="56" t="s">
        <v>777</v>
      </c>
      <c r="Q110" s="74" t="s">
        <v>845</v>
      </c>
      <c r="R110" s="229" t="s">
        <v>331</v>
      </c>
      <c r="S110" s="24" t="s">
        <v>288</v>
      </c>
      <c r="T110" s="24">
        <v>39</v>
      </c>
      <c r="U110" s="24">
        <v>2</v>
      </c>
      <c r="V110" s="24">
        <v>1</v>
      </c>
      <c r="W110" s="87">
        <v>5</v>
      </c>
      <c r="X110" s="88">
        <v>0.4</v>
      </c>
      <c r="Y110" s="24">
        <v>2</v>
      </c>
      <c r="Z110" s="24">
        <v>5</v>
      </c>
      <c r="AA110" s="24">
        <v>13</v>
      </c>
      <c r="AB110" s="24">
        <v>27</v>
      </c>
      <c r="AC110" s="24">
        <v>3</v>
      </c>
      <c r="AD110" s="24">
        <v>0</v>
      </c>
      <c r="AE110" s="24">
        <v>12</v>
      </c>
      <c r="AF110" s="24">
        <v>0</v>
      </c>
      <c r="AG110" s="24">
        <v>2</v>
      </c>
      <c r="AH110" s="24">
        <v>0</v>
      </c>
      <c r="AI110" s="24">
        <v>0</v>
      </c>
      <c r="AJ110" s="24">
        <v>0</v>
      </c>
      <c r="AK110" s="24">
        <v>14</v>
      </c>
      <c r="AL110" s="24">
        <v>0</v>
      </c>
      <c r="AM110" s="165">
        <v>14</v>
      </c>
      <c r="AN110" s="22">
        <v>2.8</v>
      </c>
      <c r="AO110" s="22">
        <v>7</v>
      </c>
      <c r="AP110" s="22">
        <v>14</v>
      </c>
      <c r="AQ110" s="22">
        <v>0</v>
      </c>
      <c r="AR110" s="22">
        <v>0</v>
      </c>
      <c r="AS110" s="22">
        <v>0</v>
      </c>
      <c r="AT110" s="77">
        <v>2.8</v>
      </c>
      <c r="AU110" s="77">
        <v>0.35</v>
      </c>
      <c r="AV110" s="103">
        <v>7</v>
      </c>
      <c r="AW110" s="22">
        <v>14</v>
      </c>
      <c r="AX110" s="22">
        <v>2.5</v>
      </c>
      <c r="AY110" s="45">
        <v>1</v>
      </c>
      <c r="AZ110" s="45">
        <v>1</v>
      </c>
      <c r="BA110" s="22">
        <v>2.5</v>
      </c>
      <c r="BB110" s="104">
        <v>54</v>
      </c>
      <c r="BC110" s="104">
        <v>203</v>
      </c>
      <c r="BD110" s="104" t="s">
        <v>398</v>
      </c>
      <c r="BE110" s="104" t="s">
        <v>399</v>
      </c>
      <c r="BF110" s="104">
        <v>789</v>
      </c>
      <c r="BG110" s="104">
        <v>25</v>
      </c>
      <c r="BH110" s="22">
        <v>4.9429657794676805E-2</v>
      </c>
      <c r="BI110" s="105">
        <v>9.2592592592592587E-2</v>
      </c>
      <c r="BJ110" s="241">
        <f t="shared" si="1"/>
        <v>0.25728770595690748</v>
      </c>
    </row>
    <row r="111" spans="1:62" ht="25" customHeight="1" x14ac:dyDescent="0.35">
      <c r="A111" s="24" t="s">
        <v>81</v>
      </c>
      <c r="B111" s="159" t="s">
        <v>287</v>
      </c>
      <c r="C111" s="24" t="s">
        <v>875</v>
      </c>
      <c r="D111" s="24" t="s">
        <v>884</v>
      </c>
      <c r="E111" s="24" t="s">
        <v>284</v>
      </c>
      <c r="F111" s="39">
        <v>1</v>
      </c>
      <c r="G111" s="56" t="s">
        <v>312</v>
      </c>
      <c r="H111" s="66">
        <v>0</v>
      </c>
      <c r="I111" s="63" t="s">
        <v>279</v>
      </c>
      <c r="J111" s="71">
        <v>1</v>
      </c>
      <c r="K111" s="56" t="s">
        <v>312</v>
      </c>
      <c r="L111" s="184">
        <v>1</v>
      </c>
      <c r="M111" s="56" t="s">
        <v>770</v>
      </c>
      <c r="N111" s="56" t="s">
        <v>771</v>
      </c>
      <c r="O111" s="56" t="s">
        <v>775</v>
      </c>
      <c r="P111" s="56" t="s">
        <v>777</v>
      </c>
      <c r="Q111" s="74" t="s">
        <v>838</v>
      </c>
      <c r="R111" s="229" t="s">
        <v>331</v>
      </c>
      <c r="S111" s="24" t="s">
        <v>278</v>
      </c>
      <c r="T111" s="24">
        <v>40</v>
      </c>
      <c r="U111" s="24">
        <v>2</v>
      </c>
      <c r="V111" s="24">
        <v>1</v>
      </c>
      <c r="W111" s="87">
        <v>2</v>
      </c>
      <c r="X111" s="88">
        <v>0.5</v>
      </c>
      <c r="Y111" s="24">
        <v>1</v>
      </c>
      <c r="Z111" s="24">
        <v>1</v>
      </c>
      <c r="AA111" s="24">
        <v>6</v>
      </c>
      <c r="AB111" s="24">
        <v>7</v>
      </c>
      <c r="AC111" s="24">
        <v>1</v>
      </c>
      <c r="AD111" s="24">
        <v>1</v>
      </c>
      <c r="AE111" s="24">
        <v>7</v>
      </c>
      <c r="AF111" s="24">
        <v>6</v>
      </c>
      <c r="AG111" s="24">
        <v>0</v>
      </c>
      <c r="AH111" s="24">
        <v>0</v>
      </c>
      <c r="AI111" s="24">
        <v>0</v>
      </c>
      <c r="AJ111" s="24">
        <v>0</v>
      </c>
      <c r="AK111" s="24">
        <v>7</v>
      </c>
      <c r="AL111" s="24">
        <v>6</v>
      </c>
      <c r="AM111" s="165">
        <v>13</v>
      </c>
      <c r="AN111" s="22">
        <v>3.5</v>
      </c>
      <c r="AO111" s="22">
        <v>3.5</v>
      </c>
      <c r="AP111" s="22">
        <v>7</v>
      </c>
      <c r="AQ111" s="22">
        <v>3</v>
      </c>
      <c r="AR111" s="22">
        <v>3</v>
      </c>
      <c r="AS111" s="22">
        <v>6</v>
      </c>
      <c r="AT111" s="77">
        <v>6.5</v>
      </c>
      <c r="AU111" s="77">
        <v>0.31707317073170732</v>
      </c>
      <c r="AV111" s="103">
        <v>6.5</v>
      </c>
      <c r="AW111" s="22">
        <v>13</v>
      </c>
      <c r="AX111" s="22">
        <v>1</v>
      </c>
      <c r="AY111" s="45">
        <v>0.53846153846153844</v>
      </c>
      <c r="AZ111" s="45">
        <v>0.5</v>
      </c>
      <c r="BA111" s="22">
        <v>1</v>
      </c>
      <c r="BB111" s="104">
        <v>86</v>
      </c>
      <c r="BC111" s="104">
        <v>264</v>
      </c>
      <c r="BD111" s="104" t="s">
        <v>446</v>
      </c>
      <c r="BE111" s="104" t="s">
        <v>447</v>
      </c>
      <c r="BF111" s="104">
        <v>1705</v>
      </c>
      <c r="BG111" s="104">
        <v>56</v>
      </c>
      <c r="BH111" s="22">
        <v>2.3460410557184751E-2</v>
      </c>
      <c r="BI111" s="105">
        <v>2.3255813953488372E-2</v>
      </c>
      <c r="BJ111" s="241">
        <f t="shared" si="1"/>
        <v>0.15483870967741936</v>
      </c>
    </row>
    <row r="112" spans="1:62" ht="25" customHeight="1" x14ac:dyDescent="0.35">
      <c r="A112" s="24" t="s">
        <v>134</v>
      </c>
      <c r="B112" s="159" t="s">
        <v>287</v>
      </c>
      <c r="C112" s="24" t="s">
        <v>875</v>
      </c>
      <c r="D112" s="24" t="s">
        <v>884</v>
      </c>
      <c r="E112" s="24" t="s">
        <v>313</v>
      </c>
      <c r="F112" s="39">
        <v>1</v>
      </c>
      <c r="G112" s="56" t="s">
        <v>312</v>
      </c>
      <c r="H112" s="66">
        <v>1</v>
      </c>
      <c r="I112" s="63" t="s">
        <v>303</v>
      </c>
      <c r="J112" s="71">
        <v>0</v>
      </c>
      <c r="K112" s="56" t="s">
        <v>279</v>
      </c>
      <c r="L112" s="184">
        <v>0</v>
      </c>
      <c r="M112" s="56" t="s">
        <v>770</v>
      </c>
      <c r="N112" s="56" t="s">
        <v>771</v>
      </c>
      <c r="O112" s="56" t="s">
        <v>775</v>
      </c>
      <c r="P112" s="56" t="s">
        <v>777</v>
      </c>
      <c r="Q112" s="74" t="s">
        <v>840</v>
      </c>
      <c r="R112" s="229" t="s">
        <v>331</v>
      </c>
      <c r="S112" s="24" t="s">
        <v>278</v>
      </c>
      <c r="T112" s="24">
        <v>42</v>
      </c>
      <c r="U112" s="24">
        <v>2</v>
      </c>
      <c r="V112" s="24">
        <v>1</v>
      </c>
      <c r="W112" s="87">
        <v>3</v>
      </c>
      <c r="X112" s="88">
        <v>0.33333333333333331</v>
      </c>
      <c r="Y112" s="24">
        <v>9</v>
      </c>
      <c r="Z112" s="24">
        <v>11</v>
      </c>
      <c r="AA112" s="24">
        <v>43</v>
      </c>
      <c r="AB112" s="24">
        <v>58</v>
      </c>
      <c r="AC112" s="24">
        <v>2</v>
      </c>
      <c r="AD112" s="24">
        <v>0</v>
      </c>
      <c r="AE112" s="24">
        <v>8</v>
      </c>
      <c r="AF112" s="24">
        <v>0</v>
      </c>
      <c r="AG112" s="24">
        <v>7</v>
      </c>
      <c r="AH112" s="24">
        <v>0</v>
      </c>
      <c r="AI112" s="24">
        <v>6</v>
      </c>
      <c r="AJ112" s="24">
        <v>0</v>
      </c>
      <c r="AK112" s="24">
        <v>15</v>
      </c>
      <c r="AL112" s="24">
        <v>6</v>
      </c>
      <c r="AM112" s="165">
        <v>21</v>
      </c>
      <c r="AN112" s="22">
        <v>5</v>
      </c>
      <c r="AO112" s="22">
        <v>7.5</v>
      </c>
      <c r="AP112" s="22">
        <v>15</v>
      </c>
      <c r="AQ112" s="22">
        <v>2</v>
      </c>
      <c r="AR112" s="22">
        <v>3</v>
      </c>
      <c r="AS112" s="22">
        <v>6</v>
      </c>
      <c r="AT112" s="77">
        <v>7</v>
      </c>
      <c r="AU112" s="77">
        <v>0.48837209302325579</v>
      </c>
      <c r="AV112" s="103">
        <v>10.5</v>
      </c>
      <c r="AW112" s="22">
        <v>21</v>
      </c>
      <c r="AX112" s="22">
        <v>1.2222222222222201</v>
      </c>
      <c r="AY112" s="45">
        <v>0.7142857142857143</v>
      </c>
      <c r="AZ112" s="45">
        <v>0.5</v>
      </c>
      <c r="BA112" s="22">
        <v>1.5</v>
      </c>
      <c r="BB112" s="104">
        <v>569</v>
      </c>
      <c r="BC112" s="104">
        <v>2060</v>
      </c>
      <c r="BD112" s="104" t="s">
        <v>567</v>
      </c>
      <c r="BE112" s="104" t="s">
        <v>568</v>
      </c>
      <c r="BF112" s="104">
        <v>385</v>
      </c>
      <c r="BG112" s="104">
        <v>12</v>
      </c>
      <c r="BH112" s="22">
        <v>0.10909090909090909</v>
      </c>
      <c r="BI112" s="105">
        <v>5.272407732864675E-3</v>
      </c>
      <c r="BJ112" s="241">
        <f t="shared" si="1"/>
        <v>5.3506493506493502</v>
      </c>
    </row>
    <row r="113" spans="1:62" ht="25" customHeight="1" x14ac:dyDescent="0.35">
      <c r="A113" s="24" t="s">
        <v>150</v>
      </c>
      <c r="B113" s="159" t="s">
        <v>287</v>
      </c>
      <c r="C113" s="24" t="s">
        <v>875</v>
      </c>
      <c r="D113" s="24" t="s">
        <v>279</v>
      </c>
      <c r="E113" s="24" t="s">
        <v>284</v>
      </c>
      <c r="F113" s="39">
        <v>1</v>
      </c>
      <c r="G113" s="56" t="s">
        <v>312</v>
      </c>
      <c r="H113" s="66">
        <v>0</v>
      </c>
      <c r="I113" s="63" t="s">
        <v>279</v>
      </c>
      <c r="J113" s="71">
        <v>1</v>
      </c>
      <c r="K113" s="56" t="s">
        <v>312</v>
      </c>
      <c r="L113" s="184">
        <v>1</v>
      </c>
      <c r="M113" s="56" t="s">
        <v>770</v>
      </c>
      <c r="N113" s="56" t="s">
        <v>771</v>
      </c>
      <c r="O113" s="56" t="s">
        <v>775</v>
      </c>
      <c r="P113" s="56" t="s">
        <v>777</v>
      </c>
      <c r="Q113" s="74" t="s">
        <v>838</v>
      </c>
      <c r="R113" s="229" t="s">
        <v>331</v>
      </c>
      <c r="S113" s="24" t="s">
        <v>278</v>
      </c>
      <c r="T113" s="24">
        <v>46</v>
      </c>
      <c r="U113" s="24">
        <v>2</v>
      </c>
      <c r="V113" s="24">
        <v>1</v>
      </c>
      <c r="W113" s="87">
        <v>4</v>
      </c>
      <c r="X113" s="88">
        <v>0.25</v>
      </c>
      <c r="Y113" s="24">
        <v>9</v>
      </c>
      <c r="Z113" s="24">
        <v>9</v>
      </c>
      <c r="AA113" s="24">
        <v>54</v>
      </c>
      <c r="AB113" s="24">
        <v>57</v>
      </c>
      <c r="AC113" s="24">
        <v>0</v>
      </c>
      <c r="AD113" s="24">
        <v>0</v>
      </c>
      <c r="AE113" s="24">
        <v>0</v>
      </c>
      <c r="AF113" s="24">
        <v>0</v>
      </c>
      <c r="AG113" s="24">
        <v>4</v>
      </c>
      <c r="AH113" s="24">
        <v>1</v>
      </c>
      <c r="AI113" s="24">
        <v>6</v>
      </c>
      <c r="AJ113" s="24">
        <v>0</v>
      </c>
      <c r="AK113" s="24">
        <v>4</v>
      </c>
      <c r="AL113" s="24">
        <v>7</v>
      </c>
      <c r="AM113" s="165">
        <v>11</v>
      </c>
      <c r="AN113" s="22">
        <v>1</v>
      </c>
      <c r="AO113" s="22">
        <v>2</v>
      </c>
      <c r="AP113" s="22">
        <v>4</v>
      </c>
      <c r="AQ113" s="22">
        <v>1.75</v>
      </c>
      <c r="AR113" s="22">
        <v>3.5</v>
      </c>
      <c r="AS113" s="22">
        <v>7</v>
      </c>
      <c r="AT113" s="77">
        <v>2.75</v>
      </c>
      <c r="AU113" s="77">
        <v>0.23404255319148937</v>
      </c>
      <c r="AV113" s="103">
        <v>5.5</v>
      </c>
      <c r="AW113" s="22">
        <v>11</v>
      </c>
      <c r="AX113" s="22">
        <v>1</v>
      </c>
      <c r="AY113" s="45">
        <v>0.36363636363636365</v>
      </c>
      <c r="AZ113" s="45">
        <v>0.5</v>
      </c>
      <c r="BA113" s="22">
        <v>2</v>
      </c>
      <c r="BB113" s="104">
        <v>67</v>
      </c>
      <c r="BC113" s="104">
        <v>628</v>
      </c>
      <c r="BD113" s="104" t="s">
        <v>603</v>
      </c>
      <c r="BE113" s="104" t="s">
        <v>604</v>
      </c>
      <c r="BF113" s="104">
        <v>348</v>
      </c>
      <c r="BG113" s="104">
        <v>11</v>
      </c>
      <c r="BH113" s="22">
        <v>0.13218390804597702</v>
      </c>
      <c r="BI113" s="105">
        <v>5.9701492537313432E-2</v>
      </c>
      <c r="BJ113" s="241">
        <f t="shared" si="1"/>
        <v>1.8045977011494252</v>
      </c>
    </row>
    <row r="114" spans="1:62" ht="25" customHeight="1" x14ac:dyDescent="0.35">
      <c r="A114" s="39" t="s">
        <v>218</v>
      </c>
      <c r="B114" s="159" t="s">
        <v>287</v>
      </c>
      <c r="C114" s="24" t="s">
        <v>875</v>
      </c>
      <c r="D114" s="24" t="s">
        <v>328</v>
      </c>
      <c r="E114" s="24" t="s">
        <v>313</v>
      </c>
      <c r="F114" s="39">
        <v>3</v>
      </c>
      <c r="G114" s="56" t="s">
        <v>350</v>
      </c>
      <c r="H114" s="66">
        <v>1</v>
      </c>
      <c r="I114" s="63" t="s">
        <v>303</v>
      </c>
      <c r="J114" s="66">
        <v>2</v>
      </c>
      <c r="K114" s="56" t="s">
        <v>350</v>
      </c>
      <c r="L114" s="184">
        <v>0.66666666666666663</v>
      </c>
      <c r="M114" s="56" t="s">
        <v>770</v>
      </c>
      <c r="N114" s="56" t="s">
        <v>771</v>
      </c>
      <c r="O114" s="56" t="s">
        <v>775</v>
      </c>
      <c r="P114" s="56" t="s">
        <v>777</v>
      </c>
      <c r="Q114" s="74" t="s">
        <v>852</v>
      </c>
      <c r="R114" s="229" t="s">
        <v>331</v>
      </c>
      <c r="S114" s="24" t="s">
        <v>278</v>
      </c>
      <c r="T114" s="24">
        <v>77</v>
      </c>
      <c r="U114" s="24">
        <v>3</v>
      </c>
      <c r="V114" s="24">
        <v>1</v>
      </c>
      <c r="W114" s="87">
        <v>6</v>
      </c>
      <c r="X114" s="88">
        <v>0.5</v>
      </c>
      <c r="Y114" s="24">
        <v>2</v>
      </c>
      <c r="Z114" s="24">
        <v>4</v>
      </c>
      <c r="AA114" s="24">
        <v>8</v>
      </c>
      <c r="AB114" s="24">
        <v>18</v>
      </c>
      <c r="AC114" s="24">
        <v>5</v>
      </c>
      <c r="AD114" s="24">
        <v>3</v>
      </c>
      <c r="AE114" s="24">
        <v>16</v>
      </c>
      <c r="AF114" s="24">
        <v>9</v>
      </c>
      <c r="AG114" s="24">
        <v>3</v>
      </c>
      <c r="AH114" s="24">
        <v>0</v>
      </c>
      <c r="AI114" s="24">
        <v>0</v>
      </c>
      <c r="AJ114" s="24">
        <v>0</v>
      </c>
      <c r="AK114" s="24">
        <v>19</v>
      </c>
      <c r="AL114" s="24">
        <v>9</v>
      </c>
      <c r="AM114" s="165">
        <v>28</v>
      </c>
      <c r="AN114" s="22">
        <v>3.1666666666666599</v>
      </c>
      <c r="AO114" s="22">
        <v>6.3333333333333304</v>
      </c>
      <c r="AP114" s="22">
        <v>19</v>
      </c>
      <c r="AQ114" s="22">
        <v>1.5</v>
      </c>
      <c r="AR114" s="22">
        <v>3</v>
      </c>
      <c r="AS114" s="22">
        <v>9</v>
      </c>
      <c r="AT114" s="77">
        <v>4.6666666666666599</v>
      </c>
      <c r="AU114" s="77">
        <v>0.35897435897435898</v>
      </c>
      <c r="AV114" s="103">
        <v>9.3333333333333304</v>
      </c>
      <c r="AW114" s="22">
        <v>28</v>
      </c>
      <c r="AX114" s="22">
        <v>2</v>
      </c>
      <c r="AY114" s="24">
        <v>0.6785714285714286</v>
      </c>
      <c r="AZ114" s="45">
        <v>1</v>
      </c>
      <c r="BA114" s="24">
        <v>2</v>
      </c>
      <c r="BB114" s="104">
        <v>41</v>
      </c>
      <c r="BC114" s="104">
        <v>225</v>
      </c>
      <c r="BD114" s="104" t="s">
        <v>757</v>
      </c>
      <c r="BE114" s="104" t="s">
        <v>758</v>
      </c>
      <c r="BF114" s="104">
        <v>82</v>
      </c>
      <c r="BG114" s="104">
        <v>2</v>
      </c>
      <c r="BH114" s="22">
        <v>0.93902439024390238</v>
      </c>
      <c r="BI114" s="105">
        <v>0.14634146341463414</v>
      </c>
      <c r="BJ114" s="241">
        <f t="shared" si="1"/>
        <v>2.7439024390243905</v>
      </c>
    </row>
    <row r="115" spans="1:62" ht="25" customHeight="1" x14ac:dyDescent="0.35">
      <c r="A115" s="39" t="s">
        <v>188</v>
      </c>
      <c r="B115" s="159" t="s">
        <v>287</v>
      </c>
      <c r="C115" s="24" t="s">
        <v>875</v>
      </c>
      <c r="D115" s="24" t="s">
        <v>279</v>
      </c>
      <c r="E115" s="24" t="s">
        <v>284</v>
      </c>
      <c r="F115" s="39">
        <v>3</v>
      </c>
      <c r="G115" s="56" t="s">
        <v>350</v>
      </c>
      <c r="H115" s="66">
        <v>1</v>
      </c>
      <c r="I115" s="63" t="s">
        <v>303</v>
      </c>
      <c r="J115" s="71">
        <v>2</v>
      </c>
      <c r="K115" s="56" t="s">
        <v>350</v>
      </c>
      <c r="L115" s="184">
        <v>0.66666666666666663</v>
      </c>
      <c r="M115" s="56" t="s">
        <v>770</v>
      </c>
      <c r="N115" s="56" t="s">
        <v>771</v>
      </c>
      <c r="O115" s="56" t="s">
        <v>775</v>
      </c>
      <c r="P115" s="56" t="s">
        <v>777</v>
      </c>
      <c r="Q115" s="74" t="s">
        <v>852</v>
      </c>
      <c r="R115" s="229" t="s">
        <v>332</v>
      </c>
      <c r="S115" s="24" t="s">
        <v>295</v>
      </c>
      <c r="T115" s="24">
        <v>177</v>
      </c>
      <c r="U115" s="24">
        <v>6</v>
      </c>
      <c r="V115" s="24">
        <v>1</v>
      </c>
      <c r="W115" s="87">
        <v>4</v>
      </c>
      <c r="X115" s="88">
        <v>0.75</v>
      </c>
      <c r="Y115" s="24">
        <v>9</v>
      </c>
      <c r="Z115" s="24">
        <v>9</v>
      </c>
      <c r="AA115" s="24">
        <v>77</v>
      </c>
      <c r="AB115" s="24">
        <v>80</v>
      </c>
      <c r="AC115" s="24">
        <v>0</v>
      </c>
      <c r="AD115" s="24">
        <v>0</v>
      </c>
      <c r="AE115" s="24">
        <v>0</v>
      </c>
      <c r="AF115" s="24">
        <v>0</v>
      </c>
      <c r="AG115" s="24">
        <v>3</v>
      </c>
      <c r="AH115" s="24">
        <v>0</v>
      </c>
      <c r="AI115" s="24">
        <v>29</v>
      </c>
      <c r="AJ115" s="24">
        <v>0</v>
      </c>
      <c r="AK115" s="24">
        <v>3</v>
      </c>
      <c r="AL115" s="24">
        <v>29</v>
      </c>
      <c r="AM115" s="165">
        <v>32</v>
      </c>
      <c r="AN115" s="22">
        <v>0.75</v>
      </c>
      <c r="AO115" s="22">
        <v>0.5</v>
      </c>
      <c r="AP115" s="22">
        <v>3</v>
      </c>
      <c r="AQ115" s="22">
        <v>7.25</v>
      </c>
      <c r="AR115" s="22">
        <v>4.8333333333333304</v>
      </c>
      <c r="AS115" s="22">
        <v>29</v>
      </c>
      <c r="AT115" s="77">
        <v>8</v>
      </c>
      <c r="AU115" s="77">
        <v>0.1797752808988764</v>
      </c>
      <c r="AV115" s="103">
        <v>5.3333333333333304</v>
      </c>
      <c r="AW115" s="22">
        <v>32</v>
      </c>
      <c r="AX115" s="22">
        <v>1</v>
      </c>
      <c r="AY115" s="45">
        <v>9.375E-2</v>
      </c>
      <c r="AZ115" s="45">
        <v>0.5</v>
      </c>
      <c r="BA115" s="22">
        <v>0.66666666666666663</v>
      </c>
      <c r="BB115" s="104">
        <v>119</v>
      </c>
      <c r="BC115" s="104">
        <v>802</v>
      </c>
      <c r="BD115" s="104" t="s">
        <v>691</v>
      </c>
      <c r="BE115" s="104" t="s">
        <v>692</v>
      </c>
      <c r="BF115" s="104">
        <v>276</v>
      </c>
      <c r="BG115" s="104">
        <v>9</v>
      </c>
      <c r="BH115" s="22">
        <v>0.64130434782608692</v>
      </c>
      <c r="BI115" s="105">
        <v>3.3613445378151259E-2</v>
      </c>
      <c r="BJ115" s="241">
        <f t="shared" si="1"/>
        <v>2.9057971014492754</v>
      </c>
    </row>
    <row r="116" spans="1:62" ht="25" customHeight="1" x14ac:dyDescent="0.35">
      <c r="A116" s="142" t="s">
        <v>80</v>
      </c>
      <c r="B116" s="159" t="s">
        <v>287</v>
      </c>
      <c r="C116" s="24" t="s">
        <v>876</v>
      </c>
      <c r="D116" s="24" t="s">
        <v>328</v>
      </c>
      <c r="E116" s="24" t="s">
        <v>316</v>
      </c>
      <c r="F116" s="110">
        <v>3</v>
      </c>
      <c r="G116" s="56" t="s">
        <v>350</v>
      </c>
      <c r="H116" s="66">
        <v>0</v>
      </c>
      <c r="I116" s="63" t="s">
        <v>279</v>
      </c>
      <c r="J116" s="66">
        <v>3</v>
      </c>
      <c r="K116" s="56" t="s">
        <v>350</v>
      </c>
      <c r="L116" s="184">
        <v>1</v>
      </c>
      <c r="M116" s="56" t="s">
        <v>770</v>
      </c>
      <c r="N116" s="56" t="s">
        <v>771</v>
      </c>
      <c r="O116" s="56" t="s">
        <v>775</v>
      </c>
      <c r="P116" s="56" t="s">
        <v>777</v>
      </c>
      <c r="Q116" s="74" t="s">
        <v>845</v>
      </c>
      <c r="R116" s="229" t="s">
        <v>331</v>
      </c>
      <c r="S116" s="24" t="s">
        <v>278</v>
      </c>
      <c r="T116" s="24">
        <v>226</v>
      </c>
      <c r="U116" s="24">
        <v>8</v>
      </c>
      <c r="V116" s="24">
        <v>1</v>
      </c>
      <c r="W116" s="87">
        <v>4</v>
      </c>
      <c r="X116" s="88">
        <v>0.75</v>
      </c>
      <c r="Y116" s="24">
        <v>5</v>
      </c>
      <c r="Z116" s="24">
        <v>7</v>
      </c>
      <c r="AA116" s="24">
        <v>24</v>
      </c>
      <c r="AB116" s="24">
        <v>33</v>
      </c>
      <c r="AC116" s="24">
        <v>4</v>
      </c>
      <c r="AD116" s="24">
        <v>2</v>
      </c>
      <c r="AE116" s="24">
        <v>15</v>
      </c>
      <c r="AF116" s="24">
        <v>6</v>
      </c>
      <c r="AG116" s="24">
        <v>1</v>
      </c>
      <c r="AH116" s="24">
        <v>1</v>
      </c>
      <c r="AI116" s="24">
        <v>0</v>
      </c>
      <c r="AJ116" s="24">
        <v>0</v>
      </c>
      <c r="AK116" s="24">
        <v>16</v>
      </c>
      <c r="AL116" s="24">
        <v>7</v>
      </c>
      <c r="AM116" s="165">
        <v>23</v>
      </c>
      <c r="AN116" s="22">
        <v>4</v>
      </c>
      <c r="AO116" s="22">
        <v>2</v>
      </c>
      <c r="AP116" s="22">
        <v>16</v>
      </c>
      <c r="AQ116" s="22">
        <v>1.75</v>
      </c>
      <c r="AR116" s="22">
        <v>0.875</v>
      </c>
      <c r="AS116" s="22">
        <v>7</v>
      </c>
      <c r="AT116" s="77">
        <v>5.75</v>
      </c>
      <c r="AU116" s="77">
        <v>0.1013215859030837</v>
      </c>
      <c r="AV116" s="103">
        <v>2.875</v>
      </c>
      <c r="AW116" s="22">
        <v>23</v>
      </c>
      <c r="AX116" s="22">
        <v>1.4</v>
      </c>
      <c r="AY116" s="45">
        <v>0.69565217391304346</v>
      </c>
      <c r="AZ116" s="45">
        <v>0.375</v>
      </c>
      <c r="BA116" s="22">
        <v>0.5</v>
      </c>
      <c r="BB116" s="104">
        <v>102</v>
      </c>
      <c r="BC116" s="104">
        <v>344</v>
      </c>
      <c r="BD116" s="104" t="s">
        <v>442</v>
      </c>
      <c r="BE116" s="104" t="s">
        <v>443</v>
      </c>
      <c r="BF116" s="104">
        <v>365</v>
      </c>
      <c r="BG116" s="104">
        <v>12</v>
      </c>
      <c r="BH116" s="22">
        <v>0.61917808219178083</v>
      </c>
      <c r="BI116" s="105">
        <v>3.9215686274509803E-2</v>
      </c>
      <c r="BJ116" s="241">
        <f t="shared" si="1"/>
        <v>0.94246575342465755</v>
      </c>
    </row>
    <row r="117" spans="1:62" ht="25" customHeight="1" x14ac:dyDescent="0.35">
      <c r="A117" s="142" t="s">
        <v>215</v>
      </c>
      <c r="B117" s="159" t="s">
        <v>287</v>
      </c>
      <c r="C117" s="24" t="s">
        <v>876</v>
      </c>
      <c r="D117" s="24" t="s">
        <v>884</v>
      </c>
      <c r="E117" s="24" t="s">
        <v>313</v>
      </c>
      <c r="F117" s="39">
        <v>2</v>
      </c>
      <c r="G117" s="56" t="s">
        <v>350</v>
      </c>
      <c r="H117" s="66">
        <v>2</v>
      </c>
      <c r="I117" s="63" t="s">
        <v>309</v>
      </c>
      <c r="J117" s="66">
        <v>0</v>
      </c>
      <c r="K117" s="56" t="s">
        <v>279</v>
      </c>
      <c r="L117" s="184">
        <v>0</v>
      </c>
      <c r="M117" s="56" t="s">
        <v>770</v>
      </c>
      <c r="N117" s="56" t="s">
        <v>771</v>
      </c>
      <c r="O117" s="56" t="s">
        <v>779</v>
      </c>
      <c r="P117" s="56" t="s">
        <v>777</v>
      </c>
      <c r="Q117" s="74" t="s">
        <v>842</v>
      </c>
      <c r="R117" s="229" t="s">
        <v>333</v>
      </c>
      <c r="S117" s="24" t="s">
        <v>295</v>
      </c>
      <c r="T117" s="24">
        <v>280</v>
      </c>
      <c r="U117" s="24">
        <v>10</v>
      </c>
      <c r="V117" s="24">
        <v>1</v>
      </c>
      <c r="W117" s="87">
        <v>3</v>
      </c>
      <c r="X117" s="88">
        <v>0.66666666666666663</v>
      </c>
      <c r="Y117" s="24">
        <v>4</v>
      </c>
      <c r="Z117" s="24">
        <v>5</v>
      </c>
      <c r="AA117" s="24">
        <v>43</v>
      </c>
      <c r="AB117" s="24">
        <v>66</v>
      </c>
      <c r="AC117" s="24">
        <v>1</v>
      </c>
      <c r="AD117" s="24">
        <v>0</v>
      </c>
      <c r="AE117" s="24">
        <v>13</v>
      </c>
      <c r="AF117" s="24">
        <v>0</v>
      </c>
      <c r="AG117" s="24">
        <v>10</v>
      </c>
      <c r="AH117" s="24">
        <v>0</v>
      </c>
      <c r="AI117" s="24">
        <v>94</v>
      </c>
      <c r="AJ117" s="24">
        <v>0</v>
      </c>
      <c r="AK117" s="24">
        <v>23</v>
      </c>
      <c r="AL117" s="24">
        <v>94</v>
      </c>
      <c r="AM117" s="165">
        <v>117</v>
      </c>
      <c r="AN117" s="22">
        <v>7.6666666666666599</v>
      </c>
      <c r="AO117" s="22">
        <v>2.2999999999999998</v>
      </c>
      <c r="AP117" s="22">
        <v>23</v>
      </c>
      <c r="AQ117" s="22">
        <v>31.3333333333333</v>
      </c>
      <c r="AR117" s="22">
        <v>9.4</v>
      </c>
      <c r="AS117" s="22">
        <v>94</v>
      </c>
      <c r="AT117" s="77">
        <v>39</v>
      </c>
      <c r="AU117" s="77">
        <v>0.41637010676156583</v>
      </c>
      <c r="AV117" s="103">
        <v>11.7</v>
      </c>
      <c r="AW117" s="22">
        <v>117</v>
      </c>
      <c r="AX117" s="22">
        <v>1.25</v>
      </c>
      <c r="AY117" s="45">
        <v>0.19658119658119658</v>
      </c>
      <c r="AZ117" s="45">
        <v>0.2</v>
      </c>
      <c r="BA117" s="22">
        <v>0.3</v>
      </c>
      <c r="BB117" s="104">
        <v>429</v>
      </c>
      <c r="BC117" s="104">
        <v>2948</v>
      </c>
      <c r="BD117" s="104" t="s">
        <v>751</v>
      </c>
      <c r="BE117" s="104" t="s">
        <v>752</v>
      </c>
      <c r="BF117" s="104">
        <v>1124</v>
      </c>
      <c r="BG117" s="104">
        <v>36</v>
      </c>
      <c r="BH117" s="22">
        <v>0.24911032028469751</v>
      </c>
      <c r="BI117" s="105">
        <v>6.993006993006993E-3</v>
      </c>
      <c r="BJ117" s="241">
        <f t="shared" si="1"/>
        <v>2.6227758007117439</v>
      </c>
    </row>
    <row r="118" spans="1:62" ht="25" customHeight="1" x14ac:dyDescent="0.35">
      <c r="A118" s="39" t="s">
        <v>85</v>
      </c>
      <c r="B118" s="159" t="s">
        <v>287</v>
      </c>
      <c r="C118" s="24" t="s">
        <v>876</v>
      </c>
      <c r="D118" s="24" t="s">
        <v>884</v>
      </c>
      <c r="E118" s="24" t="s">
        <v>284</v>
      </c>
      <c r="F118" s="39">
        <v>1</v>
      </c>
      <c r="G118" s="56" t="s">
        <v>312</v>
      </c>
      <c r="H118" s="171">
        <v>1</v>
      </c>
      <c r="I118" s="63" t="s">
        <v>303</v>
      </c>
      <c r="J118" s="71">
        <v>0</v>
      </c>
      <c r="K118" s="56" t="s">
        <v>279</v>
      </c>
      <c r="L118" s="184">
        <v>0</v>
      </c>
      <c r="M118" s="56" t="s">
        <v>770</v>
      </c>
      <c r="N118" s="56" t="s">
        <v>771</v>
      </c>
      <c r="O118" s="56" t="s">
        <v>775</v>
      </c>
      <c r="P118" s="56" t="s">
        <v>777</v>
      </c>
      <c r="Q118" s="74" t="s">
        <v>840</v>
      </c>
      <c r="R118" s="229" t="s">
        <v>331</v>
      </c>
      <c r="S118" s="24" t="s">
        <v>278</v>
      </c>
      <c r="T118" s="24">
        <v>292</v>
      </c>
      <c r="U118" s="24">
        <v>10</v>
      </c>
      <c r="V118" s="24">
        <v>1</v>
      </c>
      <c r="W118" s="87">
        <v>4</v>
      </c>
      <c r="X118" s="88">
        <v>0.25</v>
      </c>
      <c r="Y118" s="24">
        <v>14</v>
      </c>
      <c r="Z118" s="24">
        <v>14</v>
      </c>
      <c r="AA118" s="24">
        <v>80</v>
      </c>
      <c r="AB118" s="24">
        <v>79</v>
      </c>
      <c r="AC118" s="24">
        <v>1</v>
      </c>
      <c r="AD118" s="24">
        <v>1</v>
      </c>
      <c r="AE118" s="24">
        <v>9</v>
      </c>
      <c r="AF118" s="24">
        <v>10</v>
      </c>
      <c r="AG118" s="24">
        <v>1</v>
      </c>
      <c r="AH118" s="24">
        <v>1</v>
      </c>
      <c r="AI118" s="24">
        <v>1</v>
      </c>
      <c r="AJ118" s="24">
        <v>0</v>
      </c>
      <c r="AK118" s="24">
        <v>10</v>
      </c>
      <c r="AL118" s="24">
        <v>12</v>
      </c>
      <c r="AM118" s="165">
        <v>22</v>
      </c>
      <c r="AN118" s="22">
        <v>2.5</v>
      </c>
      <c r="AO118" s="22">
        <v>1</v>
      </c>
      <c r="AP118" s="22">
        <v>10</v>
      </c>
      <c r="AQ118" s="22">
        <v>3</v>
      </c>
      <c r="AR118" s="22">
        <v>1.2</v>
      </c>
      <c r="AS118" s="22">
        <v>12</v>
      </c>
      <c r="AT118" s="77">
        <v>5.5</v>
      </c>
      <c r="AU118" s="77">
        <v>7.5085324232081918E-2</v>
      </c>
      <c r="AV118" s="103">
        <v>2.2000000000000002</v>
      </c>
      <c r="AW118" s="22">
        <v>22</v>
      </c>
      <c r="AX118" s="22">
        <v>1</v>
      </c>
      <c r="AY118" s="45">
        <v>0.45454545454545453</v>
      </c>
      <c r="AZ118" s="45">
        <v>0.1</v>
      </c>
      <c r="BA118" s="22">
        <v>0.4</v>
      </c>
      <c r="BB118" s="104">
        <v>87</v>
      </c>
      <c r="BC118" s="104">
        <v>2878</v>
      </c>
      <c r="BD118" s="104" t="s">
        <v>454</v>
      </c>
      <c r="BE118" s="104" t="s">
        <v>455</v>
      </c>
      <c r="BF118" s="104">
        <v>1622</v>
      </c>
      <c r="BG118" s="104">
        <v>53</v>
      </c>
      <c r="BH118" s="22">
        <v>0.18002466091245375</v>
      </c>
      <c r="BI118" s="105">
        <v>4.5977011494252873E-2</v>
      </c>
      <c r="BJ118" s="241">
        <f t="shared" si="1"/>
        <v>1.7743526510480887</v>
      </c>
    </row>
    <row r="119" spans="1:62" ht="25" customHeight="1" x14ac:dyDescent="0.35">
      <c r="A119" s="111" t="s">
        <v>82</v>
      </c>
      <c r="B119" s="159" t="s">
        <v>287</v>
      </c>
      <c r="C119" s="24" t="s">
        <v>881</v>
      </c>
      <c r="D119" s="24" t="s">
        <v>884</v>
      </c>
      <c r="E119" s="24" t="s">
        <v>314</v>
      </c>
      <c r="F119" s="111">
        <v>3</v>
      </c>
      <c r="G119" s="56" t="s">
        <v>350</v>
      </c>
      <c r="H119" s="143">
        <v>3</v>
      </c>
      <c r="I119" s="63" t="s">
        <v>310</v>
      </c>
      <c r="J119" s="71">
        <v>0</v>
      </c>
      <c r="K119" s="56" t="s">
        <v>279</v>
      </c>
      <c r="L119" s="184">
        <v>0</v>
      </c>
      <c r="M119" s="56" t="s">
        <v>770</v>
      </c>
      <c r="N119" s="56" t="s">
        <v>771</v>
      </c>
      <c r="O119" s="56" t="s">
        <v>779</v>
      </c>
      <c r="P119" s="56" t="s">
        <v>777</v>
      </c>
      <c r="Q119" s="74" t="s">
        <v>843</v>
      </c>
      <c r="R119" s="229" t="s">
        <v>332</v>
      </c>
      <c r="S119" s="24" t="s">
        <v>278</v>
      </c>
      <c r="T119" s="24">
        <v>383</v>
      </c>
      <c r="U119" s="24">
        <v>13</v>
      </c>
      <c r="V119" s="24">
        <v>2</v>
      </c>
      <c r="W119" s="87">
        <v>4</v>
      </c>
      <c r="X119" s="88">
        <v>0.75</v>
      </c>
      <c r="Y119" s="24">
        <v>5</v>
      </c>
      <c r="Z119" s="24">
        <v>5</v>
      </c>
      <c r="AA119" s="24">
        <v>40</v>
      </c>
      <c r="AB119" s="24">
        <v>45</v>
      </c>
      <c r="AC119" s="24">
        <v>1</v>
      </c>
      <c r="AD119" s="24">
        <v>1</v>
      </c>
      <c r="AE119" s="24">
        <v>12</v>
      </c>
      <c r="AF119" s="24">
        <v>12</v>
      </c>
      <c r="AG119" s="24">
        <v>9</v>
      </c>
      <c r="AH119" s="24">
        <v>4</v>
      </c>
      <c r="AI119" s="24">
        <v>17</v>
      </c>
      <c r="AJ119" s="24">
        <v>0</v>
      </c>
      <c r="AK119" s="24">
        <v>21</v>
      </c>
      <c r="AL119" s="24">
        <v>33</v>
      </c>
      <c r="AM119" s="165">
        <v>54</v>
      </c>
      <c r="AN119" s="22">
        <v>5.25</v>
      </c>
      <c r="AO119" s="22">
        <v>1.6153846153846101</v>
      </c>
      <c r="AP119" s="22">
        <v>10.5</v>
      </c>
      <c r="AQ119" s="22">
        <v>8.25</v>
      </c>
      <c r="AR119" s="22">
        <v>2.5384615384615299</v>
      </c>
      <c r="AS119" s="22">
        <v>16.5</v>
      </c>
      <c r="AT119" s="77">
        <v>13.5</v>
      </c>
      <c r="AU119" s="77">
        <v>0.140625</v>
      </c>
      <c r="AV119" s="103">
        <v>4.1538461538461497</v>
      </c>
      <c r="AW119" s="22">
        <v>27</v>
      </c>
      <c r="AX119" s="22">
        <v>1</v>
      </c>
      <c r="AY119" s="45">
        <v>0.3888888888888889</v>
      </c>
      <c r="AZ119" s="45">
        <v>0.23076923076923078</v>
      </c>
      <c r="BA119" s="22">
        <v>0.30769230769230771</v>
      </c>
      <c r="BB119" s="104">
        <v>62</v>
      </c>
      <c r="BC119" s="104">
        <v>374</v>
      </c>
      <c r="BD119" s="104" t="s">
        <v>448</v>
      </c>
      <c r="BE119" s="104" t="s">
        <v>449</v>
      </c>
      <c r="BF119" s="104">
        <v>1179</v>
      </c>
      <c r="BG119" s="104">
        <v>38</v>
      </c>
      <c r="BH119" s="22">
        <v>0.3248515691263783</v>
      </c>
      <c r="BI119" s="105">
        <v>6.4516129032258063E-2</v>
      </c>
      <c r="BJ119" s="241">
        <f t="shared" si="1"/>
        <v>0.31721798134011875</v>
      </c>
    </row>
    <row r="120" spans="1:62" ht="25" customHeight="1" x14ac:dyDescent="0.35">
      <c r="A120" s="39" t="s">
        <v>57</v>
      </c>
      <c r="B120" s="159" t="s">
        <v>287</v>
      </c>
      <c r="C120" s="24" t="s">
        <v>881</v>
      </c>
      <c r="D120" s="24" t="s">
        <v>884</v>
      </c>
      <c r="E120" s="24" t="s">
        <v>284</v>
      </c>
      <c r="F120" s="39">
        <v>2</v>
      </c>
      <c r="G120" s="56" t="s">
        <v>350</v>
      </c>
      <c r="H120" s="171">
        <v>1</v>
      </c>
      <c r="I120" s="63" t="s">
        <v>303</v>
      </c>
      <c r="J120" s="71">
        <v>1</v>
      </c>
      <c r="K120" s="56" t="s">
        <v>312</v>
      </c>
      <c r="L120" s="184">
        <v>0.5</v>
      </c>
      <c r="M120" s="56" t="s">
        <v>770</v>
      </c>
      <c r="N120" s="56" t="s">
        <v>771</v>
      </c>
      <c r="O120" s="56" t="s">
        <v>775</v>
      </c>
      <c r="P120" s="56" t="s">
        <v>777</v>
      </c>
      <c r="Q120" s="74" t="s">
        <v>841</v>
      </c>
      <c r="R120" s="229" t="s">
        <v>332</v>
      </c>
      <c r="S120" s="24" t="s">
        <v>278</v>
      </c>
      <c r="T120" s="24">
        <v>430</v>
      </c>
      <c r="U120" s="24">
        <v>15</v>
      </c>
      <c r="V120" s="24">
        <v>2</v>
      </c>
      <c r="W120" s="87">
        <v>17</v>
      </c>
      <c r="X120" s="88">
        <v>0.11764705882352941</v>
      </c>
      <c r="Y120" s="24">
        <v>6</v>
      </c>
      <c r="Z120" s="24">
        <v>6</v>
      </c>
      <c r="AA120" s="24">
        <v>19</v>
      </c>
      <c r="AB120" s="24">
        <v>19</v>
      </c>
      <c r="AC120" s="24">
        <v>1</v>
      </c>
      <c r="AD120" s="24">
        <v>1</v>
      </c>
      <c r="AE120" s="24">
        <v>3</v>
      </c>
      <c r="AF120" s="24">
        <v>3</v>
      </c>
      <c r="AG120" s="24">
        <v>7</v>
      </c>
      <c r="AH120" s="24">
        <v>7</v>
      </c>
      <c r="AI120" s="24">
        <v>11</v>
      </c>
      <c r="AJ120" s="24">
        <v>0</v>
      </c>
      <c r="AK120" s="24">
        <v>10</v>
      </c>
      <c r="AL120" s="24">
        <v>21</v>
      </c>
      <c r="AM120" s="165">
        <v>31</v>
      </c>
      <c r="AN120" s="22">
        <v>0.58823529411764697</v>
      </c>
      <c r="AO120" s="22">
        <v>0.66666666666666596</v>
      </c>
      <c r="AP120" s="22">
        <v>5</v>
      </c>
      <c r="AQ120" s="22">
        <v>1.23529411764705</v>
      </c>
      <c r="AR120" s="22">
        <v>1.4</v>
      </c>
      <c r="AS120" s="22">
        <v>10.5</v>
      </c>
      <c r="AT120" s="77">
        <v>1.8235294117647001</v>
      </c>
      <c r="AU120" s="77">
        <v>7.1925754060324823E-2</v>
      </c>
      <c r="AV120" s="103">
        <v>2.0666666666666602</v>
      </c>
      <c r="AW120" s="22">
        <v>15.5</v>
      </c>
      <c r="AX120" s="22">
        <v>1</v>
      </c>
      <c r="AY120" s="45">
        <v>0.32258064516129031</v>
      </c>
      <c r="AZ120" s="45">
        <v>0.13333333333333333</v>
      </c>
      <c r="BA120" s="22">
        <v>1.1333333333333333</v>
      </c>
      <c r="BB120" s="104">
        <v>260</v>
      </c>
      <c r="BC120" s="104">
        <v>607</v>
      </c>
      <c r="BD120" s="104" t="s">
        <v>384</v>
      </c>
      <c r="BE120" s="104" t="s">
        <v>385</v>
      </c>
      <c r="BF120" s="104">
        <v>632</v>
      </c>
      <c r="BG120" s="104">
        <v>20</v>
      </c>
      <c r="BH120" s="22">
        <v>0.680379746835443</v>
      </c>
      <c r="BI120" s="105">
        <v>6.5384615384615388E-2</v>
      </c>
      <c r="BJ120" s="241">
        <f t="shared" si="1"/>
        <v>0.96044303797468356</v>
      </c>
    </row>
    <row r="121" spans="1:62" ht="25" customHeight="1" x14ac:dyDescent="0.35">
      <c r="A121" s="142" t="s">
        <v>112</v>
      </c>
      <c r="B121" s="159" t="s">
        <v>287</v>
      </c>
      <c r="C121" s="24" t="s">
        <v>881</v>
      </c>
      <c r="D121" s="24" t="s">
        <v>884</v>
      </c>
      <c r="E121" s="24" t="s">
        <v>313</v>
      </c>
      <c r="F121" s="110">
        <v>3</v>
      </c>
      <c r="G121" s="56" t="s">
        <v>350</v>
      </c>
      <c r="H121" s="66">
        <v>0</v>
      </c>
      <c r="I121" s="63" t="s">
        <v>279</v>
      </c>
      <c r="J121" s="102">
        <v>3</v>
      </c>
      <c r="K121" s="56" t="s">
        <v>350</v>
      </c>
      <c r="L121" s="184">
        <v>1</v>
      </c>
      <c r="M121" s="56" t="s">
        <v>770</v>
      </c>
      <c r="N121" s="56" t="s">
        <v>771</v>
      </c>
      <c r="O121" s="56" t="s">
        <v>775</v>
      </c>
      <c r="P121" s="56" t="s">
        <v>777</v>
      </c>
      <c r="Q121" s="74" t="s">
        <v>845</v>
      </c>
      <c r="R121" s="229" t="s">
        <v>331</v>
      </c>
      <c r="S121" s="24" t="s">
        <v>278</v>
      </c>
      <c r="T121" s="24">
        <v>554</v>
      </c>
      <c r="U121" s="24">
        <v>19</v>
      </c>
      <c r="V121" s="24">
        <v>2</v>
      </c>
      <c r="W121" s="87">
        <v>6</v>
      </c>
      <c r="X121" s="88">
        <v>0.5</v>
      </c>
      <c r="Y121" s="24">
        <v>1</v>
      </c>
      <c r="Z121" s="24">
        <v>2</v>
      </c>
      <c r="AA121" s="24">
        <v>7</v>
      </c>
      <c r="AB121" s="24">
        <v>14</v>
      </c>
      <c r="AC121" s="24">
        <v>1</v>
      </c>
      <c r="AD121" s="24">
        <v>0</v>
      </c>
      <c r="AE121" s="24">
        <v>3</v>
      </c>
      <c r="AF121" s="24">
        <v>0</v>
      </c>
      <c r="AG121" s="24">
        <v>4</v>
      </c>
      <c r="AH121" s="24">
        <v>0</v>
      </c>
      <c r="AI121" s="24">
        <v>1</v>
      </c>
      <c r="AJ121" s="24">
        <v>3</v>
      </c>
      <c r="AK121" s="24">
        <v>7</v>
      </c>
      <c r="AL121" s="24">
        <v>4</v>
      </c>
      <c r="AM121" s="165">
        <v>11</v>
      </c>
      <c r="AN121" s="22">
        <v>1.1666666666666601</v>
      </c>
      <c r="AO121" s="22">
        <v>0.36842105263157798</v>
      </c>
      <c r="AP121" s="22">
        <v>3.5</v>
      </c>
      <c r="AQ121" s="22">
        <v>0.66666666666666596</v>
      </c>
      <c r="AR121" s="22">
        <v>0.21052631578947301</v>
      </c>
      <c r="AS121" s="22">
        <v>2</v>
      </c>
      <c r="AT121" s="77">
        <v>1.8333333333333299</v>
      </c>
      <c r="AU121" s="77">
        <v>1.9819819819819819E-2</v>
      </c>
      <c r="AV121" s="103">
        <v>0.57894736842105199</v>
      </c>
      <c r="AW121" s="22">
        <v>5.5</v>
      </c>
      <c r="AX121" s="22">
        <v>2</v>
      </c>
      <c r="AY121" s="45">
        <v>0.63636363636363635</v>
      </c>
      <c r="AZ121" s="45">
        <v>0.15789473684210525</v>
      </c>
      <c r="BA121" s="22">
        <v>0.31578947368421051</v>
      </c>
      <c r="BB121" s="104">
        <v>140</v>
      </c>
      <c r="BC121" s="104">
        <v>266</v>
      </c>
      <c r="BD121" s="104" t="s">
        <v>519</v>
      </c>
      <c r="BE121" s="104" t="s">
        <v>520</v>
      </c>
      <c r="BF121" s="104">
        <v>695</v>
      </c>
      <c r="BG121" s="104">
        <v>22</v>
      </c>
      <c r="BH121" s="22">
        <v>0.7971223021582734</v>
      </c>
      <c r="BI121" s="105">
        <v>4.2857142857142858E-2</v>
      </c>
      <c r="BJ121" s="241">
        <f t="shared" si="1"/>
        <v>0.38273381294964026</v>
      </c>
    </row>
    <row r="122" spans="1:62" ht="25" customHeight="1" x14ac:dyDescent="0.35">
      <c r="A122" s="39" t="s">
        <v>94</v>
      </c>
      <c r="B122" s="159" t="s">
        <v>287</v>
      </c>
      <c r="C122" s="24" t="s">
        <v>881</v>
      </c>
      <c r="D122" s="24" t="s">
        <v>885</v>
      </c>
      <c r="E122" s="24" t="s">
        <v>320</v>
      </c>
      <c r="F122" s="39">
        <v>1</v>
      </c>
      <c r="G122" s="56" t="s">
        <v>312</v>
      </c>
      <c r="H122" s="66">
        <v>1</v>
      </c>
      <c r="I122" s="63" t="s">
        <v>303</v>
      </c>
      <c r="J122" s="71">
        <v>0</v>
      </c>
      <c r="K122" s="56" t="s">
        <v>279</v>
      </c>
      <c r="L122" s="184">
        <v>0</v>
      </c>
      <c r="M122" s="56" t="s">
        <v>770</v>
      </c>
      <c r="N122" s="56" t="s">
        <v>771</v>
      </c>
      <c r="O122" s="56" t="s">
        <v>775</v>
      </c>
      <c r="P122" s="56" t="s">
        <v>777</v>
      </c>
      <c r="Q122" s="74" t="s">
        <v>840</v>
      </c>
      <c r="R122" s="229" t="s">
        <v>333</v>
      </c>
      <c r="S122" s="24" t="s">
        <v>295</v>
      </c>
      <c r="T122" s="24">
        <v>594</v>
      </c>
      <c r="U122" s="24">
        <v>20</v>
      </c>
      <c r="V122" s="24">
        <v>2</v>
      </c>
      <c r="W122" s="87">
        <v>9</v>
      </c>
      <c r="X122" s="88">
        <v>0.1111111111111111</v>
      </c>
      <c r="Y122" s="24">
        <v>47</v>
      </c>
      <c r="Z122" s="24">
        <v>4</v>
      </c>
      <c r="AA122" s="24">
        <v>362</v>
      </c>
      <c r="AB122" s="24">
        <v>28</v>
      </c>
      <c r="AC122" s="24">
        <v>2</v>
      </c>
      <c r="AD122" s="24">
        <v>45</v>
      </c>
      <c r="AE122" s="24">
        <v>17</v>
      </c>
      <c r="AF122" s="24">
        <v>348</v>
      </c>
      <c r="AG122" s="24">
        <v>5</v>
      </c>
      <c r="AH122" s="24">
        <v>8</v>
      </c>
      <c r="AI122" s="24">
        <v>5</v>
      </c>
      <c r="AJ122" s="24">
        <v>0</v>
      </c>
      <c r="AK122" s="24">
        <v>22</v>
      </c>
      <c r="AL122" s="24">
        <v>361</v>
      </c>
      <c r="AM122" s="165">
        <v>383</v>
      </c>
      <c r="AN122" s="22">
        <v>2.4444444444444402</v>
      </c>
      <c r="AO122" s="22">
        <v>1.1000000000000001</v>
      </c>
      <c r="AP122" s="22">
        <v>11</v>
      </c>
      <c r="AQ122" s="22">
        <v>40.1111111111111</v>
      </c>
      <c r="AR122" s="22">
        <v>18.05</v>
      </c>
      <c r="AS122" s="22">
        <v>180.5</v>
      </c>
      <c r="AT122" s="77">
        <v>42.5555555555555</v>
      </c>
      <c r="AU122" s="77">
        <v>0.64369747899159668</v>
      </c>
      <c r="AV122" s="103">
        <v>19.149999999999999</v>
      </c>
      <c r="AW122" s="22">
        <v>191.5</v>
      </c>
      <c r="AX122" s="22">
        <v>8.5106382978723402E-2</v>
      </c>
      <c r="AY122" s="45">
        <v>5.7441253263707574E-2</v>
      </c>
      <c r="AZ122" s="45">
        <v>0.05</v>
      </c>
      <c r="BA122" s="22">
        <v>0.45</v>
      </c>
      <c r="BB122" s="104">
        <v>31566</v>
      </c>
      <c r="BC122" s="104">
        <v>123703</v>
      </c>
      <c r="BD122" s="104" t="s">
        <v>476</v>
      </c>
      <c r="BE122" s="104" t="s">
        <v>477</v>
      </c>
      <c r="BF122" s="104">
        <v>3229</v>
      </c>
      <c r="BG122" s="104">
        <v>106</v>
      </c>
      <c r="BH122" s="22">
        <v>0.18395788169711985</v>
      </c>
      <c r="BI122" s="105">
        <v>2.8511689792815053E-4</v>
      </c>
      <c r="BJ122" s="241">
        <f t="shared" si="1"/>
        <v>38.310003096934032</v>
      </c>
    </row>
    <row r="123" spans="1:62" ht="25" customHeight="1" x14ac:dyDescent="0.35">
      <c r="A123" s="24" t="s">
        <v>30</v>
      </c>
      <c r="B123" s="159" t="s">
        <v>287</v>
      </c>
      <c r="C123" s="24" t="s">
        <v>881</v>
      </c>
      <c r="D123" s="24" t="s">
        <v>884</v>
      </c>
      <c r="E123" s="24" t="s">
        <v>284</v>
      </c>
      <c r="F123" s="39">
        <v>2</v>
      </c>
      <c r="G123" s="56" t="s">
        <v>350</v>
      </c>
      <c r="H123" s="66">
        <v>1</v>
      </c>
      <c r="I123" s="63" t="s">
        <v>303</v>
      </c>
      <c r="J123" s="71">
        <v>1</v>
      </c>
      <c r="K123" s="56" t="s">
        <v>312</v>
      </c>
      <c r="L123" s="184">
        <v>0.5</v>
      </c>
      <c r="M123" s="56" t="s">
        <v>770</v>
      </c>
      <c r="N123" s="56" t="s">
        <v>771</v>
      </c>
      <c r="O123" s="56" t="s">
        <v>775</v>
      </c>
      <c r="P123" s="56" t="s">
        <v>777</v>
      </c>
      <c r="Q123" s="74" t="s">
        <v>841</v>
      </c>
      <c r="R123" s="229" t="s">
        <v>331</v>
      </c>
      <c r="S123" s="24" t="s">
        <v>278</v>
      </c>
      <c r="T123" s="24">
        <v>683</v>
      </c>
      <c r="U123" s="24">
        <v>23</v>
      </c>
      <c r="V123" s="24">
        <v>2</v>
      </c>
      <c r="W123" s="87">
        <v>4</v>
      </c>
      <c r="X123" s="88">
        <v>0.5</v>
      </c>
      <c r="Y123" s="24">
        <v>1</v>
      </c>
      <c r="Z123" s="24">
        <v>1</v>
      </c>
      <c r="AA123" s="24">
        <v>10</v>
      </c>
      <c r="AB123" s="24">
        <v>9</v>
      </c>
      <c r="AC123" s="24">
        <v>1</v>
      </c>
      <c r="AD123" s="24">
        <v>1</v>
      </c>
      <c r="AE123" s="24">
        <v>9</v>
      </c>
      <c r="AF123" s="24">
        <v>9</v>
      </c>
      <c r="AG123" s="24">
        <v>0</v>
      </c>
      <c r="AH123" s="24">
        <v>1</v>
      </c>
      <c r="AI123" s="24">
        <v>0</v>
      </c>
      <c r="AJ123" s="24">
        <v>1</v>
      </c>
      <c r="AK123" s="24">
        <v>9</v>
      </c>
      <c r="AL123" s="24">
        <v>11</v>
      </c>
      <c r="AM123" s="165">
        <v>20</v>
      </c>
      <c r="AN123" s="22">
        <v>2.25</v>
      </c>
      <c r="AO123" s="22">
        <v>0.39130434782608697</v>
      </c>
      <c r="AP123" s="22">
        <v>4.5</v>
      </c>
      <c r="AQ123" s="22">
        <v>2.75</v>
      </c>
      <c r="AR123" s="22">
        <v>0.47826086956521702</v>
      </c>
      <c r="AS123" s="22">
        <v>5.5</v>
      </c>
      <c r="AT123" s="77">
        <v>5</v>
      </c>
      <c r="AU123" s="77">
        <v>2.9239766081871343E-2</v>
      </c>
      <c r="AV123" s="103">
        <v>0.86956521739130399</v>
      </c>
      <c r="AW123" s="22">
        <v>10</v>
      </c>
      <c r="AX123" s="22">
        <v>1</v>
      </c>
      <c r="AY123" s="45">
        <v>0.45</v>
      </c>
      <c r="AZ123" s="45">
        <v>8.6956521739130432E-2</v>
      </c>
      <c r="BA123" s="22">
        <v>0.17391304347826086</v>
      </c>
      <c r="BB123" s="104">
        <v>36</v>
      </c>
      <c r="BC123" s="104">
        <v>86</v>
      </c>
      <c r="BD123" s="104" t="s">
        <v>380</v>
      </c>
      <c r="BE123" s="104" t="s">
        <v>381</v>
      </c>
      <c r="BF123" s="104">
        <v>726</v>
      </c>
      <c r="BG123" s="104">
        <v>23</v>
      </c>
      <c r="BH123" s="22">
        <v>0.94077134986225897</v>
      </c>
      <c r="BI123" s="105">
        <v>0.1111111111111111</v>
      </c>
      <c r="BJ123" s="241">
        <f t="shared" si="1"/>
        <v>0.1184573002754821</v>
      </c>
    </row>
    <row r="124" spans="1:62" ht="25" customHeight="1" x14ac:dyDescent="0.35">
      <c r="A124" s="24" t="s">
        <v>34</v>
      </c>
      <c r="B124" s="159" t="s">
        <v>287</v>
      </c>
      <c r="C124" s="24" t="s">
        <v>873</v>
      </c>
      <c r="D124" s="24" t="s">
        <v>279</v>
      </c>
      <c r="E124" s="24" t="s">
        <v>284</v>
      </c>
      <c r="F124" s="39">
        <v>1</v>
      </c>
      <c r="G124" s="56" t="s">
        <v>312</v>
      </c>
      <c r="H124" s="66">
        <v>1</v>
      </c>
      <c r="I124" s="63" t="s">
        <v>303</v>
      </c>
      <c r="J124" s="71">
        <v>0</v>
      </c>
      <c r="K124" s="56" t="s">
        <v>279</v>
      </c>
      <c r="L124" s="184">
        <v>0</v>
      </c>
      <c r="M124" s="56" t="s">
        <v>770</v>
      </c>
      <c r="N124" s="56" t="s">
        <v>771</v>
      </c>
      <c r="O124" s="56" t="s">
        <v>775</v>
      </c>
      <c r="P124" s="56" t="s">
        <v>777</v>
      </c>
      <c r="Q124" s="74" t="s">
        <v>840</v>
      </c>
      <c r="R124" s="229" t="s">
        <v>331</v>
      </c>
      <c r="S124" s="24" t="s">
        <v>278</v>
      </c>
      <c r="T124" s="24">
        <v>1227</v>
      </c>
      <c r="U124" s="24">
        <v>41</v>
      </c>
      <c r="V124" s="24">
        <v>4</v>
      </c>
      <c r="W124" s="87">
        <v>2</v>
      </c>
      <c r="X124" s="88">
        <v>0.5</v>
      </c>
      <c r="Y124" s="24">
        <v>3</v>
      </c>
      <c r="Z124" s="24">
        <v>3</v>
      </c>
      <c r="AA124" s="24">
        <v>20</v>
      </c>
      <c r="AB124" s="24">
        <v>28</v>
      </c>
      <c r="AC124" s="24">
        <v>0</v>
      </c>
      <c r="AD124" s="24">
        <v>0</v>
      </c>
      <c r="AE124" s="24">
        <v>0</v>
      </c>
      <c r="AF124" s="24">
        <v>0</v>
      </c>
      <c r="AG124" s="24">
        <v>10</v>
      </c>
      <c r="AH124" s="24">
        <v>2</v>
      </c>
      <c r="AI124" s="24">
        <v>12</v>
      </c>
      <c r="AJ124" s="24">
        <v>0</v>
      </c>
      <c r="AK124" s="24">
        <v>10</v>
      </c>
      <c r="AL124" s="24">
        <v>14</v>
      </c>
      <c r="AM124" s="165">
        <v>24</v>
      </c>
      <c r="AN124" s="22">
        <v>5</v>
      </c>
      <c r="AO124" s="22">
        <v>0.24390243902438999</v>
      </c>
      <c r="AP124" s="22">
        <v>2.5</v>
      </c>
      <c r="AQ124" s="22">
        <v>7</v>
      </c>
      <c r="AR124" s="22">
        <v>0.34146341463414598</v>
      </c>
      <c r="AS124" s="22">
        <v>3.5</v>
      </c>
      <c r="AT124" s="77">
        <v>12</v>
      </c>
      <c r="AU124" s="77">
        <v>1.9543973941368076E-2</v>
      </c>
      <c r="AV124" s="103">
        <v>0.585365853658536</v>
      </c>
      <c r="AW124" s="22">
        <v>6</v>
      </c>
      <c r="AX124" s="22">
        <v>1</v>
      </c>
      <c r="AY124" s="45">
        <v>0.41666666666666669</v>
      </c>
      <c r="AZ124" s="45">
        <v>2.4390243902439025E-2</v>
      </c>
      <c r="BA124" s="22">
        <v>4.878048780487805E-2</v>
      </c>
      <c r="BB124" s="104">
        <v>127</v>
      </c>
      <c r="BC124" s="104">
        <v>245</v>
      </c>
      <c r="BD124" s="104" t="s">
        <v>416</v>
      </c>
      <c r="BE124" s="104" t="s">
        <v>417</v>
      </c>
      <c r="BF124" s="104">
        <v>1715</v>
      </c>
      <c r="BG124" s="104">
        <v>56</v>
      </c>
      <c r="BH124" s="22">
        <v>0.71545189504373174</v>
      </c>
      <c r="BI124" s="105">
        <v>1.5748031496062992E-2</v>
      </c>
      <c r="BJ124" s="241">
        <f t="shared" si="1"/>
        <v>0.14285714285714285</v>
      </c>
    </row>
    <row r="125" spans="1:62" ht="25" customHeight="1" x14ac:dyDescent="0.35">
      <c r="A125" s="24" t="s">
        <v>209</v>
      </c>
      <c r="B125" s="159" t="s">
        <v>287</v>
      </c>
      <c r="C125" s="24" t="s">
        <v>873</v>
      </c>
      <c r="D125" s="24" t="s">
        <v>884</v>
      </c>
      <c r="E125" s="24" t="s">
        <v>315</v>
      </c>
      <c r="F125" s="39">
        <v>1</v>
      </c>
      <c r="G125" s="56" t="s">
        <v>312</v>
      </c>
      <c r="H125" s="66">
        <v>0</v>
      </c>
      <c r="I125" s="63" t="s">
        <v>279</v>
      </c>
      <c r="J125" s="71">
        <v>1</v>
      </c>
      <c r="K125" s="56" t="s">
        <v>312</v>
      </c>
      <c r="L125" s="184">
        <v>1</v>
      </c>
      <c r="M125" s="56" t="s">
        <v>770</v>
      </c>
      <c r="N125" s="56" t="s">
        <v>771</v>
      </c>
      <c r="O125" s="56" t="s">
        <v>775</v>
      </c>
      <c r="P125" s="56" t="s">
        <v>777</v>
      </c>
      <c r="Q125" s="74" t="s">
        <v>838</v>
      </c>
      <c r="R125" s="229" t="s">
        <v>331</v>
      </c>
      <c r="S125" s="24" t="s">
        <v>288</v>
      </c>
      <c r="T125" s="24">
        <v>1397</v>
      </c>
      <c r="U125" s="24">
        <v>46</v>
      </c>
      <c r="V125" s="24">
        <v>4</v>
      </c>
      <c r="W125" s="87">
        <v>5</v>
      </c>
      <c r="X125" s="88">
        <v>0.2</v>
      </c>
      <c r="Y125" s="24">
        <v>1</v>
      </c>
      <c r="Z125" s="24">
        <v>2</v>
      </c>
      <c r="AA125" s="24">
        <v>2</v>
      </c>
      <c r="AB125" s="24">
        <v>14</v>
      </c>
      <c r="AC125" s="24">
        <v>1</v>
      </c>
      <c r="AD125" s="24">
        <v>0</v>
      </c>
      <c r="AE125" s="24">
        <v>11</v>
      </c>
      <c r="AF125" s="24">
        <v>0</v>
      </c>
      <c r="AG125" s="24">
        <v>1</v>
      </c>
      <c r="AH125" s="24">
        <v>0</v>
      </c>
      <c r="AI125" s="24">
        <v>0</v>
      </c>
      <c r="AJ125" s="24">
        <v>0</v>
      </c>
      <c r="AK125" s="24">
        <v>12</v>
      </c>
      <c r="AL125" s="24">
        <v>0</v>
      </c>
      <c r="AM125" s="165">
        <v>12</v>
      </c>
      <c r="AN125" s="22">
        <v>2.4</v>
      </c>
      <c r="AO125" s="22">
        <v>0.26086956521739102</v>
      </c>
      <c r="AP125" s="22">
        <v>3</v>
      </c>
      <c r="AQ125" s="22">
        <v>0</v>
      </c>
      <c r="AR125" s="22">
        <v>0</v>
      </c>
      <c r="AS125" s="22">
        <v>0</v>
      </c>
      <c r="AT125" s="77">
        <v>2.4</v>
      </c>
      <c r="AU125" s="77">
        <v>8.5836909871244635E-3</v>
      </c>
      <c r="AV125" s="103">
        <v>0.26086956521739102</v>
      </c>
      <c r="AW125" s="22">
        <v>3</v>
      </c>
      <c r="AX125" s="22">
        <v>2</v>
      </c>
      <c r="AY125" s="45">
        <v>1</v>
      </c>
      <c r="AZ125" s="45">
        <v>2.1739130434782608E-2</v>
      </c>
      <c r="BA125" s="22">
        <v>0.10869565217391304</v>
      </c>
      <c r="BB125" s="104">
        <v>1380</v>
      </c>
      <c r="BC125" s="104">
        <v>7063</v>
      </c>
      <c r="BD125" s="104" t="s">
        <v>737</v>
      </c>
      <c r="BE125" s="104" t="s">
        <v>738</v>
      </c>
      <c r="BF125" s="104">
        <v>3539</v>
      </c>
      <c r="BG125" s="104">
        <v>116</v>
      </c>
      <c r="BH125" s="22">
        <v>0.3947442780446454</v>
      </c>
      <c r="BI125" s="105">
        <v>3.6231884057971015E-3</v>
      </c>
      <c r="BJ125" s="241">
        <f t="shared" si="1"/>
        <v>1.9957615145521335</v>
      </c>
    </row>
    <row r="126" spans="1:62" ht="25" customHeight="1" x14ac:dyDescent="0.35">
      <c r="A126" s="205" t="s">
        <v>59</v>
      </c>
      <c r="B126" s="206" t="s">
        <v>328</v>
      </c>
      <c r="C126" s="205" t="s">
        <v>872</v>
      </c>
      <c r="D126" s="205" t="s">
        <v>279</v>
      </c>
      <c r="E126" s="205" t="s">
        <v>284</v>
      </c>
      <c r="F126" s="205">
        <v>7</v>
      </c>
      <c r="G126" s="207" t="s">
        <v>332</v>
      </c>
      <c r="H126" s="208">
        <v>0</v>
      </c>
      <c r="I126" s="207" t="s">
        <v>279</v>
      </c>
      <c r="J126" s="208">
        <v>7</v>
      </c>
      <c r="K126" s="207" t="s">
        <v>332</v>
      </c>
      <c r="L126" s="209">
        <v>1</v>
      </c>
      <c r="M126" s="207" t="s">
        <v>770</v>
      </c>
      <c r="N126" s="207" t="s">
        <v>778</v>
      </c>
      <c r="O126" s="207" t="s">
        <v>779</v>
      </c>
      <c r="P126" s="207" t="s">
        <v>779</v>
      </c>
      <c r="Q126" s="210" t="s">
        <v>844</v>
      </c>
      <c r="R126" s="211" t="s">
        <v>332</v>
      </c>
      <c r="S126" s="205" t="s">
        <v>278</v>
      </c>
      <c r="T126" s="205">
        <v>6</v>
      </c>
      <c r="U126" s="205">
        <v>1</v>
      </c>
      <c r="V126" s="205">
        <v>1</v>
      </c>
      <c r="W126" s="212">
        <v>10</v>
      </c>
      <c r="X126" s="213">
        <v>0.7</v>
      </c>
      <c r="Y126" s="205">
        <v>6</v>
      </c>
      <c r="Z126" s="205">
        <v>6</v>
      </c>
      <c r="AA126" s="205">
        <v>15</v>
      </c>
      <c r="AB126" s="205">
        <v>29</v>
      </c>
      <c r="AC126" s="205">
        <v>0</v>
      </c>
      <c r="AD126" s="205">
        <v>0</v>
      </c>
      <c r="AE126" s="205">
        <v>0</v>
      </c>
      <c r="AF126" s="205">
        <v>0</v>
      </c>
      <c r="AG126" s="205">
        <v>36</v>
      </c>
      <c r="AH126" s="205">
        <v>22</v>
      </c>
      <c r="AI126" s="205">
        <v>5</v>
      </c>
      <c r="AJ126" s="205">
        <v>0</v>
      </c>
      <c r="AK126" s="205">
        <v>36</v>
      </c>
      <c r="AL126" s="205">
        <v>27</v>
      </c>
      <c r="AM126" s="214">
        <v>63</v>
      </c>
      <c r="AN126" s="215">
        <v>3.6</v>
      </c>
      <c r="AO126" s="215">
        <v>36</v>
      </c>
      <c r="AP126" s="215">
        <v>36</v>
      </c>
      <c r="AQ126" s="215">
        <v>2.7</v>
      </c>
      <c r="AR126" s="215">
        <v>27</v>
      </c>
      <c r="AS126" s="215">
        <v>27</v>
      </c>
      <c r="AT126" s="216">
        <v>6.3</v>
      </c>
      <c r="AU126" s="216">
        <v>9</v>
      </c>
      <c r="AV126" s="217">
        <v>63</v>
      </c>
      <c r="AW126" s="215">
        <v>63</v>
      </c>
      <c r="AX126" s="215">
        <v>1</v>
      </c>
      <c r="AY126" s="218">
        <v>0.5714285714285714</v>
      </c>
      <c r="AZ126" s="218">
        <v>7</v>
      </c>
      <c r="BA126" s="215">
        <v>10</v>
      </c>
      <c r="BB126" s="219">
        <v>109</v>
      </c>
      <c r="BC126" s="219">
        <v>588</v>
      </c>
      <c r="BD126" s="219" t="s">
        <v>388</v>
      </c>
      <c r="BE126" s="219" t="s">
        <v>389</v>
      </c>
      <c r="BF126" s="219">
        <v>42</v>
      </c>
      <c r="BG126" s="219">
        <v>1</v>
      </c>
      <c r="BH126" s="215">
        <v>0.14285714285714285</v>
      </c>
      <c r="BI126" s="220">
        <v>9.1743119266055051E-2</v>
      </c>
      <c r="BJ126" s="28">
        <f t="shared" si="1"/>
        <v>14</v>
      </c>
    </row>
    <row r="127" spans="1:62" ht="25" customHeight="1" x14ac:dyDescent="0.35">
      <c r="A127" s="205" t="s">
        <v>113</v>
      </c>
      <c r="B127" s="206" t="s">
        <v>328</v>
      </c>
      <c r="C127" s="205" t="s">
        <v>875</v>
      </c>
      <c r="D127" s="205" t="s">
        <v>328</v>
      </c>
      <c r="E127" s="205" t="s">
        <v>321</v>
      </c>
      <c r="F127" s="205">
        <v>4</v>
      </c>
      <c r="G127" s="207" t="s">
        <v>332</v>
      </c>
      <c r="H127" s="208">
        <v>0</v>
      </c>
      <c r="I127" s="207" t="s">
        <v>279</v>
      </c>
      <c r="J127" s="208">
        <v>4</v>
      </c>
      <c r="K127" s="207" t="s">
        <v>332</v>
      </c>
      <c r="L127" s="209">
        <v>1</v>
      </c>
      <c r="M127" s="207" t="s">
        <v>770</v>
      </c>
      <c r="N127" s="207" t="s">
        <v>778</v>
      </c>
      <c r="O127" s="207" t="s">
        <v>779</v>
      </c>
      <c r="P127" s="207" t="s">
        <v>779</v>
      </c>
      <c r="Q127" s="210" t="s">
        <v>844</v>
      </c>
      <c r="R127" s="211" t="s">
        <v>331</v>
      </c>
      <c r="S127" s="205" t="s">
        <v>278</v>
      </c>
      <c r="T127" s="205">
        <v>31</v>
      </c>
      <c r="U127" s="205">
        <v>2</v>
      </c>
      <c r="V127" s="205">
        <v>1</v>
      </c>
      <c r="W127" s="212">
        <v>7</v>
      </c>
      <c r="X127" s="213">
        <v>0.5714285714285714</v>
      </c>
      <c r="Y127" s="205">
        <v>6</v>
      </c>
      <c r="Z127" s="205">
        <v>7</v>
      </c>
      <c r="AA127" s="205">
        <v>27</v>
      </c>
      <c r="AB127" s="205">
        <v>33</v>
      </c>
      <c r="AC127" s="205">
        <v>3</v>
      </c>
      <c r="AD127" s="205">
        <v>2</v>
      </c>
      <c r="AE127" s="205">
        <v>8</v>
      </c>
      <c r="AF127" s="205">
        <v>5</v>
      </c>
      <c r="AG127" s="205">
        <v>3</v>
      </c>
      <c r="AH127" s="205">
        <v>0</v>
      </c>
      <c r="AI127" s="205">
        <v>0</v>
      </c>
      <c r="AJ127" s="205">
        <v>0</v>
      </c>
      <c r="AK127" s="205">
        <v>11</v>
      </c>
      <c r="AL127" s="205">
        <v>5</v>
      </c>
      <c r="AM127" s="214">
        <v>16</v>
      </c>
      <c r="AN127" s="215">
        <v>1.5714285714285701</v>
      </c>
      <c r="AO127" s="215">
        <v>5.5</v>
      </c>
      <c r="AP127" s="215">
        <v>11</v>
      </c>
      <c r="AQ127" s="215">
        <v>0.71428571428571397</v>
      </c>
      <c r="AR127" s="215">
        <v>2.5</v>
      </c>
      <c r="AS127" s="215">
        <v>5</v>
      </c>
      <c r="AT127" s="216">
        <v>2.2857142857142798</v>
      </c>
      <c r="AU127" s="216">
        <v>0.5</v>
      </c>
      <c r="AV127" s="217">
        <v>8</v>
      </c>
      <c r="AW127" s="215">
        <v>16</v>
      </c>
      <c r="AX127" s="215">
        <v>1.1666666666666601</v>
      </c>
      <c r="AY127" s="218">
        <v>0.6875</v>
      </c>
      <c r="AZ127" s="218">
        <v>2</v>
      </c>
      <c r="BA127" s="215">
        <v>3.5</v>
      </c>
      <c r="BB127" s="219">
        <v>146</v>
      </c>
      <c r="BC127" s="219">
        <v>496</v>
      </c>
      <c r="BD127" s="219" t="s">
        <v>521</v>
      </c>
      <c r="BE127" s="219" t="s">
        <v>522</v>
      </c>
      <c r="BF127" s="219">
        <v>1434</v>
      </c>
      <c r="BG127" s="219">
        <v>47</v>
      </c>
      <c r="BH127" s="215">
        <v>2.1617852161785217E-2</v>
      </c>
      <c r="BI127" s="220">
        <v>4.7945205479452052E-2</v>
      </c>
      <c r="BJ127" s="28">
        <f t="shared" si="1"/>
        <v>0.34588563458856347</v>
      </c>
    </row>
    <row r="128" spans="1:62" ht="25" customHeight="1" x14ac:dyDescent="0.35">
      <c r="A128" s="205" t="s">
        <v>189</v>
      </c>
      <c r="B128" s="206" t="s">
        <v>328</v>
      </c>
      <c r="C128" s="205" t="s">
        <v>875</v>
      </c>
      <c r="D128" s="205" t="s">
        <v>884</v>
      </c>
      <c r="E128" s="205" t="s">
        <v>323</v>
      </c>
      <c r="F128" s="205">
        <v>5</v>
      </c>
      <c r="G128" s="207" t="s">
        <v>332</v>
      </c>
      <c r="H128" s="208">
        <v>0</v>
      </c>
      <c r="I128" s="207" t="s">
        <v>279</v>
      </c>
      <c r="J128" s="208">
        <v>5</v>
      </c>
      <c r="K128" s="207" t="s">
        <v>332</v>
      </c>
      <c r="L128" s="209">
        <v>1</v>
      </c>
      <c r="M128" s="207" t="s">
        <v>770</v>
      </c>
      <c r="N128" s="207" t="s">
        <v>778</v>
      </c>
      <c r="O128" s="207" t="s">
        <v>779</v>
      </c>
      <c r="P128" s="207" t="s">
        <v>779</v>
      </c>
      <c r="Q128" s="210" t="s">
        <v>844</v>
      </c>
      <c r="R128" s="211" t="s">
        <v>331</v>
      </c>
      <c r="S128" s="205" t="s">
        <v>278</v>
      </c>
      <c r="T128" s="205">
        <v>53</v>
      </c>
      <c r="U128" s="205">
        <v>2</v>
      </c>
      <c r="V128" s="205">
        <v>1</v>
      </c>
      <c r="W128" s="212">
        <v>9</v>
      </c>
      <c r="X128" s="213">
        <v>0.55555555555555558</v>
      </c>
      <c r="Y128" s="205">
        <v>5</v>
      </c>
      <c r="Z128" s="205">
        <v>4</v>
      </c>
      <c r="AA128" s="205">
        <v>22</v>
      </c>
      <c r="AB128" s="205">
        <v>23</v>
      </c>
      <c r="AC128" s="205">
        <v>0</v>
      </c>
      <c r="AD128" s="205">
        <v>1</v>
      </c>
      <c r="AE128" s="205">
        <v>0</v>
      </c>
      <c r="AF128" s="205">
        <v>2</v>
      </c>
      <c r="AG128" s="205">
        <v>4</v>
      </c>
      <c r="AH128" s="205">
        <v>1</v>
      </c>
      <c r="AI128" s="205">
        <v>3</v>
      </c>
      <c r="AJ128" s="205">
        <v>2</v>
      </c>
      <c r="AK128" s="205">
        <v>4</v>
      </c>
      <c r="AL128" s="205">
        <v>8</v>
      </c>
      <c r="AM128" s="214">
        <v>12</v>
      </c>
      <c r="AN128" s="215">
        <v>0.44444444444444398</v>
      </c>
      <c r="AO128" s="215">
        <v>2</v>
      </c>
      <c r="AP128" s="215">
        <v>4</v>
      </c>
      <c r="AQ128" s="215">
        <v>0.88888888888888795</v>
      </c>
      <c r="AR128" s="215">
        <v>4</v>
      </c>
      <c r="AS128" s="215">
        <v>8</v>
      </c>
      <c r="AT128" s="216">
        <v>1.3333333333333299</v>
      </c>
      <c r="AU128" s="216">
        <v>0.22222222222222221</v>
      </c>
      <c r="AV128" s="217">
        <v>6</v>
      </c>
      <c r="AW128" s="215">
        <v>12</v>
      </c>
      <c r="AX128" s="215">
        <v>0.8</v>
      </c>
      <c r="AY128" s="218">
        <v>0.33333333333333331</v>
      </c>
      <c r="AZ128" s="218">
        <v>2.5</v>
      </c>
      <c r="BA128" s="215">
        <v>4.5</v>
      </c>
      <c r="BB128" s="219">
        <v>122</v>
      </c>
      <c r="BC128" s="219">
        <v>468</v>
      </c>
      <c r="BD128" s="219" t="s">
        <v>693</v>
      </c>
      <c r="BE128" s="219" t="s">
        <v>694</v>
      </c>
      <c r="BF128" s="219">
        <v>422</v>
      </c>
      <c r="BG128" s="219">
        <v>13</v>
      </c>
      <c r="BH128" s="215">
        <v>0.12559241706161137</v>
      </c>
      <c r="BI128" s="220">
        <v>7.3770491803278687E-2</v>
      </c>
      <c r="BJ128" s="28">
        <f t="shared" si="1"/>
        <v>1.1090047393364928</v>
      </c>
    </row>
    <row r="129" spans="1:62" ht="25" customHeight="1" x14ac:dyDescent="0.35">
      <c r="A129" s="221" t="s">
        <v>56</v>
      </c>
      <c r="B129" s="206" t="s">
        <v>328</v>
      </c>
      <c r="C129" s="205" t="s">
        <v>875</v>
      </c>
      <c r="D129" s="205" t="s">
        <v>884</v>
      </c>
      <c r="E129" s="205" t="s">
        <v>316</v>
      </c>
      <c r="F129" s="205">
        <v>4</v>
      </c>
      <c r="G129" s="207" t="s">
        <v>332</v>
      </c>
      <c r="H129" s="208">
        <v>0</v>
      </c>
      <c r="I129" s="207" t="s">
        <v>279</v>
      </c>
      <c r="J129" s="222">
        <v>4</v>
      </c>
      <c r="K129" s="207" t="s">
        <v>332</v>
      </c>
      <c r="L129" s="209">
        <v>1</v>
      </c>
      <c r="M129" s="207" t="s">
        <v>770</v>
      </c>
      <c r="N129" s="207" t="s">
        <v>778</v>
      </c>
      <c r="O129" s="207" t="s">
        <v>779</v>
      </c>
      <c r="P129" s="207" t="s">
        <v>779</v>
      </c>
      <c r="Q129" s="210" t="s">
        <v>844</v>
      </c>
      <c r="R129" s="211" t="s">
        <v>331</v>
      </c>
      <c r="S129" s="205" t="s">
        <v>288</v>
      </c>
      <c r="T129" s="205">
        <v>60</v>
      </c>
      <c r="U129" s="205">
        <v>3</v>
      </c>
      <c r="V129" s="205">
        <v>1</v>
      </c>
      <c r="W129" s="212">
        <v>5</v>
      </c>
      <c r="X129" s="213">
        <v>0.8</v>
      </c>
      <c r="Y129" s="205">
        <v>2</v>
      </c>
      <c r="Z129" s="205">
        <v>3</v>
      </c>
      <c r="AA129" s="205">
        <v>7</v>
      </c>
      <c r="AB129" s="205">
        <v>18</v>
      </c>
      <c r="AC129" s="205">
        <v>1</v>
      </c>
      <c r="AD129" s="205">
        <v>0</v>
      </c>
      <c r="AE129" s="205">
        <v>8</v>
      </c>
      <c r="AF129" s="205">
        <v>0</v>
      </c>
      <c r="AG129" s="205">
        <v>3</v>
      </c>
      <c r="AH129" s="205">
        <v>0</v>
      </c>
      <c r="AI129" s="205">
        <v>0</v>
      </c>
      <c r="AJ129" s="205">
        <v>0</v>
      </c>
      <c r="AK129" s="205">
        <v>11</v>
      </c>
      <c r="AL129" s="205">
        <v>0</v>
      </c>
      <c r="AM129" s="223">
        <v>11</v>
      </c>
      <c r="AN129" s="215">
        <v>2.2000000000000002</v>
      </c>
      <c r="AO129" s="215">
        <v>3.6666666666666599</v>
      </c>
      <c r="AP129" s="215">
        <v>11</v>
      </c>
      <c r="AQ129" s="215">
        <v>0</v>
      </c>
      <c r="AR129" s="215">
        <v>0</v>
      </c>
      <c r="AS129" s="215">
        <v>0</v>
      </c>
      <c r="AT129" s="216">
        <v>2.2000000000000002</v>
      </c>
      <c r="AU129" s="216">
        <v>0.18032786885245902</v>
      </c>
      <c r="AV129" s="217">
        <v>3.6666666666666599</v>
      </c>
      <c r="AW129" s="215">
        <v>11</v>
      </c>
      <c r="AX129" s="215">
        <v>1.5</v>
      </c>
      <c r="AY129" s="218">
        <v>1</v>
      </c>
      <c r="AZ129" s="218">
        <v>1.3333333333333333</v>
      </c>
      <c r="BA129" s="215">
        <v>1.6666666666666667</v>
      </c>
      <c r="BB129" s="219">
        <v>137</v>
      </c>
      <c r="BC129" s="219">
        <v>315</v>
      </c>
      <c r="BD129" s="219" t="s">
        <v>763</v>
      </c>
      <c r="BE129" s="219" t="s">
        <v>764</v>
      </c>
      <c r="BF129" s="219">
        <v>915</v>
      </c>
      <c r="BG129" s="219">
        <v>30</v>
      </c>
      <c r="BH129" s="215">
        <v>6.5573770491803282E-2</v>
      </c>
      <c r="BI129" s="220">
        <v>3.6496350364963501E-2</v>
      </c>
      <c r="BJ129" s="28">
        <f t="shared" si="1"/>
        <v>0.34426229508196721</v>
      </c>
    </row>
    <row r="130" spans="1:62" ht="25" customHeight="1" x14ac:dyDescent="0.35">
      <c r="A130" s="205" t="s">
        <v>170</v>
      </c>
      <c r="B130" s="206" t="s">
        <v>328</v>
      </c>
      <c r="C130" s="205" t="s">
        <v>875</v>
      </c>
      <c r="D130" s="205" t="s">
        <v>884</v>
      </c>
      <c r="E130" s="205" t="s">
        <v>316</v>
      </c>
      <c r="F130" s="205">
        <v>4</v>
      </c>
      <c r="G130" s="207" t="s">
        <v>332</v>
      </c>
      <c r="H130" s="208">
        <v>0</v>
      </c>
      <c r="I130" s="207" t="s">
        <v>279</v>
      </c>
      <c r="J130" s="208">
        <v>4</v>
      </c>
      <c r="K130" s="207" t="s">
        <v>332</v>
      </c>
      <c r="L130" s="209">
        <v>1</v>
      </c>
      <c r="M130" s="207" t="s">
        <v>770</v>
      </c>
      <c r="N130" s="207" t="s">
        <v>778</v>
      </c>
      <c r="O130" s="207" t="s">
        <v>775</v>
      </c>
      <c r="P130" s="207" t="s">
        <v>306</v>
      </c>
      <c r="Q130" s="210" t="s">
        <v>902</v>
      </c>
      <c r="R130" s="211" t="s">
        <v>331</v>
      </c>
      <c r="S130" s="205" t="s">
        <v>302</v>
      </c>
      <c r="T130" s="205">
        <v>78</v>
      </c>
      <c r="U130" s="205">
        <v>3</v>
      </c>
      <c r="V130" s="205">
        <v>1</v>
      </c>
      <c r="W130" s="212">
        <v>5</v>
      </c>
      <c r="X130" s="213">
        <v>0.8</v>
      </c>
      <c r="Y130" s="205">
        <v>4</v>
      </c>
      <c r="Z130" s="205">
        <v>6</v>
      </c>
      <c r="AA130" s="205">
        <v>37</v>
      </c>
      <c r="AB130" s="205">
        <v>52</v>
      </c>
      <c r="AC130" s="205">
        <v>2</v>
      </c>
      <c r="AD130" s="205">
        <v>0</v>
      </c>
      <c r="AE130" s="205">
        <v>14</v>
      </c>
      <c r="AF130" s="205">
        <v>0</v>
      </c>
      <c r="AG130" s="205">
        <v>1</v>
      </c>
      <c r="AH130" s="205">
        <v>0</v>
      </c>
      <c r="AI130" s="205">
        <v>3</v>
      </c>
      <c r="AJ130" s="205">
        <v>0</v>
      </c>
      <c r="AK130" s="205">
        <v>15</v>
      </c>
      <c r="AL130" s="205">
        <v>3</v>
      </c>
      <c r="AM130" s="214">
        <v>18</v>
      </c>
      <c r="AN130" s="215">
        <v>3</v>
      </c>
      <c r="AO130" s="215">
        <v>5</v>
      </c>
      <c r="AP130" s="215">
        <v>15</v>
      </c>
      <c r="AQ130" s="215">
        <v>0.6</v>
      </c>
      <c r="AR130" s="215">
        <v>1</v>
      </c>
      <c r="AS130" s="215">
        <v>3</v>
      </c>
      <c r="AT130" s="216">
        <v>3.6</v>
      </c>
      <c r="AU130" s="216">
        <v>0.22784810126582278</v>
      </c>
      <c r="AV130" s="217">
        <v>6</v>
      </c>
      <c r="AW130" s="215">
        <v>18</v>
      </c>
      <c r="AX130" s="215">
        <v>1.5</v>
      </c>
      <c r="AY130" s="218">
        <v>0.83333333333333337</v>
      </c>
      <c r="AZ130" s="218">
        <v>1.3333333333333333</v>
      </c>
      <c r="BA130" s="215">
        <v>1.6666666666666667</v>
      </c>
      <c r="BB130" s="219">
        <v>798</v>
      </c>
      <c r="BC130" s="219">
        <v>1648</v>
      </c>
      <c r="BD130" s="219" t="s">
        <v>645</v>
      </c>
      <c r="BE130" s="219" t="s">
        <v>646</v>
      </c>
      <c r="BF130" s="219">
        <v>1000</v>
      </c>
      <c r="BG130" s="219">
        <v>32</v>
      </c>
      <c r="BH130" s="215">
        <v>7.8E-2</v>
      </c>
      <c r="BI130" s="220">
        <v>6.2656641604010022E-3</v>
      </c>
      <c r="BJ130" s="28">
        <f t="shared" si="1"/>
        <v>1.6479999999999999</v>
      </c>
    </row>
    <row r="131" spans="1:62" ht="25" customHeight="1" x14ac:dyDescent="0.35">
      <c r="A131" s="205" t="s">
        <v>219</v>
      </c>
      <c r="B131" s="206" t="s">
        <v>328</v>
      </c>
      <c r="C131" s="205" t="s">
        <v>875</v>
      </c>
      <c r="D131" s="205" t="s">
        <v>884</v>
      </c>
      <c r="E131" s="205" t="s">
        <v>316</v>
      </c>
      <c r="F131" s="205">
        <v>5</v>
      </c>
      <c r="G131" s="207" t="s">
        <v>332</v>
      </c>
      <c r="H131" s="208">
        <v>0</v>
      </c>
      <c r="I131" s="207" t="s">
        <v>279</v>
      </c>
      <c r="J131" s="208">
        <v>5</v>
      </c>
      <c r="K131" s="207" t="s">
        <v>332</v>
      </c>
      <c r="L131" s="209">
        <v>1</v>
      </c>
      <c r="M131" s="207" t="s">
        <v>770</v>
      </c>
      <c r="N131" s="207" t="s">
        <v>778</v>
      </c>
      <c r="O131" s="207" t="s">
        <v>775</v>
      </c>
      <c r="P131" s="207" t="s">
        <v>306</v>
      </c>
      <c r="Q131" s="210" t="s">
        <v>902</v>
      </c>
      <c r="R131" s="211" t="s">
        <v>331</v>
      </c>
      <c r="S131" s="205" t="s">
        <v>278</v>
      </c>
      <c r="T131" s="205">
        <v>96</v>
      </c>
      <c r="U131" s="205">
        <v>4</v>
      </c>
      <c r="V131" s="205">
        <v>1</v>
      </c>
      <c r="W131" s="212">
        <v>10</v>
      </c>
      <c r="X131" s="213">
        <v>0.5</v>
      </c>
      <c r="Y131" s="205">
        <v>20</v>
      </c>
      <c r="Z131" s="205">
        <v>22</v>
      </c>
      <c r="AA131" s="205">
        <v>131</v>
      </c>
      <c r="AB131" s="205">
        <v>143</v>
      </c>
      <c r="AC131" s="205">
        <v>2</v>
      </c>
      <c r="AD131" s="205">
        <v>0</v>
      </c>
      <c r="AE131" s="205">
        <v>5</v>
      </c>
      <c r="AF131" s="205">
        <v>0</v>
      </c>
      <c r="AG131" s="205">
        <v>7</v>
      </c>
      <c r="AH131" s="205">
        <v>0</v>
      </c>
      <c r="AI131" s="205">
        <v>5</v>
      </c>
      <c r="AJ131" s="205">
        <v>0</v>
      </c>
      <c r="AK131" s="205">
        <v>12</v>
      </c>
      <c r="AL131" s="205">
        <v>5</v>
      </c>
      <c r="AM131" s="214">
        <v>17</v>
      </c>
      <c r="AN131" s="215">
        <v>1.2</v>
      </c>
      <c r="AO131" s="215">
        <v>3</v>
      </c>
      <c r="AP131" s="215">
        <v>12</v>
      </c>
      <c r="AQ131" s="215">
        <v>0.5</v>
      </c>
      <c r="AR131" s="215">
        <v>1.25</v>
      </c>
      <c r="AS131" s="215">
        <v>5</v>
      </c>
      <c r="AT131" s="216">
        <v>1.7</v>
      </c>
      <c r="AU131" s="216">
        <v>0.17525773195876287</v>
      </c>
      <c r="AV131" s="217">
        <v>4.25</v>
      </c>
      <c r="AW131" s="215">
        <v>17</v>
      </c>
      <c r="AX131" s="215">
        <v>1.1000000000000001</v>
      </c>
      <c r="AY131" s="218">
        <v>0.70588235294117652</v>
      </c>
      <c r="AZ131" s="218">
        <v>1.25</v>
      </c>
      <c r="BA131" s="215">
        <v>2.5</v>
      </c>
      <c r="BB131" s="219">
        <v>93</v>
      </c>
      <c r="BC131" s="219">
        <v>2039</v>
      </c>
      <c r="BD131" s="219" t="s">
        <v>759</v>
      </c>
      <c r="BE131" s="219" t="s">
        <v>760</v>
      </c>
      <c r="BF131" s="219">
        <v>332</v>
      </c>
      <c r="BG131" s="219">
        <v>10</v>
      </c>
      <c r="BH131" s="215">
        <v>0.28915662650602408</v>
      </c>
      <c r="BI131" s="220">
        <v>0.10752688172043011</v>
      </c>
      <c r="BJ131" s="28">
        <f t="shared" ref="BJ131:BJ194" si="2">BC131/BF131</f>
        <v>6.1415662650602414</v>
      </c>
    </row>
    <row r="132" spans="1:62" ht="25" customHeight="1" x14ac:dyDescent="0.35">
      <c r="A132" s="205" t="s">
        <v>33</v>
      </c>
      <c r="B132" s="206" t="s">
        <v>328</v>
      </c>
      <c r="C132" s="205" t="s">
        <v>875</v>
      </c>
      <c r="D132" s="205" t="s">
        <v>884</v>
      </c>
      <c r="E132" s="205" t="s">
        <v>313</v>
      </c>
      <c r="F132" s="205">
        <v>6</v>
      </c>
      <c r="G132" s="207" t="s">
        <v>332</v>
      </c>
      <c r="H132" s="208">
        <v>0</v>
      </c>
      <c r="I132" s="207" t="s">
        <v>279</v>
      </c>
      <c r="J132" s="208">
        <v>6</v>
      </c>
      <c r="K132" s="207" t="s">
        <v>332</v>
      </c>
      <c r="L132" s="209">
        <v>1</v>
      </c>
      <c r="M132" s="207" t="s">
        <v>780</v>
      </c>
      <c r="N132" s="207" t="s">
        <v>778</v>
      </c>
      <c r="O132" s="207" t="s">
        <v>775</v>
      </c>
      <c r="P132" s="207" t="s">
        <v>304</v>
      </c>
      <c r="Q132" s="210" t="s">
        <v>903</v>
      </c>
      <c r="R132" s="211" t="s">
        <v>331</v>
      </c>
      <c r="S132" s="205" t="s">
        <v>278</v>
      </c>
      <c r="T132" s="205">
        <v>106</v>
      </c>
      <c r="U132" s="205">
        <v>4</v>
      </c>
      <c r="V132" s="205">
        <v>1</v>
      </c>
      <c r="W132" s="212">
        <v>9</v>
      </c>
      <c r="X132" s="213">
        <v>0.66666666666666663</v>
      </c>
      <c r="Y132" s="205">
        <v>6</v>
      </c>
      <c r="Z132" s="205">
        <v>7</v>
      </c>
      <c r="AA132" s="205">
        <v>29</v>
      </c>
      <c r="AB132" s="205">
        <v>37</v>
      </c>
      <c r="AC132" s="205">
        <v>1</v>
      </c>
      <c r="AD132" s="205">
        <v>0</v>
      </c>
      <c r="AE132" s="205">
        <v>2</v>
      </c>
      <c r="AF132" s="205">
        <v>0</v>
      </c>
      <c r="AG132" s="205">
        <v>7</v>
      </c>
      <c r="AH132" s="205">
        <v>1</v>
      </c>
      <c r="AI132" s="205">
        <v>3</v>
      </c>
      <c r="AJ132" s="205">
        <v>0</v>
      </c>
      <c r="AK132" s="205">
        <v>9</v>
      </c>
      <c r="AL132" s="205">
        <v>4</v>
      </c>
      <c r="AM132" s="214">
        <v>13</v>
      </c>
      <c r="AN132" s="215">
        <v>1</v>
      </c>
      <c r="AO132" s="215">
        <v>2.25</v>
      </c>
      <c r="AP132" s="215">
        <v>9</v>
      </c>
      <c r="AQ132" s="215">
        <v>0.44444444444444398</v>
      </c>
      <c r="AR132" s="215">
        <v>1</v>
      </c>
      <c r="AS132" s="215">
        <v>4</v>
      </c>
      <c r="AT132" s="216">
        <v>1.44444444444444</v>
      </c>
      <c r="AU132" s="216">
        <v>0.12149532710280374</v>
      </c>
      <c r="AV132" s="217">
        <v>3.25</v>
      </c>
      <c r="AW132" s="215">
        <v>13</v>
      </c>
      <c r="AX132" s="215">
        <v>1.1666666666666601</v>
      </c>
      <c r="AY132" s="218">
        <v>0.69230769230769229</v>
      </c>
      <c r="AZ132" s="218">
        <v>1.5</v>
      </c>
      <c r="BA132" s="215">
        <v>2.25</v>
      </c>
      <c r="BB132" s="219">
        <v>48</v>
      </c>
      <c r="BC132" s="219">
        <v>200</v>
      </c>
      <c r="BD132" s="219" t="s">
        <v>404</v>
      </c>
      <c r="BE132" s="219" t="s">
        <v>405</v>
      </c>
      <c r="BF132" s="219">
        <v>620</v>
      </c>
      <c r="BG132" s="219">
        <v>20</v>
      </c>
      <c r="BH132" s="215">
        <v>0.17096774193548386</v>
      </c>
      <c r="BI132" s="220">
        <v>0.1875</v>
      </c>
      <c r="BJ132" s="28">
        <f t="shared" si="2"/>
        <v>0.32258064516129031</v>
      </c>
    </row>
    <row r="133" spans="1:62" ht="25" customHeight="1" x14ac:dyDescent="0.35">
      <c r="A133" s="205" t="s">
        <v>45</v>
      </c>
      <c r="B133" s="206" t="s">
        <v>328</v>
      </c>
      <c r="C133" s="205" t="s">
        <v>875</v>
      </c>
      <c r="D133" s="205" t="s">
        <v>328</v>
      </c>
      <c r="E133" s="205" t="s">
        <v>784</v>
      </c>
      <c r="F133" s="205">
        <v>12</v>
      </c>
      <c r="G133" s="207" t="s">
        <v>351</v>
      </c>
      <c r="H133" s="208">
        <v>0</v>
      </c>
      <c r="I133" s="207" t="s">
        <v>279</v>
      </c>
      <c r="J133" s="208">
        <v>12</v>
      </c>
      <c r="K133" s="207" t="s">
        <v>351</v>
      </c>
      <c r="L133" s="209">
        <v>1</v>
      </c>
      <c r="M133" s="207" t="s">
        <v>770</v>
      </c>
      <c r="N133" s="207" t="s">
        <v>778</v>
      </c>
      <c r="O133" s="207" t="s">
        <v>779</v>
      </c>
      <c r="P133" s="207" t="s">
        <v>779</v>
      </c>
      <c r="Q133" s="210" t="s">
        <v>904</v>
      </c>
      <c r="R133" s="211" t="s">
        <v>332</v>
      </c>
      <c r="S133" s="205" t="s">
        <v>278</v>
      </c>
      <c r="T133" s="205">
        <v>107</v>
      </c>
      <c r="U133" s="205">
        <v>4</v>
      </c>
      <c r="V133" s="205">
        <v>1</v>
      </c>
      <c r="W133" s="212">
        <v>16</v>
      </c>
      <c r="X133" s="213">
        <v>0.75</v>
      </c>
      <c r="Y133" s="205">
        <v>9</v>
      </c>
      <c r="Z133" s="205">
        <v>12</v>
      </c>
      <c r="AA133" s="205">
        <v>42</v>
      </c>
      <c r="AB133" s="205">
        <v>64</v>
      </c>
      <c r="AC133" s="205">
        <v>4</v>
      </c>
      <c r="AD133" s="205">
        <v>1</v>
      </c>
      <c r="AE133" s="205">
        <v>21</v>
      </c>
      <c r="AF133" s="205">
        <v>5</v>
      </c>
      <c r="AG133" s="205">
        <v>11</v>
      </c>
      <c r="AH133" s="205">
        <v>5</v>
      </c>
      <c r="AI133" s="205">
        <v>1</v>
      </c>
      <c r="AJ133" s="205">
        <v>0</v>
      </c>
      <c r="AK133" s="205">
        <v>32</v>
      </c>
      <c r="AL133" s="205">
        <v>11</v>
      </c>
      <c r="AM133" s="214">
        <v>43</v>
      </c>
      <c r="AN133" s="215">
        <v>2</v>
      </c>
      <c r="AO133" s="215">
        <v>8</v>
      </c>
      <c r="AP133" s="215">
        <v>32</v>
      </c>
      <c r="AQ133" s="215">
        <v>0.6875</v>
      </c>
      <c r="AR133" s="215">
        <v>2.75</v>
      </c>
      <c r="AS133" s="215">
        <v>11</v>
      </c>
      <c r="AT133" s="216">
        <v>2.6875</v>
      </c>
      <c r="AU133" s="216">
        <v>0.39814814814814814</v>
      </c>
      <c r="AV133" s="217">
        <v>10.75</v>
      </c>
      <c r="AW133" s="215">
        <v>43</v>
      </c>
      <c r="AX133" s="215">
        <v>1.3333333333333299</v>
      </c>
      <c r="AY133" s="218">
        <v>0.7441860465116279</v>
      </c>
      <c r="AZ133" s="218">
        <v>3</v>
      </c>
      <c r="BA133" s="215">
        <v>4</v>
      </c>
      <c r="BB133" s="219">
        <v>225</v>
      </c>
      <c r="BC133" s="219">
        <v>665</v>
      </c>
      <c r="BD133" s="219" t="s">
        <v>591</v>
      </c>
      <c r="BE133" s="219" t="s">
        <v>592</v>
      </c>
      <c r="BF133" s="219">
        <v>133</v>
      </c>
      <c r="BG133" s="219">
        <v>4</v>
      </c>
      <c r="BH133" s="215">
        <v>0.80451127819548873</v>
      </c>
      <c r="BI133" s="220">
        <v>7.1111111111111111E-2</v>
      </c>
      <c r="BJ133" s="28">
        <f t="shared" si="2"/>
        <v>5</v>
      </c>
    </row>
    <row r="134" spans="1:62" ht="25" customHeight="1" x14ac:dyDescent="0.35">
      <c r="A134" s="205" t="s">
        <v>71</v>
      </c>
      <c r="B134" s="206" t="s">
        <v>328</v>
      </c>
      <c r="C134" s="205" t="s">
        <v>875</v>
      </c>
      <c r="D134" s="205" t="s">
        <v>328</v>
      </c>
      <c r="E134" s="205" t="s">
        <v>316</v>
      </c>
      <c r="F134" s="205">
        <v>7</v>
      </c>
      <c r="G134" s="207" t="s">
        <v>332</v>
      </c>
      <c r="H134" s="208">
        <v>0</v>
      </c>
      <c r="I134" s="207" t="s">
        <v>279</v>
      </c>
      <c r="J134" s="208">
        <v>7</v>
      </c>
      <c r="K134" s="207" t="s">
        <v>332</v>
      </c>
      <c r="L134" s="209">
        <v>1</v>
      </c>
      <c r="M134" s="207" t="s">
        <v>770</v>
      </c>
      <c r="N134" s="207" t="s">
        <v>778</v>
      </c>
      <c r="O134" s="207" t="s">
        <v>775</v>
      </c>
      <c r="P134" s="207" t="s">
        <v>306</v>
      </c>
      <c r="Q134" s="210" t="s">
        <v>902</v>
      </c>
      <c r="R134" s="211" t="s">
        <v>332</v>
      </c>
      <c r="S134" s="205" t="s">
        <v>278</v>
      </c>
      <c r="T134" s="205">
        <v>116</v>
      </c>
      <c r="U134" s="205">
        <v>4</v>
      </c>
      <c r="V134" s="205">
        <v>1</v>
      </c>
      <c r="W134" s="212">
        <v>12</v>
      </c>
      <c r="X134" s="213">
        <v>0.58333333333333337</v>
      </c>
      <c r="Y134" s="205">
        <v>65</v>
      </c>
      <c r="Z134" s="205">
        <v>68</v>
      </c>
      <c r="AA134" s="205">
        <v>319</v>
      </c>
      <c r="AB134" s="205">
        <v>338</v>
      </c>
      <c r="AC134" s="205">
        <v>3</v>
      </c>
      <c r="AD134" s="205">
        <v>0</v>
      </c>
      <c r="AE134" s="205">
        <v>17</v>
      </c>
      <c r="AF134" s="205">
        <v>0</v>
      </c>
      <c r="AG134" s="205">
        <v>2</v>
      </c>
      <c r="AH134" s="205">
        <v>0</v>
      </c>
      <c r="AI134" s="205">
        <v>16</v>
      </c>
      <c r="AJ134" s="205">
        <v>1</v>
      </c>
      <c r="AK134" s="205">
        <v>19</v>
      </c>
      <c r="AL134" s="205">
        <v>17</v>
      </c>
      <c r="AM134" s="214">
        <v>36</v>
      </c>
      <c r="AN134" s="215">
        <v>1.5833333333333299</v>
      </c>
      <c r="AO134" s="215">
        <v>4.75</v>
      </c>
      <c r="AP134" s="215">
        <v>19</v>
      </c>
      <c r="AQ134" s="215">
        <v>1.4166666666666601</v>
      </c>
      <c r="AR134" s="215">
        <v>4.25</v>
      </c>
      <c r="AS134" s="215">
        <v>17</v>
      </c>
      <c r="AT134" s="216">
        <v>3</v>
      </c>
      <c r="AU134" s="216">
        <v>0.30769230769230771</v>
      </c>
      <c r="AV134" s="217">
        <v>9</v>
      </c>
      <c r="AW134" s="215">
        <v>36</v>
      </c>
      <c r="AX134" s="215">
        <v>1.04615384615384</v>
      </c>
      <c r="AY134" s="218">
        <v>0.52777777777777779</v>
      </c>
      <c r="AZ134" s="218">
        <v>1.75</v>
      </c>
      <c r="BA134" s="215">
        <v>3</v>
      </c>
      <c r="BB134" s="219">
        <v>1316</v>
      </c>
      <c r="BC134" s="219">
        <v>2024</v>
      </c>
      <c r="BD134" s="219" t="s">
        <v>422</v>
      </c>
      <c r="BE134" s="219" t="s">
        <v>423</v>
      </c>
      <c r="BF134" s="219">
        <v>1009</v>
      </c>
      <c r="BG134" s="219">
        <v>33</v>
      </c>
      <c r="BH134" s="215">
        <v>0.11496531219028741</v>
      </c>
      <c r="BI134" s="220">
        <v>9.11854103343465E-3</v>
      </c>
      <c r="BJ134" s="28">
        <f t="shared" si="2"/>
        <v>2.0059464816650148</v>
      </c>
    </row>
    <row r="135" spans="1:62" ht="25" customHeight="1" x14ac:dyDescent="0.35">
      <c r="A135" s="224" t="s">
        <v>42</v>
      </c>
      <c r="B135" s="206" t="s">
        <v>328</v>
      </c>
      <c r="C135" s="205" t="s">
        <v>875</v>
      </c>
      <c r="D135" s="205" t="s">
        <v>884</v>
      </c>
      <c r="E135" s="205" t="s">
        <v>316</v>
      </c>
      <c r="F135" s="205">
        <v>8</v>
      </c>
      <c r="G135" s="207" t="s">
        <v>332</v>
      </c>
      <c r="H135" s="208">
        <v>0</v>
      </c>
      <c r="I135" s="207" t="s">
        <v>279</v>
      </c>
      <c r="J135" s="208">
        <v>8</v>
      </c>
      <c r="K135" s="207" t="s">
        <v>332</v>
      </c>
      <c r="L135" s="209">
        <v>1</v>
      </c>
      <c r="M135" s="207" t="s">
        <v>770</v>
      </c>
      <c r="N135" s="207" t="s">
        <v>778</v>
      </c>
      <c r="O135" s="207" t="s">
        <v>775</v>
      </c>
      <c r="P135" s="207" t="s">
        <v>306</v>
      </c>
      <c r="Q135" s="210" t="s">
        <v>902</v>
      </c>
      <c r="R135" s="211" t="s">
        <v>331</v>
      </c>
      <c r="S135" s="205" t="s">
        <v>288</v>
      </c>
      <c r="T135" s="205">
        <v>134</v>
      </c>
      <c r="U135" s="205">
        <v>5</v>
      </c>
      <c r="V135" s="205">
        <v>1</v>
      </c>
      <c r="W135" s="212">
        <v>14</v>
      </c>
      <c r="X135" s="213">
        <v>0.5714285714285714</v>
      </c>
      <c r="Y135" s="205">
        <v>5</v>
      </c>
      <c r="Z135" s="205">
        <v>6</v>
      </c>
      <c r="AA135" s="205">
        <v>25</v>
      </c>
      <c r="AB135" s="205">
        <v>39</v>
      </c>
      <c r="AC135" s="205">
        <v>1</v>
      </c>
      <c r="AD135" s="205">
        <v>0</v>
      </c>
      <c r="AE135" s="205">
        <v>5</v>
      </c>
      <c r="AF135" s="205">
        <v>0</v>
      </c>
      <c r="AG135" s="205">
        <v>9</v>
      </c>
      <c r="AH135" s="205">
        <v>0</v>
      </c>
      <c r="AI135" s="205">
        <v>0</v>
      </c>
      <c r="AJ135" s="205">
        <v>0</v>
      </c>
      <c r="AK135" s="205">
        <v>14</v>
      </c>
      <c r="AL135" s="205">
        <v>0</v>
      </c>
      <c r="AM135" s="214">
        <v>14</v>
      </c>
      <c r="AN135" s="215">
        <v>1</v>
      </c>
      <c r="AO135" s="215">
        <v>2.8</v>
      </c>
      <c r="AP135" s="215">
        <v>14</v>
      </c>
      <c r="AQ135" s="215">
        <v>0</v>
      </c>
      <c r="AR135" s="215">
        <v>0</v>
      </c>
      <c r="AS135" s="215">
        <v>0</v>
      </c>
      <c r="AT135" s="216">
        <v>1</v>
      </c>
      <c r="AU135" s="216">
        <v>0.1037037037037037</v>
      </c>
      <c r="AV135" s="217">
        <v>2.8</v>
      </c>
      <c r="AW135" s="215">
        <v>14</v>
      </c>
      <c r="AX135" s="215">
        <v>1.2</v>
      </c>
      <c r="AY135" s="218">
        <v>1</v>
      </c>
      <c r="AZ135" s="218">
        <v>1.6</v>
      </c>
      <c r="BA135" s="215">
        <v>2.8</v>
      </c>
      <c r="BB135" s="219">
        <v>233</v>
      </c>
      <c r="BC135" s="219">
        <v>543</v>
      </c>
      <c r="BD135" s="219" t="s">
        <v>500</v>
      </c>
      <c r="BE135" s="219" t="s">
        <v>501</v>
      </c>
      <c r="BF135" s="219">
        <v>145</v>
      </c>
      <c r="BG135" s="219">
        <v>4</v>
      </c>
      <c r="BH135" s="215">
        <v>0.92413793103448272</v>
      </c>
      <c r="BI135" s="220">
        <v>6.0085836909871244E-2</v>
      </c>
      <c r="BJ135" s="28">
        <f t="shared" si="2"/>
        <v>3.7448275862068967</v>
      </c>
    </row>
    <row r="136" spans="1:62" ht="25" customHeight="1" x14ac:dyDescent="0.35">
      <c r="A136" s="224" t="s">
        <v>72</v>
      </c>
      <c r="B136" s="206" t="s">
        <v>328</v>
      </c>
      <c r="C136" s="205" t="s">
        <v>876</v>
      </c>
      <c r="D136" s="205" t="s">
        <v>884</v>
      </c>
      <c r="E136" s="205" t="s">
        <v>316</v>
      </c>
      <c r="F136" s="205">
        <v>7</v>
      </c>
      <c r="G136" s="207" t="s">
        <v>332</v>
      </c>
      <c r="H136" s="208">
        <v>0</v>
      </c>
      <c r="I136" s="207" t="s">
        <v>279</v>
      </c>
      <c r="J136" s="225">
        <v>7</v>
      </c>
      <c r="K136" s="207" t="s">
        <v>332</v>
      </c>
      <c r="L136" s="209">
        <v>1</v>
      </c>
      <c r="M136" s="207" t="s">
        <v>780</v>
      </c>
      <c r="N136" s="207" t="s">
        <v>778</v>
      </c>
      <c r="O136" s="207" t="s">
        <v>781</v>
      </c>
      <c r="P136" s="207" t="s">
        <v>304</v>
      </c>
      <c r="Q136" s="210" t="s">
        <v>905</v>
      </c>
      <c r="R136" s="211" t="s">
        <v>331</v>
      </c>
      <c r="S136" s="205" t="s">
        <v>278</v>
      </c>
      <c r="T136" s="205">
        <v>190</v>
      </c>
      <c r="U136" s="205">
        <v>7</v>
      </c>
      <c r="V136" s="205">
        <v>1</v>
      </c>
      <c r="W136" s="212">
        <v>13</v>
      </c>
      <c r="X136" s="213">
        <v>0.53846153846153844</v>
      </c>
      <c r="Y136" s="205">
        <v>4</v>
      </c>
      <c r="Z136" s="205">
        <v>5</v>
      </c>
      <c r="AA136" s="205">
        <v>26</v>
      </c>
      <c r="AB136" s="205">
        <v>33</v>
      </c>
      <c r="AC136" s="205">
        <v>1</v>
      </c>
      <c r="AD136" s="205">
        <v>0</v>
      </c>
      <c r="AE136" s="205">
        <v>2</v>
      </c>
      <c r="AF136" s="205">
        <v>0</v>
      </c>
      <c r="AG136" s="205">
        <v>8</v>
      </c>
      <c r="AH136" s="205">
        <v>3</v>
      </c>
      <c r="AI136" s="205">
        <v>8</v>
      </c>
      <c r="AJ136" s="205">
        <v>0</v>
      </c>
      <c r="AK136" s="205">
        <v>10</v>
      </c>
      <c r="AL136" s="205">
        <v>11</v>
      </c>
      <c r="AM136" s="226">
        <v>21</v>
      </c>
      <c r="AN136" s="215">
        <v>0.76923076923076905</v>
      </c>
      <c r="AO136" s="215">
        <v>1.4285714285714199</v>
      </c>
      <c r="AP136" s="215">
        <v>10</v>
      </c>
      <c r="AQ136" s="215">
        <v>0.84615384615384603</v>
      </c>
      <c r="AR136" s="215">
        <v>1.5714285714285701</v>
      </c>
      <c r="AS136" s="215">
        <v>11</v>
      </c>
      <c r="AT136" s="216">
        <v>1.6153846153846101</v>
      </c>
      <c r="AU136" s="216">
        <v>0.1099476439790576</v>
      </c>
      <c r="AV136" s="217">
        <v>3</v>
      </c>
      <c r="AW136" s="215">
        <v>21</v>
      </c>
      <c r="AX136" s="215">
        <v>1.25</v>
      </c>
      <c r="AY136" s="218">
        <v>0.47619047619047616</v>
      </c>
      <c r="AZ136" s="218">
        <v>1</v>
      </c>
      <c r="BA136" s="215">
        <v>1.8571428571428572</v>
      </c>
      <c r="BB136" s="219">
        <v>584</v>
      </c>
      <c r="BC136" s="219">
        <v>2289</v>
      </c>
      <c r="BD136" s="219" t="s">
        <v>424</v>
      </c>
      <c r="BE136" s="219" t="s">
        <v>425</v>
      </c>
      <c r="BF136" s="219">
        <v>1594</v>
      </c>
      <c r="BG136" s="219">
        <v>52</v>
      </c>
      <c r="BH136" s="215">
        <v>0.1191969887076537</v>
      </c>
      <c r="BI136" s="220">
        <v>2.2260273972602738E-2</v>
      </c>
      <c r="BJ136" s="28">
        <f t="shared" si="2"/>
        <v>1.4360100376411544</v>
      </c>
    </row>
    <row r="137" spans="1:62" ht="25" customHeight="1" x14ac:dyDescent="0.35">
      <c r="A137" s="205" t="s">
        <v>153</v>
      </c>
      <c r="B137" s="206" t="s">
        <v>328</v>
      </c>
      <c r="C137" s="205" t="s">
        <v>876</v>
      </c>
      <c r="D137" s="205" t="s">
        <v>884</v>
      </c>
      <c r="E137" s="205" t="s">
        <v>316</v>
      </c>
      <c r="F137" s="205">
        <v>5</v>
      </c>
      <c r="G137" s="207" t="s">
        <v>332</v>
      </c>
      <c r="H137" s="208">
        <v>0</v>
      </c>
      <c r="I137" s="207" t="s">
        <v>279</v>
      </c>
      <c r="J137" s="208">
        <v>5</v>
      </c>
      <c r="K137" s="207" t="s">
        <v>332</v>
      </c>
      <c r="L137" s="209">
        <v>1</v>
      </c>
      <c r="M137" s="207" t="s">
        <v>780</v>
      </c>
      <c r="N137" s="207" t="s">
        <v>778</v>
      </c>
      <c r="O137" s="207" t="s">
        <v>781</v>
      </c>
      <c r="P137" s="207" t="s">
        <v>304</v>
      </c>
      <c r="Q137" s="210" t="s">
        <v>905</v>
      </c>
      <c r="R137" s="211" t="s">
        <v>331</v>
      </c>
      <c r="S137" s="205" t="s">
        <v>302</v>
      </c>
      <c r="T137" s="205">
        <v>249</v>
      </c>
      <c r="U137" s="205">
        <v>9</v>
      </c>
      <c r="V137" s="205">
        <v>1</v>
      </c>
      <c r="W137" s="212">
        <v>9</v>
      </c>
      <c r="X137" s="213">
        <v>0.55555555555555558</v>
      </c>
      <c r="Y137" s="205">
        <v>6</v>
      </c>
      <c r="Z137" s="205">
        <v>7</v>
      </c>
      <c r="AA137" s="205">
        <v>22</v>
      </c>
      <c r="AB137" s="205">
        <v>31</v>
      </c>
      <c r="AC137" s="205">
        <v>1</v>
      </c>
      <c r="AD137" s="205">
        <v>0</v>
      </c>
      <c r="AE137" s="205">
        <v>2</v>
      </c>
      <c r="AF137" s="205">
        <v>0</v>
      </c>
      <c r="AG137" s="205">
        <v>8</v>
      </c>
      <c r="AH137" s="205">
        <v>1</v>
      </c>
      <c r="AI137" s="205">
        <v>0</v>
      </c>
      <c r="AJ137" s="205">
        <v>2</v>
      </c>
      <c r="AK137" s="205">
        <v>10</v>
      </c>
      <c r="AL137" s="205">
        <v>3</v>
      </c>
      <c r="AM137" s="214">
        <v>13</v>
      </c>
      <c r="AN137" s="215">
        <v>1.1111111111111101</v>
      </c>
      <c r="AO137" s="215">
        <v>1.1111111111111101</v>
      </c>
      <c r="AP137" s="215">
        <v>10</v>
      </c>
      <c r="AQ137" s="215">
        <v>0.33333333333333298</v>
      </c>
      <c r="AR137" s="215">
        <v>0.33333333333333298</v>
      </c>
      <c r="AS137" s="215">
        <v>3</v>
      </c>
      <c r="AT137" s="216">
        <v>1.44444444444444</v>
      </c>
      <c r="AU137" s="216">
        <v>5.1999999999999998E-2</v>
      </c>
      <c r="AV137" s="217">
        <v>1.44444444444444</v>
      </c>
      <c r="AW137" s="215">
        <v>13</v>
      </c>
      <c r="AX137" s="215">
        <v>1.1666666666666601</v>
      </c>
      <c r="AY137" s="218">
        <v>0.76923076923076927</v>
      </c>
      <c r="AZ137" s="218">
        <v>0.55555555555555558</v>
      </c>
      <c r="BA137" s="215">
        <v>1</v>
      </c>
      <c r="BB137" s="219">
        <v>862</v>
      </c>
      <c r="BC137" s="219">
        <v>3779</v>
      </c>
      <c r="BD137" s="219" t="s">
        <v>609</v>
      </c>
      <c r="BE137" s="219" t="s">
        <v>610</v>
      </c>
      <c r="BF137" s="219">
        <v>1217</v>
      </c>
      <c r="BG137" s="219">
        <v>40</v>
      </c>
      <c r="BH137" s="215">
        <v>0.20460147904683648</v>
      </c>
      <c r="BI137" s="220">
        <v>1.0440835266821345E-2</v>
      </c>
      <c r="BJ137" s="28">
        <f t="shared" si="2"/>
        <v>3.1051766639276912</v>
      </c>
    </row>
    <row r="138" spans="1:62" ht="25" customHeight="1" x14ac:dyDescent="0.35">
      <c r="A138" s="205" t="s">
        <v>76</v>
      </c>
      <c r="B138" s="206" t="s">
        <v>328</v>
      </c>
      <c r="C138" s="205" t="s">
        <v>876</v>
      </c>
      <c r="D138" s="205" t="s">
        <v>328</v>
      </c>
      <c r="E138" s="205" t="s">
        <v>316</v>
      </c>
      <c r="F138" s="205">
        <v>7</v>
      </c>
      <c r="G138" s="207" t="s">
        <v>332</v>
      </c>
      <c r="H138" s="208">
        <v>0</v>
      </c>
      <c r="I138" s="207" t="s">
        <v>279</v>
      </c>
      <c r="J138" s="208">
        <v>7</v>
      </c>
      <c r="K138" s="207" t="s">
        <v>332</v>
      </c>
      <c r="L138" s="209">
        <v>1</v>
      </c>
      <c r="M138" s="207" t="s">
        <v>770</v>
      </c>
      <c r="N138" s="207" t="s">
        <v>771</v>
      </c>
      <c r="O138" s="207" t="s">
        <v>775</v>
      </c>
      <c r="P138" s="207" t="s">
        <v>777</v>
      </c>
      <c r="Q138" s="210" t="s">
        <v>849</v>
      </c>
      <c r="R138" s="211" t="s">
        <v>331</v>
      </c>
      <c r="S138" s="205" t="s">
        <v>302</v>
      </c>
      <c r="T138" s="205">
        <v>254</v>
      </c>
      <c r="U138" s="205">
        <v>9</v>
      </c>
      <c r="V138" s="205">
        <v>1</v>
      </c>
      <c r="W138" s="212">
        <v>21</v>
      </c>
      <c r="X138" s="213">
        <v>0.33333333333333331</v>
      </c>
      <c r="Y138" s="205">
        <v>6</v>
      </c>
      <c r="Z138" s="205">
        <v>7</v>
      </c>
      <c r="AA138" s="205">
        <v>25</v>
      </c>
      <c r="AB138" s="205">
        <v>32</v>
      </c>
      <c r="AC138" s="205">
        <v>2</v>
      </c>
      <c r="AD138" s="205">
        <v>1</v>
      </c>
      <c r="AE138" s="205">
        <v>5</v>
      </c>
      <c r="AF138" s="205">
        <v>2</v>
      </c>
      <c r="AG138" s="205">
        <v>5</v>
      </c>
      <c r="AH138" s="205">
        <v>1</v>
      </c>
      <c r="AI138" s="205">
        <v>0</v>
      </c>
      <c r="AJ138" s="205">
        <v>0</v>
      </c>
      <c r="AK138" s="205">
        <v>10</v>
      </c>
      <c r="AL138" s="205">
        <v>3</v>
      </c>
      <c r="AM138" s="214">
        <v>13</v>
      </c>
      <c r="AN138" s="215">
        <v>0.476190476190476</v>
      </c>
      <c r="AO138" s="215">
        <v>1.1111111111111101</v>
      </c>
      <c r="AP138" s="215">
        <v>10</v>
      </c>
      <c r="AQ138" s="215">
        <v>0.14285714285714199</v>
      </c>
      <c r="AR138" s="215">
        <v>0.33333333333333298</v>
      </c>
      <c r="AS138" s="215">
        <v>3</v>
      </c>
      <c r="AT138" s="216">
        <v>0.61904761904761896</v>
      </c>
      <c r="AU138" s="216">
        <v>5.0980392156862744E-2</v>
      </c>
      <c r="AV138" s="217">
        <v>1.44444444444444</v>
      </c>
      <c r="AW138" s="215">
        <v>13</v>
      </c>
      <c r="AX138" s="215">
        <v>1.1666666666666601</v>
      </c>
      <c r="AY138" s="218">
        <v>0.76923076923076927</v>
      </c>
      <c r="AZ138" s="218">
        <v>0.77777777777777779</v>
      </c>
      <c r="BA138" s="215">
        <v>2.3333333333333335</v>
      </c>
      <c r="BB138" s="219">
        <v>509</v>
      </c>
      <c r="BC138" s="219">
        <v>1294</v>
      </c>
      <c r="BD138" s="219" t="s">
        <v>434</v>
      </c>
      <c r="BE138" s="219" t="s">
        <v>435</v>
      </c>
      <c r="BF138" s="219">
        <v>493</v>
      </c>
      <c r="BG138" s="219">
        <v>16</v>
      </c>
      <c r="BH138" s="215">
        <v>0.51521298174442187</v>
      </c>
      <c r="BI138" s="220">
        <v>4.1257367387033402E-2</v>
      </c>
      <c r="BJ138" s="28">
        <f t="shared" si="2"/>
        <v>2.6247464503042597</v>
      </c>
    </row>
    <row r="139" spans="1:62" ht="25" customHeight="1" x14ac:dyDescent="0.35">
      <c r="A139" s="205" t="s">
        <v>203</v>
      </c>
      <c r="B139" s="206" t="s">
        <v>328</v>
      </c>
      <c r="C139" s="205" t="s">
        <v>876</v>
      </c>
      <c r="D139" s="205" t="s">
        <v>328</v>
      </c>
      <c r="E139" s="205" t="s">
        <v>784</v>
      </c>
      <c r="F139" s="205">
        <v>7</v>
      </c>
      <c r="G139" s="207" t="s">
        <v>332</v>
      </c>
      <c r="H139" s="208">
        <v>0</v>
      </c>
      <c r="I139" s="207" t="s">
        <v>279</v>
      </c>
      <c r="J139" s="208">
        <v>7</v>
      </c>
      <c r="K139" s="207" t="s">
        <v>332</v>
      </c>
      <c r="L139" s="209">
        <v>1</v>
      </c>
      <c r="M139" s="207" t="s">
        <v>770</v>
      </c>
      <c r="N139" s="207" t="s">
        <v>778</v>
      </c>
      <c r="O139" s="207" t="s">
        <v>775</v>
      </c>
      <c r="P139" s="207" t="s">
        <v>306</v>
      </c>
      <c r="Q139" s="210" t="s">
        <v>902</v>
      </c>
      <c r="R139" s="211" t="s">
        <v>331</v>
      </c>
      <c r="S139" s="205" t="s">
        <v>302</v>
      </c>
      <c r="T139" s="205">
        <v>291</v>
      </c>
      <c r="U139" s="205">
        <v>10</v>
      </c>
      <c r="V139" s="205">
        <v>1</v>
      </c>
      <c r="W139" s="212">
        <v>10</v>
      </c>
      <c r="X139" s="213">
        <v>0.7</v>
      </c>
      <c r="Y139" s="205">
        <v>1</v>
      </c>
      <c r="Z139" s="205">
        <v>6</v>
      </c>
      <c r="AA139" s="205">
        <v>7</v>
      </c>
      <c r="AB139" s="205">
        <v>30</v>
      </c>
      <c r="AC139" s="205">
        <v>5</v>
      </c>
      <c r="AD139" s="205">
        <v>0</v>
      </c>
      <c r="AE139" s="205">
        <v>13</v>
      </c>
      <c r="AF139" s="205">
        <v>0</v>
      </c>
      <c r="AG139" s="205">
        <v>11</v>
      </c>
      <c r="AH139" s="205">
        <v>1</v>
      </c>
      <c r="AI139" s="205">
        <v>2</v>
      </c>
      <c r="AJ139" s="205">
        <v>0</v>
      </c>
      <c r="AK139" s="205">
        <v>24</v>
      </c>
      <c r="AL139" s="205">
        <v>3</v>
      </c>
      <c r="AM139" s="214">
        <v>27</v>
      </c>
      <c r="AN139" s="215">
        <v>2.4</v>
      </c>
      <c r="AO139" s="215">
        <v>2.4</v>
      </c>
      <c r="AP139" s="215">
        <v>24</v>
      </c>
      <c r="AQ139" s="215">
        <v>0.3</v>
      </c>
      <c r="AR139" s="215">
        <v>0.3</v>
      </c>
      <c r="AS139" s="215">
        <v>3</v>
      </c>
      <c r="AT139" s="216">
        <v>2.7</v>
      </c>
      <c r="AU139" s="216">
        <v>9.2465753424657529E-2</v>
      </c>
      <c r="AV139" s="217">
        <v>2.7</v>
      </c>
      <c r="AW139" s="215">
        <v>27</v>
      </c>
      <c r="AX139" s="215">
        <v>6</v>
      </c>
      <c r="AY139" s="218">
        <v>0.88888888888888884</v>
      </c>
      <c r="AZ139" s="218">
        <v>0.7</v>
      </c>
      <c r="BA139" s="215">
        <v>1</v>
      </c>
      <c r="BB139" s="219">
        <v>185</v>
      </c>
      <c r="BC139" s="219">
        <v>700</v>
      </c>
      <c r="BD139" s="219" t="s">
        <v>725</v>
      </c>
      <c r="BE139" s="219" t="s">
        <v>726</v>
      </c>
      <c r="BF139" s="219">
        <v>1244</v>
      </c>
      <c r="BG139" s="219">
        <v>40</v>
      </c>
      <c r="BH139" s="215">
        <v>0.23392282958199356</v>
      </c>
      <c r="BI139" s="220">
        <v>5.4054054054054057E-2</v>
      </c>
      <c r="BJ139" s="28">
        <f t="shared" si="2"/>
        <v>0.56270096463022512</v>
      </c>
    </row>
    <row r="140" spans="1:62" ht="25" customHeight="1" x14ac:dyDescent="0.35">
      <c r="A140" s="205" t="s">
        <v>136</v>
      </c>
      <c r="B140" s="206" t="s">
        <v>328</v>
      </c>
      <c r="C140" s="205" t="s">
        <v>881</v>
      </c>
      <c r="D140" s="205" t="s">
        <v>884</v>
      </c>
      <c r="E140" s="205" t="s">
        <v>314</v>
      </c>
      <c r="F140" s="205">
        <v>9</v>
      </c>
      <c r="G140" s="207" t="s">
        <v>332</v>
      </c>
      <c r="H140" s="208">
        <v>0</v>
      </c>
      <c r="I140" s="207" t="s">
        <v>279</v>
      </c>
      <c r="J140" s="208">
        <v>9</v>
      </c>
      <c r="K140" s="207" t="s">
        <v>332</v>
      </c>
      <c r="L140" s="209">
        <v>1</v>
      </c>
      <c r="M140" s="207" t="s">
        <v>780</v>
      </c>
      <c r="N140" s="207" t="s">
        <v>778</v>
      </c>
      <c r="O140" s="207" t="s">
        <v>781</v>
      </c>
      <c r="P140" s="207" t="s">
        <v>777</v>
      </c>
      <c r="Q140" s="210" t="s">
        <v>906</v>
      </c>
      <c r="R140" s="211" t="s">
        <v>332</v>
      </c>
      <c r="S140" s="205" t="s">
        <v>302</v>
      </c>
      <c r="T140" s="205">
        <v>602</v>
      </c>
      <c r="U140" s="205">
        <v>20</v>
      </c>
      <c r="V140" s="205">
        <v>2</v>
      </c>
      <c r="W140" s="212">
        <v>13</v>
      </c>
      <c r="X140" s="213">
        <v>0.69230769230769229</v>
      </c>
      <c r="Y140" s="205">
        <v>6</v>
      </c>
      <c r="Z140" s="205">
        <v>6</v>
      </c>
      <c r="AA140" s="205">
        <v>31</v>
      </c>
      <c r="AB140" s="205">
        <v>56</v>
      </c>
      <c r="AC140" s="205">
        <v>1</v>
      </c>
      <c r="AD140" s="205">
        <v>1</v>
      </c>
      <c r="AE140" s="205">
        <v>10</v>
      </c>
      <c r="AF140" s="205">
        <v>3</v>
      </c>
      <c r="AG140" s="205">
        <v>18</v>
      </c>
      <c r="AH140" s="205">
        <v>0</v>
      </c>
      <c r="AI140" s="205">
        <v>3</v>
      </c>
      <c r="AJ140" s="205">
        <v>0</v>
      </c>
      <c r="AK140" s="205">
        <v>28</v>
      </c>
      <c r="AL140" s="205">
        <v>6</v>
      </c>
      <c r="AM140" s="214">
        <v>34</v>
      </c>
      <c r="AN140" s="215">
        <v>2.1538461538461502</v>
      </c>
      <c r="AO140" s="215">
        <v>1.4</v>
      </c>
      <c r="AP140" s="215">
        <v>14</v>
      </c>
      <c r="AQ140" s="215">
        <v>0.46153846153846101</v>
      </c>
      <c r="AR140" s="215">
        <v>0.3</v>
      </c>
      <c r="AS140" s="215">
        <v>3</v>
      </c>
      <c r="AT140" s="216">
        <v>2.6153846153846101</v>
      </c>
      <c r="AU140" s="216">
        <v>5.6384742951907131E-2</v>
      </c>
      <c r="AV140" s="217">
        <v>1.7</v>
      </c>
      <c r="AW140" s="215">
        <v>17</v>
      </c>
      <c r="AX140" s="215">
        <v>1</v>
      </c>
      <c r="AY140" s="218">
        <v>0.82352941176470584</v>
      </c>
      <c r="AZ140" s="218">
        <v>0.45</v>
      </c>
      <c r="BA140" s="215">
        <v>0.65</v>
      </c>
      <c r="BB140" s="219">
        <v>119</v>
      </c>
      <c r="BC140" s="219">
        <v>259</v>
      </c>
      <c r="BD140" s="219" t="s">
        <v>571</v>
      </c>
      <c r="BE140" s="219" t="s">
        <v>572</v>
      </c>
      <c r="BF140" s="219">
        <v>666</v>
      </c>
      <c r="BG140" s="219">
        <v>21</v>
      </c>
      <c r="BH140" s="215">
        <v>0.90390390390390385</v>
      </c>
      <c r="BI140" s="220">
        <v>0.1092436974789916</v>
      </c>
      <c r="BJ140" s="28">
        <f t="shared" si="2"/>
        <v>0.3888888888888889</v>
      </c>
    </row>
    <row r="141" spans="1:62" ht="25" customHeight="1" x14ac:dyDescent="0.35">
      <c r="A141" s="205" t="s">
        <v>131</v>
      </c>
      <c r="B141" s="206" t="s">
        <v>328</v>
      </c>
      <c r="C141" s="205" t="s">
        <v>881</v>
      </c>
      <c r="D141" s="205" t="s">
        <v>884</v>
      </c>
      <c r="E141" s="205" t="s">
        <v>316</v>
      </c>
      <c r="F141" s="205">
        <v>4</v>
      </c>
      <c r="G141" s="207" t="s">
        <v>332</v>
      </c>
      <c r="H141" s="208">
        <v>0</v>
      </c>
      <c r="I141" s="207" t="s">
        <v>279</v>
      </c>
      <c r="J141" s="208">
        <v>4</v>
      </c>
      <c r="K141" s="207" t="s">
        <v>332</v>
      </c>
      <c r="L141" s="209">
        <v>1</v>
      </c>
      <c r="M141" s="207" t="s">
        <v>770</v>
      </c>
      <c r="N141" s="207" t="s">
        <v>771</v>
      </c>
      <c r="O141" s="207" t="s">
        <v>775</v>
      </c>
      <c r="P141" s="207" t="s">
        <v>777</v>
      </c>
      <c r="Q141" s="210" t="s">
        <v>849</v>
      </c>
      <c r="R141" s="211" t="s">
        <v>331</v>
      </c>
      <c r="S141" s="205" t="s">
        <v>302</v>
      </c>
      <c r="T141" s="205">
        <v>614</v>
      </c>
      <c r="U141" s="205">
        <v>21</v>
      </c>
      <c r="V141" s="205">
        <v>2</v>
      </c>
      <c r="W141" s="212">
        <v>7</v>
      </c>
      <c r="X141" s="213">
        <v>0.5714285714285714</v>
      </c>
      <c r="Y141" s="205">
        <v>11</v>
      </c>
      <c r="Z141" s="205">
        <v>13</v>
      </c>
      <c r="AA141" s="205">
        <v>87</v>
      </c>
      <c r="AB141" s="205">
        <v>109</v>
      </c>
      <c r="AC141" s="205">
        <v>2</v>
      </c>
      <c r="AD141" s="205">
        <v>0</v>
      </c>
      <c r="AE141" s="205">
        <v>11</v>
      </c>
      <c r="AF141" s="205">
        <v>0</v>
      </c>
      <c r="AG141" s="205">
        <v>11</v>
      </c>
      <c r="AH141" s="205">
        <v>0</v>
      </c>
      <c r="AI141" s="205">
        <v>1</v>
      </c>
      <c r="AJ141" s="205">
        <v>0</v>
      </c>
      <c r="AK141" s="205">
        <v>22</v>
      </c>
      <c r="AL141" s="205">
        <v>1</v>
      </c>
      <c r="AM141" s="214">
        <v>23</v>
      </c>
      <c r="AN141" s="215">
        <v>3.1428571428571401</v>
      </c>
      <c r="AO141" s="215">
        <v>1.0476190476190399</v>
      </c>
      <c r="AP141" s="215">
        <v>11</v>
      </c>
      <c r="AQ141" s="215">
        <v>0.14285714285714199</v>
      </c>
      <c r="AR141" s="215">
        <v>4.7619047619047603E-2</v>
      </c>
      <c r="AS141" s="215">
        <v>0.5</v>
      </c>
      <c r="AT141" s="216">
        <v>3.2857142857142798</v>
      </c>
      <c r="AU141" s="216">
        <v>3.7398373983739838E-2</v>
      </c>
      <c r="AV141" s="217">
        <v>1.09523809523809</v>
      </c>
      <c r="AW141" s="215">
        <v>11.5</v>
      </c>
      <c r="AX141" s="215">
        <v>1.1818181818181801</v>
      </c>
      <c r="AY141" s="218">
        <v>0.95652173913043481</v>
      </c>
      <c r="AZ141" s="218">
        <v>0.19047619047619047</v>
      </c>
      <c r="BA141" s="215">
        <v>0.33333333333333331</v>
      </c>
      <c r="BB141" s="219">
        <v>326</v>
      </c>
      <c r="BC141" s="219">
        <v>883</v>
      </c>
      <c r="BD141" s="219" t="s">
        <v>561</v>
      </c>
      <c r="BE141" s="219" t="s">
        <v>562</v>
      </c>
      <c r="BF141" s="219">
        <v>976</v>
      </c>
      <c r="BG141" s="219">
        <v>32</v>
      </c>
      <c r="BH141" s="215">
        <v>0.62909836065573765</v>
      </c>
      <c r="BI141" s="220">
        <v>2.1472392638036811E-2</v>
      </c>
      <c r="BJ141" s="28">
        <f t="shared" si="2"/>
        <v>0.90471311475409832</v>
      </c>
    </row>
    <row r="142" spans="1:62" ht="25" customHeight="1" x14ac:dyDescent="0.35">
      <c r="A142" s="205" t="s">
        <v>127</v>
      </c>
      <c r="B142" s="206" t="s">
        <v>328</v>
      </c>
      <c r="C142" s="205" t="s">
        <v>881</v>
      </c>
      <c r="D142" s="205" t="s">
        <v>328</v>
      </c>
      <c r="E142" s="205" t="s">
        <v>784</v>
      </c>
      <c r="F142" s="205">
        <v>12</v>
      </c>
      <c r="G142" s="207" t="s">
        <v>351</v>
      </c>
      <c r="H142" s="208">
        <v>1</v>
      </c>
      <c r="I142" s="207" t="s">
        <v>303</v>
      </c>
      <c r="J142" s="208">
        <v>11</v>
      </c>
      <c r="K142" s="207" t="s">
        <v>351</v>
      </c>
      <c r="L142" s="209">
        <v>0.91666666666666663</v>
      </c>
      <c r="M142" s="207" t="s">
        <v>770</v>
      </c>
      <c r="N142" s="207" t="s">
        <v>771</v>
      </c>
      <c r="O142" s="207" t="s">
        <v>775</v>
      </c>
      <c r="P142" s="207" t="s">
        <v>777</v>
      </c>
      <c r="Q142" s="210" t="s">
        <v>862</v>
      </c>
      <c r="R142" s="211" t="s">
        <v>332</v>
      </c>
      <c r="S142" s="205" t="s">
        <v>278</v>
      </c>
      <c r="T142" s="205">
        <v>820</v>
      </c>
      <c r="U142" s="205">
        <v>27</v>
      </c>
      <c r="V142" s="205">
        <v>3</v>
      </c>
      <c r="W142" s="212">
        <v>18</v>
      </c>
      <c r="X142" s="213">
        <v>0.66666666666666663</v>
      </c>
      <c r="Y142" s="205">
        <v>1</v>
      </c>
      <c r="Z142" s="205">
        <v>5</v>
      </c>
      <c r="AA142" s="205">
        <v>3</v>
      </c>
      <c r="AB142" s="205">
        <v>25</v>
      </c>
      <c r="AC142" s="205">
        <v>6</v>
      </c>
      <c r="AD142" s="205">
        <v>2</v>
      </c>
      <c r="AE142" s="205">
        <v>30</v>
      </c>
      <c r="AF142" s="205">
        <v>12</v>
      </c>
      <c r="AG142" s="205">
        <v>7</v>
      </c>
      <c r="AH142" s="205">
        <v>3</v>
      </c>
      <c r="AI142" s="205">
        <v>14</v>
      </c>
      <c r="AJ142" s="205">
        <v>3</v>
      </c>
      <c r="AK142" s="205">
        <v>37</v>
      </c>
      <c r="AL142" s="205">
        <v>32</v>
      </c>
      <c r="AM142" s="214">
        <v>69</v>
      </c>
      <c r="AN142" s="215">
        <v>2.05555555555555</v>
      </c>
      <c r="AO142" s="215">
        <v>1.37037037037037</v>
      </c>
      <c r="AP142" s="215">
        <v>12.3333333333333</v>
      </c>
      <c r="AQ142" s="215">
        <v>1.7777777777777699</v>
      </c>
      <c r="AR142" s="215">
        <v>1.18518518518518</v>
      </c>
      <c r="AS142" s="215">
        <v>10.6666666666666</v>
      </c>
      <c r="AT142" s="216">
        <v>3.8333333333333299</v>
      </c>
      <c r="AU142" s="216">
        <v>8.4043848964677217E-2</v>
      </c>
      <c r="AV142" s="217">
        <v>2.55555555555555</v>
      </c>
      <c r="AW142" s="215">
        <v>23</v>
      </c>
      <c r="AX142" s="215">
        <v>5</v>
      </c>
      <c r="AY142" s="218">
        <v>0.53623188405797106</v>
      </c>
      <c r="AZ142" s="218">
        <v>0.44444444444444442</v>
      </c>
      <c r="BA142" s="215">
        <v>0.66666666666666663</v>
      </c>
      <c r="BB142" s="219">
        <v>262</v>
      </c>
      <c r="BC142" s="219">
        <v>700</v>
      </c>
      <c r="BD142" s="219" t="s">
        <v>553</v>
      </c>
      <c r="BE142" s="219" t="s">
        <v>554</v>
      </c>
      <c r="BF142" s="219">
        <v>1148</v>
      </c>
      <c r="BG142" s="219">
        <v>37</v>
      </c>
      <c r="BH142" s="215">
        <v>0.7142857142857143</v>
      </c>
      <c r="BI142" s="220">
        <v>6.8702290076335881E-2</v>
      </c>
      <c r="BJ142" s="28">
        <f t="shared" si="2"/>
        <v>0.6097560975609756</v>
      </c>
    </row>
    <row r="143" spans="1:62" ht="25" customHeight="1" x14ac:dyDescent="0.35">
      <c r="A143" s="205" t="s">
        <v>155</v>
      </c>
      <c r="B143" s="206" t="s">
        <v>328</v>
      </c>
      <c r="C143" s="205" t="s">
        <v>881</v>
      </c>
      <c r="D143" s="205" t="s">
        <v>328</v>
      </c>
      <c r="E143" s="205" t="s">
        <v>784</v>
      </c>
      <c r="F143" s="205">
        <v>5</v>
      </c>
      <c r="G143" s="207" t="s">
        <v>332</v>
      </c>
      <c r="H143" s="208">
        <v>0</v>
      </c>
      <c r="I143" s="207" t="s">
        <v>279</v>
      </c>
      <c r="J143" s="208">
        <v>5</v>
      </c>
      <c r="K143" s="207" t="s">
        <v>332</v>
      </c>
      <c r="L143" s="209">
        <v>1</v>
      </c>
      <c r="M143" s="207" t="s">
        <v>770</v>
      </c>
      <c r="N143" s="207" t="s">
        <v>771</v>
      </c>
      <c r="O143" s="207" t="s">
        <v>775</v>
      </c>
      <c r="P143" s="207" t="s">
        <v>777</v>
      </c>
      <c r="Q143" s="210" t="s">
        <v>849</v>
      </c>
      <c r="R143" s="211" t="s">
        <v>332</v>
      </c>
      <c r="S143" s="205" t="s">
        <v>278</v>
      </c>
      <c r="T143" s="205">
        <v>870</v>
      </c>
      <c r="U143" s="205">
        <v>29</v>
      </c>
      <c r="V143" s="205">
        <v>3</v>
      </c>
      <c r="W143" s="212">
        <v>8</v>
      </c>
      <c r="X143" s="213">
        <v>0.625</v>
      </c>
      <c r="Y143" s="205">
        <v>4</v>
      </c>
      <c r="Z143" s="205">
        <v>9</v>
      </c>
      <c r="AA143" s="205">
        <v>13</v>
      </c>
      <c r="AB143" s="205">
        <v>35</v>
      </c>
      <c r="AC143" s="205">
        <v>5</v>
      </c>
      <c r="AD143" s="205">
        <v>0</v>
      </c>
      <c r="AE143" s="205">
        <v>17</v>
      </c>
      <c r="AF143" s="205">
        <v>0</v>
      </c>
      <c r="AG143" s="205">
        <v>6</v>
      </c>
      <c r="AH143" s="205">
        <v>1</v>
      </c>
      <c r="AI143" s="205">
        <v>13</v>
      </c>
      <c r="AJ143" s="205">
        <v>0</v>
      </c>
      <c r="AK143" s="205">
        <v>23</v>
      </c>
      <c r="AL143" s="205">
        <v>14</v>
      </c>
      <c r="AM143" s="214">
        <v>37</v>
      </c>
      <c r="AN143" s="215">
        <v>2.875</v>
      </c>
      <c r="AO143" s="215">
        <v>0.79310344827586199</v>
      </c>
      <c r="AP143" s="215">
        <v>7.6666666666666599</v>
      </c>
      <c r="AQ143" s="215">
        <v>1.75</v>
      </c>
      <c r="AR143" s="215">
        <v>0.48275862068965503</v>
      </c>
      <c r="AS143" s="215">
        <v>4.6666666666666599</v>
      </c>
      <c r="AT143" s="216">
        <v>4.625</v>
      </c>
      <c r="AU143" s="216">
        <v>4.2479908151549943E-2</v>
      </c>
      <c r="AV143" s="217">
        <v>1.27586206896551</v>
      </c>
      <c r="AW143" s="215">
        <v>12.3333333333333</v>
      </c>
      <c r="AX143" s="215">
        <v>2.25</v>
      </c>
      <c r="AY143" s="218">
        <v>0.6216216216216216</v>
      </c>
      <c r="AZ143" s="218">
        <v>0.17241379310344829</v>
      </c>
      <c r="BA143" s="215">
        <v>0.27586206896551724</v>
      </c>
      <c r="BB143" s="219">
        <v>397</v>
      </c>
      <c r="BC143" s="219">
        <v>888</v>
      </c>
      <c r="BD143" s="219" t="s">
        <v>613</v>
      </c>
      <c r="BE143" s="219" t="s">
        <v>614</v>
      </c>
      <c r="BF143" s="219">
        <v>1383</v>
      </c>
      <c r="BG143" s="219">
        <v>45</v>
      </c>
      <c r="BH143" s="215">
        <v>0.6290672451193059</v>
      </c>
      <c r="BI143" s="220">
        <v>2.0151133501259445E-2</v>
      </c>
      <c r="BJ143" s="28">
        <f t="shared" si="2"/>
        <v>0.64208242950108463</v>
      </c>
    </row>
    <row r="144" spans="1:62" ht="25" customHeight="1" x14ac:dyDescent="0.35">
      <c r="A144" s="205" t="s">
        <v>97</v>
      </c>
      <c r="B144" s="206" t="s">
        <v>328</v>
      </c>
      <c r="C144" s="205" t="s">
        <v>881</v>
      </c>
      <c r="D144" s="205" t="s">
        <v>884</v>
      </c>
      <c r="E144" s="205" t="s">
        <v>322</v>
      </c>
      <c r="F144" s="205">
        <v>6</v>
      </c>
      <c r="G144" s="207" t="s">
        <v>332</v>
      </c>
      <c r="H144" s="208">
        <v>0</v>
      </c>
      <c r="I144" s="207" t="s">
        <v>279</v>
      </c>
      <c r="J144" s="208">
        <v>6</v>
      </c>
      <c r="K144" s="207" t="s">
        <v>332</v>
      </c>
      <c r="L144" s="209">
        <v>1</v>
      </c>
      <c r="M144" s="207" t="s">
        <v>770</v>
      </c>
      <c r="N144" s="207" t="s">
        <v>771</v>
      </c>
      <c r="O144" s="207" t="s">
        <v>775</v>
      </c>
      <c r="P144" s="207" t="s">
        <v>777</v>
      </c>
      <c r="Q144" s="210" t="s">
        <v>849</v>
      </c>
      <c r="R144" s="211" t="s">
        <v>331</v>
      </c>
      <c r="S144" s="205" t="s">
        <v>302</v>
      </c>
      <c r="T144" s="205">
        <v>873</v>
      </c>
      <c r="U144" s="205">
        <v>29</v>
      </c>
      <c r="V144" s="205">
        <v>3</v>
      </c>
      <c r="W144" s="212">
        <v>14</v>
      </c>
      <c r="X144" s="213">
        <v>0.42857142857142855</v>
      </c>
      <c r="Y144" s="205">
        <v>21</v>
      </c>
      <c r="Z144" s="205">
        <v>23</v>
      </c>
      <c r="AA144" s="205">
        <v>120</v>
      </c>
      <c r="AB144" s="205">
        <v>133</v>
      </c>
      <c r="AC144" s="205">
        <v>2</v>
      </c>
      <c r="AD144" s="205">
        <v>0</v>
      </c>
      <c r="AE144" s="205">
        <v>10</v>
      </c>
      <c r="AF144" s="205">
        <v>0</v>
      </c>
      <c r="AG144" s="205">
        <v>6</v>
      </c>
      <c r="AH144" s="205">
        <v>3</v>
      </c>
      <c r="AI144" s="205">
        <v>2</v>
      </c>
      <c r="AJ144" s="205">
        <v>0</v>
      </c>
      <c r="AK144" s="205">
        <v>16</v>
      </c>
      <c r="AL144" s="205">
        <v>5</v>
      </c>
      <c r="AM144" s="214">
        <v>21</v>
      </c>
      <c r="AN144" s="215">
        <v>1.1428571428571399</v>
      </c>
      <c r="AO144" s="215">
        <v>0.55172413793103403</v>
      </c>
      <c r="AP144" s="215">
        <v>5.3333333333333304</v>
      </c>
      <c r="AQ144" s="215">
        <v>0.35714285714285698</v>
      </c>
      <c r="AR144" s="215">
        <v>0.17241379310344801</v>
      </c>
      <c r="AS144" s="215">
        <v>1.6666666666666601</v>
      </c>
      <c r="AT144" s="216">
        <v>1.5</v>
      </c>
      <c r="AU144" s="216">
        <v>2.4027459954233409E-2</v>
      </c>
      <c r="AV144" s="217">
        <v>0.72413793103448199</v>
      </c>
      <c r="AW144" s="215">
        <v>7</v>
      </c>
      <c r="AX144" s="215">
        <v>1.09523809523809</v>
      </c>
      <c r="AY144" s="218">
        <v>0.76190476190476186</v>
      </c>
      <c r="AZ144" s="218">
        <v>0.20689655172413793</v>
      </c>
      <c r="BA144" s="215">
        <v>0.48275862068965519</v>
      </c>
      <c r="BB144" s="219">
        <v>818</v>
      </c>
      <c r="BC144" s="219">
        <v>2136</v>
      </c>
      <c r="BD144" s="219" t="s">
        <v>484</v>
      </c>
      <c r="BE144" s="219" t="s">
        <v>485</v>
      </c>
      <c r="BF144" s="219">
        <v>2550</v>
      </c>
      <c r="BG144" s="219">
        <v>83</v>
      </c>
      <c r="BH144" s="215">
        <v>0.34235294117647058</v>
      </c>
      <c r="BI144" s="220">
        <v>1.7114914425427872E-2</v>
      </c>
      <c r="BJ144" s="28">
        <f t="shared" si="2"/>
        <v>0.83764705882352941</v>
      </c>
    </row>
    <row r="145" spans="1:62" ht="25" customHeight="1" x14ac:dyDescent="0.35">
      <c r="A145" s="205" t="s">
        <v>180</v>
      </c>
      <c r="B145" s="206" t="s">
        <v>328</v>
      </c>
      <c r="C145" s="205" t="s">
        <v>881</v>
      </c>
      <c r="D145" s="205" t="s">
        <v>328</v>
      </c>
      <c r="E145" s="205" t="s">
        <v>316</v>
      </c>
      <c r="F145" s="205">
        <v>5</v>
      </c>
      <c r="G145" s="207" t="s">
        <v>332</v>
      </c>
      <c r="H145" s="208">
        <v>0</v>
      </c>
      <c r="I145" s="207" t="s">
        <v>279</v>
      </c>
      <c r="J145" s="208">
        <v>5</v>
      </c>
      <c r="K145" s="207" t="s">
        <v>332</v>
      </c>
      <c r="L145" s="209">
        <v>1</v>
      </c>
      <c r="M145" s="207" t="s">
        <v>770</v>
      </c>
      <c r="N145" s="207" t="s">
        <v>771</v>
      </c>
      <c r="O145" s="207" t="s">
        <v>775</v>
      </c>
      <c r="P145" s="207" t="s">
        <v>777</v>
      </c>
      <c r="Q145" s="210" t="s">
        <v>849</v>
      </c>
      <c r="R145" s="211" t="s">
        <v>331</v>
      </c>
      <c r="S145" s="205" t="s">
        <v>302</v>
      </c>
      <c r="T145" s="205">
        <v>921</v>
      </c>
      <c r="U145" s="205">
        <v>31</v>
      </c>
      <c r="V145" s="205">
        <v>3</v>
      </c>
      <c r="W145" s="212">
        <v>7</v>
      </c>
      <c r="X145" s="213">
        <v>0.7142857142857143</v>
      </c>
      <c r="Y145" s="205">
        <v>1</v>
      </c>
      <c r="Z145" s="205">
        <v>3</v>
      </c>
      <c r="AA145" s="205">
        <v>5</v>
      </c>
      <c r="AB145" s="205">
        <v>20</v>
      </c>
      <c r="AC145" s="205">
        <v>3</v>
      </c>
      <c r="AD145" s="205">
        <v>1</v>
      </c>
      <c r="AE145" s="205">
        <v>14</v>
      </c>
      <c r="AF145" s="205">
        <v>5</v>
      </c>
      <c r="AG145" s="205">
        <v>8</v>
      </c>
      <c r="AH145" s="205">
        <v>2</v>
      </c>
      <c r="AI145" s="205">
        <v>0</v>
      </c>
      <c r="AJ145" s="205">
        <v>0</v>
      </c>
      <c r="AK145" s="205">
        <v>22</v>
      </c>
      <c r="AL145" s="205">
        <v>7</v>
      </c>
      <c r="AM145" s="214">
        <v>29</v>
      </c>
      <c r="AN145" s="215">
        <v>3.1428571428571401</v>
      </c>
      <c r="AO145" s="215">
        <v>0.70967741935483797</v>
      </c>
      <c r="AP145" s="215">
        <v>7.3333333333333304</v>
      </c>
      <c r="AQ145" s="215">
        <v>1</v>
      </c>
      <c r="AR145" s="215">
        <v>0.225806451612903</v>
      </c>
      <c r="AS145" s="215">
        <v>2.3333333333333299</v>
      </c>
      <c r="AT145" s="216">
        <v>4.1428571428571397</v>
      </c>
      <c r="AU145" s="216">
        <v>3.1453362255965296E-2</v>
      </c>
      <c r="AV145" s="217">
        <v>0.93548387096774099</v>
      </c>
      <c r="AW145" s="215">
        <v>9.6666666666666607</v>
      </c>
      <c r="AX145" s="215">
        <v>3</v>
      </c>
      <c r="AY145" s="218">
        <v>0.75862068965517238</v>
      </c>
      <c r="AZ145" s="218">
        <v>0.16129032258064516</v>
      </c>
      <c r="BA145" s="215">
        <v>0.22580645161290322</v>
      </c>
      <c r="BB145" s="219">
        <v>366</v>
      </c>
      <c r="BC145" s="219">
        <v>868</v>
      </c>
      <c r="BD145" s="219" t="s">
        <v>673</v>
      </c>
      <c r="BE145" s="219" t="s">
        <v>674</v>
      </c>
      <c r="BF145" s="219">
        <v>1465</v>
      </c>
      <c r="BG145" s="219">
        <v>48</v>
      </c>
      <c r="BH145" s="215">
        <v>0.62866894197952217</v>
      </c>
      <c r="BI145" s="220">
        <v>1.912568306010929E-2</v>
      </c>
      <c r="BJ145" s="28">
        <f t="shared" si="2"/>
        <v>0.59249146757679183</v>
      </c>
    </row>
    <row r="146" spans="1:62" ht="25" customHeight="1" x14ac:dyDescent="0.35">
      <c r="A146" s="205" t="s">
        <v>149</v>
      </c>
      <c r="B146" s="206" t="s">
        <v>328</v>
      </c>
      <c r="C146" s="205" t="s">
        <v>881</v>
      </c>
      <c r="D146" s="205" t="s">
        <v>279</v>
      </c>
      <c r="E146" s="205" t="s">
        <v>284</v>
      </c>
      <c r="F146" s="205">
        <v>22</v>
      </c>
      <c r="G146" s="207" t="s">
        <v>351</v>
      </c>
      <c r="H146" s="208">
        <v>0</v>
      </c>
      <c r="I146" s="207" t="s">
        <v>279</v>
      </c>
      <c r="J146" s="208">
        <v>22</v>
      </c>
      <c r="K146" s="207" t="s">
        <v>351</v>
      </c>
      <c r="L146" s="209">
        <v>1</v>
      </c>
      <c r="M146" s="207" t="s">
        <v>770</v>
      </c>
      <c r="N146" s="207" t="s">
        <v>771</v>
      </c>
      <c r="O146" s="207" t="s">
        <v>775</v>
      </c>
      <c r="P146" s="207" t="s">
        <v>777</v>
      </c>
      <c r="Q146" s="210" t="s">
        <v>847</v>
      </c>
      <c r="R146" s="211" t="s">
        <v>332</v>
      </c>
      <c r="S146" s="205" t="s">
        <v>278</v>
      </c>
      <c r="T146" s="205">
        <v>927</v>
      </c>
      <c r="U146" s="205">
        <v>31</v>
      </c>
      <c r="V146" s="205">
        <v>3</v>
      </c>
      <c r="W146" s="212">
        <v>43</v>
      </c>
      <c r="X146" s="213">
        <v>0.51162790697674421</v>
      </c>
      <c r="Y146" s="205">
        <v>4</v>
      </c>
      <c r="Z146" s="205">
        <v>4</v>
      </c>
      <c r="AA146" s="205">
        <v>56</v>
      </c>
      <c r="AB146" s="205">
        <v>76</v>
      </c>
      <c r="AC146" s="205">
        <v>0</v>
      </c>
      <c r="AD146" s="205">
        <v>0</v>
      </c>
      <c r="AE146" s="205">
        <v>0</v>
      </c>
      <c r="AF146" s="205">
        <v>0</v>
      </c>
      <c r="AG146" s="205">
        <v>22</v>
      </c>
      <c r="AH146" s="205">
        <v>2</v>
      </c>
      <c r="AI146" s="205">
        <v>7</v>
      </c>
      <c r="AJ146" s="205">
        <v>3</v>
      </c>
      <c r="AK146" s="205">
        <v>22</v>
      </c>
      <c r="AL146" s="205">
        <v>12</v>
      </c>
      <c r="AM146" s="214">
        <v>34</v>
      </c>
      <c r="AN146" s="215">
        <v>0.51162790697674398</v>
      </c>
      <c r="AO146" s="215">
        <v>0.70967741935483797</v>
      </c>
      <c r="AP146" s="215">
        <v>7.3333333333333304</v>
      </c>
      <c r="AQ146" s="215">
        <v>0.27906976744186002</v>
      </c>
      <c r="AR146" s="215">
        <v>0.38709677419354799</v>
      </c>
      <c r="AS146" s="215">
        <v>4</v>
      </c>
      <c r="AT146" s="216">
        <v>0.79069767441860395</v>
      </c>
      <c r="AU146" s="216">
        <v>3.6637931034482756E-2</v>
      </c>
      <c r="AV146" s="217">
        <v>1.0967741935483799</v>
      </c>
      <c r="AW146" s="215">
        <v>11.3333333333333</v>
      </c>
      <c r="AX146" s="215">
        <v>1</v>
      </c>
      <c r="AY146" s="218">
        <v>0.6470588235294118</v>
      </c>
      <c r="AZ146" s="218">
        <v>0.70967741935483875</v>
      </c>
      <c r="BA146" s="215">
        <v>1.3870967741935485</v>
      </c>
      <c r="BB146" s="219">
        <v>927</v>
      </c>
      <c r="BC146" s="219">
        <v>29442</v>
      </c>
      <c r="BD146" s="219" t="s">
        <v>597</v>
      </c>
      <c r="BE146" s="219" t="s">
        <v>598</v>
      </c>
      <c r="BF146" s="219">
        <v>1666</v>
      </c>
      <c r="BG146" s="219">
        <v>54</v>
      </c>
      <c r="BH146" s="215">
        <v>0.556422569027611</v>
      </c>
      <c r="BI146" s="220">
        <v>4.6386192017259978E-2</v>
      </c>
      <c r="BJ146" s="28">
        <f t="shared" si="2"/>
        <v>17.672268907563026</v>
      </c>
    </row>
    <row r="147" spans="1:62" ht="25" customHeight="1" x14ac:dyDescent="0.35">
      <c r="A147" s="227" t="s">
        <v>105</v>
      </c>
      <c r="B147" s="206" t="s">
        <v>328</v>
      </c>
      <c r="C147" s="205" t="s">
        <v>881</v>
      </c>
      <c r="D147" s="205" t="s">
        <v>884</v>
      </c>
      <c r="E147" s="205" t="s">
        <v>322</v>
      </c>
      <c r="F147" s="205">
        <v>6</v>
      </c>
      <c r="G147" s="207" t="s">
        <v>332</v>
      </c>
      <c r="H147" s="208">
        <v>0</v>
      </c>
      <c r="I147" s="207" t="s">
        <v>279</v>
      </c>
      <c r="J147" s="208">
        <v>6</v>
      </c>
      <c r="K147" s="207" t="s">
        <v>332</v>
      </c>
      <c r="L147" s="209">
        <v>1</v>
      </c>
      <c r="M147" s="207" t="s">
        <v>770</v>
      </c>
      <c r="N147" s="207" t="s">
        <v>771</v>
      </c>
      <c r="O147" s="207" t="s">
        <v>775</v>
      </c>
      <c r="P147" s="207" t="s">
        <v>777</v>
      </c>
      <c r="Q147" s="210" t="s">
        <v>849</v>
      </c>
      <c r="R147" s="211" t="s">
        <v>331</v>
      </c>
      <c r="S147" s="205" t="s">
        <v>278</v>
      </c>
      <c r="T147" s="205">
        <v>981</v>
      </c>
      <c r="U147" s="205">
        <v>33</v>
      </c>
      <c r="V147" s="205">
        <v>3</v>
      </c>
      <c r="W147" s="212">
        <v>10</v>
      </c>
      <c r="X147" s="213">
        <v>0.6</v>
      </c>
      <c r="Y147" s="205">
        <v>1</v>
      </c>
      <c r="Z147" s="205">
        <v>3</v>
      </c>
      <c r="AA147" s="205">
        <v>17</v>
      </c>
      <c r="AB147" s="205">
        <v>28</v>
      </c>
      <c r="AC147" s="205">
        <v>2</v>
      </c>
      <c r="AD147" s="205">
        <v>0</v>
      </c>
      <c r="AE147" s="205">
        <v>8</v>
      </c>
      <c r="AF147" s="205">
        <v>0</v>
      </c>
      <c r="AG147" s="205">
        <v>4</v>
      </c>
      <c r="AH147" s="205">
        <v>1</v>
      </c>
      <c r="AI147" s="205">
        <v>4</v>
      </c>
      <c r="AJ147" s="205">
        <v>0</v>
      </c>
      <c r="AK147" s="205">
        <v>12</v>
      </c>
      <c r="AL147" s="205">
        <v>5</v>
      </c>
      <c r="AM147" s="214">
        <v>17</v>
      </c>
      <c r="AN147" s="215">
        <v>1.2</v>
      </c>
      <c r="AO147" s="215">
        <v>0.36363636363636298</v>
      </c>
      <c r="AP147" s="215">
        <v>4</v>
      </c>
      <c r="AQ147" s="215">
        <v>0.5</v>
      </c>
      <c r="AR147" s="215">
        <v>0.15151515151515099</v>
      </c>
      <c r="AS147" s="215">
        <v>1.6666666666666601</v>
      </c>
      <c r="AT147" s="216">
        <v>1.7</v>
      </c>
      <c r="AU147" s="216">
        <v>1.7311608961303463E-2</v>
      </c>
      <c r="AV147" s="217">
        <v>0.51515151515151503</v>
      </c>
      <c r="AW147" s="215">
        <v>5.6666666666666599</v>
      </c>
      <c r="AX147" s="215">
        <v>3</v>
      </c>
      <c r="AY147" s="218">
        <v>0.70588235294117652</v>
      </c>
      <c r="AZ147" s="218">
        <v>0.18181818181818182</v>
      </c>
      <c r="BA147" s="215">
        <v>0.30303030303030304</v>
      </c>
      <c r="BB147" s="219">
        <v>226</v>
      </c>
      <c r="BC147" s="219">
        <v>435</v>
      </c>
      <c r="BD147" s="219" t="s">
        <v>506</v>
      </c>
      <c r="BE147" s="219" t="s">
        <v>507</v>
      </c>
      <c r="BF147" s="219">
        <v>981</v>
      </c>
      <c r="BG147" s="219">
        <v>32</v>
      </c>
      <c r="BH147" s="215">
        <v>1</v>
      </c>
      <c r="BI147" s="220">
        <v>4.4247787610619468E-2</v>
      </c>
      <c r="BJ147" s="28">
        <f t="shared" si="2"/>
        <v>0.44342507645259938</v>
      </c>
    </row>
    <row r="148" spans="1:62" ht="25" customHeight="1" x14ac:dyDescent="0.35">
      <c r="A148" s="227" t="s">
        <v>148</v>
      </c>
      <c r="B148" s="206" t="s">
        <v>328</v>
      </c>
      <c r="C148" s="205" t="s">
        <v>873</v>
      </c>
      <c r="D148" s="205" t="s">
        <v>328</v>
      </c>
      <c r="E148" s="205" t="s">
        <v>314</v>
      </c>
      <c r="F148" s="205">
        <v>18</v>
      </c>
      <c r="G148" s="207" t="s">
        <v>351</v>
      </c>
      <c r="H148" s="208">
        <v>2</v>
      </c>
      <c r="I148" s="207" t="s">
        <v>309</v>
      </c>
      <c r="J148" s="208">
        <v>16</v>
      </c>
      <c r="K148" s="207" t="s">
        <v>351</v>
      </c>
      <c r="L148" s="209">
        <v>0.88888888888888884</v>
      </c>
      <c r="M148" s="207" t="s">
        <v>770</v>
      </c>
      <c r="N148" s="207" t="s">
        <v>771</v>
      </c>
      <c r="O148" s="207" t="s">
        <v>775</v>
      </c>
      <c r="P148" s="207" t="s">
        <v>777</v>
      </c>
      <c r="Q148" s="210" t="s">
        <v>848</v>
      </c>
      <c r="R148" s="211" t="s">
        <v>332</v>
      </c>
      <c r="S148" s="205" t="s">
        <v>278</v>
      </c>
      <c r="T148" s="205">
        <v>1208</v>
      </c>
      <c r="U148" s="205">
        <v>40</v>
      </c>
      <c r="V148" s="205">
        <v>4</v>
      </c>
      <c r="W148" s="212">
        <v>31</v>
      </c>
      <c r="X148" s="213">
        <v>0.58064516129032262</v>
      </c>
      <c r="Y148" s="205">
        <v>12</v>
      </c>
      <c r="Z148" s="205">
        <v>12</v>
      </c>
      <c r="AA148" s="205">
        <v>79</v>
      </c>
      <c r="AB148" s="205">
        <v>90</v>
      </c>
      <c r="AC148" s="205">
        <v>4</v>
      </c>
      <c r="AD148" s="205">
        <v>4</v>
      </c>
      <c r="AE148" s="205">
        <v>18</v>
      </c>
      <c r="AF148" s="205">
        <v>18</v>
      </c>
      <c r="AG148" s="205">
        <v>15</v>
      </c>
      <c r="AH148" s="205">
        <v>4</v>
      </c>
      <c r="AI148" s="205">
        <v>2</v>
      </c>
      <c r="AJ148" s="205">
        <v>0</v>
      </c>
      <c r="AK148" s="205">
        <v>33</v>
      </c>
      <c r="AL148" s="205">
        <v>24</v>
      </c>
      <c r="AM148" s="214">
        <v>57</v>
      </c>
      <c r="AN148" s="215">
        <v>1.06451612903225</v>
      </c>
      <c r="AO148" s="215">
        <v>0.82499999999999996</v>
      </c>
      <c r="AP148" s="215">
        <v>8.25</v>
      </c>
      <c r="AQ148" s="215">
        <v>0.77419354838709598</v>
      </c>
      <c r="AR148" s="215">
        <v>0.6</v>
      </c>
      <c r="AS148" s="215">
        <v>6</v>
      </c>
      <c r="AT148" s="216">
        <v>1.8387096774193501</v>
      </c>
      <c r="AU148" s="216">
        <v>4.7146401985111663E-2</v>
      </c>
      <c r="AV148" s="217">
        <v>1.425</v>
      </c>
      <c r="AW148" s="215">
        <v>14.25</v>
      </c>
      <c r="AX148" s="215">
        <v>1</v>
      </c>
      <c r="AY148" s="218">
        <v>0.57894736842105265</v>
      </c>
      <c r="AZ148" s="218">
        <v>0.45</v>
      </c>
      <c r="BA148" s="215">
        <v>0.77500000000000002</v>
      </c>
      <c r="BB148" s="219">
        <v>1764</v>
      </c>
      <c r="BC148" s="219">
        <v>12220</v>
      </c>
      <c r="BD148" s="219" t="s">
        <v>595</v>
      </c>
      <c r="BE148" s="219" t="s">
        <v>596</v>
      </c>
      <c r="BF148" s="219">
        <v>2058</v>
      </c>
      <c r="BG148" s="219">
        <v>67</v>
      </c>
      <c r="BH148" s="215">
        <v>0.58697764820213805</v>
      </c>
      <c r="BI148" s="220">
        <v>1.7573696145124718E-2</v>
      </c>
      <c r="BJ148" s="28">
        <f t="shared" si="2"/>
        <v>5.9378036929057334</v>
      </c>
    </row>
    <row r="149" spans="1:62" ht="25" customHeight="1" x14ac:dyDescent="0.35">
      <c r="A149" s="228" t="s">
        <v>198</v>
      </c>
      <c r="B149" s="206" t="s">
        <v>328</v>
      </c>
      <c r="C149" s="205" t="s">
        <v>873</v>
      </c>
      <c r="D149" s="205" t="s">
        <v>279</v>
      </c>
      <c r="E149" s="205" t="s">
        <v>284</v>
      </c>
      <c r="F149" s="205">
        <v>11</v>
      </c>
      <c r="G149" s="207" t="s">
        <v>351</v>
      </c>
      <c r="H149" s="208">
        <v>0</v>
      </c>
      <c r="I149" s="207" t="s">
        <v>279</v>
      </c>
      <c r="J149" s="208">
        <v>11</v>
      </c>
      <c r="K149" s="207" t="s">
        <v>351</v>
      </c>
      <c r="L149" s="209">
        <v>1</v>
      </c>
      <c r="M149" s="207" t="s">
        <v>770</v>
      </c>
      <c r="N149" s="207" t="s">
        <v>771</v>
      </c>
      <c r="O149" s="207" t="s">
        <v>775</v>
      </c>
      <c r="P149" s="207" t="s">
        <v>777</v>
      </c>
      <c r="Q149" s="210" t="s">
        <v>847</v>
      </c>
      <c r="R149" s="211" t="s">
        <v>331</v>
      </c>
      <c r="S149" s="205" t="s">
        <v>278</v>
      </c>
      <c r="T149" s="205">
        <v>1215</v>
      </c>
      <c r="U149" s="205">
        <v>40</v>
      </c>
      <c r="V149" s="205">
        <v>4</v>
      </c>
      <c r="W149" s="212">
        <v>15</v>
      </c>
      <c r="X149" s="213">
        <v>0.73333333333333328</v>
      </c>
      <c r="Y149" s="205">
        <v>7</v>
      </c>
      <c r="Z149" s="205">
        <v>7</v>
      </c>
      <c r="AA149" s="205">
        <v>104</v>
      </c>
      <c r="AB149" s="205">
        <v>102</v>
      </c>
      <c r="AC149" s="205">
        <v>0</v>
      </c>
      <c r="AD149" s="205">
        <v>0</v>
      </c>
      <c r="AE149" s="205">
        <v>0</v>
      </c>
      <c r="AF149" s="205">
        <v>0</v>
      </c>
      <c r="AG149" s="205">
        <v>7</v>
      </c>
      <c r="AH149" s="205">
        <v>9</v>
      </c>
      <c r="AI149" s="205">
        <v>2</v>
      </c>
      <c r="AJ149" s="205">
        <v>0</v>
      </c>
      <c r="AK149" s="205">
        <v>7</v>
      </c>
      <c r="AL149" s="205">
        <v>11</v>
      </c>
      <c r="AM149" s="214">
        <v>18</v>
      </c>
      <c r="AN149" s="215">
        <v>0.46666666666666601</v>
      </c>
      <c r="AO149" s="215">
        <v>0.17499999999999999</v>
      </c>
      <c r="AP149" s="215">
        <v>1.75</v>
      </c>
      <c r="AQ149" s="215">
        <v>0.73333333333333295</v>
      </c>
      <c r="AR149" s="215">
        <v>0.27500000000000002</v>
      </c>
      <c r="AS149" s="215">
        <v>2.75</v>
      </c>
      <c r="AT149" s="216">
        <v>1.2</v>
      </c>
      <c r="AU149" s="216">
        <v>1.4802631578947368E-2</v>
      </c>
      <c r="AV149" s="217">
        <v>0.45</v>
      </c>
      <c r="AW149" s="215">
        <v>4.5</v>
      </c>
      <c r="AX149" s="215">
        <v>1</v>
      </c>
      <c r="AY149" s="218">
        <v>0.3888888888888889</v>
      </c>
      <c r="AZ149" s="218">
        <v>0.27500000000000002</v>
      </c>
      <c r="BA149" s="215">
        <v>0.375</v>
      </c>
      <c r="BB149" s="219">
        <v>485</v>
      </c>
      <c r="BC149" s="219">
        <v>1567</v>
      </c>
      <c r="BD149" s="219" t="s">
        <v>713</v>
      </c>
      <c r="BE149" s="219" t="s">
        <v>714</v>
      </c>
      <c r="BF149" s="219">
        <v>1327</v>
      </c>
      <c r="BG149" s="219">
        <v>43</v>
      </c>
      <c r="BH149" s="215">
        <v>0.91559909570459685</v>
      </c>
      <c r="BI149" s="220">
        <v>3.0927835051546393E-2</v>
      </c>
      <c r="BJ149" s="28">
        <f t="shared" si="2"/>
        <v>1.1808590806330068</v>
      </c>
    </row>
    <row r="150" spans="1:62" ht="25" customHeight="1" x14ac:dyDescent="0.35">
      <c r="A150" s="227" t="s">
        <v>104</v>
      </c>
      <c r="B150" s="206" t="s">
        <v>328</v>
      </c>
      <c r="C150" s="205" t="s">
        <v>873</v>
      </c>
      <c r="D150" s="205" t="s">
        <v>328</v>
      </c>
      <c r="E150" s="205" t="s">
        <v>321</v>
      </c>
      <c r="F150" s="205">
        <v>9</v>
      </c>
      <c r="G150" s="207" t="s">
        <v>332</v>
      </c>
      <c r="H150" s="208">
        <v>0</v>
      </c>
      <c r="I150" s="207" t="s">
        <v>279</v>
      </c>
      <c r="J150" s="208">
        <v>9</v>
      </c>
      <c r="K150" s="207" t="s">
        <v>332</v>
      </c>
      <c r="L150" s="209">
        <v>1</v>
      </c>
      <c r="M150" s="207" t="s">
        <v>770</v>
      </c>
      <c r="N150" s="207" t="s">
        <v>771</v>
      </c>
      <c r="O150" s="207" t="s">
        <v>775</v>
      </c>
      <c r="P150" s="207" t="s">
        <v>777</v>
      </c>
      <c r="Q150" s="210" t="s">
        <v>849</v>
      </c>
      <c r="R150" s="211" t="s">
        <v>332</v>
      </c>
      <c r="S150" s="205" t="s">
        <v>278</v>
      </c>
      <c r="T150" s="205">
        <v>1387</v>
      </c>
      <c r="U150" s="205">
        <v>46</v>
      </c>
      <c r="V150" s="205">
        <v>4</v>
      </c>
      <c r="W150" s="212">
        <v>10</v>
      </c>
      <c r="X150" s="213">
        <v>0.9</v>
      </c>
      <c r="Y150" s="205">
        <v>3</v>
      </c>
      <c r="Z150" s="205">
        <v>4</v>
      </c>
      <c r="AA150" s="205">
        <v>20</v>
      </c>
      <c r="AB150" s="205">
        <v>26</v>
      </c>
      <c r="AC150" s="205">
        <v>3</v>
      </c>
      <c r="AD150" s="205">
        <v>2</v>
      </c>
      <c r="AE150" s="205">
        <v>13</v>
      </c>
      <c r="AF150" s="205">
        <v>8</v>
      </c>
      <c r="AG150" s="205">
        <v>6</v>
      </c>
      <c r="AH150" s="205">
        <v>5</v>
      </c>
      <c r="AI150" s="205">
        <v>10</v>
      </c>
      <c r="AJ150" s="205">
        <v>0</v>
      </c>
      <c r="AK150" s="205">
        <v>19</v>
      </c>
      <c r="AL150" s="205">
        <v>23</v>
      </c>
      <c r="AM150" s="214">
        <v>42</v>
      </c>
      <c r="AN150" s="215">
        <v>1.9</v>
      </c>
      <c r="AO150" s="215">
        <v>0.41304347826086901</v>
      </c>
      <c r="AP150" s="215">
        <v>4.75</v>
      </c>
      <c r="AQ150" s="215">
        <v>2.2999999999999998</v>
      </c>
      <c r="AR150" s="215">
        <v>0.5</v>
      </c>
      <c r="AS150" s="215">
        <v>5.75</v>
      </c>
      <c r="AT150" s="216">
        <v>4.2</v>
      </c>
      <c r="AU150" s="216">
        <v>3.0259365994236311E-2</v>
      </c>
      <c r="AV150" s="217">
        <v>0.91304347826086896</v>
      </c>
      <c r="AW150" s="215">
        <v>10.5</v>
      </c>
      <c r="AX150" s="215">
        <v>1.3333333333333299</v>
      </c>
      <c r="AY150" s="218">
        <v>0.45238095238095238</v>
      </c>
      <c r="AZ150" s="218">
        <v>0.19565217391304349</v>
      </c>
      <c r="BA150" s="215">
        <v>0.21739130434782608</v>
      </c>
      <c r="BB150" s="219">
        <v>2767</v>
      </c>
      <c r="BC150" s="219">
        <v>9765</v>
      </c>
      <c r="BD150" s="219" t="s">
        <v>504</v>
      </c>
      <c r="BE150" s="219" t="s">
        <v>505</v>
      </c>
      <c r="BF150" s="219">
        <v>2855</v>
      </c>
      <c r="BG150" s="219">
        <v>93</v>
      </c>
      <c r="BH150" s="215">
        <v>0.48581436077057794</v>
      </c>
      <c r="BI150" s="220">
        <v>3.6140224069389228E-3</v>
      </c>
      <c r="BJ150" s="28">
        <f t="shared" si="2"/>
        <v>3.4203152364273204</v>
      </c>
    </row>
    <row r="151" spans="1:62" ht="25" customHeight="1" x14ac:dyDescent="0.35">
      <c r="A151" s="227" t="s">
        <v>65</v>
      </c>
      <c r="B151" s="206" t="s">
        <v>328</v>
      </c>
      <c r="C151" s="205" t="s">
        <v>873</v>
      </c>
      <c r="D151" s="205" t="s">
        <v>328</v>
      </c>
      <c r="E151" s="205" t="s">
        <v>313</v>
      </c>
      <c r="F151" s="205">
        <v>8</v>
      </c>
      <c r="G151" s="207" t="s">
        <v>332</v>
      </c>
      <c r="H151" s="208">
        <v>0</v>
      </c>
      <c r="I151" s="207" t="s">
        <v>279</v>
      </c>
      <c r="J151" s="208">
        <v>8</v>
      </c>
      <c r="K151" s="207" t="s">
        <v>332</v>
      </c>
      <c r="L151" s="209">
        <v>1</v>
      </c>
      <c r="M151" s="207" t="s">
        <v>780</v>
      </c>
      <c r="N151" s="207" t="s">
        <v>778</v>
      </c>
      <c r="O151" s="207" t="s">
        <v>775</v>
      </c>
      <c r="P151" s="207" t="s">
        <v>777</v>
      </c>
      <c r="Q151" s="210" t="s">
        <v>907</v>
      </c>
      <c r="R151" s="211" t="s">
        <v>332</v>
      </c>
      <c r="S151" s="205" t="s">
        <v>278</v>
      </c>
      <c r="T151" s="205">
        <v>1473</v>
      </c>
      <c r="U151" s="205">
        <v>49</v>
      </c>
      <c r="V151" s="205">
        <v>5</v>
      </c>
      <c r="W151" s="212">
        <v>10</v>
      </c>
      <c r="X151" s="213">
        <v>0.8</v>
      </c>
      <c r="Y151" s="205">
        <v>1</v>
      </c>
      <c r="Z151" s="205">
        <v>4</v>
      </c>
      <c r="AA151" s="205">
        <v>3</v>
      </c>
      <c r="AB151" s="205">
        <v>25</v>
      </c>
      <c r="AC151" s="205">
        <v>3</v>
      </c>
      <c r="AD151" s="205">
        <v>0</v>
      </c>
      <c r="AE151" s="205">
        <v>20</v>
      </c>
      <c r="AF151" s="205">
        <v>0</v>
      </c>
      <c r="AG151" s="205">
        <v>3</v>
      </c>
      <c r="AH151" s="205">
        <v>1</v>
      </c>
      <c r="AI151" s="205">
        <v>8</v>
      </c>
      <c r="AJ151" s="205">
        <v>0</v>
      </c>
      <c r="AK151" s="205">
        <v>23</v>
      </c>
      <c r="AL151" s="205">
        <v>9</v>
      </c>
      <c r="AM151" s="214">
        <v>32</v>
      </c>
      <c r="AN151" s="215">
        <v>2.2999999999999998</v>
      </c>
      <c r="AO151" s="215">
        <v>0.46938775510204001</v>
      </c>
      <c r="AP151" s="215">
        <v>4.5999999999999996</v>
      </c>
      <c r="AQ151" s="215">
        <v>0.9</v>
      </c>
      <c r="AR151" s="215">
        <v>0.183673469387755</v>
      </c>
      <c r="AS151" s="215">
        <v>1.8</v>
      </c>
      <c r="AT151" s="216">
        <v>3.2</v>
      </c>
      <c r="AU151" s="216">
        <v>2.1709633649932156E-2</v>
      </c>
      <c r="AV151" s="217">
        <v>0.65306122448979498</v>
      </c>
      <c r="AW151" s="215">
        <v>6.4</v>
      </c>
      <c r="AX151" s="215">
        <v>4</v>
      </c>
      <c r="AY151" s="218">
        <v>0.71875</v>
      </c>
      <c r="AZ151" s="218">
        <v>0.16326530612244897</v>
      </c>
      <c r="BA151" s="215">
        <v>0.20408163265306123</v>
      </c>
      <c r="BB151" s="219">
        <v>89</v>
      </c>
      <c r="BC151" s="219">
        <v>253</v>
      </c>
      <c r="BD151" s="219" t="s">
        <v>408</v>
      </c>
      <c r="BE151" s="219" t="s">
        <v>409</v>
      </c>
      <c r="BF151" s="219">
        <v>1477</v>
      </c>
      <c r="BG151" s="219">
        <v>48</v>
      </c>
      <c r="BH151" s="215">
        <v>0.99729180771834802</v>
      </c>
      <c r="BI151" s="220">
        <v>0.11235955056179775</v>
      </c>
      <c r="BJ151" s="28">
        <f t="shared" si="2"/>
        <v>0.17129316181448884</v>
      </c>
    </row>
    <row r="152" spans="1:62" ht="25" customHeight="1" x14ac:dyDescent="0.35">
      <c r="A152" s="205" t="s">
        <v>58</v>
      </c>
      <c r="B152" s="206" t="s">
        <v>328</v>
      </c>
      <c r="C152" s="205" t="s">
        <v>873</v>
      </c>
      <c r="D152" s="205" t="s">
        <v>884</v>
      </c>
      <c r="E152" s="205" t="s">
        <v>323</v>
      </c>
      <c r="F152" s="205">
        <v>5</v>
      </c>
      <c r="G152" s="207" t="s">
        <v>332</v>
      </c>
      <c r="H152" s="208">
        <v>0</v>
      </c>
      <c r="I152" s="207" t="s">
        <v>279</v>
      </c>
      <c r="J152" s="208">
        <v>5</v>
      </c>
      <c r="K152" s="207" t="s">
        <v>332</v>
      </c>
      <c r="L152" s="209">
        <v>1</v>
      </c>
      <c r="M152" s="207" t="s">
        <v>770</v>
      </c>
      <c r="N152" s="207" t="s">
        <v>771</v>
      </c>
      <c r="O152" s="207" t="s">
        <v>775</v>
      </c>
      <c r="P152" s="207" t="s">
        <v>777</v>
      </c>
      <c r="Q152" s="210" t="s">
        <v>849</v>
      </c>
      <c r="R152" s="211" t="s">
        <v>331</v>
      </c>
      <c r="S152" s="205" t="s">
        <v>278</v>
      </c>
      <c r="T152" s="205">
        <v>1624</v>
      </c>
      <c r="U152" s="205">
        <v>54</v>
      </c>
      <c r="V152" s="205">
        <v>5</v>
      </c>
      <c r="W152" s="212">
        <v>6</v>
      </c>
      <c r="X152" s="213">
        <v>0.83333333333333337</v>
      </c>
      <c r="Y152" s="205">
        <v>3</v>
      </c>
      <c r="Z152" s="205">
        <v>1</v>
      </c>
      <c r="AA152" s="205">
        <v>18</v>
      </c>
      <c r="AB152" s="205">
        <v>14</v>
      </c>
      <c r="AC152" s="205">
        <v>0</v>
      </c>
      <c r="AD152" s="205">
        <v>2</v>
      </c>
      <c r="AE152" s="205">
        <v>0</v>
      </c>
      <c r="AF152" s="205">
        <v>8</v>
      </c>
      <c r="AG152" s="205">
        <v>4</v>
      </c>
      <c r="AH152" s="205">
        <v>0</v>
      </c>
      <c r="AI152" s="205">
        <v>2</v>
      </c>
      <c r="AJ152" s="205">
        <v>0</v>
      </c>
      <c r="AK152" s="205">
        <v>4</v>
      </c>
      <c r="AL152" s="205">
        <v>10</v>
      </c>
      <c r="AM152" s="214">
        <v>14</v>
      </c>
      <c r="AN152" s="215">
        <v>0.66666666666666596</v>
      </c>
      <c r="AO152" s="215">
        <v>7.4074074074074001E-2</v>
      </c>
      <c r="AP152" s="215">
        <v>0.8</v>
      </c>
      <c r="AQ152" s="215">
        <v>1.6666666666666601</v>
      </c>
      <c r="AR152" s="215">
        <v>0.18518518518518501</v>
      </c>
      <c r="AS152" s="215">
        <v>2</v>
      </c>
      <c r="AT152" s="216">
        <v>2.3333333333333299</v>
      </c>
      <c r="AU152" s="216">
        <v>8.615384615384615E-3</v>
      </c>
      <c r="AV152" s="217">
        <v>0.25925925925925902</v>
      </c>
      <c r="AW152" s="215">
        <v>2.8</v>
      </c>
      <c r="AX152" s="215">
        <v>0.33333333333333298</v>
      </c>
      <c r="AY152" s="218">
        <v>0.2857142857142857</v>
      </c>
      <c r="AZ152" s="218">
        <v>9.2592592592592587E-2</v>
      </c>
      <c r="BA152" s="215">
        <v>0.1111111111111111</v>
      </c>
      <c r="BB152" s="219">
        <v>602</v>
      </c>
      <c r="BC152" s="219">
        <v>2820</v>
      </c>
      <c r="BD152" s="219" t="s">
        <v>386</v>
      </c>
      <c r="BE152" s="219" t="s">
        <v>387</v>
      </c>
      <c r="BF152" s="219">
        <v>1669</v>
      </c>
      <c r="BG152" s="219">
        <v>54</v>
      </c>
      <c r="BH152" s="215">
        <v>0.97303774715398439</v>
      </c>
      <c r="BI152" s="220">
        <v>9.9667774086378731E-3</v>
      </c>
      <c r="BJ152" s="28">
        <f t="shared" si="2"/>
        <v>1.6896345116836429</v>
      </c>
    </row>
    <row r="153" spans="1:62" ht="25" customHeight="1" x14ac:dyDescent="0.35">
      <c r="A153" s="205" t="s">
        <v>196</v>
      </c>
      <c r="B153" s="206" t="s">
        <v>328</v>
      </c>
      <c r="C153" s="205" t="s">
        <v>873</v>
      </c>
      <c r="D153" s="205" t="s">
        <v>884</v>
      </c>
      <c r="E153" s="205" t="s">
        <v>314</v>
      </c>
      <c r="F153" s="205">
        <v>17</v>
      </c>
      <c r="G153" s="207" t="s">
        <v>351</v>
      </c>
      <c r="H153" s="208">
        <v>0</v>
      </c>
      <c r="I153" s="207" t="s">
        <v>279</v>
      </c>
      <c r="J153" s="208">
        <v>17</v>
      </c>
      <c r="K153" s="207" t="s">
        <v>351</v>
      </c>
      <c r="L153" s="209">
        <v>1</v>
      </c>
      <c r="M153" s="207" t="s">
        <v>770</v>
      </c>
      <c r="N153" s="207" t="s">
        <v>771</v>
      </c>
      <c r="O153" s="207" t="s">
        <v>775</v>
      </c>
      <c r="P153" s="207" t="s">
        <v>777</v>
      </c>
      <c r="Q153" s="210" t="s">
        <v>847</v>
      </c>
      <c r="R153" s="211" t="s">
        <v>332</v>
      </c>
      <c r="S153" s="205" t="s">
        <v>278</v>
      </c>
      <c r="T153" s="205">
        <v>2054</v>
      </c>
      <c r="U153" s="205">
        <v>68</v>
      </c>
      <c r="V153" s="205">
        <v>6</v>
      </c>
      <c r="W153" s="212">
        <v>24</v>
      </c>
      <c r="X153" s="213">
        <v>0.70833333333333337</v>
      </c>
      <c r="Y153" s="205">
        <v>20</v>
      </c>
      <c r="Z153" s="205">
        <v>20</v>
      </c>
      <c r="AA153" s="205">
        <v>107</v>
      </c>
      <c r="AB153" s="205">
        <v>118</v>
      </c>
      <c r="AC153" s="205">
        <v>1</v>
      </c>
      <c r="AD153" s="205">
        <v>1</v>
      </c>
      <c r="AE153" s="205">
        <v>6</v>
      </c>
      <c r="AF153" s="205">
        <v>6</v>
      </c>
      <c r="AG153" s="205">
        <v>16</v>
      </c>
      <c r="AH153" s="205">
        <v>5</v>
      </c>
      <c r="AI153" s="205">
        <v>5</v>
      </c>
      <c r="AJ153" s="205">
        <v>0</v>
      </c>
      <c r="AK153" s="205">
        <v>22</v>
      </c>
      <c r="AL153" s="205">
        <v>16</v>
      </c>
      <c r="AM153" s="214">
        <v>38</v>
      </c>
      <c r="AN153" s="215">
        <v>0.91666666666666596</v>
      </c>
      <c r="AO153" s="215">
        <v>0.32352941176470501</v>
      </c>
      <c r="AP153" s="215">
        <v>3.6666666666666599</v>
      </c>
      <c r="AQ153" s="215">
        <v>0.66666666666666596</v>
      </c>
      <c r="AR153" s="215">
        <v>0.23529411764705799</v>
      </c>
      <c r="AS153" s="215">
        <v>2.6666666666666599</v>
      </c>
      <c r="AT153" s="216">
        <v>1.5833333333333299</v>
      </c>
      <c r="AU153" s="216">
        <v>1.8491484184914843E-2</v>
      </c>
      <c r="AV153" s="217">
        <v>0.55882352941176405</v>
      </c>
      <c r="AW153" s="215">
        <v>6.3333333333333304</v>
      </c>
      <c r="AX153" s="215">
        <v>1</v>
      </c>
      <c r="AY153" s="218">
        <v>0.57894736842105265</v>
      </c>
      <c r="AZ153" s="218">
        <v>0.25</v>
      </c>
      <c r="BA153" s="215">
        <v>0.35294117647058826</v>
      </c>
      <c r="BB153" s="219">
        <v>4989</v>
      </c>
      <c r="BC153" s="219">
        <v>10935</v>
      </c>
      <c r="BD153" s="219" t="s">
        <v>707</v>
      </c>
      <c r="BE153" s="219" t="s">
        <v>708</v>
      </c>
      <c r="BF153" s="219">
        <v>3854</v>
      </c>
      <c r="BG153" s="219">
        <v>126</v>
      </c>
      <c r="BH153" s="215">
        <v>0.53295277633627403</v>
      </c>
      <c r="BI153" s="220">
        <v>4.810583283223091E-3</v>
      </c>
      <c r="BJ153" s="28">
        <f t="shared" si="2"/>
        <v>2.8373118837571356</v>
      </c>
    </row>
    <row r="154" spans="1:62" ht="25" customHeight="1" x14ac:dyDescent="0.35">
      <c r="A154" s="224" t="s">
        <v>154</v>
      </c>
      <c r="B154" s="206" t="s">
        <v>328</v>
      </c>
      <c r="C154" s="205" t="s">
        <v>873</v>
      </c>
      <c r="D154" s="205" t="s">
        <v>328</v>
      </c>
      <c r="E154" s="205" t="s">
        <v>322</v>
      </c>
      <c r="F154" s="205">
        <v>22</v>
      </c>
      <c r="G154" s="207" t="s">
        <v>351</v>
      </c>
      <c r="H154" s="208">
        <v>2</v>
      </c>
      <c r="I154" s="207" t="s">
        <v>309</v>
      </c>
      <c r="J154" s="225">
        <v>20</v>
      </c>
      <c r="K154" s="207" t="s">
        <v>351</v>
      </c>
      <c r="L154" s="209">
        <v>0.90909090909090906</v>
      </c>
      <c r="M154" s="207" t="s">
        <v>770</v>
      </c>
      <c r="N154" s="207" t="s">
        <v>771</v>
      </c>
      <c r="O154" s="207" t="s">
        <v>781</v>
      </c>
      <c r="P154" s="207" t="s">
        <v>777</v>
      </c>
      <c r="Q154" s="210" t="s">
        <v>850</v>
      </c>
      <c r="R154" s="211" t="s">
        <v>332</v>
      </c>
      <c r="S154" s="205" t="s">
        <v>278</v>
      </c>
      <c r="T154" s="205">
        <v>3023</v>
      </c>
      <c r="U154" s="205">
        <v>100</v>
      </c>
      <c r="V154" s="205">
        <v>9</v>
      </c>
      <c r="W154" s="212">
        <v>26</v>
      </c>
      <c r="X154" s="213">
        <v>0.84615384615384615</v>
      </c>
      <c r="Y154" s="205">
        <v>1</v>
      </c>
      <c r="Z154" s="205">
        <v>4</v>
      </c>
      <c r="AA154" s="205">
        <v>2</v>
      </c>
      <c r="AB154" s="205">
        <v>23</v>
      </c>
      <c r="AC154" s="205">
        <v>4</v>
      </c>
      <c r="AD154" s="205">
        <v>1</v>
      </c>
      <c r="AE154" s="205">
        <v>30</v>
      </c>
      <c r="AF154" s="205">
        <v>13</v>
      </c>
      <c r="AG154" s="205">
        <v>19</v>
      </c>
      <c r="AH154" s="205">
        <v>15</v>
      </c>
      <c r="AI154" s="205">
        <v>11</v>
      </c>
      <c r="AJ154" s="205">
        <v>0</v>
      </c>
      <c r="AK154" s="205">
        <v>49</v>
      </c>
      <c r="AL154" s="205">
        <v>39</v>
      </c>
      <c r="AM154" s="226">
        <v>88</v>
      </c>
      <c r="AN154" s="215">
        <v>1.8846153846153799</v>
      </c>
      <c r="AO154" s="215">
        <v>0.49</v>
      </c>
      <c r="AP154" s="215">
        <v>5.4444444444444402</v>
      </c>
      <c r="AQ154" s="215">
        <v>1.5</v>
      </c>
      <c r="AR154" s="215">
        <v>0.39</v>
      </c>
      <c r="AS154" s="215">
        <v>4.3333333333333304</v>
      </c>
      <c r="AT154" s="216">
        <v>3.3846153846153801</v>
      </c>
      <c r="AU154" s="216">
        <v>2.9100529100529099E-2</v>
      </c>
      <c r="AV154" s="217">
        <v>0.88</v>
      </c>
      <c r="AW154" s="215">
        <v>9.7777777777777697</v>
      </c>
      <c r="AX154" s="215">
        <v>4</v>
      </c>
      <c r="AY154" s="218">
        <v>0.55681818181818177</v>
      </c>
      <c r="AZ154" s="218">
        <v>0.22</v>
      </c>
      <c r="BA154" s="215">
        <v>0.26</v>
      </c>
      <c r="BB154" s="219">
        <v>523</v>
      </c>
      <c r="BC154" s="219">
        <v>2147</v>
      </c>
      <c r="BD154" s="219" t="s">
        <v>611</v>
      </c>
      <c r="BE154" s="219" t="s">
        <v>612</v>
      </c>
      <c r="BF154" s="219">
        <v>3750</v>
      </c>
      <c r="BG154" s="219">
        <v>123</v>
      </c>
      <c r="BH154" s="215">
        <v>0.80613333333333337</v>
      </c>
      <c r="BI154" s="220">
        <v>4.9713193116634802E-2</v>
      </c>
      <c r="BJ154" s="28">
        <f t="shared" si="2"/>
        <v>0.57253333333333334</v>
      </c>
    </row>
    <row r="155" spans="1:62" ht="25" customHeight="1" x14ac:dyDescent="0.35">
      <c r="A155" s="173" t="s">
        <v>111</v>
      </c>
      <c r="B155" s="160" t="s">
        <v>374</v>
      </c>
      <c r="C155" s="23" t="s">
        <v>872</v>
      </c>
      <c r="D155" s="23" t="s">
        <v>328</v>
      </c>
      <c r="E155" s="23" t="s">
        <v>322</v>
      </c>
      <c r="F155" s="174">
        <v>7</v>
      </c>
      <c r="G155" s="57" t="s">
        <v>332</v>
      </c>
      <c r="H155" s="67">
        <v>2</v>
      </c>
      <c r="I155" s="57" t="s">
        <v>309</v>
      </c>
      <c r="J155" s="67">
        <v>5</v>
      </c>
      <c r="K155" s="57" t="s">
        <v>332</v>
      </c>
      <c r="L155" s="185">
        <v>0.7142857142857143</v>
      </c>
      <c r="M155" s="57" t="s">
        <v>770</v>
      </c>
      <c r="N155" s="57" t="s">
        <v>778</v>
      </c>
      <c r="O155" s="57" t="s">
        <v>779</v>
      </c>
      <c r="P155" s="57" t="s">
        <v>779</v>
      </c>
      <c r="Q155" s="76" t="s">
        <v>908</v>
      </c>
      <c r="R155" s="204" t="s">
        <v>332</v>
      </c>
      <c r="S155" s="23" t="s">
        <v>278</v>
      </c>
      <c r="T155" s="23">
        <v>4</v>
      </c>
      <c r="U155" s="23">
        <v>1</v>
      </c>
      <c r="V155" s="23">
        <v>1</v>
      </c>
      <c r="W155" s="85">
        <v>12</v>
      </c>
      <c r="X155" s="89">
        <v>0.58333333333333337</v>
      </c>
      <c r="Y155" s="23">
        <v>4</v>
      </c>
      <c r="Z155" s="23">
        <v>6</v>
      </c>
      <c r="AA155" s="23">
        <v>14</v>
      </c>
      <c r="AB155" s="23">
        <v>17</v>
      </c>
      <c r="AC155" s="23">
        <v>4</v>
      </c>
      <c r="AD155" s="23">
        <v>2</v>
      </c>
      <c r="AE155" s="23">
        <v>14</v>
      </c>
      <c r="AF155" s="23">
        <v>7</v>
      </c>
      <c r="AG155" s="23">
        <v>15</v>
      </c>
      <c r="AH155" s="23">
        <v>19</v>
      </c>
      <c r="AI155" s="23">
        <v>0</v>
      </c>
      <c r="AJ155" s="23">
        <v>0</v>
      </c>
      <c r="AK155" s="23">
        <v>29</v>
      </c>
      <c r="AL155" s="23">
        <v>26</v>
      </c>
      <c r="AM155" s="167">
        <v>55</v>
      </c>
      <c r="AN155" s="92">
        <v>2.4166666666666599</v>
      </c>
      <c r="AO155" s="92">
        <v>29</v>
      </c>
      <c r="AP155" s="92">
        <v>29</v>
      </c>
      <c r="AQ155" s="92">
        <v>2.1666666666666599</v>
      </c>
      <c r="AR155" s="92">
        <v>26</v>
      </c>
      <c r="AS155" s="92">
        <v>26</v>
      </c>
      <c r="AT155" s="95">
        <v>4.5833333333333304</v>
      </c>
      <c r="AU155" s="95">
        <v>11</v>
      </c>
      <c r="AV155" s="98">
        <v>55</v>
      </c>
      <c r="AW155" s="92">
        <v>55</v>
      </c>
      <c r="AX155" s="92">
        <v>1.5</v>
      </c>
      <c r="AY155" s="99">
        <v>0.52727272727272723</v>
      </c>
      <c r="AZ155" s="99">
        <v>7</v>
      </c>
      <c r="BA155" s="92">
        <v>12</v>
      </c>
      <c r="BB155" s="100">
        <v>43</v>
      </c>
      <c r="BC155" s="100">
        <v>248</v>
      </c>
      <c r="BD155" s="144" t="s">
        <v>816</v>
      </c>
      <c r="BE155" s="145" t="s">
        <v>518</v>
      </c>
      <c r="BF155" s="145">
        <v>6</v>
      </c>
      <c r="BG155" s="100">
        <v>0</v>
      </c>
      <c r="BH155" s="92">
        <v>0.66666666666666663</v>
      </c>
      <c r="BI155" s="101">
        <v>0.27906976744186046</v>
      </c>
      <c r="BJ155" s="242">
        <f t="shared" si="2"/>
        <v>41.333333333333336</v>
      </c>
    </row>
    <row r="156" spans="1:62" ht="25" customHeight="1" x14ac:dyDescent="0.35">
      <c r="A156" s="146" t="s">
        <v>78</v>
      </c>
      <c r="B156" s="160" t="s">
        <v>374</v>
      </c>
      <c r="C156" s="23" t="s">
        <v>875</v>
      </c>
      <c r="D156" s="23" t="s">
        <v>884</v>
      </c>
      <c r="E156" s="23" t="s">
        <v>315</v>
      </c>
      <c r="F156" s="146">
        <v>4</v>
      </c>
      <c r="G156" s="57" t="s">
        <v>332</v>
      </c>
      <c r="H156" s="67">
        <v>1</v>
      </c>
      <c r="I156" s="96" t="s">
        <v>303</v>
      </c>
      <c r="J156" s="97">
        <v>3</v>
      </c>
      <c r="K156" s="57" t="s">
        <v>350</v>
      </c>
      <c r="L156" s="185">
        <v>0.75</v>
      </c>
      <c r="M156" s="57" t="s">
        <v>770</v>
      </c>
      <c r="N156" s="57" t="s">
        <v>771</v>
      </c>
      <c r="O156" s="57" t="s">
        <v>775</v>
      </c>
      <c r="P156" s="57" t="s">
        <v>777</v>
      </c>
      <c r="Q156" s="76" t="s">
        <v>852</v>
      </c>
      <c r="R156" s="204" t="s">
        <v>332</v>
      </c>
      <c r="S156" s="23" t="s">
        <v>278</v>
      </c>
      <c r="T156" s="23">
        <v>15</v>
      </c>
      <c r="U156" s="23">
        <v>1</v>
      </c>
      <c r="V156" s="23">
        <v>1</v>
      </c>
      <c r="W156" s="85">
        <v>7</v>
      </c>
      <c r="X156" s="89">
        <v>0.5714285714285714</v>
      </c>
      <c r="Y156" s="23">
        <v>9</v>
      </c>
      <c r="Z156" s="23">
        <v>11</v>
      </c>
      <c r="AA156" s="23">
        <v>63</v>
      </c>
      <c r="AB156" s="23">
        <v>86</v>
      </c>
      <c r="AC156" s="23">
        <v>2</v>
      </c>
      <c r="AD156" s="23">
        <v>0</v>
      </c>
      <c r="AE156" s="23">
        <v>22</v>
      </c>
      <c r="AF156" s="23">
        <v>0</v>
      </c>
      <c r="AG156" s="23">
        <v>4</v>
      </c>
      <c r="AH156" s="23">
        <v>3</v>
      </c>
      <c r="AI156" s="23">
        <v>8</v>
      </c>
      <c r="AJ156" s="23">
        <v>0</v>
      </c>
      <c r="AK156" s="23">
        <v>26</v>
      </c>
      <c r="AL156" s="23">
        <v>11</v>
      </c>
      <c r="AM156" s="167">
        <v>37</v>
      </c>
      <c r="AN156" s="92">
        <v>3.71428571428571</v>
      </c>
      <c r="AO156" s="92">
        <v>26</v>
      </c>
      <c r="AP156" s="92">
        <v>26</v>
      </c>
      <c r="AQ156" s="92">
        <v>1.5714285714285701</v>
      </c>
      <c r="AR156" s="92">
        <v>11</v>
      </c>
      <c r="AS156" s="92">
        <v>11</v>
      </c>
      <c r="AT156" s="95">
        <v>5.2857142857142803</v>
      </c>
      <c r="AU156" s="95">
        <v>2.3125</v>
      </c>
      <c r="AV156" s="98">
        <v>37</v>
      </c>
      <c r="AW156" s="92">
        <v>37</v>
      </c>
      <c r="AX156" s="92">
        <v>1.2222222222222201</v>
      </c>
      <c r="AY156" s="99">
        <v>0.70270270270270274</v>
      </c>
      <c r="AZ156" s="99">
        <v>4</v>
      </c>
      <c r="BA156" s="92">
        <v>7</v>
      </c>
      <c r="BB156" s="100">
        <v>95</v>
      </c>
      <c r="BC156" s="100">
        <v>5993</v>
      </c>
      <c r="BD156" s="100" t="s">
        <v>438</v>
      </c>
      <c r="BE156" s="100" t="s">
        <v>439</v>
      </c>
      <c r="BF156" s="100">
        <v>1388</v>
      </c>
      <c r="BG156" s="100">
        <v>45</v>
      </c>
      <c r="BH156" s="92">
        <v>1.0806916426512969E-2</v>
      </c>
      <c r="BI156" s="101">
        <v>7.3684210526315783E-2</v>
      </c>
      <c r="BJ156" s="242">
        <f t="shared" si="2"/>
        <v>4.3177233429394812</v>
      </c>
    </row>
    <row r="157" spans="1:62" ht="25" customHeight="1" x14ac:dyDescent="0.35">
      <c r="A157" s="174" t="s">
        <v>190</v>
      </c>
      <c r="B157" s="160" t="s">
        <v>374</v>
      </c>
      <c r="C157" s="23" t="s">
        <v>875</v>
      </c>
      <c r="D157" s="23" t="s">
        <v>328</v>
      </c>
      <c r="E157" s="23" t="s">
        <v>321</v>
      </c>
      <c r="F157" s="174">
        <v>5</v>
      </c>
      <c r="G157" s="57" t="s">
        <v>332</v>
      </c>
      <c r="H157" s="67">
        <v>2</v>
      </c>
      <c r="I157" s="57" t="s">
        <v>309</v>
      </c>
      <c r="J157" s="67">
        <v>3</v>
      </c>
      <c r="K157" s="57" t="s">
        <v>350</v>
      </c>
      <c r="L157" s="185">
        <v>0.6</v>
      </c>
      <c r="M157" s="57" t="s">
        <v>770</v>
      </c>
      <c r="N157" s="57" t="s">
        <v>778</v>
      </c>
      <c r="O157" s="57" t="s">
        <v>779</v>
      </c>
      <c r="P157" s="96" t="s">
        <v>779</v>
      </c>
      <c r="Q157" s="76" t="s">
        <v>851</v>
      </c>
      <c r="R157" s="204" t="s">
        <v>332</v>
      </c>
      <c r="S157" s="23" t="s">
        <v>295</v>
      </c>
      <c r="T157" s="23">
        <v>17</v>
      </c>
      <c r="U157" s="23">
        <v>1</v>
      </c>
      <c r="V157" s="23">
        <v>1</v>
      </c>
      <c r="W157" s="85">
        <v>8</v>
      </c>
      <c r="X157" s="89">
        <v>0.625</v>
      </c>
      <c r="Y157" s="23">
        <v>14</v>
      </c>
      <c r="Z157" s="23">
        <v>10</v>
      </c>
      <c r="AA157" s="23">
        <v>107</v>
      </c>
      <c r="AB157" s="23">
        <v>82</v>
      </c>
      <c r="AC157" s="23">
        <v>1</v>
      </c>
      <c r="AD157" s="23">
        <v>5</v>
      </c>
      <c r="AE157" s="23">
        <v>3</v>
      </c>
      <c r="AF157" s="23">
        <v>31</v>
      </c>
      <c r="AG157" s="23">
        <v>11</v>
      </c>
      <c r="AH157" s="23">
        <v>8</v>
      </c>
      <c r="AI157" s="23">
        <v>0</v>
      </c>
      <c r="AJ157" s="23">
        <v>4</v>
      </c>
      <c r="AK157" s="23">
        <v>14</v>
      </c>
      <c r="AL157" s="23">
        <v>43</v>
      </c>
      <c r="AM157" s="167">
        <v>57</v>
      </c>
      <c r="AN157" s="92">
        <v>1.75</v>
      </c>
      <c r="AO157" s="92">
        <v>14</v>
      </c>
      <c r="AP157" s="92">
        <v>14</v>
      </c>
      <c r="AQ157" s="92">
        <v>5.375</v>
      </c>
      <c r="AR157" s="92">
        <v>43</v>
      </c>
      <c r="AS157" s="92">
        <v>43</v>
      </c>
      <c r="AT157" s="95">
        <v>7.125</v>
      </c>
      <c r="AU157" s="95">
        <v>3.1666666666666665</v>
      </c>
      <c r="AV157" s="98">
        <v>57</v>
      </c>
      <c r="AW157" s="92">
        <v>57</v>
      </c>
      <c r="AX157" s="92">
        <v>0.71428571428571397</v>
      </c>
      <c r="AY157" s="99">
        <v>0.24561403508771928</v>
      </c>
      <c r="AZ157" s="99">
        <v>5</v>
      </c>
      <c r="BA157" s="92">
        <v>8</v>
      </c>
      <c r="BB157" s="100">
        <v>204</v>
      </c>
      <c r="BC157" s="100">
        <v>407</v>
      </c>
      <c r="BD157" s="100" t="s">
        <v>695</v>
      </c>
      <c r="BE157" s="100" t="s">
        <v>696</v>
      </c>
      <c r="BF157" s="100">
        <v>181</v>
      </c>
      <c r="BG157" s="100">
        <v>6</v>
      </c>
      <c r="BH157" s="92">
        <v>9.3922651933701654E-2</v>
      </c>
      <c r="BI157" s="101">
        <v>3.9215686274509803E-2</v>
      </c>
      <c r="BJ157" s="242">
        <f t="shared" si="2"/>
        <v>2.2486187845303869</v>
      </c>
    </row>
    <row r="158" spans="1:62" ht="25" customHeight="1" x14ac:dyDescent="0.35">
      <c r="A158" s="23" t="s">
        <v>144</v>
      </c>
      <c r="B158" s="160" t="s">
        <v>374</v>
      </c>
      <c r="C158" s="23" t="s">
        <v>875</v>
      </c>
      <c r="D158" s="23" t="s">
        <v>328</v>
      </c>
      <c r="E158" s="23" t="s">
        <v>313</v>
      </c>
      <c r="F158" s="174">
        <v>6</v>
      </c>
      <c r="G158" s="57" t="s">
        <v>332</v>
      </c>
      <c r="H158" s="67">
        <v>1</v>
      </c>
      <c r="I158" s="57" t="s">
        <v>303</v>
      </c>
      <c r="J158" s="67">
        <v>5</v>
      </c>
      <c r="K158" s="57" t="s">
        <v>332</v>
      </c>
      <c r="L158" s="185">
        <v>0.83333333333333337</v>
      </c>
      <c r="M158" s="57" t="s">
        <v>770</v>
      </c>
      <c r="N158" s="57" t="s">
        <v>778</v>
      </c>
      <c r="O158" s="57" t="s">
        <v>781</v>
      </c>
      <c r="P158" s="147" t="s">
        <v>779</v>
      </c>
      <c r="Q158" s="76" t="s">
        <v>909</v>
      </c>
      <c r="R158" s="204" t="s">
        <v>332</v>
      </c>
      <c r="S158" s="23" t="s">
        <v>278</v>
      </c>
      <c r="T158" s="23">
        <v>38</v>
      </c>
      <c r="U158" s="23">
        <v>2</v>
      </c>
      <c r="V158" s="23">
        <v>1</v>
      </c>
      <c r="W158" s="85">
        <v>9</v>
      </c>
      <c r="X158" s="89">
        <v>0.66666666666666663</v>
      </c>
      <c r="Y158" s="23">
        <v>3</v>
      </c>
      <c r="Z158" s="23">
        <v>5</v>
      </c>
      <c r="AA158" s="23">
        <v>10</v>
      </c>
      <c r="AB158" s="23">
        <v>28</v>
      </c>
      <c r="AC158" s="23">
        <v>4</v>
      </c>
      <c r="AD158" s="23">
        <v>2</v>
      </c>
      <c r="AE158" s="23">
        <v>19</v>
      </c>
      <c r="AF158" s="23">
        <v>9</v>
      </c>
      <c r="AG158" s="23">
        <v>10</v>
      </c>
      <c r="AH158" s="23">
        <v>2</v>
      </c>
      <c r="AI158" s="23">
        <v>15</v>
      </c>
      <c r="AJ158" s="23">
        <v>0</v>
      </c>
      <c r="AK158" s="23">
        <v>29</v>
      </c>
      <c r="AL158" s="23">
        <v>26</v>
      </c>
      <c r="AM158" s="167">
        <v>55</v>
      </c>
      <c r="AN158" s="92">
        <v>3.2222222222222201</v>
      </c>
      <c r="AO158" s="92">
        <v>14.5</v>
      </c>
      <c r="AP158" s="92">
        <v>29</v>
      </c>
      <c r="AQ158" s="92">
        <v>2.88888888888888</v>
      </c>
      <c r="AR158" s="92">
        <v>13</v>
      </c>
      <c r="AS158" s="92">
        <v>26</v>
      </c>
      <c r="AT158" s="95">
        <v>6.1111111111111098</v>
      </c>
      <c r="AU158" s="95">
        <v>1.4102564102564104</v>
      </c>
      <c r="AV158" s="98">
        <v>27.5</v>
      </c>
      <c r="AW158" s="92">
        <v>55</v>
      </c>
      <c r="AX158" s="92">
        <v>1.6666666666666601</v>
      </c>
      <c r="AY158" s="99">
        <v>0.52727272727272723</v>
      </c>
      <c r="AZ158" s="99">
        <v>3</v>
      </c>
      <c r="BA158" s="92">
        <v>4.5</v>
      </c>
      <c r="BB158" s="100">
        <v>37</v>
      </c>
      <c r="BC158" s="100">
        <v>53</v>
      </c>
      <c r="BD158" s="100" t="s">
        <v>589</v>
      </c>
      <c r="BE158" s="100" t="s">
        <v>590</v>
      </c>
      <c r="BF158" s="100">
        <v>82</v>
      </c>
      <c r="BG158" s="100">
        <v>2</v>
      </c>
      <c r="BH158" s="92">
        <v>0.46341463414634149</v>
      </c>
      <c r="BI158" s="101">
        <v>0.24324324324324326</v>
      </c>
      <c r="BJ158" s="242">
        <f t="shared" si="2"/>
        <v>0.64634146341463417</v>
      </c>
    </row>
    <row r="159" spans="1:62" ht="25" customHeight="1" x14ac:dyDescent="0.35">
      <c r="A159" s="23" t="s">
        <v>123</v>
      </c>
      <c r="B159" s="160" t="s">
        <v>374</v>
      </c>
      <c r="C159" s="23" t="s">
        <v>875</v>
      </c>
      <c r="D159" s="23" t="s">
        <v>885</v>
      </c>
      <c r="E159" s="23" t="s">
        <v>784</v>
      </c>
      <c r="F159" s="23">
        <v>4</v>
      </c>
      <c r="G159" s="57" t="s">
        <v>332</v>
      </c>
      <c r="H159" s="67">
        <v>2</v>
      </c>
      <c r="I159" s="57" t="s">
        <v>309</v>
      </c>
      <c r="J159" s="67">
        <v>2</v>
      </c>
      <c r="K159" s="57" t="s">
        <v>350</v>
      </c>
      <c r="L159" s="185">
        <v>0.5</v>
      </c>
      <c r="M159" s="57" t="s">
        <v>770</v>
      </c>
      <c r="N159" s="57" t="s">
        <v>771</v>
      </c>
      <c r="O159" s="57" t="s">
        <v>775</v>
      </c>
      <c r="P159" s="96" t="s">
        <v>779</v>
      </c>
      <c r="Q159" s="76" t="s">
        <v>910</v>
      </c>
      <c r="R159" s="204" t="s">
        <v>332</v>
      </c>
      <c r="S159" s="23" t="s">
        <v>288</v>
      </c>
      <c r="T159" s="23">
        <v>43</v>
      </c>
      <c r="U159" s="23">
        <v>2</v>
      </c>
      <c r="V159" s="23">
        <v>1</v>
      </c>
      <c r="W159" s="85">
        <v>10</v>
      </c>
      <c r="X159" s="89">
        <v>0.4</v>
      </c>
      <c r="Y159" s="23">
        <v>2</v>
      </c>
      <c r="Z159" s="23">
        <v>13</v>
      </c>
      <c r="AA159" s="23">
        <v>18</v>
      </c>
      <c r="AB159" s="23">
        <v>103</v>
      </c>
      <c r="AC159" s="23">
        <v>11</v>
      </c>
      <c r="AD159" s="23">
        <v>0</v>
      </c>
      <c r="AE159" s="23">
        <v>85</v>
      </c>
      <c r="AF159" s="23">
        <v>0</v>
      </c>
      <c r="AG159" s="23">
        <v>0</v>
      </c>
      <c r="AH159" s="23">
        <v>0</v>
      </c>
      <c r="AI159" s="23">
        <v>1</v>
      </c>
      <c r="AJ159" s="23">
        <v>0</v>
      </c>
      <c r="AK159" s="23">
        <v>85</v>
      </c>
      <c r="AL159" s="23">
        <v>1</v>
      </c>
      <c r="AM159" s="167">
        <v>86</v>
      </c>
      <c r="AN159" s="92">
        <v>8.5</v>
      </c>
      <c r="AO159" s="92">
        <v>42.5</v>
      </c>
      <c r="AP159" s="92">
        <v>85</v>
      </c>
      <c r="AQ159" s="92">
        <v>0.1</v>
      </c>
      <c r="AR159" s="92">
        <v>0.5</v>
      </c>
      <c r="AS159" s="92">
        <v>1</v>
      </c>
      <c r="AT159" s="95">
        <v>8.6</v>
      </c>
      <c r="AU159" s="95">
        <v>1.9545454545454546</v>
      </c>
      <c r="AV159" s="95">
        <v>43</v>
      </c>
      <c r="AW159" s="92">
        <v>86</v>
      </c>
      <c r="AX159" s="92">
        <v>6.5</v>
      </c>
      <c r="AY159" s="99">
        <v>0.98837209302325579</v>
      </c>
      <c r="AZ159" s="99">
        <v>2</v>
      </c>
      <c r="BA159" s="92">
        <v>5</v>
      </c>
      <c r="BB159" s="100">
        <v>155</v>
      </c>
      <c r="BC159" s="100">
        <v>1575</v>
      </c>
      <c r="BD159" s="100" t="s">
        <v>543</v>
      </c>
      <c r="BE159" s="100" t="s">
        <v>544</v>
      </c>
      <c r="BF159" s="100">
        <v>322</v>
      </c>
      <c r="BG159" s="100">
        <v>10</v>
      </c>
      <c r="BH159" s="92">
        <v>0.13354037267080746</v>
      </c>
      <c r="BI159" s="101">
        <v>6.4516129032258063E-2</v>
      </c>
      <c r="BJ159" s="242">
        <f t="shared" si="2"/>
        <v>4.8913043478260869</v>
      </c>
    </row>
    <row r="160" spans="1:62" ht="25" customHeight="1" x14ac:dyDescent="0.35">
      <c r="A160" s="23" t="s">
        <v>124</v>
      </c>
      <c r="B160" s="160" t="s">
        <v>374</v>
      </c>
      <c r="C160" s="23" t="s">
        <v>875</v>
      </c>
      <c r="D160" s="23" t="s">
        <v>328</v>
      </c>
      <c r="E160" s="23" t="s">
        <v>314</v>
      </c>
      <c r="F160" s="23">
        <v>4</v>
      </c>
      <c r="G160" s="57" t="s">
        <v>332</v>
      </c>
      <c r="H160" s="67">
        <v>1</v>
      </c>
      <c r="I160" s="57" t="s">
        <v>303</v>
      </c>
      <c r="J160" s="67">
        <v>3</v>
      </c>
      <c r="K160" s="57" t="s">
        <v>350</v>
      </c>
      <c r="L160" s="185">
        <v>0.75</v>
      </c>
      <c r="M160" s="57" t="s">
        <v>780</v>
      </c>
      <c r="N160" s="57" t="s">
        <v>778</v>
      </c>
      <c r="O160" s="57" t="s">
        <v>775</v>
      </c>
      <c r="P160" s="57" t="s">
        <v>306</v>
      </c>
      <c r="Q160" s="76" t="s">
        <v>911</v>
      </c>
      <c r="R160" s="204" t="s">
        <v>332</v>
      </c>
      <c r="S160" s="23" t="s">
        <v>278</v>
      </c>
      <c r="T160" s="23">
        <v>60</v>
      </c>
      <c r="U160" s="23">
        <v>2</v>
      </c>
      <c r="V160" s="23">
        <v>1</v>
      </c>
      <c r="W160" s="85">
        <v>7</v>
      </c>
      <c r="X160" s="89">
        <v>0.5714285714285714</v>
      </c>
      <c r="Y160" s="23">
        <v>2</v>
      </c>
      <c r="Z160" s="23">
        <v>2</v>
      </c>
      <c r="AA160" s="23">
        <v>16</v>
      </c>
      <c r="AB160" s="23">
        <v>7</v>
      </c>
      <c r="AC160" s="23">
        <v>3</v>
      </c>
      <c r="AD160" s="23">
        <v>3</v>
      </c>
      <c r="AE160" s="23">
        <v>11</v>
      </c>
      <c r="AF160" s="23">
        <v>21</v>
      </c>
      <c r="AG160" s="23">
        <v>2</v>
      </c>
      <c r="AH160" s="23">
        <v>1</v>
      </c>
      <c r="AI160" s="23">
        <v>1</v>
      </c>
      <c r="AJ160" s="23">
        <v>0</v>
      </c>
      <c r="AK160" s="23">
        <v>13</v>
      </c>
      <c r="AL160" s="23">
        <v>23</v>
      </c>
      <c r="AM160" s="167">
        <v>36</v>
      </c>
      <c r="AN160" s="92">
        <v>1.8571428571428501</v>
      </c>
      <c r="AO160" s="92">
        <v>6.5</v>
      </c>
      <c r="AP160" s="92">
        <v>13</v>
      </c>
      <c r="AQ160" s="92">
        <v>3.2857142857142798</v>
      </c>
      <c r="AR160" s="92">
        <v>11.5</v>
      </c>
      <c r="AS160" s="92">
        <v>23</v>
      </c>
      <c r="AT160" s="95">
        <v>5.1428571428571397</v>
      </c>
      <c r="AU160" s="95">
        <v>0.5901639344262295</v>
      </c>
      <c r="AV160" s="98">
        <v>18</v>
      </c>
      <c r="AW160" s="92">
        <v>36</v>
      </c>
      <c r="AX160" s="92">
        <v>1</v>
      </c>
      <c r="AY160" s="99">
        <v>0.3611111111111111</v>
      </c>
      <c r="AZ160" s="99">
        <v>2</v>
      </c>
      <c r="BA160" s="92">
        <v>3.5</v>
      </c>
      <c r="BB160" s="100">
        <v>1261</v>
      </c>
      <c r="BC160" s="100">
        <v>10858</v>
      </c>
      <c r="BD160" s="100" t="s">
        <v>547</v>
      </c>
      <c r="BE160" s="100" t="s">
        <v>548</v>
      </c>
      <c r="BF160" s="100">
        <v>1055</v>
      </c>
      <c r="BG160" s="100">
        <v>34</v>
      </c>
      <c r="BH160" s="92">
        <v>5.6872037914691941E-2</v>
      </c>
      <c r="BI160" s="101">
        <v>5.5511498810467885E-3</v>
      </c>
      <c r="BJ160" s="242">
        <f t="shared" si="2"/>
        <v>10.291943127962085</v>
      </c>
    </row>
    <row r="161" spans="1:62" ht="25" customHeight="1" x14ac:dyDescent="0.35">
      <c r="A161" s="23" t="s">
        <v>100</v>
      </c>
      <c r="B161" s="160" t="s">
        <v>374</v>
      </c>
      <c r="C161" s="23" t="s">
        <v>875</v>
      </c>
      <c r="D161" s="23" t="s">
        <v>279</v>
      </c>
      <c r="E161" s="23" t="s">
        <v>284</v>
      </c>
      <c r="F161" s="23">
        <v>8</v>
      </c>
      <c r="G161" s="57" t="s">
        <v>332</v>
      </c>
      <c r="H161" s="67">
        <v>1</v>
      </c>
      <c r="I161" s="57" t="s">
        <v>303</v>
      </c>
      <c r="J161" s="67">
        <v>7</v>
      </c>
      <c r="K161" s="57" t="s">
        <v>332</v>
      </c>
      <c r="L161" s="185">
        <v>0.875</v>
      </c>
      <c r="M161" s="57" t="s">
        <v>770</v>
      </c>
      <c r="N161" s="57" t="s">
        <v>778</v>
      </c>
      <c r="O161" s="57" t="s">
        <v>781</v>
      </c>
      <c r="P161" s="57" t="s">
        <v>779</v>
      </c>
      <c r="Q161" s="76" t="s">
        <v>909</v>
      </c>
      <c r="R161" s="204" t="s">
        <v>332</v>
      </c>
      <c r="S161" s="23" t="s">
        <v>295</v>
      </c>
      <c r="T161" s="23">
        <v>62</v>
      </c>
      <c r="U161" s="23">
        <v>3</v>
      </c>
      <c r="V161" s="23">
        <v>1</v>
      </c>
      <c r="W161" s="85">
        <v>10</v>
      </c>
      <c r="X161" s="89">
        <v>0.8</v>
      </c>
      <c r="Y161" s="23">
        <v>24</v>
      </c>
      <c r="Z161" s="23">
        <v>24</v>
      </c>
      <c r="AA161" s="23">
        <v>128</v>
      </c>
      <c r="AB161" s="23">
        <v>128</v>
      </c>
      <c r="AC161" s="23">
        <v>0</v>
      </c>
      <c r="AD161" s="23">
        <v>0</v>
      </c>
      <c r="AE161" s="23">
        <v>0</v>
      </c>
      <c r="AF161" s="23">
        <v>0</v>
      </c>
      <c r="AG161" s="23">
        <v>10</v>
      </c>
      <c r="AH161" s="23">
        <v>10</v>
      </c>
      <c r="AI161" s="23">
        <v>14</v>
      </c>
      <c r="AJ161" s="23">
        <v>38</v>
      </c>
      <c r="AK161" s="23">
        <v>10</v>
      </c>
      <c r="AL161" s="23">
        <v>62</v>
      </c>
      <c r="AM161" s="167">
        <v>72</v>
      </c>
      <c r="AN161" s="92">
        <v>1</v>
      </c>
      <c r="AO161" s="92">
        <v>3.3333333333333299</v>
      </c>
      <c r="AP161" s="92">
        <v>10</v>
      </c>
      <c r="AQ161" s="92">
        <v>6.2</v>
      </c>
      <c r="AR161" s="92">
        <v>20.6666666666666</v>
      </c>
      <c r="AS161" s="92">
        <v>62</v>
      </c>
      <c r="AT161" s="95">
        <v>7.2</v>
      </c>
      <c r="AU161" s="95">
        <v>1.1428571428571428</v>
      </c>
      <c r="AV161" s="98">
        <v>24</v>
      </c>
      <c r="AW161" s="92">
        <v>72</v>
      </c>
      <c r="AX161" s="92">
        <v>1</v>
      </c>
      <c r="AY161" s="99">
        <v>0.1388888888888889</v>
      </c>
      <c r="AZ161" s="99">
        <v>2.6666666666666665</v>
      </c>
      <c r="BA161" s="92">
        <v>3.3333333333333335</v>
      </c>
      <c r="BB161" s="100">
        <v>1321</v>
      </c>
      <c r="BC161" s="100">
        <v>7145</v>
      </c>
      <c r="BD161" s="100" t="s">
        <v>490</v>
      </c>
      <c r="BE161" s="100" t="s">
        <v>491</v>
      </c>
      <c r="BF161" s="100">
        <v>1094</v>
      </c>
      <c r="BG161" s="100">
        <v>35</v>
      </c>
      <c r="BH161" s="92">
        <v>5.6672760511882997E-2</v>
      </c>
      <c r="BI161" s="101">
        <v>7.5700227100681302E-3</v>
      </c>
      <c r="BJ161" s="242">
        <f t="shared" si="2"/>
        <v>6.5310786106032905</v>
      </c>
    </row>
    <row r="162" spans="1:62" ht="25" customHeight="1" x14ac:dyDescent="0.35">
      <c r="A162" s="23" t="s">
        <v>35</v>
      </c>
      <c r="B162" s="160" t="s">
        <v>374</v>
      </c>
      <c r="C162" s="23" t="s">
        <v>875</v>
      </c>
      <c r="D162" s="23" t="s">
        <v>328</v>
      </c>
      <c r="E162" s="23" t="s">
        <v>784</v>
      </c>
      <c r="F162" s="23">
        <v>7</v>
      </c>
      <c r="G162" s="57" t="s">
        <v>332</v>
      </c>
      <c r="H162" s="67">
        <v>2</v>
      </c>
      <c r="I162" s="57" t="s">
        <v>309</v>
      </c>
      <c r="J162" s="67">
        <v>5</v>
      </c>
      <c r="K162" s="57" t="s">
        <v>332</v>
      </c>
      <c r="L162" s="185">
        <v>0.7142857142857143</v>
      </c>
      <c r="M162" s="57" t="s">
        <v>770</v>
      </c>
      <c r="N162" s="57" t="s">
        <v>778</v>
      </c>
      <c r="O162" s="57" t="s">
        <v>775</v>
      </c>
      <c r="P162" s="57" t="s">
        <v>306</v>
      </c>
      <c r="Q162" s="76" t="s">
        <v>912</v>
      </c>
      <c r="R162" s="204" t="s">
        <v>332</v>
      </c>
      <c r="S162" s="23" t="s">
        <v>302</v>
      </c>
      <c r="T162" s="23">
        <v>174</v>
      </c>
      <c r="U162" s="23">
        <v>6</v>
      </c>
      <c r="V162" s="23">
        <v>1</v>
      </c>
      <c r="W162" s="85">
        <v>9</v>
      </c>
      <c r="X162" s="89">
        <v>0.77777777777777779</v>
      </c>
      <c r="Y162" s="23">
        <v>17</v>
      </c>
      <c r="Z162" s="23">
        <v>23</v>
      </c>
      <c r="AA162" s="23">
        <v>80</v>
      </c>
      <c r="AB162" s="23">
        <v>131</v>
      </c>
      <c r="AC162" s="23">
        <v>6</v>
      </c>
      <c r="AD162" s="23">
        <v>0</v>
      </c>
      <c r="AE162" s="23">
        <v>46</v>
      </c>
      <c r="AF162" s="23">
        <v>0</v>
      </c>
      <c r="AG162" s="23">
        <v>14</v>
      </c>
      <c r="AH162" s="23">
        <v>9</v>
      </c>
      <c r="AI162" s="23">
        <v>1</v>
      </c>
      <c r="AJ162" s="23">
        <v>0</v>
      </c>
      <c r="AK162" s="23">
        <v>60</v>
      </c>
      <c r="AL162" s="23">
        <v>10</v>
      </c>
      <c r="AM162" s="167">
        <v>70</v>
      </c>
      <c r="AN162" s="92">
        <v>6.6666666666666599</v>
      </c>
      <c r="AO162" s="92">
        <v>10</v>
      </c>
      <c r="AP162" s="92">
        <v>60</v>
      </c>
      <c r="AQ162" s="92">
        <v>1.1111111111111101</v>
      </c>
      <c r="AR162" s="92">
        <v>1.6666666666666601</v>
      </c>
      <c r="AS162" s="92">
        <v>10</v>
      </c>
      <c r="AT162" s="95">
        <v>7.7777777777777697</v>
      </c>
      <c r="AU162" s="95">
        <v>0.4</v>
      </c>
      <c r="AV162" s="98">
        <v>11.6666666666666</v>
      </c>
      <c r="AW162" s="92">
        <v>70</v>
      </c>
      <c r="AX162" s="92">
        <v>1.3529411764705801</v>
      </c>
      <c r="AY162" s="99">
        <v>0.8571428571428571</v>
      </c>
      <c r="AZ162" s="99">
        <v>1.1666666666666667</v>
      </c>
      <c r="BA162" s="92">
        <v>1.5</v>
      </c>
      <c r="BB162" s="100">
        <v>312</v>
      </c>
      <c r="BC162" s="100">
        <v>864</v>
      </c>
      <c r="BD162" s="100" t="s">
        <v>430</v>
      </c>
      <c r="BE162" s="100" t="s">
        <v>431</v>
      </c>
      <c r="BF162" s="100">
        <v>958</v>
      </c>
      <c r="BG162" s="100">
        <v>31</v>
      </c>
      <c r="BH162" s="92">
        <v>0.18162839248434237</v>
      </c>
      <c r="BI162" s="101">
        <v>2.8846153846153848E-2</v>
      </c>
      <c r="BJ162" s="242">
        <f t="shared" si="2"/>
        <v>0.90187891440501045</v>
      </c>
    </row>
    <row r="163" spans="1:62" ht="25" customHeight="1" x14ac:dyDescent="0.35">
      <c r="A163" s="23" t="s">
        <v>102</v>
      </c>
      <c r="B163" s="160" t="s">
        <v>374</v>
      </c>
      <c r="C163" s="23" t="s">
        <v>876</v>
      </c>
      <c r="D163" s="23" t="s">
        <v>885</v>
      </c>
      <c r="E163" s="23" t="s">
        <v>316</v>
      </c>
      <c r="F163" s="23">
        <v>10</v>
      </c>
      <c r="G163" s="57" t="s">
        <v>332</v>
      </c>
      <c r="H163" s="67">
        <v>1</v>
      </c>
      <c r="I163" s="57" t="s">
        <v>303</v>
      </c>
      <c r="J163" s="67">
        <v>9</v>
      </c>
      <c r="K163" s="57" t="s">
        <v>332</v>
      </c>
      <c r="L163" s="185">
        <v>0.9</v>
      </c>
      <c r="M163" s="57" t="s">
        <v>770</v>
      </c>
      <c r="N163" s="57" t="s">
        <v>778</v>
      </c>
      <c r="O163" s="57" t="s">
        <v>781</v>
      </c>
      <c r="P163" s="57" t="s">
        <v>306</v>
      </c>
      <c r="Q163" s="76" t="s">
        <v>913</v>
      </c>
      <c r="R163" s="204" t="s">
        <v>333</v>
      </c>
      <c r="S163" s="23" t="s">
        <v>278</v>
      </c>
      <c r="T163" s="23">
        <v>287</v>
      </c>
      <c r="U163" s="23">
        <v>10</v>
      </c>
      <c r="V163" s="23">
        <v>1</v>
      </c>
      <c r="W163" s="85">
        <v>15</v>
      </c>
      <c r="X163" s="89">
        <v>0.66666666666666663</v>
      </c>
      <c r="Y163" s="23">
        <v>12</v>
      </c>
      <c r="Z163" s="23">
        <v>13</v>
      </c>
      <c r="AA163" s="23">
        <v>105</v>
      </c>
      <c r="AB163" s="23">
        <v>121</v>
      </c>
      <c r="AC163" s="23">
        <v>16</v>
      </c>
      <c r="AD163" s="23">
        <v>15</v>
      </c>
      <c r="AE163" s="23">
        <v>142</v>
      </c>
      <c r="AF163" s="23">
        <v>129</v>
      </c>
      <c r="AG163" s="23">
        <v>4</v>
      </c>
      <c r="AH163" s="23">
        <v>1</v>
      </c>
      <c r="AI163" s="23">
        <v>39</v>
      </c>
      <c r="AJ163" s="23">
        <v>0</v>
      </c>
      <c r="AK163" s="23">
        <v>146</v>
      </c>
      <c r="AL163" s="23">
        <v>169</v>
      </c>
      <c r="AM163" s="167">
        <v>315</v>
      </c>
      <c r="AN163" s="92">
        <v>9.7333333333333307</v>
      </c>
      <c r="AO163" s="92">
        <v>14.6</v>
      </c>
      <c r="AP163" s="92">
        <v>146</v>
      </c>
      <c r="AQ163" s="92">
        <v>11.2666666666666</v>
      </c>
      <c r="AR163" s="92">
        <v>16.899999999999999</v>
      </c>
      <c r="AS163" s="92">
        <v>169</v>
      </c>
      <c r="AT163" s="95">
        <v>21</v>
      </c>
      <c r="AU163" s="95">
        <v>1.09375</v>
      </c>
      <c r="AV163" s="98">
        <v>31.5</v>
      </c>
      <c r="AW163" s="92">
        <v>315</v>
      </c>
      <c r="AX163" s="92">
        <v>1.0833333333333299</v>
      </c>
      <c r="AY163" s="99">
        <v>0.46349206349206351</v>
      </c>
      <c r="AZ163" s="99">
        <v>1</v>
      </c>
      <c r="BA163" s="92">
        <v>1.5</v>
      </c>
      <c r="BB163" s="100">
        <v>1330</v>
      </c>
      <c r="BC163" s="100">
        <v>7266</v>
      </c>
      <c r="BD163" s="100" t="s">
        <v>496</v>
      </c>
      <c r="BE163" s="100" t="s">
        <v>497</v>
      </c>
      <c r="BF163" s="100">
        <v>561</v>
      </c>
      <c r="BG163" s="100">
        <v>18</v>
      </c>
      <c r="BH163" s="92">
        <v>0.51158645276292336</v>
      </c>
      <c r="BI163" s="101">
        <v>1.1278195488721804E-2</v>
      </c>
      <c r="BJ163" s="242">
        <f t="shared" si="2"/>
        <v>12.95187165775401</v>
      </c>
    </row>
    <row r="164" spans="1:62" ht="25" customHeight="1" x14ac:dyDescent="0.35">
      <c r="A164" s="23" t="s">
        <v>168</v>
      </c>
      <c r="B164" s="160" t="s">
        <v>374</v>
      </c>
      <c r="C164" s="23" t="s">
        <v>876</v>
      </c>
      <c r="D164" s="23" t="s">
        <v>328</v>
      </c>
      <c r="E164" s="23" t="s">
        <v>321</v>
      </c>
      <c r="F164" s="23">
        <v>5</v>
      </c>
      <c r="G164" s="57" t="s">
        <v>332</v>
      </c>
      <c r="H164" s="67">
        <v>2</v>
      </c>
      <c r="I164" s="57" t="s">
        <v>309</v>
      </c>
      <c r="J164" s="67">
        <v>3</v>
      </c>
      <c r="K164" s="57" t="s">
        <v>350</v>
      </c>
      <c r="L164" s="185">
        <v>0.6</v>
      </c>
      <c r="M164" s="57" t="s">
        <v>780</v>
      </c>
      <c r="N164" s="57" t="s">
        <v>778</v>
      </c>
      <c r="O164" s="57" t="s">
        <v>781</v>
      </c>
      <c r="P164" s="57" t="s">
        <v>777</v>
      </c>
      <c r="Q164" s="76" t="s">
        <v>914</v>
      </c>
      <c r="R164" s="204" t="s">
        <v>332</v>
      </c>
      <c r="S164" s="23" t="s">
        <v>278</v>
      </c>
      <c r="T164" s="23">
        <v>293</v>
      </c>
      <c r="U164" s="23">
        <v>10</v>
      </c>
      <c r="V164" s="23">
        <v>1</v>
      </c>
      <c r="W164" s="85">
        <v>11</v>
      </c>
      <c r="X164" s="89">
        <v>0.45454545454545453</v>
      </c>
      <c r="Y164" s="23">
        <v>11</v>
      </c>
      <c r="Z164" s="23">
        <v>11</v>
      </c>
      <c r="AA164" s="23">
        <v>72</v>
      </c>
      <c r="AB164" s="23">
        <v>69</v>
      </c>
      <c r="AC164" s="23">
        <v>4</v>
      </c>
      <c r="AD164" s="23">
        <v>4</v>
      </c>
      <c r="AE164" s="23">
        <v>12</v>
      </c>
      <c r="AF164" s="23">
        <v>21</v>
      </c>
      <c r="AG164" s="23">
        <v>18</v>
      </c>
      <c r="AH164" s="23">
        <v>12</v>
      </c>
      <c r="AI164" s="23">
        <v>2</v>
      </c>
      <c r="AJ164" s="23">
        <v>0</v>
      </c>
      <c r="AK164" s="23">
        <v>30</v>
      </c>
      <c r="AL164" s="23">
        <v>35</v>
      </c>
      <c r="AM164" s="167">
        <v>65</v>
      </c>
      <c r="AN164" s="92">
        <v>2.72727272727272</v>
      </c>
      <c r="AO164" s="92">
        <v>3</v>
      </c>
      <c r="AP164" s="92">
        <v>30</v>
      </c>
      <c r="AQ164" s="92">
        <v>3.1818181818181799</v>
      </c>
      <c r="AR164" s="92">
        <v>3.5</v>
      </c>
      <c r="AS164" s="92">
        <v>35</v>
      </c>
      <c r="AT164" s="95">
        <v>5.9090909090909003</v>
      </c>
      <c r="AU164" s="95">
        <v>0.22108843537414966</v>
      </c>
      <c r="AV164" s="98">
        <v>6.5</v>
      </c>
      <c r="AW164" s="92">
        <v>65</v>
      </c>
      <c r="AX164" s="92">
        <v>1</v>
      </c>
      <c r="AY164" s="99">
        <v>0.46153846153846156</v>
      </c>
      <c r="AZ164" s="99">
        <v>0.5</v>
      </c>
      <c r="BA164" s="92">
        <v>1.1000000000000001</v>
      </c>
      <c r="BB164" s="100">
        <v>179</v>
      </c>
      <c r="BC164" s="100">
        <v>964</v>
      </c>
      <c r="BD164" s="100" t="s">
        <v>641</v>
      </c>
      <c r="BE164" s="100" t="s">
        <v>642</v>
      </c>
      <c r="BF164" s="100">
        <v>392</v>
      </c>
      <c r="BG164" s="100">
        <v>12</v>
      </c>
      <c r="BH164" s="92">
        <v>0.74744897959183676</v>
      </c>
      <c r="BI164" s="101">
        <v>6.1452513966480445E-2</v>
      </c>
      <c r="BJ164" s="242">
        <f t="shared" si="2"/>
        <v>2.4591836734693877</v>
      </c>
    </row>
    <row r="165" spans="1:62" ht="25" customHeight="1" x14ac:dyDescent="0.35">
      <c r="A165" s="23" t="s">
        <v>128</v>
      </c>
      <c r="B165" s="160" t="s">
        <v>374</v>
      </c>
      <c r="C165" s="23" t="s">
        <v>881</v>
      </c>
      <c r="D165" s="23" t="s">
        <v>884</v>
      </c>
      <c r="E165" s="23" t="s">
        <v>316</v>
      </c>
      <c r="F165" s="23">
        <v>5</v>
      </c>
      <c r="G165" s="57" t="s">
        <v>332</v>
      </c>
      <c r="H165" s="67">
        <v>1</v>
      </c>
      <c r="I165" s="57" t="s">
        <v>303</v>
      </c>
      <c r="J165" s="67">
        <v>4</v>
      </c>
      <c r="K165" s="57" t="s">
        <v>332</v>
      </c>
      <c r="L165" s="185">
        <v>0.8</v>
      </c>
      <c r="M165" s="57" t="s">
        <v>770</v>
      </c>
      <c r="N165" s="57" t="s">
        <v>771</v>
      </c>
      <c r="O165" s="57" t="s">
        <v>775</v>
      </c>
      <c r="P165" s="57" t="s">
        <v>777</v>
      </c>
      <c r="Q165" s="76" t="s">
        <v>846</v>
      </c>
      <c r="R165" s="204" t="s">
        <v>331</v>
      </c>
      <c r="S165" s="23" t="s">
        <v>302</v>
      </c>
      <c r="T165" s="23">
        <v>754</v>
      </c>
      <c r="U165" s="23">
        <v>25</v>
      </c>
      <c r="V165" s="23">
        <v>3</v>
      </c>
      <c r="W165" s="85">
        <v>16</v>
      </c>
      <c r="X165" s="89">
        <v>0.3125</v>
      </c>
      <c r="Y165" s="23">
        <v>5</v>
      </c>
      <c r="Z165" s="23">
        <v>7</v>
      </c>
      <c r="AA165" s="23">
        <v>26</v>
      </c>
      <c r="AB165" s="23">
        <v>41</v>
      </c>
      <c r="AC165" s="23">
        <v>2</v>
      </c>
      <c r="AD165" s="23">
        <v>0</v>
      </c>
      <c r="AE165" s="23">
        <v>15</v>
      </c>
      <c r="AF165" s="23">
        <v>0</v>
      </c>
      <c r="AG165" s="23">
        <v>6</v>
      </c>
      <c r="AH165" s="23">
        <v>6</v>
      </c>
      <c r="AI165" s="23">
        <v>0</v>
      </c>
      <c r="AJ165" s="23">
        <v>0</v>
      </c>
      <c r="AK165" s="23">
        <v>21</v>
      </c>
      <c r="AL165" s="23">
        <v>6</v>
      </c>
      <c r="AM165" s="168">
        <v>27</v>
      </c>
      <c r="AN165" s="92">
        <v>1.3125</v>
      </c>
      <c r="AO165" s="92">
        <v>0.84</v>
      </c>
      <c r="AP165" s="92">
        <v>7</v>
      </c>
      <c r="AQ165" s="92">
        <v>0.375</v>
      </c>
      <c r="AR165" s="92">
        <v>0.24</v>
      </c>
      <c r="AS165" s="92">
        <v>2</v>
      </c>
      <c r="AT165" s="95">
        <v>1.6875</v>
      </c>
      <c r="AU165" s="95">
        <v>3.5761589403973511E-2</v>
      </c>
      <c r="AV165" s="98">
        <v>1.08</v>
      </c>
      <c r="AW165" s="92">
        <v>9</v>
      </c>
      <c r="AX165" s="92">
        <v>1.4</v>
      </c>
      <c r="AY165" s="99">
        <v>0.77777777777777779</v>
      </c>
      <c r="AZ165" s="99">
        <v>0.2</v>
      </c>
      <c r="BA165" s="92">
        <v>0.64</v>
      </c>
      <c r="BB165" s="100">
        <v>216</v>
      </c>
      <c r="BC165" s="100">
        <v>277</v>
      </c>
      <c r="BD165" s="100" t="s">
        <v>555</v>
      </c>
      <c r="BE165" s="100" t="s">
        <v>556</v>
      </c>
      <c r="BF165" s="100">
        <v>1222</v>
      </c>
      <c r="BG165" s="100">
        <v>40</v>
      </c>
      <c r="BH165" s="92">
        <v>0.61702127659574468</v>
      </c>
      <c r="BI165" s="101">
        <v>7.407407407407407E-2</v>
      </c>
      <c r="BJ165" s="242">
        <f t="shared" si="2"/>
        <v>0.22667757774140754</v>
      </c>
    </row>
    <row r="166" spans="1:62" ht="25" customHeight="1" x14ac:dyDescent="0.35">
      <c r="A166" s="23" t="s">
        <v>52</v>
      </c>
      <c r="B166" s="160" t="s">
        <v>374</v>
      </c>
      <c r="C166" s="23" t="s">
        <v>881</v>
      </c>
      <c r="D166" s="23" t="s">
        <v>885</v>
      </c>
      <c r="E166" s="23" t="s">
        <v>316</v>
      </c>
      <c r="F166" s="23">
        <v>7</v>
      </c>
      <c r="G166" s="57" t="s">
        <v>332</v>
      </c>
      <c r="H166" s="67">
        <v>1</v>
      </c>
      <c r="I166" s="57" t="s">
        <v>303</v>
      </c>
      <c r="J166" s="67">
        <v>6</v>
      </c>
      <c r="K166" s="57" t="s">
        <v>332</v>
      </c>
      <c r="L166" s="185">
        <v>0.8571428571428571</v>
      </c>
      <c r="M166" s="57" t="s">
        <v>770</v>
      </c>
      <c r="N166" s="57" t="s">
        <v>771</v>
      </c>
      <c r="O166" s="57" t="s">
        <v>775</v>
      </c>
      <c r="P166" s="57" t="s">
        <v>777</v>
      </c>
      <c r="Q166" s="76" t="s">
        <v>846</v>
      </c>
      <c r="R166" s="204" t="s">
        <v>333</v>
      </c>
      <c r="S166" s="23" t="s">
        <v>278</v>
      </c>
      <c r="T166" s="23">
        <v>792</v>
      </c>
      <c r="U166" s="23">
        <v>27</v>
      </c>
      <c r="V166" s="23">
        <v>3</v>
      </c>
      <c r="W166" s="85">
        <v>14</v>
      </c>
      <c r="X166" s="89">
        <v>0.5</v>
      </c>
      <c r="Y166" s="23">
        <v>26</v>
      </c>
      <c r="Z166" s="23">
        <v>33</v>
      </c>
      <c r="AA166" s="23">
        <v>171</v>
      </c>
      <c r="AB166" s="23">
        <v>245</v>
      </c>
      <c r="AC166" s="23">
        <v>15</v>
      </c>
      <c r="AD166" s="23">
        <v>8</v>
      </c>
      <c r="AE166" s="23">
        <v>84</v>
      </c>
      <c r="AF166" s="23">
        <v>22</v>
      </c>
      <c r="AG166" s="23">
        <v>51</v>
      </c>
      <c r="AH166" s="23">
        <v>39</v>
      </c>
      <c r="AI166" s="23">
        <v>18</v>
      </c>
      <c r="AJ166" s="23">
        <v>0</v>
      </c>
      <c r="AK166" s="23">
        <v>135</v>
      </c>
      <c r="AL166" s="23">
        <v>79</v>
      </c>
      <c r="AM166" s="167">
        <v>214</v>
      </c>
      <c r="AN166" s="92">
        <v>9.6428571428571406</v>
      </c>
      <c r="AO166" s="92">
        <v>5</v>
      </c>
      <c r="AP166" s="92">
        <v>45</v>
      </c>
      <c r="AQ166" s="92">
        <v>5.6428571428571397</v>
      </c>
      <c r="AR166" s="92">
        <v>2.9259259259259198</v>
      </c>
      <c r="AS166" s="92">
        <v>26.3333333333333</v>
      </c>
      <c r="AT166" s="95">
        <v>15.285714285714199</v>
      </c>
      <c r="AU166" s="95">
        <v>0.26986128625472888</v>
      </c>
      <c r="AV166" s="98">
        <v>7.9259259259259203</v>
      </c>
      <c r="AW166" s="92">
        <v>71.3333333333333</v>
      </c>
      <c r="AX166" s="92">
        <v>1.2692307692307601</v>
      </c>
      <c r="AY166" s="99">
        <v>0.63084112149532712</v>
      </c>
      <c r="AZ166" s="99">
        <v>0.25925925925925924</v>
      </c>
      <c r="BA166" s="92">
        <v>0.51851851851851849</v>
      </c>
      <c r="BB166" s="100">
        <v>188</v>
      </c>
      <c r="BC166" s="100">
        <v>3411</v>
      </c>
      <c r="BD166" s="100" t="s">
        <v>709</v>
      </c>
      <c r="BE166" s="100" t="s">
        <v>710</v>
      </c>
      <c r="BF166" s="100">
        <v>1225</v>
      </c>
      <c r="BG166" s="100">
        <v>40</v>
      </c>
      <c r="BH166" s="92">
        <v>0.64653061224489794</v>
      </c>
      <c r="BI166" s="101">
        <v>7.4468085106382975E-2</v>
      </c>
      <c r="BJ166" s="242">
        <f t="shared" si="2"/>
        <v>2.7844897959183674</v>
      </c>
    </row>
    <row r="167" spans="1:62" ht="25" customHeight="1" x14ac:dyDescent="0.35">
      <c r="A167" s="23" t="s">
        <v>152</v>
      </c>
      <c r="B167" s="160" t="s">
        <v>374</v>
      </c>
      <c r="C167" s="23" t="s">
        <v>881</v>
      </c>
      <c r="D167" s="23" t="s">
        <v>328</v>
      </c>
      <c r="E167" s="23" t="s">
        <v>284</v>
      </c>
      <c r="F167" s="23">
        <v>4</v>
      </c>
      <c r="G167" s="57" t="s">
        <v>332</v>
      </c>
      <c r="H167" s="67">
        <v>1</v>
      </c>
      <c r="I167" s="57" t="s">
        <v>303</v>
      </c>
      <c r="J167" s="67">
        <v>3</v>
      </c>
      <c r="K167" s="57" t="s">
        <v>350</v>
      </c>
      <c r="L167" s="185">
        <v>0.75</v>
      </c>
      <c r="M167" s="57" t="s">
        <v>770</v>
      </c>
      <c r="N167" s="57" t="s">
        <v>771</v>
      </c>
      <c r="O167" s="57" t="s">
        <v>775</v>
      </c>
      <c r="P167" s="57" t="s">
        <v>777</v>
      </c>
      <c r="Q167" s="76" t="s">
        <v>852</v>
      </c>
      <c r="R167" s="204" t="s">
        <v>332</v>
      </c>
      <c r="S167" s="23" t="s">
        <v>278</v>
      </c>
      <c r="T167" s="23">
        <v>801</v>
      </c>
      <c r="U167" s="23">
        <v>27</v>
      </c>
      <c r="V167" s="23">
        <v>3</v>
      </c>
      <c r="W167" s="85">
        <v>7</v>
      </c>
      <c r="X167" s="89">
        <v>0.5714285714285714</v>
      </c>
      <c r="Y167" s="23">
        <v>10</v>
      </c>
      <c r="Z167" s="23">
        <v>10</v>
      </c>
      <c r="AA167" s="23">
        <v>46</v>
      </c>
      <c r="AB167" s="23">
        <v>49</v>
      </c>
      <c r="AC167" s="23">
        <v>5</v>
      </c>
      <c r="AD167" s="23">
        <v>5</v>
      </c>
      <c r="AE167" s="23">
        <v>23</v>
      </c>
      <c r="AF167" s="23">
        <v>21</v>
      </c>
      <c r="AG167" s="23">
        <v>10</v>
      </c>
      <c r="AH167" s="23">
        <v>9</v>
      </c>
      <c r="AI167" s="23">
        <v>10</v>
      </c>
      <c r="AJ167" s="23">
        <v>0</v>
      </c>
      <c r="AK167" s="23">
        <v>33</v>
      </c>
      <c r="AL167" s="23">
        <v>40</v>
      </c>
      <c r="AM167" s="169">
        <v>73</v>
      </c>
      <c r="AN167" s="92">
        <v>4.71428571428571</v>
      </c>
      <c r="AO167" s="92">
        <v>1.2222222222222201</v>
      </c>
      <c r="AP167" s="92">
        <v>11</v>
      </c>
      <c r="AQ167" s="92">
        <v>5.71428571428571</v>
      </c>
      <c r="AR167" s="92">
        <v>1.4814814814814801</v>
      </c>
      <c r="AS167" s="92">
        <v>13.3333333333333</v>
      </c>
      <c r="AT167" s="95">
        <v>10.4285714285714</v>
      </c>
      <c r="AU167" s="95">
        <v>9.1022443890274321E-2</v>
      </c>
      <c r="AV167" s="98">
        <v>2.7037037037037002</v>
      </c>
      <c r="AW167" s="92">
        <v>24.3333333333333</v>
      </c>
      <c r="AX167" s="92">
        <v>1</v>
      </c>
      <c r="AY167" s="99">
        <v>0.45205479452054792</v>
      </c>
      <c r="AZ167" s="99">
        <v>0.14814814814814814</v>
      </c>
      <c r="BA167" s="92">
        <v>0.25925925925925924</v>
      </c>
      <c r="BB167" s="100">
        <v>1661</v>
      </c>
      <c r="BC167" s="100">
        <v>18032</v>
      </c>
      <c r="BD167" s="100" t="s">
        <v>607</v>
      </c>
      <c r="BE167" s="100" t="s">
        <v>608</v>
      </c>
      <c r="BF167" s="100">
        <v>1470</v>
      </c>
      <c r="BG167" s="100">
        <v>48</v>
      </c>
      <c r="BH167" s="92">
        <v>0.54489795918367345</v>
      </c>
      <c r="BI167" s="101">
        <v>4.2143287176399759E-3</v>
      </c>
      <c r="BJ167" s="242">
        <f t="shared" si="2"/>
        <v>12.266666666666667</v>
      </c>
    </row>
    <row r="168" spans="1:62" ht="25" customHeight="1" x14ac:dyDescent="0.35">
      <c r="A168" s="23" t="s">
        <v>69</v>
      </c>
      <c r="B168" s="160" t="s">
        <v>374</v>
      </c>
      <c r="C168" s="23" t="s">
        <v>881</v>
      </c>
      <c r="D168" s="23" t="s">
        <v>885</v>
      </c>
      <c r="E168" s="23" t="s">
        <v>284</v>
      </c>
      <c r="F168" s="23">
        <v>9</v>
      </c>
      <c r="G168" s="57" t="s">
        <v>332</v>
      </c>
      <c r="H168" s="67">
        <v>1</v>
      </c>
      <c r="I168" s="57" t="s">
        <v>303</v>
      </c>
      <c r="J168" s="67">
        <v>8</v>
      </c>
      <c r="K168" s="57" t="s">
        <v>332</v>
      </c>
      <c r="L168" s="185">
        <v>0.88888888888888884</v>
      </c>
      <c r="M168" s="57" t="s">
        <v>770</v>
      </c>
      <c r="N168" s="57" t="s">
        <v>771</v>
      </c>
      <c r="O168" s="57" t="s">
        <v>775</v>
      </c>
      <c r="P168" s="57" t="s">
        <v>777</v>
      </c>
      <c r="Q168" s="76" t="s">
        <v>846</v>
      </c>
      <c r="R168" s="204" t="s">
        <v>333</v>
      </c>
      <c r="S168" s="23" t="s">
        <v>278</v>
      </c>
      <c r="T168" s="23">
        <v>821</v>
      </c>
      <c r="U168" s="23">
        <v>28</v>
      </c>
      <c r="V168" s="23">
        <v>3</v>
      </c>
      <c r="W168" s="85">
        <v>16</v>
      </c>
      <c r="X168" s="89">
        <v>0.5625</v>
      </c>
      <c r="Y168" s="23">
        <v>7</v>
      </c>
      <c r="Z168" s="23">
        <v>7</v>
      </c>
      <c r="AA168" s="23">
        <v>37</v>
      </c>
      <c r="AB168" s="23">
        <v>40</v>
      </c>
      <c r="AC168" s="23">
        <v>8</v>
      </c>
      <c r="AD168" s="23">
        <v>8</v>
      </c>
      <c r="AE168" s="23">
        <v>42</v>
      </c>
      <c r="AF168" s="23">
        <v>42</v>
      </c>
      <c r="AG168" s="23">
        <v>12</v>
      </c>
      <c r="AH168" s="23">
        <v>9</v>
      </c>
      <c r="AI168" s="23">
        <v>7</v>
      </c>
      <c r="AJ168" s="23">
        <v>4</v>
      </c>
      <c r="AK168" s="23">
        <v>54</v>
      </c>
      <c r="AL168" s="23">
        <v>62</v>
      </c>
      <c r="AM168" s="167">
        <v>116</v>
      </c>
      <c r="AN168" s="92">
        <v>3.375</v>
      </c>
      <c r="AO168" s="92">
        <v>1.9285714285714199</v>
      </c>
      <c r="AP168" s="92">
        <v>18</v>
      </c>
      <c r="AQ168" s="92">
        <v>3.875</v>
      </c>
      <c r="AR168" s="92">
        <v>2.21428571428571</v>
      </c>
      <c r="AS168" s="92">
        <v>20.6666666666666</v>
      </c>
      <c r="AT168" s="95">
        <v>7.25</v>
      </c>
      <c r="AU168" s="95">
        <v>0.14111922141119221</v>
      </c>
      <c r="AV168" s="98">
        <v>4.1428571428571397</v>
      </c>
      <c r="AW168" s="92">
        <v>38.6666666666666</v>
      </c>
      <c r="AX168" s="92">
        <v>1</v>
      </c>
      <c r="AY168" s="99">
        <v>0.46551724137931033</v>
      </c>
      <c r="AZ168" s="99">
        <v>0.32142857142857145</v>
      </c>
      <c r="BA168" s="92">
        <v>0.5714285714285714</v>
      </c>
      <c r="BB168" s="100">
        <v>172</v>
      </c>
      <c r="BC168" s="100">
        <v>789</v>
      </c>
      <c r="BD168" s="100" t="s">
        <v>418</v>
      </c>
      <c r="BE168" s="100" t="s">
        <v>419</v>
      </c>
      <c r="BF168" s="100">
        <v>885</v>
      </c>
      <c r="BG168" s="100">
        <v>29</v>
      </c>
      <c r="BH168" s="92">
        <v>0.927683615819209</v>
      </c>
      <c r="BI168" s="101">
        <v>9.3023255813953487E-2</v>
      </c>
      <c r="BJ168" s="242">
        <f t="shared" si="2"/>
        <v>0.8915254237288136</v>
      </c>
    </row>
    <row r="169" spans="1:62" ht="25" customHeight="1" x14ac:dyDescent="0.35">
      <c r="A169" s="23" t="s">
        <v>126</v>
      </c>
      <c r="B169" s="160" t="s">
        <v>374</v>
      </c>
      <c r="C169" s="23" t="s">
        <v>881</v>
      </c>
      <c r="D169" s="23" t="s">
        <v>328</v>
      </c>
      <c r="E169" s="23" t="s">
        <v>784</v>
      </c>
      <c r="F169" s="23">
        <v>7</v>
      </c>
      <c r="G169" s="57" t="s">
        <v>332</v>
      </c>
      <c r="H169" s="67">
        <v>2</v>
      </c>
      <c r="I169" s="57" t="s">
        <v>309</v>
      </c>
      <c r="J169" s="67">
        <v>5</v>
      </c>
      <c r="K169" s="57" t="s">
        <v>332</v>
      </c>
      <c r="L169" s="185">
        <v>0.7142857142857143</v>
      </c>
      <c r="M169" s="57" t="s">
        <v>770</v>
      </c>
      <c r="N169" s="57" t="s">
        <v>771</v>
      </c>
      <c r="O169" s="57" t="s">
        <v>775</v>
      </c>
      <c r="P169" s="57" t="s">
        <v>777</v>
      </c>
      <c r="Q169" s="76" t="s">
        <v>915</v>
      </c>
      <c r="R169" s="204" t="s">
        <v>333</v>
      </c>
      <c r="S169" s="23" t="s">
        <v>278</v>
      </c>
      <c r="T169" s="23">
        <v>1008</v>
      </c>
      <c r="U169" s="23">
        <v>34</v>
      </c>
      <c r="V169" s="23">
        <v>3</v>
      </c>
      <c r="W169" s="85">
        <v>15</v>
      </c>
      <c r="X169" s="89">
        <v>0.46666666666666667</v>
      </c>
      <c r="Y169" s="23">
        <v>6</v>
      </c>
      <c r="Z169" s="23">
        <v>13</v>
      </c>
      <c r="AA169" s="23">
        <v>74</v>
      </c>
      <c r="AB169" s="23">
        <v>169</v>
      </c>
      <c r="AC169" s="23">
        <v>7</v>
      </c>
      <c r="AD169" s="23">
        <v>0</v>
      </c>
      <c r="AE169" s="23">
        <v>85</v>
      </c>
      <c r="AF169" s="23">
        <v>0</v>
      </c>
      <c r="AG169" s="23">
        <v>13</v>
      </c>
      <c r="AH169" s="23">
        <v>3</v>
      </c>
      <c r="AI169" s="23">
        <v>48</v>
      </c>
      <c r="AJ169" s="23">
        <v>0</v>
      </c>
      <c r="AK169" s="23">
        <v>98</v>
      </c>
      <c r="AL169" s="23">
        <v>51</v>
      </c>
      <c r="AM169" s="167">
        <v>149</v>
      </c>
      <c r="AN169" s="92">
        <v>6.5333333333333297</v>
      </c>
      <c r="AO169" s="92">
        <v>2.8823529411764701</v>
      </c>
      <c r="AP169" s="92">
        <v>32.6666666666666</v>
      </c>
      <c r="AQ169" s="92">
        <v>3.4</v>
      </c>
      <c r="AR169" s="92">
        <v>1.5</v>
      </c>
      <c r="AS169" s="92">
        <v>17</v>
      </c>
      <c r="AT169" s="95">
        <v>9.93333333333333</v>
      </c>
      <c r="AU169" s="95">
        <v>0.14767096134786917</v>
      </c>
      <c r="AV169" s="98">
        <v>4.3823529411764701</v>
      </c>
      <c r="AW169" s="92">
        <v>49.6666666666666</v>
      </c>
      <c r="AX169" s="92">
        <v>2.1666666666666599</v>
      </c>
      <c r="AY169" s="99">
        <v>0.65771812080536918</v>
      </c>
      <c r="AZ169" s="99">
        <v>0.20588235294117646</v>
      </c>
      <c r="BA169" s="92">
        <v>0.44117647058823528</v>
      </c>
      <c r="BB169" s="100">
        <v>297</v>
      </c>
      <c r="BC169" s="100">
        <v>925</v>
      </c>
      <c r="BD169" s="100" t="s">
        <v>551</v>
      </c>
      <c r="BE169" s="100" t="s">
        <v>552</v>
      </c>
      <c r="BF169" s="100">
        <v>1402</v>
      </c>
      <c r="BG169" s="100">
        <v>46</v>
      </c>
      <c r="BH169" s="92">
        <v>0.7189728958630528</v>
      </c>
      <c r="BI169" s="101">
        <v>5.0505050505050504E-2</v>
      </c>
      <c r="BJ169" s="242">
        <f t="shared" si="2"/>
        <v>0.65977175463623394</v>
      </c>
    </row>
    <row r="170" spans="1:62" ht="25" customHeight="1" x14ac:dyDescent="0.35">
      <c r="A170" s="23" t="s">
        <v>54</v>
      </c>
      <c r="B170" s="160" t="s">
        <v>374</v>
      </c>
      <c r="C170" s="23" t="s">
        <v>873</v>
      </c>
      <c r="D170" s="23" t="s">
        <v>328</v>
      </c>
      <c r="E170" s="23" t="s">
        <v>315</v>
      </c>
      <c r="F170" s="23">
        <v>6</v>
      </c>
      <c r="G170" s="57" t="s">
        <v>332</v>
      </c>
      <c r="H170" s="67">
        <v>1</v>
      </c>
      <c r="I170" s="57" t="s">
        <v>303</v>
      </c>
      <c r="J170" s="67">
        <v>5</v>
      </c>
      <c r="K170" s="57" t="s">
        <v>332</v>
      </c>
      <c r="L170" s="185">
        <v>0.83333333333333337</v>
      </c>
      <c r="M170" s="57" t="s">
        <v>770</v>
      </c>
      <c r="N170" s="57" t="s">
        <v>771</v>
      </c>
      <c r="O170" s="57" t="s">
        <v>775</v>
      </c>
      <c r="P170" s="57" t="s">
        <v>777</v>
      </c>
      <c r="Q170" s="76" t="s">
        <v>846</v>
      </c>
      <c r="R170" s="204" t="s">
        <v>332</v>
      </c>
      <c r="S170" s="23" t="s">
        <v>278</v>
      </c>
      <c r="T170" s="23">
        <v>1126</v>
      </c>
      <c r="U170" s="23">
        <v>38</v>
      </c>
      <c r="V170" s="23">
        <v>4</v>
      </c>
      <c r="W170" s="85">
        <v>8</v>
      </c>
      <c r="X170" s="89">
        <v>0.75</v>
      </c>
      <c r="Y170" s="23">
        <v>2</v>
      </c>
      <c r="Z170" s="23">
        <v>4</v>
      </c>
      <c r="AA170" s="23">
        <v>9</v>
      </c>
      <c r="AB170" s="23">
        <v>17</v>
      </c>
      <c r="AC170" s="23">
        <v>4</v>
      </c>
      <c r="AD170" s="23">
        <v>2</v>
      </c>
      <c r="AE170" s="23">
        <v>16</v>
      </c>
      <c r="AF170" s="23">
        <v>9</v>
      </c>
      <c r="AG170" s="23">
        <v>4</v>
      </c>
      <c r="AH170" s="23">
        <v>3</v>
      </c>
      <c r="AI170" s="23">
        <v>1</v>
      </c>
      <c r="AJ170" s="23">
        <v>0</v>
      </c>
      <c r="AK170" s="23">
        <v>20</v>
      </c>
      <c r="AL170" s="23">
        <v>13</v>
      </c>
      <c r="AM170" s="167">
        <v>33</v>
      </c>
      <c r="AN170" s="92">
        <v>2.5</v>
      </c>
      <c r="AO170" s="92">
        <v>0.52631578947368396</v>
      </c>
      <c r="AP170" s="92">
        <v>5</v>
      </c>
      <c r="AQ170" s="92">
        <v>1.625</v>
      </c>
      <c r="AR170" s="92">
        <v>0.34210526315789402</v>
      </c>
      <c r="AS170" s="92">
        <v>3.25</v>
      </c>
      <c r="AT170" s="95">
        <v>4.125</v>
      </c>
      <c r="AU170" s="95">
        <v>2.9281277728482696E-2</v>
      </c>
      <c r="AV170" s="98">
        <v>0.86842105263157898</v>
      </c>
      <c r="AW170" s="92">
        <v>8.25</v>
      </c>
      <c r="AX170" s="92">
        <v>2</v>
      </c>
      <c r="AY170" s="99">
        <v>0.60606060606060608</v>
      </c>
      <c r="AZ170" s="99">
        <v>0.15789473684210525</v>
      </c>
      <c r="BA170" s="92">
        <v>0.21052631578947367</v>
      </c>
      <c r="BB170" s="100">
        <v>133</v>
      </c>
      <c r="BC170" s="100">
        <v>1569</v>
      </c>
      <c r="BD170" s="100" t="s">
        <v>739</v>
      </c>
      <c r="BE170" s="100" t="s">
        <v>740</v>
      </c>
      <c r="BF170" s="100">
        <v>1287</v>
      </c>
      <c r="BG170" s="100">
        <v>42</v>
      </c>
      <c r="BH170" s="92">
        <v>0.87490287490287488</v>
      </c>
      <c r="BI170" s="101">
        <v>6.0150375939849621E-2</v>
      </c>
      <c r="BJ170" s="242">
        <f t="shared" si="2"/>
        <v>1.219114219114219</v>
      </c>
    </row>
    <row r="171" spans="1:62" ht="25" customHeight="1" x14ac:dyDescent="0.35">
      <c r="A171" s="23" t="s">
        <v>99</v>
      </c>
      <c r="B171" s="160" t="s">
        <v>374</v>
      </c>
      <c r="C171" s="23" t="s">
        <v>873</v>
      </c>
      <c r="D171" s="23" t="s">
        <v>885</v>
      </c>
      <c r="E171" s="23" t="s">
        <v>321</v>
      </c>
      <c r="F171" s="23">
        <v>6</v>
      </c>
      <c r="G171" s="57" t="s">
        <v>332</v>
      </c>
      <c r="H171" s="67">
        <v>2</v>
      </c>
      <c r="I171" s="57" t="s">
        <v>309</v>
      </c>
      <c r="J171" s="67">
        <v>4</v>
      </c>
      <c r="K171" s="57" t="s">
        <v>332</v>
      </c>
      <c r="L171" s="185">
        <v>0.66666666666666663</v>
      </c>
      <c r="M171" s="57" t="s">
        <v>770</v>
      </c>
      <c r="N171" s="57" t="s">
        <v>771</v>
      </c>
      <c r="O171" s="57" t="s">
        <v>775</v>
      </c>
      <c r="P171" s="57" t="s">
        <v>777</v>
      </c>
      <c r="Q171" s="76" t="s">
        <v>915</v>
      </c>
      <c r="R171" s="204" t="s">
        <v>333</v>
      </c>
      <c r="S171" s="23" t="s">
        <v>278</v>
      </c>
      <c r="T171" s="23">
        <v>1285</v>
      </c>
      <c r="U171" s="23">
        <v>43</v>
      </c>
      <c r="V171" s="23">
        <v>4</v>
      </c>
      <c r="W171" s="85">
        <v>12</v>
      </c>
      <c r="X171" s="89">
        <v>0.5</v>
      </c>
      <c r="Y171" s="23">
        <v>3</v>
      </c>
      <c r="Z171" s="23">
        <v>8</v>
      </c>
      <c r="AA171" s="23">
        <v>18</v>
      </c>
      <c r="AB171" s="23">
        <v>66</v>
      </c>
      <c r="AC171" s="23">
        <v>16</v>
      </c>
      <c r="AD171" s="23">
        <v>11</v>
      </c>
      <c r="AE171" s="23">
        <v>117</v>
      </c>
      <c r="AF171" s="23">
        <v>74</v>
      </c>
      <c r="AG171" s="23">
        <v>6</v>
      </c>
      <c r="AH171" s="23">
        <v>1</v>
      </c>
      <c r="AI171" s="23">
        <v>1</v>
      </c>
      <c r="AJ171" s="23">
        <v>0</v>
      </c>
      <c r="AK171" s="23">
        <v>123</v>
      </c>
      <c r="AL171" s="23">
        <v>76</v>
      </c>
      <c r="AM171" s="167">
        <v>199</v>
      </c>
      <c r="AN171" s="92">
        <v>10.25</v>
      </c>
      <c r="AO171" s="92">
        <v>2.86046511627907</v>
      </c>
      <c r="AP171" s="92">
        <v>30.75</v>
      </c>
      <c r="AQ171" s="92">
        <v>6.3333333333333304</v>
      </c>
      <c r="AR171" s="92">
        <v>1.7674418604651101</v>
      </c>
      <c r="AS171" s="92">
        <v>19</v>
      </c>
      <c r="AT171" s="95">
        <v>16.5833333333333</v>
      </c>
      <c r="AU171" s="95">
        <v>0.1547433903576983</v>
      </c>
      <c r="AV171" s="98">
        <v>4.6279069767441801</v>
      </c>
      <c r="AW171" s="92">
        <v>49.75</v>
      </c>
      <c r="AX171" s="92">
        <v>2.6666666666666599</v>
      </c>
      <c r="AY171" s="99">
        <v>0.61809045226130654</v>
      </c>
      <c r="AZ171" s="99">
        <v>0.13953488372093023</v>
      </c>
      <c r="BA171" s="92">
        <v>0.27906976744186046</v>
      </c>
      <c r="BB171" s="100">
        <v>319</v>
      </c>
      <c r="BC171" s="100">
        <v>1292</v>
      </c>
      <c r="BD171" s="100" t="s">
        <v>488</v>
      </c>
      <c r="BE171" s="100" t="s">
        <v>489</v>
      </c>
      <c r="BF171" s="100">
        <v>1351</v>
      </c>
      <c r="BG171" s="100">
        <v>44</v>
      </c>
      <c r="BH171" s="92">
        <v>0.9511472982975574</v>
      </c>
      <c r="BI171" s="101">
        <v>3.7617554858934171E-2</v>
      </c>
      <c r="BJ171" s="242">
        <f t="shared" si="2"/>
        <v>0.95632864544781648</v>
      </c>
    </row>
    <row r="172" spans="1:62" ht="25" customHeight="1" x14ac:dyDescent="0.35">
      <c r="A172" s="23" t="s">
        <v>61</v>
      </c>
      <c r="B172" s="160" t="s">
        <v>374</v>
      </c>
      <c r="C172" s="23" t="s">
        <v>873</v>
      </c>
      <c r="D172" s="23" t="s">
        <v>885</v>
      </c>
      <c r="E172" s="23" t="s">
        <v>284</v>
      </c>
      <c r="F172" s="23">
        <v>7</v>
      </c>
      <c r="G172" s="57" t="s">
        <v>332</v>
      </c>
      <c r="H172" s="67">
        <v>1</v>
      </c>
      <c r="I172" s="57" t="s">
        <v>303</v>
      </c>
      <c r="J172" s="67">
        <v>6</v>
      </c>
      <c r="K172" s="57" t="s">
        <v>332</v>
      </c>
      <c r="L172" s="185">
        <v>0.8571428571428571</v>
      </c>
      <c r="M172" s="57" t="s">
        <v>770</v>
      </c>
      <c r="N172" s="57" t="s">
        <v>771</v>
      </c>
      <c r="O172" s="57" t="s">
        <v>775</v>
      </c>
      <c r="P172" s="57" t="s">
        <v>777</v>
      </c>
      <c r="Q172" s="76" t="s">
        <v>846</v>
      </c>
      <c r="R172" s="204" t="s">
        <v>333</v>
      </c>
      <c r="S172" s="23" t="s">
        <v>278</v>
      </c>
      <c r="T172" s="23">
        <v>1524</v>
      </c>
      <c r="U172" s="23">
        <v>51</v>
      </c>
      <c r="V172" s="23">
        <v>5</v>
      </c>
      <c r="W172" s="85">
        <v>17</v>
      </c>
      <c r="X172" s="89">
        <v>0.41176470588235292</v>
      </c>
      <c r="Y172" s="23">
        <v>10</v>
      </c>
      <c r="Z172" s="23">
        <v>10</v>
      </c>
      <c r="AA172" s="23">
        <v>57</v>
      </c>
      <c r="AB172" s="23">
        <v>59</v>
      </c>
      <c r="AC172" s="23">
        <v>10</v>
      </c>
      <c r="AD172" s="23">
        <v>10</v>
      </c>
      <c r="AE172" s="23">
        <v>57</v>
      </c>
      <c r="AF172" s="23">
        <v>57</v>
      </c>
      <c r="AG172" s="23">
        <v>5</v>
      </c>
      <c r="AH172" s="23">
        <v>3</v>
      </c>
      <c r="AI172" s="23">
        <v>3</v>
      </c>
      <c r="AJ172" s="23">
        <v>0</v>
      </c>
      <c r="AK172" s="23">
        <v>62</v>
      </c>
      <c r="AL172" s="23">
        <v>63</v>
      </c>
      <c r="AM172" s="167">
        <v>125</v>
      </c>
      <c r="AN172" s="92">
        <v>3.6470588235294099</v>
      </c>
      <c r="AO172" s="92">
        <v>1.2156862745098</v>
      </c>
      <c r="AP172" s="92">
        <v>12.4</v>
      </c>
      <c r="AQ172" s="92">
        <v>3.70588235294117</v>
      </c>
      <c r="AR172" s="92">
        <v>1.23529411764705</v>
      </c>
      <c r="AS172" s="92">
        <v>12.6</v>
      </c>
      <c r="AT172" s="95">
        <v>7.3529411764705799</v>
      </c>
      <c r="AU172" s="95">
        <v>8.1967213114754092E-2</v>
      </c>
      <c r="AV172" s="98">
        <v>2.4509803921568598</v>
      </c>
      <c r="AW172" s="92">
        <v>25</v>
      </c>
      <c r="AX172" s="92">
        <v>1</v>
      </c>
      <c r="AY172" s="99">
        <v>0.496</v>
      </c>
      <c r="AZ172" s="99">
        <v>0.13725490196078433</v>
      </c>
      <c r="BA172" s="92">
        <v>0.33333333333333331</v>
      </c>
      <c r="BB172" s="100">
        <v>1476</v>
      </c>
      <c r="BC172" s="100">
        <v>6267</v>
      </c>
      <c r="BD172" s="100" t="s">
        <v>392</v>
      </c>
      <c r="BE172" s="100" t="s">
        <v>393</v>
      </c>
      <c r="BF172" s="100">
        <v>2889</v>
      </c>
      <c r="BG172" s="100">
        <v>94</v>
      </c>
      <c r="BH172" s="92">
        <v>0.52751817237798548</v>
      </c>
      <c r="BI172" s="101">
        <v>1.1517615176151762E-2</v>
      </c>
      <c r="BJ172" s="242">
        <f t="shared" si="2"/>
        <v>2.16926272066459</v>
      </c>
    </row>
    <row r="173" spans="1:62" ht="25" customHeight="1" x14ac:dyDescent="0.35">
      <c r="A173" s="23" t="s">
        <v>39</v>
      </c>
      <c r="B173" s="160" t="s">
        <v>374</v>
      </c>
      <c r="C173" s="23" t="s">
        <v>873</v>
      </c>
      <c r="D173" s="23" t="s">
        <v>885</v>
      </c>
      <c r="E173" s="23" t="s">
        <v>314</v>
      </c>
      <c r="F173" s="23">
        <v>7</v>
      </c>
      <c r="G173" s="57" t="s">
        <v>332</v>
      </c>
      <c r="H173" s="67">
        <v>2</v>
      </c>
      <c r="I173" s="57" t="s">
        <v>309</v>
      </c>
      <c r="J173" s="67">
        <v>5</v>
      </c>
      <c r="K173" s="57" t="s">
        <v>332</v>
      </c>
      <c r="L173" s="185">
        <v>0.7142857142857143</v>
      </c>
      <c r="M173" s="57" t="s">
        <v>770</v>
      </c>
      <c r="N173" s="57" t="s">
        <v>771</v>
      </c>
      <c r="O173" s="57" t="s">
        <v>775</v>
      </c>
      <c r="P173" s="57" t="s">
        <v>777</v>
      </c>
      <c r="Q173" s="76" t="s">
        <v>915</v>
      </c>
      <c r="R173" s="204" t="s">
        <v>333</v>
      </c>
      <c r="S173" s="23" t="s">
        <v>278</v>
      </c>
      <c r="T173" s="23">
        <v>1586</v>
      </c>
      <c r="U173" s="23">
        <v>53</v>
      </c>
      <c r="V173" s="23">
        <v>5</v>
      </c>
      <c r="W173" s="85">
        <v>9</v>
      </c>
      <c r="X173" s="89">
        <v>0.77777777777777779</v>
      </c>
      <c r="Y173" s="23">
        <v>2</v>
      </c>
      <c r="Z173" s="23">
        <v>2</v>
      </c>
      <c r="AA173" s="23">
        <v>5</v>
      </c>
      <c r="AB173" s="23">
        <v>13</v>
      </c>
      <c r="AC173" s="23">
        <v>14</v>
      </c>
      <c r="AD173" s="23">
        <v>14</v>
      </c>
      <c r="AE173" s="23">
        <v>134</v>
      </c>
      <c r="AF173" s="23">
        <v>134</v>
      </c>
      <c r="AG173" s="23">
        <v>8</v>
      </c>
      <c r="AH173" s="23">
        <v>0</v>
      </c>
      <c r="AI173" s="23">
        <v>7</v>
      </c>
      <c r="AJ173" s="23">
        <v>0</v>
      </c>
      <c r="AK173" s="23">
        <v>142</v>
      </c>
      <c r="AL173" s="23">
        <v>141</v>
      </c>
      <c r="AM173" s="167">
        <v>283</v>
      </c>
      <c r="AN173" s="92">
        <v>15.7777777777777</v>
      </c>
      <c r="AO173" s="92">
        <v>2.6792452830188598</v>
      </c>
      <c r="AP173" s="92">
        <v>28.4</v>
      </c>
      <c r="AQ173" s="92">
        <v>15.6666666666666</v>
      </c>
      <c r="AR173" s="92">
        <v>2.6603773584905599</v>
      </c>
      <c r="AS173" s="92">
        <v>28.2</v>
      </c>
      <c r="AT173" s="95">
        <v>31.4444444444444</v>
      </c>
      <c r="AU173" s="95">
        <v>0.17832388153749212</v>
      </c>
      <c r="AV173" s="98">
        <v>5.3396226415094299</v>
      </c>
      <c r="AW173" s="92">
        <v>56.6</v>
      </c>
      <c r="AX173" s="92">
        <v>1</v>
      </c>
      <c r="AY173" s="99">
        <v>0.50176678445229683</v>
      </c>
      <c r="AZ173" s="99">
        <v>0.13207547169811321</v>
      </c>
      <c r="BA173" s="92">
        <v>0.16981132075471697</v>
      </c>
      <c r="BB173" s="100">
        <v>375</v>
      </c>
      <c r="BC173" s="100">
        <v>1524</v>
      </c>
      <c r="BD173" s="100" t="s">
        <v>480</v>
      </c>
      <c r="BE173" s="100" t="s">
        <v>481</v>
      </c>
      <c r="BF173" s="100">
        <v>1790</v>
      </c>
      <c r="BG173" s="100">
        <v>58</v>
      </c>
      <c r="BH173" s="92">
        <v>0.88603351955307263</v>
      </c>
      <c r="BI173" s="101">
        <v>2.4E-2</v>
      </c>
      <c r="BJ173" s="242">
        <f t="shared" si="2"/>
        <v>0.85139664804469273</v>
      </c>
    </row>
    <row r="174" spans="1:62" ht="25" customHeight="1" x14ac:dyDescent="0.35">
      <c r="A174" s="23" t="s">
        <v>60</v>
      </c>
      <c r="B174" s="160" t="s">
        <v>374</v>
      </c>
      <c r="C174" s="23" t="s">
        <v>873</v>
      </c>
      <c r="D174" s="23" t="s">
        <v>884</v>
      </c>
      <c r="E174" s="23" t="s">
        <v>322</v>
      </c>
      <c r="F174" s="23">
        <v>8</v>
      </c>
      <c r="G174" s="57" t="s">
        <v>332</v>
      </c>
      <c r="H174" s="67">
        <v>1</v>
      </c>
      <c r="I174" s="57" t="s">
        <v>303</v>
      </c>
      <c r="J174" s="67">
        <v>7</v>
      </c>
      <c r="K174" s="57" t="s">
        <v>332</v>
      </c>
      <c r="L174" s="185">
        <v>0.875</v>
      </c>
      <c r="M174" s="57" t="s">
        <v>770</v>
      </c>
      <c r="N174" s="57" t="s">
        <v>771</v>
      </c>
      <c r="O174" s="57" t="s">
        <v>775</v>
      </c>
      <c r="P174" s="57" t="s">
        <v>777</v>
      </c>
      <c r="Q174" s="76" t="s">
        <v>846</v>
      </c>
      <c r="R174" s="204" t="s">
        <v>332</v>
      </c>
      <c r="S174" s="23" t="s">
        <v>278</v>
      </c>
      <c r="T174" s="23">
        <v>1716</v>
      </c>
      <c r="U174" s="23">
        <v>57</v>
      </c>
      <c r="V174" s="23">
        <v>5</v>
      </c>
      <c r="W174" s="85">
        <v>19</v>
      </c>
      <c r="X174" s="89">
        <v>0.42105263157894735</v>
      </c>
      <c r="Y174" s="23">
        <v>9</v>
      </c>
      <c r="Z174" s="23">
        <v>11</v>
      </c>
      <c r="AA174" s="23">
        <v>61</v>
      </c>
      <c r="AB174" s="23">
        <v>73</v>
      </c>
      <c r="AC174" s="23">
        <v>2</v>
      </c>
      <c r="AD174" s="23">
        <v>0</v>
      </c>
      <c r="AE174" s="23">
        <v>8</v>
      </c>
      <c r="AF174" s="23">
        <v>0</v>
      </c>
      <c r="AG174" s="23">
        <v>5</v>
      </c>
      <c r="AH174" s="23">
        <v>1</v>
      </c>
      <c r="AI174" s="23">
        <v>21</v>
      </c>
      <c r="AJ174" s="23">
        <v>1</v>
      </c>
      <c r="AK174" s="23">
        <v>13</v>
      </c>
      <c r="AL174" s="23">
        <v>23</v>
      </c>
      <c r="AM174" s="167">
        <v>36</v>
      </c>
      <c r="AN174" s="92">
        <v>0.68421052631578905</v>
      </c>
      <c r="AO174" s="92">
        <v>0.22807017543859601</v>
      </c>
      <c r="AP174" s="92">
        <v>2.6</v>
      </c>
      <c r="AQ174" s="92">
        <v>1.2105263157894699</v>
      </c>
      <c r="AR174" s="92">
        <v>0.40350877192982398</v>
      </c>
      <c r="AS174" s="92">
        <v>4.5999999999999996</v>
      </c>
      <c r="AT174" s="95">
        <v>1.8947368421052599</v>
      </c>
      <c r="AU174" s="95">
        <v>2.0966802562609202E-2</v>
      </c>
      <c r="AV174" s="98">
        <v>0.63157894736842102</v>
      </c>
      <c r="AW174" s="92">
        <v>7.2</v>
      </c>
      <c r="AX174" s="92">
        <v>1.2222222222222201</v>
      </c>
      <c r="AY174" s="99">
        <v>0.3611111111111111</v>
      </c>
      <c r="AZ174" s="99">
        <v>0.14035087719298245</v>
      </c>
      <c r="BA174" s="92">
        <v>0.33333333333333331</v>
      </c>
      <c r="BB174" s="100">
        <v>1131</v>
      </c>
      <c r="BC174" s="100">
        <v>9070</v>
      </c>
      <c r="BD174" s="100" t="s">
        <v>390</v>
      </c>
      <c r="BE174" s="100" t="s">
        <v>391</v>
      </c>
      <c r="BF174" s="23">
        <v>2185</v>
      </c>
      <c r="BG174" s="100">
        <v>71</v>
      </c>
      <c r="BH174" s="92">
        <v>0.78535469107551492</v>
      </c>
      <c r="BI174" s="101">
        <v>1.6799292661361626E-2</v>
      </c>
      <c r="BJ174" s="242">
        <f t="shared" si="2"/>
        <v>4.1510297482837526</v>
      </c>
    </row>
    <row r="175" spans="1:62" ht="25" customHeight="1" x14ac:dyDescent="0.35">
      <c r="A175" s="148" t="s">
        <v>37</v>
      </c>
      <c r="B175" s="161" t="s">
        <v>373</v>
      </c>
      <c r="C175" s="20" t="s">
        <v>875</v>
      </c>
      <c r="D175" s="20" t="s">
        <v>885</v>
      </c>
      <c r="E175" s="20" t="s">
        <v>784</v>
      </c>
      <c r="F175" s="20">
        <v>21</v>
      </c>
      <c r="G175" s="58" t="s">
        <v>351</v>
      </c>
      <c r="H175" s="149">
        <v>3</v>
      </c>
      <c r="I175" s="186" t="s">
        <v>310</v>
      </c>
      <c r="J175" s="149">
        <v>18</v>
      </c>
      <c r="K175" s="58" t="s">
        <v>351</v>
      </c>
      <c r="L175" s="187">
        <v>0.8571428571428571</v>
      </c>
      <c r="M175" s="58" t="s">
        <v>770</v>
      </c>
      <c r="N175" s="58" t="s">
        <v>778</v>
      </c>
      <c r="O175" s="58" t="s">
        <v>779</v>
      </c>
      <c r="P175" s="58" t="s">
        <v>779</v>
      </c>
      <c r="Q175" s="75" t="s">
        <v>853</v>
      </c>
      <c r="R175" s="203" t="s">
        <v>333</v>
      </c>
      <c r="S175" s="20" t="s">
        <v>302</v>
      </c>
      <c r="T175" s="20">
        <v>63</v>
      </c>
      <c r="U175" s="20">
        <v>3</v>
      </c>
      <c r="V175" s="20">
        <v>1</v>
      </c>
      <c r="W175" s="90">
        <v>24</v>
      </c>
      <c r="X175" s="91">
        <v>0.875</v>
      </c>
      <c r="Y175" s="20">
        <v>10</v>
      </c>
      <c r="Z175" s="20">
        <v>23</v>
      </c>
      <c r="AA175" s="20">
        <v>81</v>
      </c>
      <c r="AB175" s="20">
        <v>184</v>
      </c>
      <c r="AC175" s="20">
        <v>17</v>
      </c>
      <c r="AD175" s="20">
        <v>4</v>
      </c>
      <c r="AE175" s="20">
        <v>125</v>
      </c>
      <c r="AF175" s="20">
        <v>32</v>
      </c>
      <c r="AG175" s="20">
        <v>14</v>
      </c>
      <c r="AH175" s="20">
        <v>4</v>
      </c>
      <c r="AI175" s="20">
        <v>3</v>
      </c>
      <c r="AJ175" s="20">
        <v>0</v>
      </c>
      <c r="AK175" s="20">
        <v>139</v>
      </c>
      <c r="AL175" s="20">
        <v>39</v>
      </c>
      <c r="AM175" s="170">
        <v>178</v>
      </c>
      <c r="AN175" s="93">
        <v>5.7916666666666599</v>
      </c>
      <c r="AO175" s="93">
        <v>46.3333333333333</v>
      </c>
      <c r="AP175" s="93">
        <v>139</v>
      </c>
      <c r="AQ175" s="93">
        <v>1.625</v>
      </c>
      <c r="AR175" s="93">
        <v>13</v>
      </c>
      <c r="AS175" s="93">
        <v>39</v>
      </c>
      <c r="AT175" s="94">
        <v>7.4166666666666599</v>
      </c>
      <c r="AU175" s="94">
        <v>2.78125</v>
      </c>
      <c r="AV175" s="106">
        <v>59.3333333333333</v>
      </c>
      <c r="AW175" s="93">
        <v>178</v>
      </c>
      <c r="AX175" s="93">
        <v>2.2999999999999998</v>
      </c>
      <c r="AY175" s="107">
        <v>0.7808988764044944</v>
      </c>
      <c r="AZ175" s="107">
        <v>7</v>
      </c>
      <c r="BA175" s="93">
        <v>8</v>
      </c>
      <c r="BB175" s="108">
        <v>318</v>
      </c>
      <c r="BC175" s="108">
        <v>798</v>
      </c>
      <c r="BD175" s="108" t="s">
        <v>464</v>
      </c>
      <c r="BE175" s="108" t="s">
        <v>465</v>
      </c>
      <c r="BF175" s="108">
        <v>211</v>
      </c>
      <c r="BG175" s="108">
        <v>6</v>
      </c>
      <c r="BH175" s="93">
        <v>0.29857819905213268</v>
      </c>
      <c r="BI175" s="109">
        <v>7.5471698113207544E-2</v>
      </c>
      <c r="BJ175" s="243">
        <f t="shared" si="2"/>
        <v>3.7819905213270144</v>
      </c>
    </row>
    <row r="176" spans="1:62" ht="25" customHeight="1" x14ac:dyDescent="0.35">
      <c r="A176" s="148" t="s">
        <v>41</v>
      </c>
      <c r="B176" s="161" t="s">
        <v>373</v>
      </c>
      <c r="C176" s="20" t="s">
        <v>875</v>
      </c>
      <c r="D176" s="20" t="s">
        <v>885</v>
      </c>
      <c r="E176" s="20" t="s">
        <v>784</v>
      </c>
      <c r="F176" s="20">
        <v>40</v>
      </c>
      <c r="G176" s="58" t="s">
        <v>351</v>
      </c>
      <c r="H176" s="149">
        <v>15</v>
      </c>
      <c r="I176" s="188" t="s">
        <v>783</v>
      </c>
      <c r="J176" s="149">
        <v>25</v>
      </c>
      <c r="K176" s="58" t="s">
        <v>351</v>
      </c>
      <c r="L176" s="187">
        <v>0.625</v>
      </c>
      <c r="M176" s="58" t="s">
        <v>770</v>
      </c>
      <c r="N176" s="58" t="s">
        <v>778</v>
      </c>
      <c r="O176" s="58" t="s">
        <v>779</v>
      </c>
      <c r="P176" s="58" t="s">
        <v>779</v>
      </c>
      <c r="Q176" s="75" t="s">
        <v>854</v>
      </c>
      <c r="R176" s="203" t="s">
        <v>333</v>
      </c>
      <c r="S176" s="20" t="s">
        <v>278</v>
      </c>
      <c r="T176" s="20">
        <v>162</v>
      </c>
      <c r="U176" s="20">
        <v>6</v>
      </c>
      <c r="V176" s="20">
        <v>1</v>
      </c>
      <c r="W176" s="90">
        <v>50</v>
      </c>
      <c r="X176" s="91">
        <v>0.8</v>
      </c>
      <c r="Y176" s="20">
        <v>9</v>
      </c>
      <c r="Z176" s="20">
        <v>22</v>
      </c>
      <c r="AA176" s="20">
        <v>57</v>
      </c>
      <c r="AB176" s="20">
        <v>162</v>
      </c>
      <c r="AC176" s="20">
        <v>38</v>
      </c>
      <c r="AD176" s="20">
        <v>25</v>
      </c>
      <c r="AE176" s="20">
        <v>236</v>
      </c>
      <c r="AF176" s="20">
        <v>152</v>
      </c>
      <c r="AG176" s="20">
        <v>32</v>
      </c>
      <c r="AH176" s="20">
        <v>11</v>
      </c>
      <c r="AI176" s="20">
        <v>138</v>
      </c>
      <c r="AJ176" s="20">
        <v>54</v>
      </c>
      <c r="AK176" s="20">
        <v>268</v>
      </c>
      <c r="AL176" s="20">
        <v>355</v>
      </c>
      <c r="AM176" s="170">
        <v>623</v>
      </c>
      <c r="AN176" s="93">
        <v>5.36</v>
      </c>
      <c r="AO176" s="93">
        <v>44.6666666666666</v>
      </c>
      <c r="AP176" s="93">
        <v>268</v>
      </c>
      <c r="AQ176" s="93">
        <v>7.1</v>
      </c>
      <c r="AR176" s="93">
        <v>59.1666666666666</v>
      </c>
      <c r="AS176" s="93">
        <v>355</v>
      </c>
      <c r="AT176" s="94">
        <v>12.46</v>
      </c>
      <c r="AU176" s="94">
        <v>3.8220858895705523</v>
      </c>
      <c r="AV176" s="106">
        <v>103.833333333333</v>
      </c>
      <c r="AW176" s="93">
        <v>623</v>
      </c>
      <c r="AX176" s="93">
        <v>2.4444444444444402</v>
      </c>
      <c r="AY176" s="107">
        <v>0.4301765650080257</v>
      </c>
      <c r="AZ176" s="107">
        <v>6.666666666666667</v>
      </c>
      <c r="BA176" s="93">
        <v>8.3333333333333339</v>
      </c>
      <c r="BB176" s="108">
        <v>5443</v>
      </c>
      <c r="BC176" s="108">
        <v>17634</v>
      </c>
      <c r="BD176" s="108" t="s">
        <v>492</v>
      </c>
      <c r="BE176" s="108" t="s">
        <v>493</v>
      </c>
      <c r="BF176" s="108">
        <v>1217</v>
      </c>
      <c r="BG176" s="108">
        <v>39</v>
      </c>
      <c r="BH176" s="93">
        <v>0.13311421528348397</v>
      </c>
      <c r="BI176" s="109">
        <v>9.1861106007716329E-3</v>
      </c>
      <c r="BJ176" s="243">
        <f t="shared" si="2"/>
        <v>14.489728841413312</v>
      </c>
    </row>
    <row r="177" spans="1:62" ht="25" customHeight="1" x14ac:dyDescent="0.35">
      <c r="A177" s="155" t="s">
        <v>157</v>
      </c>
      <c r="B177" s="161" t="s">
        <v>373</v>
      </c>
      <c r="C177" s="20" t="s">
        <v>876</v>
      </c>
      <c r="D177" s="20" t="s">
        <v>885</v>
      </c>
      <c r="E177" s="20" t="s">
        <v>284</v>
      </c>
      <c r="F177" s="20">
        <v>7</v>
      </c>
      <c r="G177" s="58" t="s">
        <v>332</v>
      </c>
      <c r="H177" s="149">
        <v>7</v>
      </c>
      <c r="I177" s="186" t="s">
        <v>310</v>
      </c>
      <c r="J177" s="149">
        <v>0</v>
      </c>
      <c r="K177" s="58" t="s">
        <v>279</v>
      </c>
      <c r="L177" s="187">
        <v>0</v>
      </c>
      <c r="M177" s="58" t="s">
        <v>770</v>
      </c>
      <c r="N177" s="58" t="s">
        <v>771</v>
      </c>
      <c r="O177" s="58" t="s">
        <v>779</v>
      </c>
      <c r="P177" s="58" t="s">
        <v>306</v>
      </c>
      <c r="Q177" s="75" t="s">
        <v>855</v>
      </c>
      <c r="R177" s="203" t="s">
        <v>333</v>
      </c>
      <c r="S177" s="20" t="s">
        <v>278</v>
      </c>
      <c r="T177" s="20">
        <v>285</v>
      </c>
      <c r="U177" s="20">
        <v>10</v>
      </c>
      <c r="V177" s="20">
        <v>1</v>
      </c>
      <c r="W177" s="90">
        <v>9</v>
      </c>
      <c r="X177" s="91">
        <v>0.77777777777777779</v>
      </c>
      <c r="Y177" s="20">
        <v>2</v>
      </c>
      <c r="Z177" s="20">
        <v>2</v>
      </c>
      <c r="AA177" s="20">
        <v>27</v>
      </c>
      <c r="AB177" s="20">
        <v>27</v>
      </c>
      <c r="AC177" s="20">
        <v>7</v>
      </c>
      <c r="AD177" s="20">
        <v>7</v>
      </c>
      <c r="AE177" s="20">
        <v>95</v>
      </c>
      <c r="AF177" s="20">
        <v>95</v>
      </c>
      <c r="AG177" s="20">
        <v>0</v>
      </c>
      <c r="AH177" s="20">
        <v>0</v>
      </c>
      <c r="AI177" s="20">
        <v>0</v>
      </c>
      <c r="AJ177" s="20">
        <v>0</v>
      </c>
      <c r="AK177" s="20">
        <v>95</v>
      </c>
      <c r="AL177" s="20">
        <v>95</v>
      </c>
      <c r="AM177" s="170">
        <v>190</v>
      </c>
      <c r="AN177" s="93">
        <v>10.5555555555555</v>
      </c>
      <c r="AO177" s="93">
        <v>9.5</v>
      </c>
      <c r="AP177" s="93">
        <v>95</v>
      </c>
      <c r="AQ177" s="93">
        <v>10.5555555555555</v>
      </c>
      <c r="AR177" s="93">
        <v>9.5</v>
      </c>
      <c r="AS177" s="93">
        <v>95</v>
      </c>
      <c r="AT177" s="94">
        <v>21.1111111111111</v>
      </c>
      <c r="AU177" s="94">
        <v>0.66433566433566438</v>
      </c>
      <c r="AV177" s="106">
        <v>19</v>
      </c>
      <c r="AW177" s="93">
        <v>190</v>
      </c>
      <c r="AX177" s="93">
        <v>1</v>
      </c>
      <c r="AY177" s="107">
        <v>0.5</v>
      </c>
      <c r="AZ177" s="107">
        <v>0.7</v>
      </c>
      <c r="BA177" s="93">
        <v>0.9</v>
      </c>
      <c r="BB177" s="108">
        <v>132</v>
      </c>
      <c r="BC177" s="108">
        <v>462</v>
      </c>
      <c r="BD177" s="108" t="s">
        <v>617</v>
      </c>
      <c r="BE177" s="108" t="s">
        <v>618</v>
      </c>
      <c r="BF177" s="108">
        <v>1665</v>
      </c>
      <c r="BG177" s="108">
        <v>54</v>
      </c>
      <c r="BH177" s="93">
        <v>0.17117117117117117</v>
      </c>
      <c r="BI177" s="109">
        <v>6.8181818181818177E-2</v>
      </c>
      <c r="BJ177" s="243">
        <f t="shared" si="2"/>
        <v>0.27747747747747747</v>
      </c>
    </row>
    <row r="178" spans="1:62" ht="25" customHeight="1" x14ac:dyDescent="0.35">
      <c r="A178" s="148" t="s">
        <v>31</v>
      </c>
      <c r="B178" s="161" t="s">
        <v>373</v>
      </c>
      <c r="C178" s="20" t="s">
        <v>876</v>
      </c>
      <c r="D178" s="20" t="s">
        <v>279</v>
      </c>
      <c r="E178" s="20" t="s">
        <v>284</v>
      </c>
      <c r="F178" s="20">
        <v>12</v>
      </c>
      <c r="G178" s="58" t="s">
        <v>351</v>
      </c>
      <c r="H178" s="149">
        <v>3</v>
      </c>
      <c r="I178" s="186" t="s">
        <v>310</v>
      </c>
      <c r="J178" s="149">
        <v>9</v>
      </c>
      <c r="K178" s="58" t="s">
        <v>332</v>
      </c>
      <c r="L178" s="187">
        <v>0.75</v>
      </c>
      <c r="M178" s="58" t="s">
        <v>770</v>
      </c>
      <c r="N178" s="58" t="s">
        <v>771</v>
      </c>
      <c r="O178" s="58" t="s">
        <v>775</v>
      </c>
      <c r="P178" s="58" t="s">
        <v>777</v>
      </c>
      <c r="Q178" s="75" t="s">
        <v>858</v>
      </c>
      <c r="R178" s="203" t="s">
        <v>333</v>
      </c>
      <c r="S178" s="20" t="s">
        <v>278</v>
      </c>
      <c r="T178" s="20">
        <v>332</v>
      </c>
      <c r="U178" s="20">
        <v>11</v>
      </c>
      <c r="V178" s="20">
        <v>1</v>
      </c>
      <c r="W178" s="90">
        <v>16</v>
      </c>
      <c r="X178" s="91">
        <v>0.75</v>
      </c>
      <c r="Y178" s="20">
        <v>16</v>
      </c>
      <c r="Z178" s="20">
        <v>16</v>
      </c>
      <c r="AA178" s="20">
        <v>115</v>
      </c>
      <c r="AB178" s="20">
        <v>124</v>
      </c>
      <c r="AC178" s="20">
        <v>0</v>
      </c>
      <c r="AD178" s="20">
        <v>0</v>
      </c>
      <c r="AE178" s="20">
        <v>0</v>
      </c>
      <c r="AF178" s="20">
        <v>0</v>
      </c>
      <c r="AG178" s="20">
        <v>25</v>
      </c>
      <c r="AH178" s="20">
        <v>16</v>
      </c>
      <c r="AI178" s="20">
        <v>133</v>
      </c>
      <c r="AJ178" s="20">
        <v>0</v>
      </c>
      <c r="AK178" s="20">
        <v>25</v>
      </c>
      <c r="AL178" s="20">
        <v>149</v>
      </c>
      <c r="AM178" s="170">
        <v>174</v>
      </c>
      <c r="AN178" s="151">
        <v>1.5625</v>
      </c>
      <c r="AO178" s="151">
        <v>2.2727272727272698</v>
      </c>
      <c r="AP178" s="151">
        <v>25</v>
      </c>
      <c r="AQ178" s="151">
        <v>9.3125</v>
      </c>
      <c r="AR178" s="151">
        <v>13.545454545454501</v>
      </c>
      <c r="AS178" s="151">
        <v>149</v>
      </c>
      <c r="AT178" s="94">
        <v>10.875</v>
      </c>
      <c r="AU178" s="94">
        <v>0.52252252252252251</v>
      </c>
      <c r="AV178" s="106">
        <v>15.818181818181801</v>
      </c>
      <c r="AW178" s="151">
        <v>174</v>
      </c>
      <c r="AX178" s="151">
        <v>1</v>
      </c>
      <c r="AY178" s="107">
        <v>0.14367816091954022</v>
      </c>
      <c r="AZ178" s="107">
        <v>1.0909090909090908</v>
      </c>
      <c r="BA178" s="93">
        <v>1.4545454545454546</v>
      </c>
      <c r="BB178" s="108">
        <v>231</v>
      </c>
      <c r="BC178" s="108">
        <v>571</v>
      </c>
      <c r="BD178" s="108" t="s">
        <v>382</v>
      </c>
      <c r="BE178" s="108" t="s">
        <v>383</v>
      </c>
      <c r="BF178" s="108">
        <v>895</v>
      </c>
      <c r="BG178" s="108">
        <v>29</v>
      </c>
      <c r="BH178" s="93">
        <v>0.37094972067039106</v>
      </c>
      <c r="BI178" s="109">
        <v>6.9264069264069264E-2</v>
      </c>
      <c r="BJ178" s="243">
        <f t="shared" si="2"/>
        <v>0.63798882681564251</v>
      </c>
    </row>
    <row r="179" spans="1:62" ht="25" customHeight="1" x14ac:dyDescent="0.35">
      <c r="A179" s="148" t="s">
        <v>164</v>
      </c>
      <c r="B179" s="161" t="s">
        <v>373</v>
      </c>
      <c r="C179" s="20" t="s">
        <v>881</v>
      </c>
      <c r="D179" s="20" t="s">
        <v>885</v>
      </c>
      <c r="E179" s="20" t="s">
        <v>321</v>
      </c>
      <c r="F179" s="20">
        <v>9</v>
      </c>
      <c r="G179" s="58" t="s">
        <v>332</v>
      </c>
      <c r="H179" s="149">
        <v>3</v>
      </c>
      <c r="I179" s="186" t="s">
        <v>310</v>
      </c>
      <c r="J179" s="149">
        <v>6</v>
      </c>
      <c r="K179" s="58" t="s">
        <v>332</v>
      </c>
      <c r="L179" s="187">
        <v>0.66666666666666663</v>
      </c>
      <c r="M179" s="58" t="s">
        <v>770</v>
      </c>
      <c r="N179" s="58" t="s">
        <v>771</v>
      </c>
      <c r="O179" s="58" t="s">
        <v>775</v>
      </c>
      <c r="P179" s="58" t="s">
        <v>777</v>
      </c>
      <c r="Q179" s="75" t="s">
        <v>858</v>
      </c>
      <c r="R179" s="203" t="s">
        <v>333</v>
      </c>
      <c r="S179" s="20" t="s">
        <v>278</v>
      </c>
      <c r="T179" s="20">
        <v>427</v>
      </c>
      <c r="U179" s="20">
        <v>15</v>
      </c>
      <c r="V179" s="20">
        <v>2</v>
      </c>
      <c r="W179" s="90">
        <v>14</v>
      </c>
      <c r="X179" s="91">
        <v>0.6428571428571429</v>
      </c>
      <c r="Y179" s="20">
        <v>37</v>
      </c>
      <c r="Z179" s="20">
        <v>40</v>
      </c>
      <c r="AA179" s="20">
        <v>213</v>
      </c>
      <c r="AB179" s="20">
        <v>243</v>
      </c>
      <c r="AC179" s="20">
        <v>9</v>
      </c>
      <c r="AD179" s="20">
        <v>6</v>
      </c>
      <c r="AE179" s="20">
        <v>68</v>
      </c>
      <c r="AF179" s="20">
        <v>38</v>
      </c>
      <c r="AG179" s="20">
        <v>0</v>
      </c>
      <c r="AH179" s="20">
        <v>0</v>
      </c>
      <c r="AI179" s="20">
        <v>6</v>
      </c>
      <c r="AJ179" s="20">
        <v>0</v>
      </c>
      <c r="AK179" s="20">
        <v>68</v>
      </c>
      <c r="AL179" s="20">
        <v>44</v>
      </c>
      <c r="AM179" s="170">
        <v>112</v>
      </c>
      <c r="AN179" s="93">
        <v>4.8571428571428497</v>
      </c>
      <c r="AO179" s="93">
        <v>4.5333333333333297</v>
      </c>
      <c r="AP179" s="93">
        <v>34</v>
      </c>
      <c r="AQ179" s="93">
        <v>3.1428571428571401</v>
      </c>
      <c r="AR179" s="93">
        <v>2.93333333333333</v>
      </c>
      <c r="AS179" s="93">
        <v>22</v>
      </c>
      <c r="AT179" s="94">
        <v>8</v>
      </c>
      <c r="AU179" s="94">
        <v>0.26168224299065418</v>
      </c>
      <c r="AV179" s="106">
        <v>7.4666666666666597</v>
      </c>
      <c r="AW179" s="93">
        <v>56</v>
      </c>
      <c r="AX179" s="93">
        <v>1.08108108108108</v>
      </c>
      <c r="AY179" s="107">
        <v>0.6071428571428571</v>
      </c>
      <c r="AZ179" s="107">
        <v>0.6</v>
      </c>
      <c r="BA179" s="93">
        <v>0.93333333333333335</v>
      </c>
      <c r="BB179" s="108">
        <v>6722</v>
      </c>
      <c r="BC179" s="108">
        <v>21937</v>
      </c>
      <c r="BD179" s="108" t="s">
        <v>633</v>
      </c>
      <c r="BE179" s="108" t="s">
        <v>634</v>
      </c>
      <c r="BF179" s="108">
        <v>6031</v>
      </c>
      <c r="BG179" s="108">
        <v>198</v>
      </c>
      <c r="BH179" s="93">
        <v>7.0800862211905152E-2</v>
      </c>
      <c r="BI179" s="109">
        <v>2.0827134781315083E-3</v>
      </c>
      <c r="BJ179" s="243">
        <f t="shared" si="2"/>
        <v>3.6373735698889074</v>
      </c>
    </row>
    <row r="180" spans="1:62" ht="25" customHeight="1" x14ac:dyDescent="0.35">
      <c r="A180" s="148" t="s">
        <v>93</v>
      </c>
      <c r="B180" s="161" t="s">
        <v>373</v>
      </c>
      <c r="C180" s="20" t="s">
        <v>881</v>
      </c>
      <c r="D180" s="20" t="s">
        <v>885</v>
      </c>
      <c r="E180" s="20" t="s">
        <v>321</v>
      </c>
      <c r="F180" s="20">
        <v>58</v>
      </c>
      <c r="G180" s="58" t="s">
        <v>351</v>
      </c>
      <c r="H180" s="149">
        <v>3</v>
      </c>
      <c r="I180" s="186" t="s">
        <v>310</v>
      </c>
      <c r="J180" s="149">
        <v>55</v>
      </c>
      <c r="K180" s="58" t="s">
        <v>351</v>
      </c>
      <c r="L180" s="187">
        <v>0.94827586206896552</v>
      </c>
      <c r="M180" s="58" t="s">
        <v>770</v>
      </c>
      <c r="N180" s="58" t="s">
        <v>778</v>
      </c>
      <c r="O180" s="58" t="s">
        <v>775</v>
      </c>
      <c r="P180" s="58" t="s">
        <v>306</v>
      </c>
      <c r="Q180" s="75" t="s">
        <v>856</v>
      </c>
      <c r="R180" s="203" t="s">
        <v>333</v>
      </c>
      <c r="S180" s="20" t="s">
        <v>278</v>
      </c>
      <c r="T180" s="20">
        <v>439</v>
      </c>
      <c r="U180" s="20">
        <v>15</v>
      </c>
      <c r="V180" s="20">
        <v>2</v>
      </c>
      <c r="W180" s="90">
        <v>67</v>
      </c>
      <c r="X180" s="91">
        <v>0.86567164179104472</v>
      </c>
      <c r="Y180" s="20">
        <v>31</v>
      </c>
      <c r="Z180" s="20">
        <v>35</v>
      </c>
      <c r="AA180" s="20">
        <v>247</v>
      </c>
      <c r="AB180" s="20">
        <v>292</v>
      </c>
      <c r="AC180" s="20">
        <v>10</v>
      </c>
      <c r="AD180" s="20">
        <v>6</v>
      </c>
      <c r="AE180" s="20">
        <v>56</v>
      </c>
      <c r="AF180" s="20">
        <v>39</v>
      </c>
      <c r="AG180" s="20">
        <v>83</v>
      </c>
      <c r="AH180" s="20">
        <v>55</v>
      </c>
      <c r="AI180" s="20">
        <v>20</v>
      </c>
      <c r="AJ180" s="20">
        <v>0</v>
      </c>
      <c r="AK180" s="20">
        <v>139</v>
      </c>
      <c r="AL180" s="20">
        <v>114</v>
      </c>
      <c r="AM180" s="170">
        <v>253</v>
      </c>
      <c r="AN180" s="93">
        <v>2.07462686567164</v>
      </c>
      <c r="AO180" s="93">
        <v>9.2666666666666604</v>
      </c>
      <c r="AP180" s="93">
        <v>69.5</v>
      </c>
      <c r="AQ180" s="93">
        <v>1.70149253731343</v>
      </c>
      <c r="AR180" s="93">
        <v>7.6</v>
      </c>
      <c r="AS180" s="93">
        <v>57</v>
      </c>
      <c r="AT180" s="94">
        <v>3.7761194029850702</v>
      </c>
      <c r="AU180" s="94">
        <v>0.57499999999999996</v>
      </c>
      <c r="AV180" s="106">
        <v>16.8666666666666</v>
      </c>
      <c r="AW180" s="93">
        <v>126.5</v>
      </c>
      <c r="AX180" s="93">
        <v>1.12903225806451</v>
      </c>
      <c r="AY180" s="107">
        <v>0.54940711462450598</v>
      </c>
      <c r="AZ180" s="107">
        <v>3.8666666666666667</v>
      </c>
      <c r="BA180" s="93">
        <v>4.4666666666666668</v>
      </c>
      <c r="BB180" s="108">
        <v>2826</v>
      </c>
      <c r="BC180" s="108">
        <v>13288</v>
      </c>
      <c r="BD180" s="108" t="s">
        <v>474</v>
      </c>
      <c r="BE180" s="108" t="s">
        <v>475</v>
      </c>
      <c r="BF180" s="108">
        <v>946</v>
      </c>
      <c r="BG180" s="108">
        <v>31</v>
      </c>
      <c r="BH180" s="93">
        <v>0.46405919661733613</v>
      </c>
      <c r="BI180" s="109">
        <v>2.3708421797593773E-2</v>
      </c>
      <c r="BJ180" s="243">
        <f t="shared" si="2"/>
        <v>14.046511627906977</v>
      </c>
    </row>
    <row r="181" spans="1:62" ht="25" customHeight="1" x14ac:dyDescent="0.35">
      <c r="A181" s="148" t="s">
        <v>70</v>
      </c>
      <c r="B181" s="161" t="s">
        <v>373</v>
      </c>
      <c r="C181" s="20" t="s">
        <v>881</v>
      </c>
      <c r="D181" s="20" t="s">
        <v>885</v>
      </c>
      <c r="E181" s="20" t="s">
        <v>784</v>
      </c>
      <c r="F181" s="20">
        <v>58</v>
      </c>
      <c r="G181" s="58" t="s">
        <v>351</v>
      </c>
      <c r="H181" s="152">
        <v>1</v>
      </c>
      <c r="I181" s="152" t="s">
        <v>303</v>
      </c>
      <c r="J181" s="149">
        <v>57</v>
      </c>
      <c r="K181" s="58" t="s">
        <v>351</v>
      </c>
      <c r="L181" s="187">
        <v>0.98275862068965514</v>
      </c>
      <c r="M181" s="58" t="s">
        <v>770</v>
      </c>
      <c r="N181" s="58" t="s">
        <v>778</v>
      </c>
      <c r="O181" s="58" t="s">
        <v>775</v>
      </c>
      <c r="P181" s="58" t="s">
        <v>306</v>
      </c>
      <c r="Q181" s="75" t="s">
        <v>857</v>
      </c>
      <c r="R181" s="203" t="s">
        <v>333</v>
      </c>
      <c r="S181" s="20" t="s">
        <v>302</v>
      </c>
      <c r="T181" s="20">
        <v>488</v>
      </c>
      <c r="U181" s="20">
        <v>17</v>
      </c>
      <c r="V181" s="20">
        <v>2</v>
      </c>
      <c r="W181" s="90">
        <v>74</v>
      </c>
      <c r="X181" s="91">
        <v>0.78378378378378377</v>
      </c>
      <c r="Y181" s="20">
        <v>4</v>
      </c>
      <c r="Z181" s="20">
        <v>22</v>
      </c>
      <c r="AA181" s="20">
        <v>28</v>
      </c>
      <c r="AB181" s="20">
        <v>204</v>
      </c>
      <c r="AC181" s="20">
        <v>23</v>
      </c>
      <c r="AD181" s="20">
        <v>5</v>
      </c>
      <c r="AE181" s="20">
        <v>168</v>
      </c>
      <c r="AF181" s="20">
        <v>26</v>
      </c>
      <c r="AG181" s="20">
        <v>45</v>
      </c>
      <c r="AH181" s="20">
        <v>11</v>
      </c>
      <c r="AI181" s="20">
        <v>5</v>
      </c>
      <c r="AJ181" s="20">
        <v>0</v>
      </c>
      <c r="AK181" s="20">
        <v>213</v>
      </c>
      <c r="AL181" s="20">
        <v>42</v>
      </c>
      <c r="AM181" s="170">
        <v>255</v>
      </c>
      <c r="AN181" s="93">
        <v>2.8783783783783701</v>
      </c>
      <c r="AO181" s="93">
        <v>12.529411764705801</v>
      </c>
      <c r="AP181" s="93">
        <v>106.5</v>
      </c>
      <c r="AQ181" s="93">
        <v>0.56756756756756699</v>
      </c>
      <c r="AR181" s="93">
        <v>2.4705882352941102</v>
      </c>
      <c r="AS181" s="93">
        <v>21</v>
      </c>
      <c r="AT181" s="94">
        <v>3.4459459459459398</v>
      </c>
      <c r="AU181" s="94">
        <v>0.5214723926380368</v>
      </c>
      <c r="AV181" s="106">
        <v>15</v>
      </c>
      <c r="AW181" s="93">
        <v>127.5</v>
      </c>
      <c r="AX181" s="93">
        <v>5.5</v>
      </c>
      <c r="AY181" s="107">
        <v>0.83529411764705885</v>
      </c>
      <c r="AZ181" s="107">
        <v>3.4117647058823528</v>
      </c>
      <c r="BA181" s="93">
        <v>4.3529411764705879</v>
      </c>
      <c r="BB181" s="108">
        <v>882</v>
      </c>
      <c r="BC181" s="108">
        <v>3814</v>
      </c>
      <c r="BD181" s="108" t="s">
        <v>420</v>
      </c>
      <c r="BE181" s="108" t="s">
        <v>421</v>
      </c>
      <c r="BF181" s="108">
        <v>504</v>
      </c>
      <c r="BG181" s="108">
        <v>16</v>
      </c>
      <c r="BH181" s="93">
        <v>0.96825396825396826</v>
      </c>
      <c r="BI181" s="109">
        <v>8.390022675736962E-2</v>
      </c>
      <c r="BJ181" s="243">
        <f t="shared" si="2"/>
        <v>7.5674603174603172</v>
      </c>
    </row>
    <row r="182" spans="1:62" ht="25" customHeight="1" x14ac:dyDescent="0.35">
      <c r="A182" s="148" t="s">
        <v>88</v>
      </c>
      <c r="B182" s="161" t="s">
        <v>373</v>
      </c>
      <c r="C182" s="20" t="s">
        <v>881</v>
      </c>
      <c r="D182" s="20" t="s">
        <v>328</v>
      </c>
      <c r="E182" s="20" t="s">
        <v>313</v>
      </c>
      <c r="F182" s="20">
        <v>16</v>
      </c>
      <c r="G182" s="58" t="s">
        <v>351</v>
      </c>
      <c r="H182" s="149">
        <v>4</v>
      </c>
      <c r="I182" s="186" t="s">
        <v>310</v>
      </c>
      <c r="J182" s="149">
        <v>12</v>
      </c>
      <c r="K182" s="58" t="s">
        <v>351</v>
      </c>
      <c r="L182" s="187">
        <v>0.75</v>
      </c>
      <c r="M182" s="58" t="s">
        <v>770</v>
      </c>
      <c r="N182" s="58" t="s">
        <v>771</v>
      </c>
      <c r="O182" s="58" t="s">
        <v>775</v>
      </c>
      <c r="P182" s="58" t="s">
        <v>777</v>
      </c>
      <c r="Q182" s="75" t="s">
        <v>861</v>
      </c>
      <c r="R182" s="203" t="s">
        <v>333</v>
      </c>
      <c r="S182" s="20" t="s">
        <v>278</v>
      </c>
      <c r="T182" s="20">
        <v>516</v>
      </c>
      <c r="U182" s="20">
        <v>17</v>
      </c>
      <c r="V182" s="20">
        <v>2</v>
      </c>
      <c r="W182" s="90">
        <v>24</v>
      </c>
      <c r="X182" s="91">
        <v>0.66666666666666663</v>
      </c>
      <c r="Y182" s="20">
        <v>56</v>
      </c>
      <c r="Z182" s="20">
        <v>59</v>
      </c>
      <c r="AA182" s="20">
        <v>239</v>
      </c>
      <c r="AB182" s="20">
        <v>280</v>
      </c>
      <c r="AC182" s="20">
        <v>5</v>
      </c>
      <c r="AD182" s="20">
        <v>2</v>
      </c>
      <c r="AE182" s="20">
        <v>47</v>
      </c>
      <c r="AF182" s="20">
        <v>22</v>
      </c>
      <c r="AG182" s="20">
        <v>30</v>
      </c>
      <c r="AH182" s="20">
        <v>14</v>
      </c>
      <c r="AI182" s="20">
        <v>8</v>
      </c>
      <c r="AJ182" s="20">
        <v>0</v>
      </c>
      <c r="AK182" s="20">
        <v>77</v>
      </c>
      <c r="AL182" s="20">
        <v>44</v>
      </c>
      <c r="AM182" s="170">
        <v>121</v>
      </c>
      <c r="AN182" s="93">
        <v>3.2083333333333299</v>
      </c>
      <c r="AO182" s="93">
        <v>4.5294117647058796</v>
      </c>
      <c r="AP182" s="93">
        <v>38.5</v>
      </c>
      <c r="AQ182" s="93">
        <v>1.8333333333333299</v>
      </c>
      <c r="AR182" s="93">
        <v>2.5882352941176401</v>
      </c>
      <c r="AS182" s="93">
        <v>22</v>
      </c>
      <c r="AT182" s="94">
        <v>5.0416666666666599</v>
      </c>
      <c r="AU182" s="94">
        <v>0.23404255319148937</v>
      </c>
      <c r="AV182" s="106">
        <v>7.1176470588235201</v>
      </c>
      <c r="AW182" s="93">
        <v>60.5</v>
      </c>
      <c r="AX182" s="93">
        <v>1.0535714285714199</v>
      </c>
      <c r="AY182" s="107">
        <v>0.63636363636363635</v>
      </c>
      <c r="AZ182" s="107">
        <v>0.94117647058823528</v>
      </c>
      <c r="BA182" s="93">
        <v>1.411764705882353</v>
      </c>
      <c r="BB182" s="108">
        <v>454</v>
      </c>
      <c r="BC182" s="108">
        <v>1455</v>
      </c>
      <c r="BD182" s="108" t="s">
        <v>460</v>
      </c>
      <c r="BE182" s="108" t="s">
        <v>461</v>
      </c>
      <c r="BF182" s="108">
        <v>1148</v>
      </c>
      <c r="BG182" s="108">
        <v>37</v>
      </c>
      <c r="BH182" s="93">
        <v>0.44947735191637633</v>
      </c>
      <c r="BI182" s="109">
        <v>5.2863436123348019E-2</v>
      </c>
      <c r="BJ182" s="243">
        <f t="shared" si="2"/>
        <v>1.2674216027874565</v>
      </c>
    </row>
    <row r="183" spans="1:62" ht="25" customHeight="1" x14ac:dyDescent="0.35">
      <c r="A183" s="148" t="s">
        <v>118</v>
      </c>
      <c r="B183" s="161" t="s">
        <v>373</v>
      </c>
      <c r="C183" s="20" t="s">
        <v>881</v>
      </c>
      <c r="D183" s="20" t="s">
        <v>885</v>
      </c>
      <c r="E183" s="20" t="s">
        <v>320</v>
      </c>
      <c r="F183" s="20">
        <v>16</v>
      </c>
      <c r="G183" s="58" t="s">
        <v>351</v>
      </c>
      <c r="H183" s="149">
        <v>6</v>
      </c>
      <c r="I183" s="186" t="s">
        <v>310</v>
      </c>
      <c r="J183" s="149">
        <v>10</v>
      </c>
      <c r="K183" s="58" t="s">
        <v>332</v>
      </c>
      <c r="L183" s="187">
        <v>0.625</v>
      </c>
      <c r="M183" s="58" t="s">
        <v>770</v>
      </c>
      <c r="N183" s="58" t="s">
        <v>771</v>
      </c>
      <c r="O183" s="58" t="s">
        <v>775</v>
      </c>
      <c r="P183" s="58" t="s">
        <v>777</v>
      </c>
      <c r="Q183" s="75" t="s">
        <v>858</v>
      </c>
      <c r="R183" s="203" t="s">
        <v>333</v>
      </c>
      <c r="S183" s="20" t="s">
        <v>278</v>
      </c>
      <c r="T183" s="20">
        <v>689</v>
      </c>
      <c r="U183" s="20">
        <v>23</v>
      </c>
      <c r="V183" s="20">
        <v>2</v>
      </c>
      <c r="W183" s="90">
        <v>18</v>
      </c>
      <c r="X183" s="91">
        <v>0.88888888888888884</v>
      </c>
      <c r="Y183" s="20">
        <v>51</v>
      </c>
      <c r="Z183" s="20">
        <v>18</v>
      </c>
      <c r="AA183" s="20">
        <v>430</v>
      </c>
      <c r="AB183" s="20">
        <v>155</v>
      </c>
      <c r="AC183" s="20">
        <v>63</v>
      </c>
      <c r="AD183" s="20">
        <v>96</v>
      </c>
      <c r="AE183" s="20">
        <v>489</v>
      </c>
      <c r="AF183" s="20">
        <v>767</v>
      </c>
      <c r="AG183" s="20">
        <v>4</v>
      </c>
      <c r="AH183" s="20">
        <v>1</v>
      </c>
      <c r="AI183" s="20">
        <v>6</v>
      </c>
      <c r="AJ183" s="20">
        <v>0</v>
      </c>
      <c r="AK183" s="20">
        <v>493</v>
      </c>
      <c r="AL183" s="20">
        <v>774</v>
      </c>
      <c r="AM183" s="170">
        <v>1267</v>
      </c>
      <c r="AN183" s="93">
        <v>27.3888888888888</v>
      </c>
      <c r="AO183" s="93">
        <v>21.434782608695599</v>
      </c>
      <c r="AP183" s="93">
        <v>246.5</v>
      </c>
      <c r="AQ183" s="93">
        <v>43</v>
      </c>
      <c r="AR183" s="93">
        <v>33.652173913043399</v>
      </c>
      <c r="AS183" s="93">
        <v>387</v>
      </c>
      <c r="AT183" s="94">
        <v>70.3888888888888</v>
      </c>
      <c r="AU183" s="94">
        <v>1.836231884057971</v>
      </c>
      <c r="AV183" s="106">
        <v>55.086956521739097</v>
      </c>
      <c r="AW183" s="93">
        <v>633.5</v>
      </c>
      <c r="AX183" s="93">
        <v>0.35294117647058798</v>
      </c>
      <c r="AY183" s="107">
        <v>0.38910812943962114</v>
      </c>
      <c r="AZ183" s="107">
        <v>0.69565217391304346</v>
      </c>
      <c r="BA183" s="93">
        <v>0.78260869565217395</v>
      </c>
      <c r="BB183" s="108">
        <v>591</v>
      </c>
      <c r="BC183" s="108">
        <v>19789</v>
      </c>
      <c r="BD183" s="108" t="s">
        <v>533</v>
      </c>
      <c r="BE183" s="108" t="s">
        <v>534</v>
      </c>
      <c r="BF183" s="108">
        <v>1204</v>
      </c>
      <c r="BG183" s="108">
        <v>39</v>
      </c>
      <c r="BH183" s="93">
        <v>0.57225913621262459</v>
      </c>
      <c r="BI183" s="109">
        <v>3.0456852791878174E-2</v>
      </c>
      <c r="BJ183" s="243">
        <f t="shared" si="2"/>
        <v>16.436046511627907</v>
      </c>
    </row>
    <row r="184" spans="1:62" ht="25" customHeight="1" x14ac:dyDescent="0.35">
      <c r="A184" s="153" t="s">
        <v>169</v>
      </c>
      <c r="B184" s="161" t="s">
        <v>373</v>
      </c>
      <c r="C184" s="20" t="s">
        <v>881</v>
      </c>
      <c r="D184" s="20" t="s">
        <v>885</v>
      </c>
      <c r="E184" s="20" t="s">
        <v>322</v>
      </c>
      <c r="F184" s="20">
        <v>11</v>
      </c>
      <c r="G184" s="58" t="s">
        <v>351</v>
      </c>
      <c r="H184" s="150">
        <v>2</v>
      </c>
      <c r="I184" s="149" t="s">
        <v>309</v>
      </c>
      <c r="J184" s="150">
        <v>9</v>
      </c>
      <c r="K184" s="58" t="s">
        <v>332</v>
      </c>
      <c r="L184" s="187">
        <v>0.81818181818181823</v>
      </c>
      <c r="M184" s="58" t="s">
        <v>770</v>
      </c>
      <c r="N184" s="58" t="s">
        <v>771</v>
      </c>
      <c r="O184" s="58" t="s">
        <v>775</v>
      </c>
      <c r="P184" s="58" t="s">
        <v>777</v>
      </c>
      <c r="Q184" s="75" t="s">
        <v>915</v>
      </c>
      <c r="R184" s="203" t="s">
        <v>333</v>
      </c>
      <c r="S184" s="20" t="s">
        <v>278</v>
      </c>
      <c r="T184" s="20">
        <v>722</v>
      </c>
      <c r="U184" s="20">
        <v>24</v>
      </c>
      <c r="V184" s="20">
        <v>2</v>
      </c>
      <c r="W184" s="90">
        <v>27</v>
      </c>
      <c r="X184" s="91">
        <v>0.40740740740740738</v>
      </c>
      <c r="Y184" s="20">
        <v>24</v>
      </c>
      <c r="Z184" s="20">
        <v>26</v>
      </c>
      <c r="AA184" s="20">
        <v>190</v>
      </c>
      <c r="AB184" s="20">
        <v>210</v>
      </c>
      <c r="AC184" s="20">
        <v>8</v>
      </c>
      <c r="AD184" s="20">
        <v>6</v>
      </c>
      <c r="AE184" s="20">
        <v>62</v>
      </c>
      <c r="AF184" s="20">
        <v>52</v>
      </c>
      <c r="AG184" s="20">
        <v>21</v>
      </c>
      <c r="AH184" s="20">
        <v>11</v>
      </c>
      <c r="AI184" s="20">
        <v>2</v>
      </c>
      <c r="AJ184" s="20">
        <v>0</v>
      </c>
      <c r="AK184" s="20">
        <v>83</v>
      </c>
      <c r="AL184" s="20">
        <v>65</v>
      </c>
      <c r="AM184" s="170">
        <v>148</v>
      </c>
      <c r="AN184" s="93">
        <v>3.07407407407407</v>
      </c>
      <c r="AO184" s="93">
        <v>3.4583333333333299</v>
      </c>
      <c r="AP184" s="93">
        <v>41.5</v>
      </c>
      <c r="AQ184" s="93">
        <v>2.4074074074073999</v>
      </c>
      <c r="AR184" s="93">
        <v>2.7083333333333299</v>
      </c>
      <c r="AS184" s="93">
        <v>32.5</v>
      </c>
      <c r="AT184" s="94">
        <v>5.4814814814814801</v>
      </c>
      <c r="AU184" s="94">
        <v>0.20470262793914246</v>
      </c>
      <c r="AV184" s="106">
        <v>6.1666666666666599</v>
      </c>
      <c r="AW184" s="93">
        <v>74</v>
      </c>
      <c r="AX184" s="93">
        <v>1.0833333333333299</v>
      </c>
      <c r="AY184" s="107">
        <v>0.56081081081081086</v>
      </c>
      <c r="AZ184" s="107">
        <v>0.45833333333333331</v>
      </c>
      <c r="BA184" s="93">
        <v>1.125</v>
      </c>
      <c r="BB184" s="108">
        <v>1477</v>
      </c>
      <c r="BC184" s="108">
        <v>12473</v>
      </c>
      <c r="BD184" s="108" t="s">
        <v>643</v>
      </c>
      <c r="BE184" s="108" t="s">
        <v>644</v>
      </c>
      <c r="BF184" s="108">
        <v>1501</v>
      </c>
      <c r="BG184" s="108">
        <v>49</v>
      </c>
      <c r="BH184" s="93">
        <v>0.48101265822784811</v>
      </c>
      <c r="BI184" s="109">
        <v>1.8280297901150981E-2</v>
      </c>
      <c r="BJ184" s="243">
        <f t="shared" si="2"/>
        <v>8.3097934710193204</v>
      </c>
    </row>
    <row r="185" spans="1:62" ht="25" customHeight="1" x14ac:dyDescent="0.35">
      <c r="A185" s="148" t="s">
        <v>161</v>
      </c>
      <c r="B185" s="161" t="s">
        <v>373</v>
      </c>
      <c r="C185" s="20" t="s">
        <v>881</v>
      </c>
      <c r="D185" s="20" t="s">
        <v>885</v>
      </c>
      <c r="E185" s="20" t="s">
        <v>321</v>
      </c>
      <c r="F185" s="20">
        <v>48</v>
      </c>
      <c r="G185" s="58" t="s">
        <v>351</v>
      </c>
      <c r="H185" s="149">
        <v>7</v>
      </c>
      <c r="I185" s="186" t="s">
        <v>310</v>
      </c>
      <c r="J185" s="149">
        <v>41</v>
      </c>
      <c r="K185" s="58" t="s">
        <v>351</v>
      </c>
      <c r="L185" s="187">
        <v>0.85416666666666663</v>
      </c>
      <c r="M185" s="58" t="s">
        <v>770</v>
      </c>
      <c r="N185" s="58" t="s">
        <v>771</v>
      </c>
      <c r="O185" s="58" t="s">
        <v>781</v>
      </c>
      <c r="P185" s="58" t="s">
        <v>777</v>
      </c>
      <c r="Q185" s="75" t="s">
        <v>859</v>
      </c>
      <c r="R185" s="203" t="s">
        <v>333</v>
      </c>
      <c r="S185" s="20" t="s">
        <v>278</v>
      </c>
      <c r="T185" s="20">
        <v>847</v>
      </c>
      <c r="U185" s="20">
        <v>28</v>
      </c>
      <c r="V185" s="20">
        <v>3</v>
      </c>
      <c r="W185" s="90">
        <v>52</v>
      </c>
      <c r="X185" s="91">
        <v>0.92307692307692313</v>
      </c>
      <c r="Y185" s="20">
        <v>23</v>
      </c>
      <c r="Z185" s="20">
        <v>22</v>
      </c>
      <c r="AA185" s="20">
        <v>208</v>
      </c>
      <c r="AB185" s="20">
        <v>185</v>
      </c>
      <c r="AC185" s="20">
        <v>26</v>
      </c>
      <c r="AD185" s="20">
        <v>27</v>
      </c>
      <c r="AE185" s="20">
        <v>169</v>
      </c>
      <c r="AF185" s="20">
        <v>207</v>
      </c>
      <c r="AG185" s="20">
        <v>76</v>
      </c>
      <c r="AH185" s="20">
        <v>61</v>
      </c>
      <c r="AI185" s="20">
        <v>15</v>
      </c>
      <c r="AJ185" s="20">
        <v>9</v>
      </c>
      <c r="AK185" s="20">
        <v>245</v>
      </c>
      <c r="AL185" s="20">
        <v>292</v>
      </c>
      <c r="AM185" s="170">
        <v>537</v>
      </c>
      <c r="AN185" s="93">
        <v>4.7115384615384599</v>
      </c>
      <c r="AO185" s="93">
        <v>8.75</v>
      </c>
      <c r="AP185" s="93">
        <v>81.6666666666666</v>
      </c>
      <c r="AQ185" s="93">
        <v>5.6153846153846096</v>
      </c>
      <c r="AR185" s="93">
        <v>10.4285714285714</v>
      </c>
      <c r="AS185" s="93">
        <v>97.3333333333333</v>
      </c>
      <c r="AT185" s="94">
        <v>10.326923076923</v>
      </c>
      <c r="AU185" s="94">
        <v>0.63325471698113212</v>
      </c>
      <c r="AV185" s="106">
        <v>19.178571428571399</v>
      </c>
      <c r="AW185" s="93">
        <v>179</v>
      </c>
      <c r="AX185" s="93">
        <v>0.95652173913043403</v>
      </c>
      <c r="AY185" s="107">
        <v>0.45623836126629425</v>
      </c>
      <c r="AZ185" s="107">
        <v>1.7142857142857142</v>
      </c>
      <c r="BA185" s="93">
        <v>1.8571428571428572</v>
      </c>
      <c r="BB185" s="108">
        <v>851</v>
      </c>
      <c r="BC185" s="108">
        <v>4201</v>
      </c>
      <c r="BD185" s="108" t="s">
        <v>627</v>
      </c>
      <c r="BE185" s="108" t="s">
        <v>628</v>
      </c>
      <c r="BF185" s="108">
        <v>1217</v>
      </c>
      <c r="BG185" s="108">
        <v>40</v>
      </c>
      <c r="BH185" s="93">
        <v>0.69597370583401807</v>
      </c>
      <c r="BI185" s="109">
        <v>6.1104582843713277E-2</v>
      </c>
      <c r="BJ185" s="243">
        <f t="shared" si="2"/>
        <v>3.4519309778142975</v>
      </c>
    </row>
    <row r="186" spans="1:62" ht="25" customHeight="1" x14ac:dyDescent="0.35">
      <c r="A186" s="148" t="s">
        <v>194</v>
      </c>
      <c r="B186" s="161" t="s">
        <v>373</v>
      </c>
      <c r="C186" s="20" t="s">
        <v>881</v>
      </c>
      <c r="D186" s="20" t="s">
        <v>885</v>
      </c>
      <c r="E186" s="20" t="s">
        <v>784</v>
      </c>
      <c r="F186" s="20">
        <v>39</v>
      </c>
      <c r="G186" s="58" t="s">
        <v>351</v>
      </c>
      <c r="H186" s="149">
        <v>9</v>
      </c>
      <c r="I186" s="186" t="s">
        <v>310</v>
      </c>
      <c r="J186" s="149">
        <v>30</v>
      </c>
      <c r="K186" s="58" t="s">
        <v>351</v>
      </c>
      <c r="L186" s="187">
        <v>0.76923076923076927</v>
      </c>
      <c r="M186" s="58" t="s">
        <v>780</v>
      </c>
      <c r="N186" s="58" t="s">
        <v>778</v>
      </c>
      <c r="O186" s="58" t="s">
        <v>781</v>
      </c>
      <c r="P186" s="58" t="s">
        <v>777</v>
      </c>
      <c r="Q186" s="75" t="s">
        <v>860</v>
      </c>
      <c r="R186" s="203" t="s">
        <v>333</v>
      </c>
      <c r="S186" s="20" t="s">
        <v>302</v>
      </c>
      <c r="T186" s="20">
        <v>1033</v>
      </c>
      <c r="U186" s="20">
        <v>34</v>
      </c>
      <c r="V186" s="20">
        <v>3</v>
      </c>
      <c r="W186" s="90">
        <v>46</v>
      </c>
      <c r="X186" s="91">
        <v>0.84782608695652173</v>
      </c>
      <c r="Y186" s="20">
        <v>29</v>
      </c>
      <c r="Z186" s="20">
        <v>59</v>
      </c>
      <c r="AA186" s="20">
        <v>257</v>
      </c>
      <c r="AB186" s="20">
        <v>575</v>
      </c>
      <c r="AC186" s="20">
        <v>30</v>
      </c>
      <c r="AD186" s="20">
        <v>0</v>
      </c>
      <c r="AE186" s="20">
        <v>266</v>
      </c>
      <c r="AF186" s="20">
        <v>0</v>
      </c>
      <c r="AG186" s="20">
        <v>58</v>
      </c>
      <c r="AH186" s="20">
        <v>6</v>
      </c>
      <c r="AI186" s="20">
        <v>42</v>
      </c>
      <c r="AJ186" s="20">
        <v>0</v>
      </c>
      <c r="AK186" s="20">
        <v>324</v>
      </c>
      <c r="AL186" s="20">
        <v>48</v>
      </c>
      <c r="AM186" s="170">
        <v>372</v>
      </c>
      <c r="AN186" s="93">
        <v>7.0434782608695601</v>
      </c>
      <c r="AO186" s="93">
        <v>9.5294117647058805</v>
      </c>
      <c r="AP186" s="93">
        <v>108</v>
      </c>
      <c r="AQ186" s="93">
        <v>1.0434782608695601</v>
      </c>
      <c r="AR186" s="93">
        <v>1.4117647058823499</v>
      </c>
      <c r="AS186" s="93">
        <v>16</v>
      </c>
      <c r="AT186" s="94">
        <v>8.0869565217391308</v>
      </c>
      <c r="AU186" s="94">
        <v>0.35976789168278528</v>
      </c>
      <c r="AV186" s="106">
        <v>10.9411764705882</v>
      </c>
      <c r="AW186" s="93">
        <v>124</v>
      </c>
      <c r="AX186" s="93">
        <v>2.0344827586206802</v>
      </c>
      <c r="AY186" s="107">
        <v>0.87096774193548387</v>
      </c>
      <c r="AZ186" s="107">
        <v>1.1470588235294117</v>
      </c>
      <c r="BA186" s="93">
        <v>1.3529411764705883</v>
      </c>
      <c r="BB186" s="108">
        <v>750</v>
      </c>
      <c r="BC186" s="108">
        <v>5461</v>
      </c>
      <c r="BD186" s="108" t="s">
        <v>703</v>
      </c>
      <c r="BE186" s="108" t="s">
        <v>704</v>
      </c>
      <c r="BF186" s="108">
        <v>2253</v>
      </c>
      <c r="BG186" s="108">
        <v>74</v>
      </c>
      <c r="BH186" s="93">
        <v>0.45849977807367953</v>
      </c>
      <c r="BI186" s="109">
        <v>6.133333333333333E-2</v>
      </c>
      <c r="BJ186" s="243">
        <f t="shared" si="2"/>
        <v>2.4238792720816691</v>
      </c>
    </row>
    <row r="187" spans="1:62" ht="25" customHeight="1" x14ac:dyDescent="0.35">
      <c r="A187" s="155" t="s">
        <v>222</v>
      </c>
      <c r="B187" s="161" t="s">
        <v>373</v>
      </c>
      <c r="C187" s="20" t="s">
        <v>881</v>
      </c>
      <c r="D187" s="20" t="s">
        <v>885</v>
      </c>
      <c r="E187" s="20" t="s">
        <v>313</v>
      </c>
      <c r="F187" s="20">
        <v>10</v>
      </c>
      <c r="G187" s="58" t="s">
        <v>332</v>
      </c>
      <c r="H187" s="149">
        <v>4</v>
      </c>
      <c r="I187" s="186" t="s">
        <v>310</v>
      </c>
      <c r="J187" s="149">
        <v>6</v>
      </c>
      <c r="K187" s="58" t="s">
        <v>332</v>
      </c>
      <c r="L187" s="187">
        <v>0.6</v>
      </c>
      <c r="M187" s="58" t="s">
        <v>770</v>
      </c>
      <c r="N187" s="58" t="s">
        <v>771</v>
      </c>
      <c r="O187" s="58" t="s">
        <v>775</v>
      </c>
      <c r="P187" s="58" t="s">
        <v>777</v>
      </c>
      <c r="Q187" s="75" t="s">
        <v>858</v>
      </c>
      <c r="R187" s="203" t="s">
        <v>333</v>
      </c>
      <c r="S187" s="20" t="s">
        <v>295</v>
      </c>
      <c r="T187" s="20">
        <v>1054</v>
      </c>
      <c r="U187" s="20">
        <v>35</v>
      </c>
      <c r="V187" s="20">
        <v>3</v>
      </c>
      <c r="W187" s="90">
        <v>15</v>
      </c>
      <c r="X187" s="91">
        <v>0.66666666666666663</v>
      </c>
      <c r="Y187" s="20">
        <v>11</v>
      </c>
      <c r="Z187" s="20">
        <v>12</v>
      </c>
      <c r="AA187" s="20">
        <v>51</v>
      </c>
      <c r="AB187" s="20">
        <v>55</v>
      </c>
      <c r="AC187" s="20">
        <v>37</v>
      </c>
      <c r="AD187" s="20">
        <v>36</v>
      </c>
      <c r="AE187" s="20">
        <v>169</v>
      </c>
      <c r="AF187" s="20">
        <v>165</v>
      </c>
      <c r="AG187" s="20">
        <v>1</v>
      </c>
      <c r="AH187" s="20">
        <v>1</v>
      </c>
      <c r="AI187" s="20">
        <v>22</v>
      </c>
      <c r="AJ187" s="20">
        <v>0</v>
      </c>
      <c r="AK187" s="20">
        <v>170</v>
      </c>
      <c r="AL187" s="20">
        <v>188</v>
      </c>
      <c r="AM187" s="170">
        <v>358</v>
      </c>
      <c r="AN187" s="93">
        <v>11.3333333333333</v>
      </c>
      <c r="AO187" s="93">
        <v>4.8571428571428497</v>
      </c>
      <c r="AP187" s="93">
        <v>56.6666666666666</v>
      </c>
      <c r="AQ187" s="93">
        <v>12.533333333333299</v>
      </c>
      <c r="AR187" s="93">
        <v>5.3714285714285701</v>
      </c>
      <c r="AS187" s="93">
        <v>62.6666666666666</v>
      </c>
      <c r="AT187" s="94">
        <v>23.8666666666666</v>
      </c>
      <c r="AU187" s="94">
        <v>0.33933649289099527</v>
      </c>
      <c r="AV187" s="106">
        <v>10.228571428571399</v>
      </c>
      <c r="AW187" s="93">
        <v>119.333333333333</v>
      </c>
      <c r="AX187" s="93">
        <v>1.0909090909090899</v>
      </c>
      <c r="AY187" s="107">
        <v>0.47486033519553073</v>
      </c>
      <c r="AZ187" s="107">
        <v>0.2857142857142857</v>
      </c>
      <c r="BA187" s="93">
        <v>0.42857142857142855</v>
      </c>
      <c r="BB187" s="108">
        <v>79</v>
      </c>
      <c r="BC187" s="108">
        <v>265</v>
      </c>
      <c r="BD187" s="108" t="s">
        <v>400</v>
      </c>
      <c r="BE187" s="108" t="s">
        <v>401</v>
      </c>
      <c r="BF187" s="108">
        <v>1087</v>
      </c>
      <c r="BG187" s="108">
        <v>35</v>
      </c>
      <c r="BH187" s="93">
        <v>0.96964121435142592</v>
      </c>
      <c r="BI187" s="109">
        <v>0.189873417721519</v>
      </c>
      <c r="BJ187" s="243">
        <f t="shared" si="2"/>
        <v>0.24379024839006438</v>
      </c>
    </row>
    <row r="188" spans="1:62" ht="25" customHeight="1" x14ac:dyDescent="0.35">
      <c r="A188" s="148" t="s">
        <v>87</v>
      </c>
      <c r="B188" s="161" t="s">
        <v>373</v>
      </c>
      <c r="C188" s="20" t="s">
        <v>873</v>
      </c>
      <c r="D188" s="20" t="s">
        <v>885</v>
      </c>
      <c r="E188" s="20" t="s">
        <v>784</v>
      </c>
      <c r="F188" s="20">
        <v>23</v>
      </c>
      <c r="G188" s="58" t="s">
        <v>351</v>
      </c>
      <c r="H188" s="149">
        <v>7</v>
      </c>
      <c r="I188" s="186" t="s">
        <v>310</v>
      </c>
      <c r="J188" s="149">
        <v>16</v>
      </c>
      <c r="K188" s="58" t="s">
        <v>351</v>
      </c>
      <c r="L188" s="187">
        <v>0.69565217391304346</v>
      </c>
      <c r="M188" s="58" t="s">
        <v>770</v>
      </c>
      <c r="N188" s="58" t="s">
        <v>771</v>
      </c>
      <c r="O188" s="58" t="s">
        <v>775</v>
      </c>
      <c r="P188" s="58" t="s">
        <v>777</v>
      </c>
      <c r="Q188" s="75" t="s">
        <v>861</v>
      </c>
      <c r="R188" s="203" t="s">
        <v>333</v>
      </c>
      <c r="S188" s="20" t="s">
        <v>278</v>
      </c>
      <c r="T188" s="20">
        <v>1125</v>
      </c>
      <c r="U188" s="20">
        <v>37</v>
      </c>
      <c r="V188" s="20">
        <v>4</v>
      </c>
      <c r="W188" s="90">
        <v>29</v>
      </c>
      <c r="X188" s="91">
        <v>0.7931034482758621</v>
      </c>
      <c r="Y188" s="20">
        <v>37</v>
      </c>
      <c r="Z188" s="20">
        <v>60</v>
      </c>
      <c r="AA188" s="20">
        <v>179</v>
      </c>
      <c r="AB188" s="20">
        <v>279</v>
      </c>
      <c r="AC188" s="20">
        <v>31</v>
      </c>
      <c r="AD188" s="20">
        <v>8</v>
      </c>
      <c r="AE188" s="20">
        <v>107</v>
      </c>
      <c r="AF188" s="20">
        <v>19</v>
      </c>
      <c r="AG188" s="20">
        <v>33</v>
      </c>
      <c r="AH188" s="20">
        <v>21</v>
      </c>
      <c r="AI188" s="20">
        <v>7</v>
      </c>
      <c r="AJ188" s="20">
        <v>2</v>
      </c>
      <c r="AK188" s="20">
        <v>140</v>
      </c>
      <c r="AL188" s="20">
        <v>49</v>
      </c>
      <c r="AM188" s="170">
        <v>189</v>
      </c>
      <c r="AN188" s="93">
        <v>4.8275862068965498</v>
      </c>
      <c r="AO188" s="93">
        <v>3.7837837837837802</v>
      </c>
      <c r="AP188" s="93">
        <v>35</v>
      </c>
      <c r="AQ188" s="93">
        <v>1.68965517241379</v>
      </c>
      <c r="AR188" s="93">
        <v>1.3243243243243199</v>
      </c>
      <c r="AS188" s="93">
        <v>12.25</v>
      </c>
      <c r="AT188" s="94">
        <v>6.5172413793103399</v>
      </c>
      <c r="AU188" s="94">
        <v>0.16785079928952043</v>
      </c>
      <c r="AV188" s="106">
        <v>5.1081081081080999</v>
      </c>
      <c r="AW188" s="93">
        <v>47.25</v>
      </c>
      <c r="AX188" s="93">
        <v>1.6216216216216199</v>
      </c>
      <c r="AY188" s="107">
        <v>0.7407407407407407</v>
      </c>
      <c r="AZ188" s="107">
        <v>0.6216216216216216</v>
      </c>
      <c r="BA188" s="93">
        <v>0.78378378378378377</v>
      </c>
      <c r="BB188" s="108">
        <v>3008</v>
      </c>
      <c r="BC188" s="108">
        <v>17514</v>
      </c>
      <c r="BD188" s="108" t="s">
        <v>458</v>
      </c>
      <c r="BE188" s="108" t="s">
        <v>459</v>
      </c>
      <c r="BF188" s="108">
        <v>3622</v>
      </c>
      <c r="BG188" s="108">
        <v>119</v>
      </c>
      <c r="BH188" s="93">
        <v>0.31060187741579237</v>
      </c>
      <c r="BI188" s="109">
        <v>9.6409574468085107E-3</v>
      </c>
      <c r="BJ188" s="243">
        <f t="shared" si="2"/>
        <v>4.8354500276090562</v>
      </c>
    </row>
    <row r="189" spans="1:62" ht="25" customHeight="1" x14ac:dyDescent="0.35">
      <c r="A189" s="148" t="s">
        <v>44</v>
      </c>
      <c r="B189" s="161" t="s">
        <v>373</v>
      </c>
      <c r="C189" s="20" t="s">
        <v>873</v>
      </c>
      <c r="D189" s="20" t="s">
        <v>885</v>
      </c>
      <c r="E189" s="20" t="s">
        <v>321</v>
      </c>
      <c r="F189" s="20">
        <v>20</v>
      </c>
      <c r="G189" s="58" t="s">
        <v>351</v>
      </c>
      <c r="H189" s="149">
        <v>5</v>
      </c>
      <c r="I189" s="186" t="s">
        <v>310</v>
      </c>
      <c r="J189" s="149">
        <v>15</v>
      </c>
      <c r="K189" s="58" t="s">
        <v>351</v>
      </c>
      <c r="L189" s="187">
        <v>0.75</v>
      </c>
      <c r="M189" s="58" t="s">
        <v>780</v>
      </c>
      <c r="N189" s="58" t="s">
        <v>778</v>
      </c>
      <c r="O189" s="58" t="s">
        <v>781</v>
      </c>
      <c r="P189" s="58" t="s">
        <v>304</v>
      </c>
      <c r="Q189" s="75" t="s">
        <v>863</v>
      </c>
      <c r="R189" s="203" t="s">
        <v>333</v>
      </c>
      <c r="S189" s="20" t="s">
        <v>278</v>
      </c>
      <c r="T189" s="20">
        <v>1257</v>
      </c>
      <c r="U189" s="20">
        <v>42</v>
      </c>
      <c r="V189" s="20">
        <v>4</v>
      </c>
      <c r="W189" s="90">
        <v>26</v>
      </c>
      <c r="X189" s="91">
        <v>0.76923076923076927</v>
      </c>
      <c r="Y189" s="20">
        <v>17</v>
      </c>
      <c r="Z189" s="20">
        <v>28</v>
      </c>
      <c r="AA189" s="20">
        <v>71</v>
      </c>
      <c r="AB189" s="20">
        <v>143</v>
      </c>
      <c r="AC189" s="20">
        <v>26</v>
      </c>
      <c r="AD189" s="20">
        <v>15</v>
      </c>
      <c r="AE189" s="20">
        <v>97</v>
      </c>
      <c r="AF189" s="20">
        <v>59</v>
      </c>
      <c r="AG189" s="20">
        <v>53</v>
      </c>
      <c r="AH189" s="20">
        <v>19</v>
      </c>
      <c r="AI189" s="20">
        <v>17</v>
      </c>
      <c r="AJ189" s="20">
        <v>0</v>
      </c>
      <c r="AK189" s="20">
        <v>150</v>
      </c>
      <c r="AL189" s="20">
        <v>95</v>
      </c>
      <c r="AM189" s="170">
        <v>245</v>
      </c>
      <c r="AN189" s="93">
        <v>5.7692307692307603</v>
      </c>
      <c r="AO189" s="93">
        <v>3.5714285714285698</v>
      </c>
      <c r="AP189" s="93">
        <v>37.5</v>
      </c>
      <c r="AQ189" s="93">
        <v>3.6538461538461502</v>
      </c>
      <c r="AR189" s="93">
        <v>2.2619047619047601</v>
      </c>
      <c r="AS189" s="93">
        <v>23.75</v>
      </c>
      <c r="AT189" s="94">
        <v>9.4230769230769198</v>
      </c>
      <c r="AU189" s="94">
        <v>0.19475357710651828</v>
      </c>
      <c r="AV189" s="106">
        <v>5.8333333333333304</v>
      </c>
      <c r="AW189" s="93">
        <v>61.25</v>
      </c>
      <c r="AX189" s="93">
        <v>1.6470588235294099</v>
      </c>
      <c r="AY189" s="107">
        <v>0.61224489795918369</v>
      </c>
      <c r="AZ189" s="107">
        <v>0.47619047619047616</v>
      </c>
      <c r="BA189" s="93">
        <v>0.61904761904761907</v>
      </c>
      <c r="BB189" s="108">
        <v>428</v>
      </c>
      <c r="BC189" s="108">
        <v>2284</v>
      </c>
      <c r="BD189" s="108" t="s">
        <v>583</v>
      </c>
      <c r="BE189" s="108" t="s">
        <v>584</v>
      </c>
      <c r="BF189" s="108">
        <v>1481</v>
      </c>
      <c r="BG189" s="108">
        <v>48</v>
      </c>
      <c r="BH189" s="93">
        <v>0.84875084402430789</v>
      </c>
      <c r="BI189" s="109">
        <v>6.0747663551401869E-2</v>
      </c>
      <c r="BJ189" s="243">
        <f t="shared" si="2"/>
        <v>1.5422012153950033</v>
      </c>
    </row>
    <row r="190" spans="1:62" ht="25" customHeight="1" x14ac:dyDescent="0.35">
      <c r="A190" s="20" t="s">
        <v>67</v>
      </c>
      <c r="B190" s="161" t="s">
        <v>373</v>
      </c>
      <c r="C190" s="20" t="s">
        <v>873</v>
      </c>
      <c r="D190" s="20" t="s">
        <v>885</v>
      </c>
      <c r="E190" s="20" t="s">
        <v>784</v>
      </c>
      <c r="F190" s="20">
        <v>21</v>
      </c>
      <c r="G190" s="58" t="s">
        <v>351</v>
      </c>
      <c r="H190" s="149">
        <v>3</v>
      </c>
      <c r="I190" s="186" t="s">
        <v>310</v>
      </c>
      <c r="J190" s="149">
        <v>18</v>
      </c>
      <c r="K190" s="58" t="s">
        <v>351</v>
      </c>
      <c r="L190" s="187">
        <v>0.8571428571428571</v>
      </c>
      <c r="M190" s="58" t="s">
        <v>770</v>
      </c>
      <c r="N190" s="58" t="s">
        <v>771</v>
      </c>
      <c r="O190" s="58" t="s">
        <v>775</v>
      </c>
      <c r="P190" s="58" t="s">
        <v>777</v>
      </c>
      <c r="Q190" s="75" t="s">
        <v>861</v>
      </c>
      <c r="R190" s="203" t="s">
        <v>333</v>
      </c>
      <c r="S190" s="20" t="s">
        <v>278</v>
      </c>
      <c r="T190" s="20">
        <v>1420</v>
      </c>
      <c r="U190" s="20">
        <v>47</v>
      </c>
      <c r="V190" s="20">
        <v>4</v>
      </c>
      <c r="W190" s="90">
        <v>45</v>
      </c>
      <c r="X190" s="91">
        <v>0.46666666666666667</v>
      </c>
      <c r="Y190" s="20">
        <v>4</v>
      </c>
      <c r="Z190" s="20">
        <v>19</v>
      </c>
      <c r="AA190" s="20">
        <v>23</v>
      </c>
      <c r="AB190" s="20">
        <v>103</v>
      </c>
      <c r="AC190" s="20">
        <v>25</v>
      </c>
      <c r="AD190" s="20">
        <v>10</v>
      </c>
      <c r="AE190" s="20">
        <v>117</v>
      </c>
      <c r="AF190" s="20">
        <v>51</v>
      </c>
      <c r="AG190" s="20">
        <v>29</v>
      </c>
      <c r="AH190" s="20">
        <v>15</v>
      </c>
      <c r="AI190" s="20">
        <v>5</v>
      </c>
      <c r="AJ190" s="20">
        <v>0</v>
      </c>
      <c r="AK190" s="20">
        <v>146</v>
      </c>
      <c r="AL190" s="20">
        <v>71</v>
      </c>
      <c r="AM190" s="170">
        <v>217</v>
      </c>
      <c r="AN190" s="93">
        <v>3.24444444444444</v>
      </c>
      <c r="AO190" s="93">
        <v>3.1063829787234001</v>
      </c>
      <c r="AP190" s="93">
        <v>36.5</v>
      </c>
      <c r="AQ190" s="93">
        <v>1.57777777777777</v>
      </c>
      <c r="AR190" s="93">
        <v>1.5106382978723401</v>
      </c>
      <c r="AS190" s="93">
        <v>17.75</v>
      </c>
      <c r="AT190" s="94">
        <v>4.8222222222222202</v>
      </c>
      <c r="AU190" s="94">
        <v>0.15270935960591134</v>
      </c>
      <c r="AV190" s="106">
        <v>4.6170212765957404</v>
      </c>
      <c r="AW190" s="93">
        <v>54.25</v>
      </c>
      <c r="AX190" s="93">
        <v>4.75</v>
      </c>
      <c r="AY190" s="107">
        <v>0.67281105990783407</v>
      </c>
      <c r="AZ190" s="107">
        <v>0.44680851063829785</v>
      </c>
      <c r="BA190" s="93">
        <v>0.95744680851063835</v>
      </c>
      <c r="BB190" s="108">
        <v>1890</v>
      </c>
      <c r="BC190" s="108">
        <v>113669</v>
      </c>
      <c r="BD190" s="108" t="s">
        <v>412</v>
      </c>
      <c r="BE190" s="108" t="s">
        <v>413</v>
      </c>
      <c r="BF190" s="108">
        <v>1567</v>
      </c>
      <c r="BG190" s="108">
        <v>51</v>
      </c>
      <c r="BH190" s="93">
        <v>0.9061901723037652</v>
      </c>
      <c r="BI190" s="109">
        <v>2.3809523809523808E-2</v>
      </c>
      <c r="BJ190" s="243">
        <f t="shared" si="2"/>
        <v>72.539246968730055</v>
      </c>
    </row>
    <row r="191" spans="1:62" ht="25" customHeight="1" x14ac:dyDescent="0.35">
      <c r="A191" s="20" t="s">
        <v>208</v>
      </c>
      <c r="B191" s="161" t="s">
        <v>373</v>
      </c>
      <c r="C191" s="20" t="s">
        <v>873</v>
      </c>
      <c r="D191" s="20" t="s">
        <v>885</v>
      </c>
      <c r="E191" s="20" t="s">
        <v>784</v>
      </c>
      <c r="F191" s="20">
        <v>20</v>
      </c>
      <c r="G191" s="58" t="s">
        <v>351</v>
      </c>
      <c r="H191" s="152">
        <v>1</v>
      </c>
      <c r="I191" s="152" t="s">
        <v>303</v>
      </c>
      <c r="J191" s="149">
        <v>19</v>
      </c>
      <c r="K191" s="58" t="s">
        <v>351</v>
      </c>
      <c r="L191" s="187">
        <v>0.95</v>
      </c>
      <c r="M191" s="58" t="s">
        <v>770</v>
      </c>
      <c r="N191" s="58" t="s">
        <v>771</v>
      </c>
      <c r="O191" s="58" t="s">
        <v>775</v>
      </c>
      <c r="P191" s="58" t="s">
        <v>777</v>
      </c>
      <c r="Q191" s="75" t="s">
        <v>862</v>
      </c>
      <c r="R191" s="203" t="s">
        <v>333</v>
      </c>
      <c r="S191" s="20" t="s">
        <v>278</v>
      </c>
      <c r="T191" s="20">
        <v>1447</v>
      </c>
      <c r="U191" s="20">
        <v>48</v>
      </c>
      <c r="V191" s="20">
        <v>4</v>
      </c>
      <c r="W191" s="90">
        <v>24</v>
      </c>
      <c r="X191" s="91">
        <v>0.83333333333333337</v>
      </c>
      <c r="Y191" s="20">
        <v>11</v>
      </c>
      <c r="Z191" s="20">
        <v>22</v>
      </c>
      <c r="AA191" s="20">
        <v>55</v>
      </c>
      <c r="AB191" s="20">
        <v>123</v>
      </c>
      <c r="AC191" s="20">
        <v>11</v>
      </c>
      <c r="AD191" s="20">
        <v>0</v>
      </c>
      <c r="AE191" s="20">
        <v>68</v>
      </c>
      <c r="AF191" s="20">
        <v>0</v>
      </c>
      <c r="AG191" s="20">
        <v>12</v>
      </c>
      <c r="AH191" s="20">
        <v>12</v>
      </c>
      <c r="AI191" s="20">
        <v>21</v>
      </c>
      <c r="AJ191" s="20">
        <v>0</v>
      </c>
      <c r="AK191" s="20">
        <v>80</v>
      </c>
      <c r="AL191" s="20">
        <v>33</v>
      </c>
      <c r="AM191" s="170">
        <v>113</v>
      </c>
      <c r="AN191" s="93">
        <v>3.3333333333333299</v>
      </c>
      <c r="AO191" s="93">
        <v>1.6666666666666601</v>
      </c>
      <c r="AP191" s="93">
        <v>20</v>
      </c>
      <c r="AQ191" s="93">
        <v>1.375</v>
      </c>
      <c r="AR191" s="93">
        <v>0.6875</v>
      </c>
      <c r="AS191" s="93">
        <v>8.25</v>
      </c>
      <c r="AT191" s="94">
        <v>4.7083333333333304</v>
      </c>
      <c r="AU191" s="94">
        <v>7.8038674033149166E-2</v>
      </c>
      <c r="AV191" s="106">
        <v>2.3541666666666599</v>
      </c>
      <c r="AW191" s="93">
        <v>28.25</v>
      </c>
      <c r="AX191" s="93">
        <v>2</v>
      </c>
      <c r="AY191" s="107">
        <v>0.70796460176991149</v>
      </c>
      <c r="AZ191" s="107">
        <v>0.41666666666666669</v>
      </c>
      <c r="BA191" s="93">
        <v>0.5</v>
      </c>
      <c r="BB191" s="108">
        <v>999</v>
      </c>
      <c r="BC191" s="108">
        <v>2412</v>
      </c>
      <c r="BD191" s="108" t="s">
        <v>735</v>
      </c>
      <c r="BE191" s="108" t="s">
        <v>736</v>
      </c>
      <c r="BF191" s="108">
        <v>2365</v>
      </c>
      <c r="BG191" s="108">
        <v>77</v>
      </c>
      <c r="BH191" s="93">
        <v>0.61183932346723047</v>
      </c>
      <c r="BI191" s="109">
        <v>2.4024024024024024E-2</v>
      </c>
      <c r="BJ191" s="243">
        <f t="shared" si="2"/>
        <v>1.0198731501057083</v>
      </c>
    </row>
    <row r="192" spans="1:62" ht="25" customHeight="1" x14ac:dyDescent="0.35">
      <c r="A192" s="20" t="s">
        <v>162</v>
      </c>
      <c r="B192" s="161" t="s">
        <v>373</v>
      </c>
      <c r="C192" s="20" t="s">
        <v>873</v>
      </c>
      <c r="D192" s="20" t="s">
        <v>885</v>
      </c>
      <c r="E192" s="20" t="s">
        <v>785</v>
      </c>
      <c r="F192" s="20">
        <v>29</v>
      </c>
      <c r="G192" s="58" t="s">
        <v>351</v>
      </c>
      <c r="H192" s="149">
        <v>8</v>
      </c>
      <c r="I192" s="186" t="s">
        <v>310</v>
      </c>
      <c r="J192" s="149">
        <v>21</v>
      </c>
      <c r="K192" s="58" t="s">
        <v>351</v>
      </c>
      <c r="L192" s="187">
        <v>0.72413793103448276</v>
      </c>
      <c r="M192" s="58" t="s">
        <v>780</v>
      </c>
      <c r="N192" s="58" t="s">
        <v>778</v>
      </c>
      <c r="O192" s="58" t="s">
        <v>781</v>
      </c>
      <c r="P192" s="58" t="s">
        <v>304</v>
      </c>
      <c r="Q192" s="75" t="s">
        <v>863</v>
      </c>
      <c r="R192" s="203" t="s">
        <v>333</v>
      </c>
      <c r="S192" s="20" t="s">
        <v>278</v>
      </c>
      <c r="T192" s="20">
        <v>1637</v>
      </c>
      <c r="U192" s="20">
        <v>54</v>
      </c>
      <c r="V192" s="20">
        <v>5</v>
      </c>
      <c r="W192" s="90">
        <v>44</v>
      </c>
      <c r="X192" s="91">
        <v>0.65909090909090906</v>
      </c>
      <c r="Y192" s="20">
        <v>10</v>
      </c>
      <c r="Z192" s="20">
        <v>1</v>
      </c>
      <c r="AA192" s="20">
        <v>48</v>
      </c>
      <c r="AB192" s="20">
        <v>8</v>
      </c>
      <c r="AC192" s="20">
        <v>17</v>
      </c>
      <c r="AD192" s="20">
        <v>26</v>
      </c>
      <c r="AE192" s="20">
        <v>94</v>
      </c>
      <c r="AF192" s="20">
        <v>156</v>
      </c>
      <c r="AG192" s="20">
        <v>33</v>
      </c>
      <c r="AH192" s="20">
        <v>11</v>
      </c>
      <c r="AI192" s="20">
        <v>58</v>
      </c>
      <c r="AJ192" s="20">
        <v>0</v>
      </c>
      <c r="AK192" s="20">
        <v>127</v>
      </c>
      <c r="AL192" s="20">
        <v>225</v>
      </c>
      <c r="AM192" s="170">
        <v>352</v>
      </c>
      <c r="AN192" s="93">
        <v>2.88636363636363</v>
      </c>
      <c r="AO192" s="93">
        <v>2.3518518518518499</v>
      </c>
      <c r="AP192" s="93">
        <v>25.4</v>
      </c>
      <c r="AQ192" s="93">
        <v>5.1136363636363598</v>
      </c>
      <c r="AR192" s="93">
        <v>4.1666666666666599</v>
      </c>
      <c r="AS192" s="93">
        <v>45</v>
      </c>
      <c r="AT192" s="94">
        <v>8</v>
      </c>
      <c r="AU192" s="94">
        <v>0.21489621489621491</v>
      </c>
      <c r="AV192" s="106">
        <v>6.5185185185185102</v>
      </c>
      <c r="AW192" s="93">
        <v>70.400000000000006</v>
      </c>
      <c r="AX192" s="93">
        <v>0.1</v>
      </c>
      <c r="AY192" s="107">
        <v>0.36079545454545453</v>
      </c>
      <c r="AZ192" s="107">
        <v>0.53703703703703709</v>
      </c>
      <c r="BA192" s="93">
        <v>0.81481481481481477</v>
      </c>
      <c r="BB192" s="108">
        <v>6297</v>
      </c>
      <c r="BC192" s="108">
        <v>15233</v>
      </c>
      <c r="BD192" s="108" t="s">
        <v>629</v>
      </c>
      <c r="BE192" s="108" t="s">
        <v>630</v>
      </c>
      <c r="BF192" s="108">
        <v>3849</v>
      </c>
      <c r="BG192" s="108">
        <v>126</v>
      </c>
      <c r="BH192" s="93">
        <v>0.42530527409716812</v>
      </c>
      <c r="BI192" s="109">
        <v>6.9874543433380972E-3</v>
      </c>
      <c r="BJ192" s="243">
        <f t="shared" si="2"/>
        <v>3.9576513380098728</v>
      </c>
    </row>
    <row r="193" spans="1:62" ht="25" customHeight="1" x14ac:dyDescent="0.35">
      <c r="A193" s="20" t="s">
        <v>106</v>
      </c>
      <c r="B193" s="161" t="s">
        <v>373</v>
      </c>
      <c r="C193" s="20" t="s">
        <v>873</v>
      </c>
      <c r="D193" s="20" t="s">
        <v>885</v>
      </c>
      <c r="E193" s="20" t="s">
        <v>784</v>
      </c>
      <c r="F193" s="20">
        <v>63</v>
      </c>
      <c r="G193" s="58" t="s">
        <v>351</v>
      </c>
      <c r="H193" s="58">
        <v>8</v>
      </c>
      <c r="I193" s="189" t="s">
        <v>310</v>
      </c>
      <c r="J193" s="58">
        <v>55</v>
      </c>
      <c r="K193" s="58" t="s">
        <v>351</v>
      </c>
      <c r="L193" s="187">
        <v>0.87301587301587302</v>
      </c>
      <c r="M193" s="58" t="s">
        <v>780</v>
      </c>
      <c r="N193" s="58" t="s">
        <v>778</v>
      </c>
      <c r="O193" s="58" t="s">
        <v>781</v>
      </c>
      <c r="P193" s="58" t="s">
        <v>306</v>
      </c>
      <c r="Q193" s="75" t="s">
        <v>864</v>
      </c>
      <c r="R193" s="203" t="s">
        <v>333</v>
      </c>
      <c r="S193" s="20" t="s">
        <v>278</v>
      </c>
      <c r="T193" s="20">
        <v>1960</v>
      </c>
      <c r="U193" s="20">
        <v>65</v>
      </c>
      <c r="V193" s="20">
        <v>6</v>
      </c>
      <c r="W193" s="90">
        <v>266</v>
      </c>
      <c r="X193" s="91">
        <v>0.23684210526315788</v>
      </c>
      <c r="Y193" s="20">
        <v>32</v>
      </c>
      <c r="Z193" s="20">
        <v>51</v>
      </c>
      <c r="AA193" s="20">
        <v>309</v>
      </c>
      <c r="AB193" s="20">
        <v>448</v>
      </c>
      <c r="AC193" s="20">
        <v>42</v>
      </c>
      <c r="AD193" s="20">
        <v>23</v>
      </c>
      <c r="AE193" s="20">
        <v>306</v>
      </c>
      <c r="AF193" s="20">
        <v>195</v>
      </c>
      <c r="AG193" s="20">
        <v>96</v>
      </c>
      <c r="AH193" s="20">
        <v>68</v>
      </c>
      <c r="AI193" s="20">
        <v>45</v>
      </c>
      <c r="AJ193" s="20">
        <v>0</v>
      </c>
      <c r="AK193" s="20">
        <v>402</v>
      </c>
      <c r="AL193" s="20">
        <v>308</v>
      </c>
      <c r="AM193" s="170">
        <v>710</v>
      </c>
      <c r="AN193" s="93">
        <v>1.51127819548872</v>
      </c>
      <c r="AO193" s="93">
        <v>6.1846153846153804</v>
      </c>
      <c r="AP193" s="93">
        <v>67</v>
      </c>
      <c r="AQ193" s="93">
        <v>1.1578947368421</v>
      </c>
      <c r="AR193" s="93">
        <v>4.7384615384615296</v>
      </c>
      <c r="AS193" s="93">
        <v>51.3333333333333</v>
      </c>
      <c r="AT193" s="94">
        <v>2.6691729323308202</v>
      </c>
      <c r="AU193" s="94">
        <v>0.36206017338092811</v>
      </c>
      <c r="AV193" s="106">
        <v>10.9230769230769</v>
      </c>
      <c r="AW193" s="93">
        <v>118.333333333333</v>
      </c>
      <c r="AX193" s="93">
        <v>1.59375</v>
      </c>
      <c r="AY193" s="107">
        <v>0.56619718309859157</v>
      </c>
      <c r="AZ193" s="107">
        <v>0.96923076923076923</v>
      </c>
      <c r="BA193" s="93">
        <v>4.092307692307692</v>
      </c>
      <c r="BB193" s="108">
        <v>2094</v>
      </c>
      <c r="BC193" s="108">
        <v>22417</v>
      </c>
      <c r="BD193" s="108" t="s">
        <v>508</v>
      </c>
      <c r="BE193" s="108" t="s">
        <v>509</v>
      </c>
      <c r="BF193" s="108">
        <v>2283</v>
      </c>
      <c r="BG193" s="108">
        <v>75</v>
      </c>
      <c r="BH193" s="93">
        <v>0.85851949189662724</v>
      </c>
      <c r="BI193" s="109">
        <v>0.12702960840496658</v>
      </c>
      <c r="BJ193" s="243">
        <f t="shared" si="2"/>
        <v>9.8190976784932111</v>
      </c>
    </row>
    <row r="194" spans="1:62" ht="25" customHeight="1" x14ac:dyDescent="0.35">
      <c r="A194" s="20" t="s">
        <v>73</v>
      </c>
      <c r="B194" s="161" t="s">
        <v>373</v>
      </c>
      <c r="C194" s="20" t="s">
        <v>873</v>
      </c>
      <c r="D194" s="20" t="s">
        <v>885</v>
      </c>
      <c r="E194" s="20" t="s">
        <v>784</v>
      </c>
      <c r="F194" s="20">
        <v>168</v>
      </c>
      <c r="G194" s="58" t="s">
        <v>351</v>
      </c>
      <c r="H194" s="69">
        <v>31</v>
      </c>
      <c r="I194" s="190" t="s">
        <v>783</v>
      </c>
      <c r="J194" s="58">
        <v>137</v>
      </c>
      <c r="K194" s="58" t="s">
        <v>351</v>
      </c>
      <c r="L194" s="187">
        <v>0.81547619047619047</v>
      </c>
      <c r="M194" s="58" t="s">
        <v>770</v>
      </c>
      <c r="N194" s="58" t="s">
        <v>778</v>
      </c>
      <c r="O194" s="58" t="s">
        <v>775</v>
      </c>
      <c r="P194" s="58" t="s">
        <v>306</v>
      </c>
      <c r="Q194" s="75" t="s">
        <v>865</v>
      </c>
      <c r="R194" s="203" t="s">
        <v>333</v>
      </c>
      <c r="S194" s="20" t="s">
        <v>278</v>
      </c>
      <c r="T194" s="20">
        <v>2142</v>
      </c>
      <c r="U194" s="20">
        <v>71</v>
      </c>
      <c r="V194" s="20">
        <v>6</v>
      </c>
      <c r="W194" s="90">
        <v>190</v>
      </c>
      <c r="X194" s="91">
        <v>0.88421052631578945</v>
      </c>
      <c r="Y194" s="20">
        <v>9</v>
      </c>
      <c r="Z194" s="20">
        <v>21</v>
      </c>
      <c r="AA194" s="20">
        <v>68</v>
      </c>
      <c r="AB194" s="20">
        <v>240</v>
      </c>
      <c r="AC194" s="20">
        <v>38</v>
      </c>
      <c r="AD194" s="20">
        <v>26</v>
      </c>
      <c r="AE194" s="20">
        <v>457</v>
      </c>
      <c r="AF194" s="20">
        <v>379</v>
      </c>
      <c r="AG194" s="20">
        <v>278</v>
      </c>
      <c r="AH194" s="20">
        <v>184</v>
      </c>
      <c r="AI194" s="20">
        <v>154</v>
      </c>
      <c r="AJ194" s="20">
        <v>0</v>
      </c>
      <c r="AK194" s="20">
        <v>735</v>
      </c>
      <c r="AL194" s="20">
        <v>717</v>
      </c>
      <c r="AM194" s="170">
        <v>1452</v>
      </c>
      <c r="AN194" s="154">
        <v>3.8684210526315699</v>
      </c>
      <c r="AO194" s="154">
        <v>10.352112676056301</v>
      </c>
      <c r="AP194" s="154">
        <v>122.5</v>
      </c>
      <c r="AQ194" s="154">
        <v>3.77368421052631</v>
      </c>
      <c r="AR194" s="154">
        <v>10.098591549295699</v>
      </c>
      <c r="AS194" s="154">
        <v>119.5</v>
      </c>
      <c r="AT194" s="94">
        <v>7.6421052631578901</v>
      </c>
      <c r="AU194" s="94">
        <v>0.6775548296780215</v>
      </c>
      <c r="AV194" s="106">
        <v>20.450704225352101</v>
      </c>
      <c r="AW194" s="154">
        <v>242</v>
      </c>
      <c r="AX194" s="154">
        <v>2.3333333333333299</v>
      </c>
      <c r="AY194" s="107">
        <v>0.50619834710743805</v>
      </c>
      <c r="AZ194" s="107">
        <v>2.3661971830985915</v>
      </c>
      <c r="BA194" s="93">
        <v>2.676056338028169</v>
      </c>
      <c r="BB194" s="108">
        <v>7498</v>
      </c>
      <c r="BC194" s="108">
        <v>38248</v>
      </c>
      <c r="BD194" s="108" t="s">
        <v>426</v>
      </c>
      <c r="BE194" s="108" t="s">
        <v>427</v>
      </c>
      <c r="BF194" s="108">
        <v>2676</v>
      </c>
      <c r="BG194" s="108">
        <v>88</v>
      </c>
      <c r="BH194" s="93">
        <v>0.80044843049327352</v>
      </c>
      <c r="BI194" s="109">
        <v>2.5340090690850893E-2</v>
      </c>
      <c r="BJ194" s="243">
        <f t="shared" si="2"/>
        <v>14.292974588938714</v>
      </c>
    </row>
    <row r="195" spans="1:62" ht="25" customHeight="1" x14ac:dyDescent="0.35">
      <c r="A195" s="20" t="s">
        <v>204</v>
      </c>
      <c r="B195" s="161" t="s">
        <v>373</v>
      </c>
      <c r="C195" s="20" t="s">
        <v>873</v>
      </c>
      <c r="D195" s="20" t="s">
        <v>885</v>
      </c>
      <c r="E195" s="20" t="s">
        <v>785</v>
      </c>
      <c r="F195" s="20">
        <v>46</v>
      </c>
      <c r="G195" s="58" t="s">
        <v>351</v>
      </c>
      <c r="H195" s="58">
        <v>6</v>
      </c>
      <c r="I195" s="189" t="s">
        <v>310</v>
      </c>
      <c r="J195" s="58">
        <v>40</v>
      </c>
      <c r="K195" s="58" t="s">
        <v>351</v>
      </c>
      <c r="L195" s="187">
        <v>0.86956521739130432</v>
      </c>
      <c r="M195" s="58" t="s">
        <v>780</v>
      </c>
      <c r="N195" s="58" t="s">
        <v>778</v>
      </c>
      <c r="O195" s="58" t="s">
        <v>781</v>
      </c>
      <c r="P195" s="58" t="s">
        <v>777</v>
      </c>
      <c r="Q195" s="75" t="s">
        <v>860</v>
      </c>
      <c r="R195" s="203" t="s">
        <v>333</v>
      </c>
      <c r="S195" s="20" t="s">
        <v>278</v>
      </c>
      <c r="T195" s="20">
        <v>2555</v>
      </c>
      <c r="U195" s="20">
        <v>84</v>
      </c>
      <c r="V195" s="20">
        <v>7</v>
      </c>
      <c r="W195" s="90">
        <v>126</v>
      </c>
      <c r="X195" s="91">
        <v>0.36507936507936506</v>
      </c>
      <c r="Y195" s="20">
        <v>61</v>
      </c>
      <c r="Z195" s="20">
        <v>50</v>
      </c>
      <c r="AA195" s="20">
        <v>418</v>
      </c>
      <c r="AB195" s="20">
        <v>370</v>
      </c>
      <c r="AC195" s="20">
        <v>11</v>
      </c>
      <c r="AD195" s="20">
        <v>22</v>
      </c>
      <c r="AE195" s="20">
        <v>60</v>
      </c>
      <c r="AF195" s="20">
        <v>111</v>
      </c>
      <c r="AG195" s="20">
        <v>60</v>
      </c>
      <c r="AH195" s="20">
        <v>57</v>
      </c>
      <c r="AI195" s="20">
        <v>16</v>
      </c>
      <c r="AJ195" s="20">
        <v>0</v>
      </c>
      <c r="AK195" s="20">
        <v>120</v>
      </c>
      <c r="AL195" s="20">
        <v>184</v>
      </c>
      <c r="AM195" s="170">
        <v>304</v>
      </c>
      <c r="AN195" s="93">
        <v>0.952380952380952</v>
      </c>
      <c r="AO195" s="93">
        <v>1.4285714285714199</v>
      </c>
      <c r="AP195" s="93">
        <v>17.1428571428571</v>
      </c>
      <c r="AQ195" s="93">
        <v>1.46031746031746</v>
      </c>
      <c r="AR195" s="93">
        <v>2.1904761904761898</v>
      </c>
      <c r="AS195" s="93">
        <v>26.285714285714199</v>
      </c>
      <c r="AT195" s="94">
        <v>2.4126984126984099</v>
      </c>
      <c r="AU195" s="94">
        <v>0.1189358372456964</v>
      </c>
      <c r="AV195" s="106">
        <v>3.6190476190476102</v>
      </c>
      <c r="AW195" s="93">
        <v>43.428571428571402</v>
      </c>
      <c r="AX195" s="93">
        <v>0.81967213114754101</v>
      </c>
      <c r="AY195" s="107">
        <v>0.39473684210526316</v>
      </c>
      <c r="AZ195" s="107">
        <v>0.54761904761904767</v>
      </c>
      <c r="BA195" s="93">
        <v>1.5</v>
      </c>
      <c r="BB195" s="108">
        <v>953</v>
      </c>
      <c r="BC195" s="108">
        <v>20132</v>
      </c>
      <c r="BD195" s="108" t="s">
        <v>727</v>
      </c>
      <c r="BE195" s="108" t="s">
        <v>728</v>
      </c>
      <c r="BF195" s="108">
        <v>2555</v>
      </c>
      <c r="BG195" s="108">
        <v>83</v>
      </c>
      <c r="BH195" s="93">
        <v>1</v>
      </c>
      <c r="BI195" s="109">
        <v>0.13221406086044071</v>
      </c>
      <c r="BJ195" s="243">
        <f t="shared" ref="BJ195:BJ196" si="3">BC195/BF195</f>
        <v>7.8794520547945206</v>
      </c>
    </row>
    <row r="196" spans="1:62" ht="25" customHeight="1" x14ac:dyDescent="0.35">
      <c r="A196" s="20" t="s">
        <v>158</v>
      </c>
      <c r="B196" s="161" t="s">
        <v>373</v>
      </c>
      <c r="C196" s="20" t="s">
        <v>873</v>
      </c>
      <c r="D196" s="20" t="s">
        <v>885</v>
      </c>
      <c r="E196" s="20" t="s">
        <v>784</v>
      </c>
      <c r="F196" s="20">
        <v>232</v>
      </c>
      <c r="G196" s="58" t="s">
        <v>351</v>
      </c>
      <c r="H196" s="69">
        <v>25</v>
      </c>
      <c r="I196" s="190" t="s">
        <v>783</v>
      </c>
      <c r="J196" s="58">
        <v>207</v>
      </c>
      <c r="K196" s="58" t="s">
        <v>351</v>
      </c>
      <c r="L196" s="187">
        <v>0.89224137931034486</v>
      </c>
      <c r="M196" s="58" t="s">
        <v>770</v>
      </c>
      <c r="N196" s="58" t="s">
        <v>778</v>
      </c>
      <c r="O196" s="58" t="s">
        <v>775</v>
      </c>
      <c r="P196" s="58" t="s">
        <v>306</v>
      </c>
      <c r="Q196" s="75" t="s">
        <v>865</v>
      </c>
      <c r="R196" s="203" t="s">
        <v>333</v>
      </c>
      <c r="S196" s="20" t="s">
        <v>278</v>
      </c>
      <c r="T196" s="20">
        <v>3170</v>
      </c>
      <c r="U196" s="20">
        <v>105</v>
      </c>
      <c r="V196" s="20">
        <v>9</v>
      </c>
      <c r="W196" s="90">
        <v>516</v>
      </c>
      <c r="X196" s="91">
        <v>0.44961240310077522</v>
      </c>
      <c r="Y196" s="20">
        <v>48</v>
      </c>
      <c r="Z196" s="20">
        <v>135</v>
      </c>
      <c r="AA196" s="20">
        <v>297</v>
      </c>
      <c r="AB196" s="20">
        <v>819</v>
      </c>
      <c r="AC196" s="20">
        <v>301</v>
      </c>
      <c r="AD196" s="20">
        <v>214</v>
      </c>
      <c r="AE196" s="20">
        <v>1774</v>
      </c>
      <c r="AF196" s="20">
        <v>1321</v>
      </c>
      <c r="AG196" s="20">
        <v>240</v>
      </c>
      <c r="AH196" s="20">
        <v>171</v>
      </c>
      <c r="AI196" s="20">
        <v>331</v>
      </c>
      <c r="AJ196" s="20">
        <v>8</v>
      </c>
      <c r="AK196" s="20">
        <v>2014</v>
      </c>
      <c r="AL196" s="20">
        <v>1831</v>
      </c>
      <c r="AM196" s="170">
        <v>3845</v>
      </c>
      <c r="AN196" s="93">
        <v>3.9031007751937898</v>
      </c>
      <c r="AO196" s="93">
        <v>19.180952380952299</v>
      </c>
      <c r="AP196" s="93">
        <v>223.777777777777</v>
      </c>
      <c r="AQ196" s="93">
        <v>3.5484496124031</v>
      </c>
      <c r="AR196" s="93">
        <v>17.438095238095201</v>
      </c>
      <c r="AS196" s="93">
        <v>203.444444444444</v>
      </c>
      <c r="AT196" s="94">
        <v>7.4515503875968996</v>
      </c>
      <c r="AU196" s="94">
        <v>1.2125512456638285</v>
      </c>
      <c r="AV196" s="106">
        <v>36.619047619047599</v>
      </c>
      <c r="AW196" s="93">
        <v>427.222222222222</v>
      </c>
      <c r="AX196" s="93">
        <v>2.8125</v>
      </c>
      <c r="AY196" s="107">
        <v>0.52379713914174253</v>
      </c>
      <c r="AZ196" s="107">
        <v>2.2095238095238097</v>
      </c>
      <c r="BA196" s="93">
        <v>4.9142857142857146</v>
      </c>
      <c r="BB196" s="108">
        <v>7150</v>
      </c>
      <c r="BC196" s="108">
        <v>114511</v>
      </c>
      <c r="BD196" s="108" t="s">
        <v>621</v>
      </c>
      <c r="BE196" s="108" t="s">
        <v>622</v>
      </c>
      <c r="BF196" s="108">
        <v>3734</v>
      </c>
      <c r="BG196" s="108">
        <v>122</v>
      </c>
      <c r="BH196" s="93">
        <v>0.84895554365291914</v>
      </c>
      <c r="BI196" s="109">
        <v>7.2167832167832166E-2</v>
      </c>
      <c r="BJ196" s="243">
        <f t="shared" si="3"/>
        <v>30.667113015532941</v>
      </c>
    </row>
    <row r="197" spans="1:62" x14ac:dyDescent="0.3">
      <c r="B197" s="59"/>
      <c r="C197" s="29"/>
      <c r="D197" s="29"/>
      <c r="E197" s="29"/>
      <c r="F197" s="29"/>
      <c r="G197" s="29"/>
      <c r="H197" s="59"/>
      <c r="I197" s="59"/>
      <c r="J197" s="29"/>
      <c r="K197" s="29"/>
      <c r="L197" s="29"/>
      <c r="M197" s="59"/>
      <c r="N197" s="59"/>
      <c r="O197" s="59"/>
      <c r="P197" s="59"/>
      <c r="Q197" s="29"/>
      <c r="R197" s="29"/>
      <c r="S197" s="29"/>
    </row>
    <row r="198" spans="1:62" x14ac:dyDescent="0.3">
      <c r="A198" s="31" t="s">
        <v>281</v>
      </c>
      <c r="B198" s="59"/>
      <c r="C198" s="29"/>
      <c r="D198" s="29"/>
      <c r="E198" s="29"/>
      <c r="F198" s="29"/>
      <c r="G198" s="29"/>
      <c r="H198" s="59"/>
      <c r="I198" s="59"/>
      <c r="J198" s="29"/>
      <c r="K198" s="29"/>
      <c r="L198" s="29"/>
      <c r="M198" s="59"/>
      <c r="N198" s="59"/>
      <c r="O198" s="59"/>
      <c r="P198" s="59"/>
      <c r="Q198" s="29"/>
      <c r="R198" s="29"/>
      <c r="S198" s="29"/>
    </row>
    <row r="199" spans="1:62" x14ac:dyDescent="0.3">
      <c r="A199" s="31">
        <v>2</v>
      </c>
      <c r="B199" s="33" t="str">
        <f t="shared" ref="B199:S199" si="4">ADDRESS($A$199,COLUMN(B201))</f>
        <v>$B$2</v>
      </c>
      <c r="C199" s="33" t="str">
        <f t="shared" si="4"/>
        <v>$C$2</v>
      </c>
      <c r="D199" s="33" t="str">
        <f t="shared" si="4"/>
        <v>$D$2</v>
      </c>
      <c r="E199" s="33" t="str">
        <f t="shared" si="4"/>
        <v>$E$2</v>
      </c>
      <c r="F199" s="33" t="str">
        <f t="shared" si="4"/>
        <v>$F$2</v>
      </c>
      <c r="G199" s="33" t="str">
        <f t="shared" si="4"/>
        <v>$G$2</v>
      </c>
      <c r="H199" s="33" t="str">
        <f t="shared" si="4"/>
        <v>$H$2</v>
      </c>
      <c r="I199" s="33" t="str">
        <f t="shared" si="4"/>
        <v>$I$2</v>
      </c>
      <c r="J199" s="33" t="str">
        <f t="shared" si="4"/>
        <v>$J$2</v>
      </c>
      <c r="K199" s="33" t="str">
        <f t="shared" si="4"/>
        <v>$K$2</v>
      </c>
      <c r="L199" s="33" t="str">
        <f t="shared" si="4"/>
        <v>$L$2</v>
      </c>
      <c r="M199" s="33" t="str">
        <f t="shared" si="4"/>
        <v>$M$2</v>
      </c>
      <c r="N199" s="33" t="str">
        <f t="shared" si="4"/>
        <v>$N$2</v>
      </c>
      <c r="O199" s="33" t="str">
        <f t="shared" si="4"/>
        <v>$O$2</v>
      </c>
      <c r="P199" s="33" t="str">
        <f t="shared" si="4"/>
        <v>$P$2</v>
      </c>
      <c r="Q199" s="33" t="str">
        <f t="shared" si="4"/>
        <v>$Q$2</v>
      </c>
      <c r="R199" s="33" t="str">
        <f t="shared" si="4"/>
        <v>$R$2</v>
      </c>
      <c r="S199" s="33" t="str">
        <f t="shared" si="4"/>
        <v>$S$2</v>
      </c>
      <c r="T199" s="33" t="str">
        <f>ADDRESS($A$199,COLUMN(T201))</f>
        <v>$T$2</v>
      </c>
      <c r="U199" s="33" t="str">
        <f t="shared" ref="U199:BI199" si="5">ADDRESS($A$199,COLUMN(U201))</f>
        <v>$U$2</v>
      </c>
      <c r="V199" s="33" t="str">
        <f t="shared" si="5"/>
        <v>$V$2</v>
      </c>
      <c r="W199" s="33" t="str">
        <f t="shared" si="5"/>
        <v>$W$2</v>
      </c>
      <c r="X199" s="33" t="str">
        <f t="shared" si="5"/>
        <v>$X$2</v>
      </c>
      <c r="Y199" s="33" t="str">
        <f t="shared" si="5"/>
        <v>$Y$2</v>
      </c>
      <c r="Z199" s="33" t="str">
        <f t="shared" si="5"/>
        <v>$Z$2</v>
      </c>
      <c r="AA199" s="33" t="str">
        <f t="shared" si="5"/>
        <v>$AA$2</v>
      </c>
      <c r="AB199" s="33" t="str">
        <f t="shared" si="5"/>
        <v>$AB$2</v>
      </c>
      <c r="AC199" s="33" t="str">
        <f t="shared" si="5"/>
        <v>$AC$2</v>
      </c>
      <c r="AD199" s="33" t="str">
        <f t="shared" si="5"/>
        <v>$AD$2</v>
      </c>
      <c r="AE199" s="33" t="str">
        <f t="shared" si="5"/>
        <v>$AE$2</v>
      </c>
      <c r="AF199" s="33" t="str">
        <f t="shared" si="5"/>
        <v>$AF$2</v>
      </c>
      <c r="AG199" s="33" t="str">
        <f t="shared" si="5"/>
        <v>$AG$2</v>
      </c>
      <c r="AH199" s="33" t="str">
        <f t="shared" si="5"/>
        <v>$AH$2</v>
      </c>
      <c r="AI199" s="33" t="str">
        <f t="shared" si="5"/>
        <v>$AI$2</v>
      </c>
      <c r="AJ199" s="33" t="str">
        <f t="shared" si="5"/>
        <v>$AJ$2</v>
      </c>
      <c r="AK199" s="33" t="str">
        <f t="shared" si="5"/>
        <v>$AK$2</v>
      </c>
      <c r="AL199" s="33" t="str">
        <f t="shared" si="5"/>
        <v>$AL$2</v>
      </c>
      <c r="AM199" s="33" t="str">
        <f t="shared" si="5"/>
        <v>$AM$2</v>
      </c>
      <c r="AN199" s="33" t="str">
        <f t="shared" si="5"/>
        <v>$AN$2</v>
      </c>
      <c r="AO199" s="33" t="str">
        <f t="shared" si="5"/>
        <v>$AO$2</v>
      </c>
      <c r="AP199" s="33" t="str">
        <f t="shared" si="5"/>
        <v>$AP$2</v>
      </c>
      <c r="AQ199" s="33" t="str">
        <f t="shared" si="5"/>
        <v>$AQ$2</v>
      </c>
      <c r="AR199" s="33" t="str">
        <f t="shared" si="5"/>
        <v>$AR$2</v>
      </c>
      <c r="AS199" s="33" t="str">
        <f t="shared" si="5"/>
        <v>$AS$2</v>
      </c>
      <c r="AT199" s="33" t="str">
        <f t="shared" si="5"/>
        <v>$AT$2</v>
      </c>
      <c r="AU199" s="33" t="str">
        <f t="shared" si="5"/>
        <v>$AU$2</v>
      </c>
      <c r="AV199" s="33" t="str">
        <f t="shared" si="5"/>
        <v>$AV$2</v>
      </c>
      <c r="AW199" s="33" t="str">
        <f t="shared" si="5"/>
        <v>$AW$2</v>
      </c>
      <c r="AX199" s="33" t="str">
        <f t="shared" si="5"/>
        <v>$AX$2</v>
      </c>
      <c r="AY199" s="33" t="str">
        <f t="shared" si="5"/>
        <v>$AY$2</v>
      </c>
      <c r="AZ199" s="33" t="str">
        <f t="shared" si="5"/>
        <v>$AZ$2</v>
      </c>
      <c r="BA199" s="33" t="str">
        <f t="shared" si="5"/>
        <v>$BA$2</v>
      </c>
      <c r="BB199" s="33" t="str">
        <f t="shared" si="5"/>
        <v>$BB$2</v>
      </c>
      <c r="BC199" s="33" t="str">
        <f t="shared" si="5"/>
        <v>$BC$2</v>
      </c>
      <c r="BD199" s="33" t="str">
        <f t="shared" si="5"/>
        <v>$BD$2</v>
      </c>
      <c r="BE199" s="33" t="str">
        <f t="shared" si="5"/>
        <v>$BE$2</v>
      </c>
      <c r="BF199" s="33" t="str">
        <f t="shared" si="5"/>
        <v>$BF$2</v>
      </c>
      <c r="BG199" s="33" t="str">
        <f t="shared" si="5"/>
        <v>$BG$2</v>
      </c>
      <c r="BH199" s="33" t="str">
        <f t="shared" si="5"/>
        <v>$BH$2</v>
      </c>
      <c r="BI199" s="33" t="str">
        <f t="shared" si="5"/>
        <v>$BI$2</v>
      </c>
    </row>
    <row r="200" spans="1:62" x14ac:dyDescent="0.3">
      <c r="A200" s="31">
        <v>196</v>
      </c>
      <c r="B200" s="33" t="str">
        <f t="shared" ref="B200:S200" si="6">ADDRESS($A$200,COLUMN(B201))</f>
        <v>$B$196</v>
      </c>
      <c r="C200" s="33" t="str">
        <f t="shared" si="6"/>
        <v>$C$196</v>
      </c>
      <c r="D200" s="33" t="str">
        <f t="shared" si="6"/>
        <v>$D$196</v>
      </c>
      <c r="E200" s="33" t="str">
        <f t="shared" si="6"/>
        <v>$E$196</v>
      </c>
      <c r="F200" s="33" t="str">
        <f t="shared" si="6"/>
        <v>$F$196</v>
      </c>
      <c r="G200" s="33" t="str">
        <f t="shared" si="6"/>
        <v>$G$196</v>
      </c>
      <c r="H200" s="33" t="str">
        <f t="shared" si="6"/>
        <v>$H$196</v>
      </c>
      <c r="I200" s="33" t="str">
        <f t="shared" si="6"/>
        <v>$I$196</v>
      </c>
      <c r="J200" s="33" t="str">
        <f t="shared" si="6"/>
        <v>$J$196</v>
      </c>
      <c r="K200" s="33" t="str">
        <f t="shared" si="6"/>
        <v>$K$196</v>
      </c>
      <c r="L200" s="33" t="str">
        <f t="shared" si="6"/>
        <v>$L$196</v>
      </c>
      <c r="M200" s="33" t="str">
        <f t="shared" si="6"/>
        <v>$M$196</v>
      </c>
      <c r="N200" s="33" t="str">
        <f t="shared" si="6"/>
        <v>$N$196</v>
      </c>
      <c r="O200" s="33" t="str">
        <f t="shared" si="6"/>
        <v>$O$196</v>
      </c>
      <c r="P200" s="33" t="str">
        <f t="shared" si="6"/>
        <v>$P$196</v>
      </c>
      <c r="Q200" s="33" t="str">
        <f t="shared" si="6"/>
        <v>$Q$196</v>
      </c>
      <c r="R200" s="33" t="str">
        <f t="shared" si="6"/>
        <v>$R$196</v>
      </c>
      <c r="S200" s="33" t="str">
        <f t="shared" si="6"/>
        <v>$S$196</v>
      </c>
      <c r="T200" s="33" t="str">
        <f>ADDRESS($A$200,COLUMN(T201))</f>
        <v>$T$196</v>
      </c>
      <c r="U200" s="33" t="str">
        <f t="shared" ref="U200:BI200" si="7">ADDRESS($A$200,COLUMN(U201))</f>
        <v>$U$196</v>
      </c>
      <c r="V200" s="33" t="str">
        <f t="shared" si="7"/>
        <v>$V$196</v>
      </c>
      <c r="W200" s="33" t="str">
        <f t="shared" si="7"/>
        <v>$W$196</v>
      </c>
      <c r="X200" s="33" t="str">
        <f t="shared" si="7"/>
        <v>$X$196</v>
      </c>
      <c r="Y200" s="33" t="str">
        <f t="shared" si="7"/>
        <v>$Y$196</v>
      </c>
      <c r="Z200" s="33" t="str">
        <f t="shared" si="7"/>
        <v>$Z$196</v>
      </c>
      <c r="AA200" s="33" t="str">
        <f t="shared" si="7"/>
        <v>$AA$196</v>
      </c>
      <c r="AB200" s="33" t="str">
        <f t="shared" si="7"/>
        <v>$AB$196</v>
      </c>
      <c r="AC200" s="33" t="str">
        <f t="shared" si="7"/>
        <v>$AC$196</v>
      </c>
      <c r="AD200" s="33" t="str">
        <f t="shared" si="7"/>
        <v>$AD$196</v>
      </c>
      <c r="AE200" s="33" t="str">
        <f t="shared" si="7"/>
        <v>$AE$196</v>
      </c>
      <c r="AF200" s="33" t="str">
        <f t="shared" si="7"/>
        <v>$AF$196</v>
      </c>
      <c r="AG200" s="33" t="str">
        <f t="shared" si="7"/>
        <v>$AG$196</v>
      </c>
      <c r="AH200" s="33" t="str">
        <f t="shared" si="7"/>
        <v>$AH$196</v>
      </c>
      <c r="AI200" s="33" t="str">
        <f t="shared" si="7"/>
        <v>$AI$196</v>
      </c>
      <c r="AJ200" s="33" t="str">
        <f t="shared" si="7"/>
        <v>$AJ$196</v>
      </c>
      <c r="AK200" s="33" t="str">
        <f t="shared" si="7"/>
        <v>$AK$196</v>
      </c>
      <c r="AL200" s="33" t="str">
        <f t="shared" si="7"/>
        <v>$AL$196</v>
      </c>
      <c r="AM200" s="33" t="str">
        <f t="shared" si="7"/>
        <v>$AM$196</v>
      </c>
      <c r="AN200" s="33" t="str">
        <f t="shared" si="7"/>
        <v>$AN$196</v>
      </c>
      <c r="AO200" s="33" t="str">
        <f t="shared" si="7"/>
        <v>$AO$196</v>
      </c>
      <c r="AP200" s="33" t="str">
        <f t="shared" si="7"/>
        <v>$AP$196</v>
      </c>
      <c r="AQ200" s="33" t="str">
        <f t="shared" si="7"/>
        <v>$AQ$196</v>
      </c>
      <c r="AR200" s="33" t="str">
        <f t="shared" si="7"/>
        <v>$AR$196</v>
      </c>
      <c r="AS200" s="33" t="str">
        <f t="shared" si="7"/>
        <v>$AS$196</v>
      </c>
      <c r="AT200" s="33" t="str">
        <f t="shared" si="7"/>
        <v>$AT$196</v>
      </c>
      <c r="AU200" s="33" t="str">
        <f t="shared" si="7"/>
        <v>$AU$196</v>
      </c>
      <c r="AV200" s="33" t="str">
        <f t="shared" si="7"/>
        <v>$AV$196</v>
      </c>
      <c r="AW200" s="33" t="str">
        <f t="shared" si="7"/>
        <v>$AW$196</v>
      </c>
      <c r="AX200" s="33" t="str">
        <f t="shared" si="7"/>
        <v>$AX$196</v>
      </c>
      <c r="AY200" s="33" t="str">
        <f t="shared" si="7"/>
        <v>$AY$196</v>
      </c>
      <c r="AZ200" s="33" t="str">
        <f t="shared" si="7"/>
        <v>$AZ$196</v>
      </c>
      <c r="BA200" s="33" t="str">
        <f t="shared" si="7"/>
        <v>$BA$196</v>
      </c>
      <c r="BB200" s="33" t="str">
        <f t="shared" si="7"/>
        <v>$BB$196</v>
      </c>
      <c r="BC200" s="33" t="str">
        <f t="shared" si="7"/>
        <v>$BC$196</v>
      </c>
      <c r="BD200" s="33" t="str">
        <f t="shared" si="7"/>
        <v>$BD$196</v>
      </c>
      <c r="BE200" s="33" t="str">
        <f t="shared" si="7"/>
        <v>$BE$196</v>
      </c>
      <c r="BF200" s="33" t="str">
        <f t="shared" si="7"/>
        <v>$BF$196</v>
      </c>
      <c r="BG200" s="33" t="str">
        <f t="shared" si="7"/>
        <v>$BG$196</v>
      </c>
      <c r="BH200" s="33" t="str">
        <f t="shared" si="7"/>
        <v>$BH$196</v>
      </c>
      <c r="BI200" s="33" t="str">
        <f t="shared" si="7"/>
        <v>$BI$196</v>
      </c>
    </row>
    <row r="201" spans="1:62" ht="32" x14ac:dyDescent="0.3">
      <c r="A201" s="29"/>
      <c r="B201" s="35" t="str">
        <f t="shared" ref="B201:S201" si="8">B1</f>
        <v>OVERALL
CLASS</v>
      </c>
      <c r="C201" s="34" t="str">
        <f t="shared" si="8"/>
        <v>Sc. Upd. Period
(SUP) Class</v>
      </c>
      <c r="D201" s="34" t="str">
        <f t="shared" si="8"/>
        <v>Line Vol. of 
Change Class</v>
      </c>
      <c r="E201" s="34" t="str">
        <f t="shared" si="8"/>
        <v>Line Shape</v>
      </c>
      <c r="F201" s="34" t="str">
        <f t="shared" si="8"/>
        <v>#Active 
commits</v>
      </c>
      <c r="G201" s="34" t="str">
        <f t="shared" si="8"/>
        <v>Acommit
Class</v>
      </c>
      <c r="H201" s="34" t="str">
        <f t="shared" si="8"/>
        <v>#Areeds
postV0</v>
      </c>
      <c r="I201" s="34" t="str">
        <f t="shared" si="8"/>
        <v xml:space="preserve">AReed
CLASS </v>
      </c>
      <c r="J201" s="34" t="str">
        <f t="shared" si="8"/>
        <v>#ATurf
postV0</v>
      </c>
      <c r="K201" s="34" t="str">
        <f t="shared" si="8"/>
        <v>ATurf 
CLASS</v>
      </c>
      <c r="L201" s="34" t="str">
        <f t="shared" si="8"/>
        <v>Turf
Ratio</v>
      </c>
      <c r="M201" s="34" t="str">
        <f t="shared" si="8"/>
        <v>Over SUP as
human time</v>
      </c>
      <c r="N201" s="34" t="str">
        <f t="shared" si="8"/>
        <v>Turf absence /
presence</v>
      </c>
      <c r="O201" s="34" t="str">
        <f t="shared" si="8"/>
        <v>Exceptions?</v>
      </c>
      <c r="P201" s="34" t="str">
        <f t="shared" si="8"/>
        <v>Presence of 
idle periods?</v>
      </c>
      <c r="Q201" s="34" t="str">
        <f t="shared" si="8"/>
        <v>Overall Description</v>
      </c>
      <c r="R201" s="34" t="str">
        <f t="shared" si="8"/>
        <v>Activity Class</v>
      </c>
      <c r="S201" s="34" t="str">
        <f t="shared" si="8"/>
        <v>HB Bias Class
(Exp or Mntnc?)</v>
      </c>
      <c r="T201" s="34" t="str">
        <f>T1</f>
        <v>DurationInDays</v>
      </c>
      <c r="U201" s="34" t="str">
        <f t="shared" ref="U201:BI201" si="9">U1</f>
        <v>DurationInMonths</v>
      </c>
      <c r="V201" s="34" t="str">
        <f t="shared" si="9"/>
        <v>DurationInYears</v>
      </c>
      <c r="W201" s="34" t="str">
        <f t="shared" si="9"/>
        <v>#Commits</v>
      </c>
      <c r="X201" s="34" t="str">
        <f t="shared" si="9"/>
        <v>ActiveCommitRatio</v>
      </c>
      <c r="Y201" s="34" t="str">
        <f t="shared" si="9"/>
        <v>#Tables@Start</v>
      </c>
      <c r="Z201" s="34" t="str">
        <f t="shared" si="9"/>
        <v>#Tables@End</v>
      </c>
      <c r="AA201" s="34" t="str">
        <f t="shared" si="9"/>
        <v>#Attrs@Start</v>
      </c>
      <c r="AB201" s="34" t="str">
        <f t="shared" si="9"/>
        <v>#Attrs@End</v>
      </c>
      <c r="AC201" s="34" t="str">
        <f t="shared" si="9"/>
        <v>TotalTableInsertions</v>
      </c>
      <c r="AD201" s="34" t="str">
        <f t="shared" si="9"/>
        <v>TotalTableDeletions</v>
      </c>
      <c r="AE201" s="34" t="str">
        <f t="shared" si="9"/>
        <v>TotalAttrInsWithTableIns</v>
      </c>
      <c r="AF201" s="34" t="str">
        <f t="shared" si="9"/>
        <v>TotalAttrbDelWithTableDel</v>
      </c>
      <c r="AG201" s="34" t="str">
        <f t="shared" si="9"/>
        <v>TotalAttrInjected</v>
      </c>
      <c r="AH201" s="34" t="str">
        <f t="shared" si="9"/>
        <v>TotalAttrEjected</v>
      </c>
      <c r="AI201" s="34" t="str">
        <f t="shared" si="9"/>
        <v>TatalAttrWithTypeUpd</v>
      </c>
      <c r="AJ201" s="34" t="str">
        <f t="shared" si="9"/>
        <v>TotalAttrInPKUpd</v>
      </c>
      <c r="AK201" s="34" t="str">
        <f t="shared" si="9"/>
        <v>TotalExpansion</v>
      </c>
      <c r="AL201" s="34" t="str">
        <f t="shared" si="9"/>
        <v>TotalMaintenance</v>
      </c>
      <c r="AM201" s="35" t="str">
        <f t="shared" si="9"/>
        <v>TotalActivity</v>
      </c>
      <c r="AN201" s="34" t="str">
        <f t="shared" si="9"/>
        <v>ExpansionRatePerCommit</v>
      </c>
      <c r="AO201" s="34" t="str">
        <f t="shared" si="9"/>
        <v>ExpansionRatePerMonth</v>
      </c>
      <c r="AP201" s="34" t="str">
        <f t="shared" si="9"/>
        <v>ExpansionRatePeryear</v>
      </c>
      <c r="AQ201" s="34" t="str">
        <f t="shared" si="9"/>
        <v>MaintenanceRatePerCommit</v>
      </c>
      <c r="AR201" s="34" t="str">
        <f t="shared" si="9"/>
        <v>MaintenanceRatePerMonth</v>
      </c>
      <c r="AS201" s="34" t="str">
        <f t="shared" si="9"/>
        <v>MaintenanceRatePeryear</v>
      </c>
      <c r="AT201" s="34" t="str">
        <f t="shared" si="9"/>
        <v>TotalActivityRatePerCommit</v>
      </c>
      <c r="AU201" s="34" t="str">
        <f t="shared" si="9"/>
        <v>TotalActivityPerDay</v>
      </c>
      <c r="AV201" s="34" t="str">
        <f t="shared" si="9"/>
        <v>TotalActivityRatePerMonth</v>
      </c>
      <c r="AW201" s="34" t="str">
        <f t="shared" si="9"/>
        <v>TotalAttrActivityRatePeryear</v>
      </c>
      <c r="AX201" s="34" t="str">
        <f t="shared" si="9"/>
        <v>ResizingRatio</v>
      </c>
      <c r="AY201" s="34" t="str">
        <f t="shared" si="9"/>
        <v>Bias</v>
      </c>
      <c r="AZ201" s="34" t="str">
        <f t="shared" si="9"/>
        <v>Acommits/Month</v>
      </c>
      <c r="BA201" s="34" t="str">
        <f t="shared" si="9"/>
        <v>Commits
/Month</v>
      </c>
      <c r="BB201" s="34" t="str">
        <f t="shared" si="9"/>
        <v>Project #Commits</v>
      </c>
      <c r="BC201" s="34" t="str">
        <f t="shared" si="9"/>
        <v>Project FileUpds</v>
      </c>
      <c r="BD201" s="34" t="str">
        <f t="shared" si="9"/>
        <v>Project Start Date UTC</v>
      </c>
      <c r="BE201" s="34" t="str">
        <f t="shared" si="9"/>
        <v>Project End Date UTC</v>
      </c>
      <c r="BF201" s="34" t="str">
        <f t="shared" si="9"/>
        <v>(PUP) Project Upd Period Days</v>
      </c>
      <c r="BG201" s="34" t="str">
        <f t="shared" si="9"/>
        <v>Project Upd Period Months</v>
      </c>
      <c r="BH201" s="34" t="str">
        <f t="shared" si="9"/>
        <v>SUP_PUP_Ratio</v>
      </c>
      <c r="BI201" s="34" t="str">
        <f t="shared" si="9"/>
        <v>SchemaToPrjCommits</v>
      </c>
    </row>
    <row r="202" spans="1:62" x14ac:dyDescent="0.3">
      <c r="A202" s="27" t="s">
        <v>267</v>
      </c>
      <c r="B202" s="36"/>
      <c r="C202" s="36"/>
      <c r="D202" s="36"/>
      <c r="E202" s="36"/>
      <c r="F202" s="36">
        <f t="shared" ref="F202:L202" ca="1" si="10">AVERAGE(INDIRECT(CONCATENATE(F199,":",F200)))</f>
        <v>7.5641025641025639</v>
      </c>
      <c r="G202" s="36"/>
      <c r="H202" s="36">
        <f t="shared" ca="1" si="10"/>
        <v>1.1025641025641026</v>
      </c>
      <c r="I202" s="36"/>
      <c r="J202" s="36">
        <f t="shared" ca="1" si="10"/>
        <v>6.4615384615384617</v>
      </c>
      <c r="K202" s="36"/>
      <c r="L202" s="36">
        <f t="shared" ca="1" si="10"/>
        <v>0.85040549984200042</v>
      </c>
      <c r="M202" s="36"/>
      <c r="N202" s="36"/>
      <c r="O202" s="36"/>
      <c r="P202" s="36"/>
      <c r="Q202" s="36"/>
      <c r="R202" s="36"/>
      <c r="S202" s="36"/>
      <c r="T202" s="36">
        <f ca="1">AVERAGE(INDIRECT(CONCATENATE(T199,":",T200)))</f>
        <v>480.38461538461536</v>
      </c>
      <c r="U202" s="36">
        <f t="shared" ref="U202:BI202" ca="1" si="11">AVERAGE(INDIRECT(CONCATENATE(U199,":",U200)))</f>
        <v>16.348717948717947</v>
      </c>
      <c r="V202" s="36">
        <f t="shared" ca="1" si="11"/>
        <v>1.9794871794871796</v>
      </c>
      <c r="W202" s="36">
        <f t="shared" ca="1" si="11"/>
        <v>14.338461538461539</v>
      </c>
      <c r="X202" s="36">
        <f t="shared" ca="1" si="11"/>
        <v>0.43418685562917014</v>
      </c>
      <c r="Y202" s="36">
        <f t="shared" ca="1" si="11"/>
        <v>10.189743589743589</v>
      </c>
      <c r="Z202" s="36">
        <f t="shared" ca="1" si="11"/>
        <v>11.676923076923076</v>
      </c>
      <c r="AA202" s="36">
        <f t="shared" ca="1" si="11"/>
        <v>67.569230769230771</v>
      </c>
      <c r="AB202" s="36">
        <f t="shared" ca="1" si="11"/>
        <v>79.646153846153851</v>
      </c>
      <c r="AC202" s="36">
        <f t="shared" ca="1" si="11"/>
        <v>5.384615384615385</v>
      </c>
      <c r="AD202" s="36">
        <f t="shared" ca="1" si="11"/>
        <v>3.8974358974358974</v>
      </c>
      <c r="AE202" s="36">
        <f t="shared" ca="1" si="11"/>
        <v>34.041025641025641</v>
      </c>
      <c r="AF202" s="36">
        <f t="shared" ca="1" si="11"/>
        <v>26.128205128205128</v>
      </c>
      <c r="AG202" s="36">
        <f t="shared" ca="1" si="11"/>
        <v>9.4256410256410259</v>
      </c>
      <c r="AH202" s="36">
        <f t="shared" ca="1" si="11"/>
        <v>5.2615384615384615</v>
      </c>
      <c r="AI202" s="36">
        <f t="shared" ca="1" si="11"/>
        <v>8.3435897435897441</v>
      </c>
      <c r="AJ202" s="36">
        <f t="shared" ca="1" si="11"/>
        <v>0.71794871794871795</v>
      </c>
      <c r="AK202" s="36">
        <f t="shared" ca="1" si="11"/>
        <v>43.466666666666669</v>
      </c>
      <c r="AL202" s="36">
        <f t="shared" ca="1" si="11"/>
        <v>40.45128205128205</v>
      </c>
      <c r="AM202" s="36">
        <f t="shared" ca="1" si="11"/>
        <v>83.917948717948718</v>
      </c>
      <c r="AN202" s="36">
        <f t="shared" ca="1" si="11"/>
        <v>2.1286934499887478</v>
      </c>
      <c r="AO202" s="36">
        <f t="shared" ca="1" si="11"/>
        <v>3.9627544790236171</v>
      </c>
      <c r="AP202" s="36">
        <f t="shared" ca="1" si="11"/>
        <v>16.901188441188435</v>
      </c>
      <c r="AQ202" s="36">
        <f t="shared" ca="1" si="11"/>
        <v>2.1002207261845918</v>
      </c>
      <c r="AR202" s="36">
        <f t="shared" ca="1" si="11"/>
        <v>3.3276118932628194</v>
      </c>
      <c r="AS202" s="36">
        <f t="shared" ca="1" si="11"/>
        <v>16.252063492063488</v>
      </c>
      <c r="AT202" s="36">
        <f t="shared" ca="1" si="11"/>
        <v>4.2289141761733395</v>
      </c>
      <c r="AU202" s="36">
        <f t="shared" ca="1" si="11"/>
        <v>0.52363831550310047</v>
      </c>
      <c r="AV202" s="36">
        <f t="shared" ca="1" si="11"/>
        <v>7.2903663722864369</v>
      </c>
      <c r="AW202" s="36">
        <f t="shared" ca="1" si="11"/>
        <v>33.153251933251923</v>
      </c>
      <c r="AX202" s="36">
        <f t="shared" ca="1" si="11"/>
        <v>1.3498589065137783</v>
      </c>
      <c r="AY202" s="36">
        <f t="shared" ca="1" si="11"/>
        <v>0.58190976699994812</v>
      </c>
      <c r="AZ202" s="36">
        <f t="shared" ca="1" si="11"/>
        <v>0.79785196584187956</v>
      </c>
      <c r="BA202" s="36">
        <f t="shared" ca="1" si="11"/>
        <v>1.757518639942411</v>
      </c>
      <c r="BB202" s="36">
        <f t="shared" ca="1" si="11"/>
        <v>950.2717948717949</v>
      </c>
      <c r="BC202" s="36">
        <f t="shared" ca="1" si="11"/>
        <v>7174.3589743589746</v>
      </c>
      <c r="BD202" s="36"/>
      <c r="BE202" s="36"/>
      <c r="BF202" s="36">
        <f t="shared" ca="1" si="11"/>
        <v>1238.1897435897436</v>
      </c>
      <c r="BG202" s="36">
        <f t="shared" ca="1" si="11"/>
        <v>40.200000000000003</v>
      </c>
      <c r="BH202" s="36">
        <f t="shared" ca="1" si="11"/>
        <v>0.3871832401559942</v>
      </c>
      <c r="BI202" s="36">
        <f t="shared" ca="1" si="11"/>
        <v>5.2807529589043611E-2</v>
      </c>
    </row>
    <row r="203" spans="1:62" ht="14.5" x14ac:dyDescent="0.35">
      <c r="A203" s="37" t="s">
        <v>268</v>
      </c>
      <c r="B203" s="38"/>
      <c r="C203" s="38"/>
      <c r="D203" s="38"/>
      <c r="E203" s="38"/>
      <c r="F203" s="38">
        <f t="shared" ref="F203:L203" ca="1" si="12">COUNT(INDIRECT(CONCATENATE(F199,":",F200)))</f>
        <v>195</v>
      </c>
      <c r="G203" s="38"/>
      <c r="H203" s="38">
        <f t="shared" ca="1" si="12"/>
        <v>195</v>
      </c>
      <c r="I203" s="38"/>
      <c r="J203" s="38">
        <f t="shared" ca="1" si="12"/>
        <v>195</v>
      </c>
      <c r="K203" s="38"/>
      <c r="L203" s="38">
        <f t="shared" ca="1" si="12"/>
        <v>161</v>
      </c>
      <c r="M203" s="38"/>
      <c r="N203" s="38"/>
      <c r="O203" s="38"/>
      <c r="P203" s="38"/>
      <c r="Q203" s="38"/>
      <c r="R203" s="38"/>
      <c r="S203" s="38"/>
      <c r="T203" s="38">
        <f ca="1">COUNT(INDIRECT(CONCATENATE(T199,":",T200)))</f>
        <v>195</v>
      </c>
      <c r="U203" s="38">
        <f t="shared" ref="U203:BI203" ca="1" si="13">COUNT(INDIRECT(CONCATENATE(U199,":",U200)))</f>
        <v>195</v>
      </c>
      <c r="V203" s="38">
        <f t="shared" ca="1" si="13"/>
        <v>195</v>
      </c>
      <c r="W203" s="38">
        <f t="shared" ca="1" si="13"/>
        <v>195</v>
      </c>
      <c r="X203" s="38">
        <f t="shared" ca="1" si="13"/>
        <v>195</v>
      </c>
      <c r="Y203" s="38">
        <f t="shared" ca="1" si="13"/>
        <v>195</v>
      </c>
      <c r="Z203" s="38">
        <f t="shared" ca="1" si="13"/>
        <v>195</v>
      </c>
      <c r="AA203" s="38">
        <f t="shared" ca="1" si="13"/>
        <v>195</v>
      </c>
      <c r="AB203" s="38">
        <f t="shared" ca="1" si="13"/>
        <v>195</v>
      </c>
      <c r="AC203" s="38">
        <f t="shared" ca="1" si="13"/>
        <v>195</v>
      </c>
      <c r="AD203" s="38">
        <f t="shared" ca="1" si="13"/>
        <v>195</v>
      </c>
      <c r="AE203" s="38">
        <f t="shared" ca="1" si="13"/>
        <v>195</v>
      </c>
      <c r="AF203" s="38">
        <f t="shared" ca="1" si="13"/>
        <v>195</v>
      </c>
      <c r="AG203" s="38">
        <f t="shared" ca="1" si="13"/>
        <v>195</v>
      </c>
      <c r="AH203" s="38">
        <f t="shared" ca="1" si="13"/>
        <v>195</v>
      </c>
      <c r="AI203" s="38">
        <f t="shared" ca="1" si="13"/>
        <v>195</v>
      </c>
      <c r="AJ203" s="38">
        <f t="shared" ca="1" si="13"/>
        <v>195</v>
      </c>
      <c r="AK203" s="38">
        <f t="shared" ca="1" si="13"/>
        <v>195</v>
      </c>
      <c r="AL203" s="38">
        <f t="shared" ca="1" si="13"/>
        <v>195</v>
      </c>
      <c r="AM203" s="38">
        <f t="shared" ca="1" si="13"/>
        <v>195</v>
      </c>
      <c r="AN203" s="38">
        <f t="shared" ca="1" si="13"/>
        <v>195</v>
      </c>
      <c r="AO203" s="38">
        <f t="shared" ca="1" si="13"/>
        <v>195</v>
      </c>
      <c r="AP203" s="38">
        <f t="shared" ca="1" si="13"/>
        <v>195</v>
      </c>
      <c r="AQ203" s="38">
        <f t="shared" ca="1" si="13"/>
        <v>195</v>
      </c>
      <c r="AR203" s="38">
        <f t="shared" ca="1" si="13"/>
        <v>195</v>
      </c>
      <c r="AS203" s="38">
        <f t="shared" ca="1" si="13"/>
        <v>195</v>
      </c>
      <c r="AT203" s="38">
        <f t="shared" ca="1" si="13"/>
        <v>195</v>
      </c>
      <c r="AU203" s="38">
        <f t="shared" ca="1" si="13"/>
        <v>195</v>
      </c>
      <c r="AV203" s="38">
        <f t="shared" ca="1" si="13"/>
        <v>195</v>
      </c>
      <c r="AW203" s="38">
        <f t="shared" ca="1" si="13"/>
        <v>195</v>
      </c>
      <c r="AX203" s="38">
        <f t="shared" ca="1" si="13"/>
        <v>195</v>
      </c>
      <c r="AY203" s="38">
        <f t="shared" ca="1" si="13"/>
        <v>161</v>
      </c>
      <c r="AZ203" s="38">
        <f t="shared" ca="1" si="13"/>
        <v>195</v>
      </c>
      <c r="BA203" s="38">
        <f t="shared" ca="1" si="13"/>
        <v>195</v>
      </c>
      <c r="BB203" s="38">
        <f t="shared" ca="1" si="13"/>
        <v>195</v>
      </c>
      <c r="BC203" s="38">
        <f t="shared" ca="1" si="13"/>
        <v>195</v>
      </c>
      <c r="BD203" s="38"/>
      <c r="BE203" s="38"/>
      <c r="BF203" s="38">
        <f t="shared" ca="1" si="13"/>
        <v>195</v>
      </c>
      <c r="BG203" s="38">
        <f t="shared" ca="1" si="13"/>
        <v>195</v>
      </c>
      <c r="BH203" s="38">
        <f t="shared" ca="1" si="13"/>
        <v>195</v>
      </c>
      <c r="BI203" s="38">
        <f t="shared" ca="1" si="13"/>
        <v>195</v>
      </c>
    </row>
    <row r="204" spans="1:62" x14ac:dyDescent="0.3">
      <c r="A204" s="27" t="s">
        <v>264</v>
      </c>
      <c r="C204" s="32"/>
      <c r="D204" s="32"/>
      <c r="E204" s="32"/>
      <c r="F204" s="32">
        <f t="shared" ref="F204:L204" ca="1" si="14">MAX(INDIRECT(CONCATENATE(F199,":",F200)))</f>
        <v>232</v>
      </c>
      <c r="G204" s="32"/>
      <c r="H204" s="32">
        <f t="shared" ca="1" si="14"/>
        <v>31</v>
      </c>
      <c r="J204" s="32">
        <f t="shared" ca="1" si="14"/>
        <v>207</v>
      </c>
      <c r="K204" s="32"/>
      <c r="L204" s="32">
        <f t="shared" ca="1" si="14"/>
        <v>1</v>
      </c>
      <c r="Q204" s="32"/>
      <c r="R204" s="32"/>
      <c r="S204" s="32"/>
      <c r="T204" s="32">
        <f ca="1">MAX(INDIRECT(CONCATENATE(T199,":",T200)))</f>
        <v>3170</v>
      </c>
      <c r="U204" s="32">
        <f t="shared" ref="U204:BI204" ca="1" si="15">MAX(INDIRECT(CONCATENATE(U199,":",U200)))</f>
        <v>105</v>
      </c>
      <c r="V204" s="32">
        <f t="shared" ca="1" si="15"/>
        <v>9</v>
      </c>
      <c r="W204" s="32">
        <f t="shared" ca="1" si="15"/>
        <v>516</v>
      </c>
      <c r="X204" s="32">
        <f t="shared" ca="1" si="15"/>
        <v>0.92307692307692313</v>
      </c>
      <c r="Y204" s="32">
        <f t="shared" ca="1" si="15"/>
        <v>227</v>
      </c>
      <c r="Z204" s="32">
        <f t="shared" ca="1" si="15"/>
        <v>227</v>
      </c>
      <c r="AA204" s="32">
        <f t="shared" ca="1" si="15"/>
        <v>1665</v>
      </c>
      <c r="AB204" s="32">
        <f t="shared" ca="1" si="15"/>
        <v>1665</v>
      </c>
      <c r="AC204" s="32">
        <f t="shared" ca="1" si="15"/>
        <v>301</v>
      </c>
      <c r="AD204" s="32">
        <f t="shared" ca="1" si="15"/>
        <v>214</v>
      </c>
      <c r="AE204" s="32">
        <f t="shared" ca="1" si="15"/>
        <v>1774</v>
      </c>
      <c r="AF204" s="32">
        <f t="shared" ca="1" si="15"/>
        <v>1321</v>
      </c>
      <c r="AG204" s="32">
        <f t="shared" ca="1" si="15"/>
        <v>278</v>
      </c>
      <c r="AH204" s="32">
        <f t="shared" ca="1" si="15"/>
        <v>184</v>
      </c>
      <c r="AI204" s="32">
        <f t="shared" ca="1" si="15"/>
        <v>331</v>
      </c>
      <c r="AJ204" s="32">
        <f t="shared" ca="1" si="15"/>
        <v>54</v>
      </c>
      <c r="AK204" s="32">
        <f t="shared" ca="1" si="15"/>
        <v>2014</v>
      </c>
      <c r="AL204" s="32">
        <f t="shared" ca="1" si="15"/>
        <v>1831</v>
      </c>
      <c r="AM204" s="32">
        <f t="shared" ca="1" si="15"/>
        <v>3845</v>
      </c>
      <c r="AN204" s="32">
        <f t="shared" ca="1" si="15"/>
        <v>27.3888888888888</v>
      </c>
      <c r="AO204" s="32">
        <f t="shared" ca="1" si="15"/>
        <v>62</v>
      </c>
      <c r="AP204" s="32">
        <f t="shared" ca="1" si="15"/>
        <v>268</v>
      </c>
      <c r="AQ204" s="32">
        <f t="shared" ca="1" si="15"/>
        <v>43</v>
      </c>
      <c r="AR204" s="32">
        <f t="shared" ca="1" si="15"/>
        <v>75</v>
      </c>
      <c r="AS204" s="32">
        <f t="shared" ca="1" si="15"/>
        <v>387</v>
      </c>
      <c r="AT204" s="32">
        <f t="shared" ca="1" si="15"/>
        <v>70.3888888888888</v>
      </c>
      <c r="AU204" s="32">
        <f t="shared" ca="1" si="15"/>
        <v>11</v>
      </c>
      <c r="AV204" s="32">
        <f t="shared" ca="1" si="15"/>
        <v>137</v>
      </c>
      <c r="AW204" s="32">
        <f t="shared" ca="1" si="15"/>
        <v>633.5</v>
      </c>
      <c r="AX204" s="32">
        <f t="shared" ca="1" si="15"/>
        <v>6.5</v>
      </c>
      <c r="AY204" s="32">
        <f t="shared" ca="1" si="15"/>
        <v>1</v>
      </c>
      <c r="AZ204" s="32">
        <f t="shared" ca="1" si="15"/>
        <v>7</v>
      </c>
      <c r="BA204" s="32">
        <f t="shared" ca="1" si="15"/>
        <v>12</v>
      </c>
      <c r="BB204" s="32">
        <f t="shared" ca="1" si="15"/>
        <v>31566</v>
      </c>
      <c r="BC204" s="32">
        <f t="shared" ca="1" si="15"/>
        <v>123980</v>
      </c>
      <c r="BD204" s="32"/>
      <c r="BE204" s="32"/>
      <c r="BF204" s="32">
        <f t="shared" ca="1" si="15"/>
        <v>6031</v>
      </c>
      <c r="BG204" s="32">
        <f t="shared" ca="1" si="15"/>
        <v>198</v>
      </c>
      <c r="BH204" s="32">
        <f t="shared" ca="1" si="15"/>
        <v>1</v>
      </c>
      <c r="BI204" s="32">
        <f t="shared" ca="1" si="15"/>
        <v>0.52631578947368418</v>
      </c>
    </row>
    <row r="205" spans="1:62" x14ac:dyDescent="0.3">
      <c r="A205" s="27" t="s">
        <v>269</v>
      </c>
      <c r="B205" s="36"/>
      <c r="C205" s="36"/>
      <c r="D205" s="36"/>
      <c r="E205" s="36"/>
      <c r="F205" s="36">
        <f t="shared" ref="F205:L205" ca="1" si="16">MEDIAN(INDIRECT(CONCATENATE(F199,":",F200)))</f>
        <v>2</v>
      </c>
      <c r="G205" s="36"/>
      <c r="H205" s="36">
        <f t="shared" ca="1" si="16"/>
        <v>0</v>
      </c>
      <c r="I205" s="36"/>
      <c r="J205" s="36">
        <f t="shared" ca="1" si="16"/>
        <v>2</v>
      </c>
      <c r="K205" s="36"/>
      <c r="L205" s="36">
        <f t="shared" ca="1" si="16"/>
        <v>1</v>
      </c>
      <c r="M205" s="36"/>
      <c r="N205" s="36"/>
      <c r="O205" s="36"/>
      <c r="P205" s="36"/>
      <c r="Q205" s="36"/>
      <c r="R205" s="36"/>
      <c r="S205" s="36"/>
      <c r="T205" s="36">
        <f ca="1">MEDIAN(INDIRECT(CONCATENATE(T199,":",T200)))</f>
        <v>249</v>
      </c>
      <c r="U205" s="36">
        <f t="shared" ref="U205:BI205" ca="1" si="17">MEDIAN(INDIRECT(CONCATENATE(U199,":",U200)))</f>
        <v>9</v>
      </c>
      <c r="V205" s="36">
        <f t="shared" ca="1" si="17"/>
        <v>1</v>
      </c>
      <c r="W205" s="36">
        <f t="shared" ca="1" si="17"/>
        <v>4</v>
      </c>
      <c r="X205" s="36">
        <f t="shared" ca="1" si="17"/>
        <v>0.5</v>
      </c>
      <c r="Y205" s="36">
        <f t="shared" ca="1" si="17"/>
        <v>4</v>
      </c>
      <c r="Z205" s="36">
        <f t="shared" ca="1" si="17"/>
        <v>5</v>
      </c>
      <c r="AA205" s="36">
        <f t="shared" ca="1" si="17"/>
        <v>23</v>
      </c>
      <c r="AB205" s="36">
        <f t="shared" ca="1" si="17"/>
        <v>27</v>
      </c>
      <c r="AC205" s="36">
        <f t="shared" ca="1" si="17"/>
        <v>1</v>
      </c>
      <c r="AD205" s="36">
        <f t="shared" ca="1" si="17"/>
        <v>0</v>
      </c>
      <c r="AE205" s="36">
        <f t="shared" ca="1" si="17"/>
        <v>2</v>
      </c>
      <c r="AF205" s="36">
        <f t="shared" ca="1" si="17"/>
        <v>0</v>
      </c>
      <c r="AG205" s="36">
        <f t="shared" ca="1" si="17"/>
        <v>1</v>
      </c>
      <c r="AH205" s="36">
        <f t="shared" ca="1" si="17"/>
        <v>0</v>
      </c>
      <c r="AI205" s="36">
        <f t="shared" ca="1" si="17"/>
        <v>1</v>
      </c>
      <c r="AJ205" s="36">
        <f t="shared" ca="1" si="17"/>
        <v>0</v>
      </c>
      <c r="AK205" s="36">
        <f t="shared" ca="1" si="17"/>
        <v>6</v>
      </c>
      <c r="AL205" s="36">
        <f t="shared" ca="1" si="17"/>
        <v>3</v>
      </c>
      <c r="AM205" s="36">
        <f t="shared" ca="1" si="17"/>
        <v>10</v>
      </c>
      <c r="AN205" s="36">
        <f t="shared" ca="1" si="17"/>
        <v>1</v>
      </c>
      <c r="AO205" s="36">
        <f t="shared" ca="1" si="17"/>
        <v>0.84</v>
      </c>
      <c r="AP205" s="36">
        <f t="shared" ca="1" si="17"/>
        <v>4</v>
      </c>
      <c r="AQ205" s="36">
        <f t="shared" ca="1" si="17"/>
        <v>0.6</v>
      </c>
      <c r="AR205" s="36">
        <f t="shared" ca="1" si="17"/>
        <v>0.33333333333333298</v>
      </c>
      <c r="AS205" s="36">
        <f t="shared" ca="1" si="17"/>
        <v>2</v>
      </c>
      <c r="AT205" s="36">
        <f t="shared" ca="1" si="17"/>
        <v>1.6666666666666601</v>
      </c>
      <c r="AU205" s="36">
        <f t="shared" ca="1" si="17"/>
        <v>7.5085324232081918E-2</v>
      </c>
      <c r="AV205" s="36">
        <f t="shared" ca="1" si="17"/>
        <v>1.09523809523809</v>
      </c>
      <c r="AW205" s="36">
        <f t="shared" ca="1" si="17"/>
        <v>6.3333333333333304</v>
      </c>
      <c r="AX205" s="36">
        <f t="shared" ca="1" si="17"/>
        <v>1</v>
      </c>
      <c r="AY205" s="36">
        <f t="shared" ca="1" si="17"/>
        <v>0.6</v>
      </c>
      <c r="AZ205" s="36">
        <f t="shared" ca="1" si="17"/>
        <v>0.33333333333333331</v>
      </c>
      <c r="BA205" s="36">
        <f t="shared" ca="1" si="17"/>
        <v>1</v>
      </c>
      <c r="BB205" s="36">
        <f t="shared" ca="1" si="17"/>
        <v>185</v>
      </c>
      <c r="BC205" s="36">
        <f t="shared" ca="1" si="17"/>
        <v>848</v>
      </c>
      <c r="BD205" s="36"/>
      <c r="BE205" s="36"/>
      <c r="BF205" s="36">
        <f t="shared" ca="1" si="17"/>
        <v>1055</v>
      </c>
      <c r="BG205" s="36">
        <f t="shared" ca="1" si="17"/>
        <v>34</v>
      </c>
      <c r="BH205" s="36">
        <f t="shared" ca="1" si="17"/>
        <v>0.30130718954248364</v>
      </c>
      <c r="BI205" s="36">
        <f t="shared" ca="1" si="17"/>
        <v>3.125E-2</v>
      </c>
    </row>
    <row r="206" spans="1:62" x14ac:dyDescent="0.3">
      <c r="A206" s="27" t="s">
        <v>265</v>
      </c>
      <c r="C206" s="32"/>
      <c r="D206" s="32"/>
      <c r="E206" s="32"/>
      <c r="F206" s="32">
        <f t="shared" ref="F206:L206" ca="1" si="18">MIN(INDIRECT(CONCATENATE(F199,":",F200)))</f>
        <v>0</v>
      </c>
      <c r="G206" s="32"/>
      <c r="H206" s="32">
        <f t="shared" ca="1" si="18"/>
        <v>0</v>
      </c>
      <c r="J206" s="32">
        <f t="shared" ca="1" si="18"/>
        <v>0</v>
      </c>
      <c r="K206" s="32"/>
      <c r="L206" s="32">
        <f t="shared" ca="1" si="18"/>
        <v>0</v>
      </c>
      <c r="Q206" s="32"/>
      <c r="R206" s="32"/>
      <c r="S206" s="32"/>
      <c r="T206" s="32">
        <f ca="1">MIN(INDIRECT(CONCATENATE(T199,":",T200)))</f>
        <v>0</v>
      </c>
      <c r="U206" s="32">
        <f t="shared" ref="U206:BI206" ca="1" si="19">MIN(INDIRECT(CONCATENATE(U199,":",U200)))</f>
        <v>1</v>
      </c>
      <c r="V206" s="32">
        <f t="shared" ca="1" si="19"/>
        <v>1</v>
      </c>
      <c r="W206" s="32">
        <f t="shared" ca="1" si="19"/>
        <v>2</v>
      </c>
      <c r="X206" s="32">
        <f t="shared" ca="1" si="19"/>
        <v>0</v>
      </c>
      <c r="Y206" s="32">
        <f t="shared" ca="1" si="19"/>
        <v>1</v>
      </c>
      <c r="Z206" s="32">
        <f t="shared" ca="1" si="19"/>
        <v>1</v>
      </c>
      <c r="AA206" s="32">
        <f t="shared" ca="1" si="19"/>
        <v>1</v>
      </c>
      <c r="AB206" s="32">
        <f t="shared" ca="1" si="19"/>
        <v>1</v>
      </c>
      <c r="AC206" s="32">
        <f t="shared" ca="1" si="19"/>
        <v>0</v>
      </c>
      <c r="AD206" s="32">
        <f t="shared" ca="1" si="19"/>
        <v>0</v>
      </c>
      <c r="AE206" s="32">
        <f t="shared" ca="1" si="19"/>
        <v>0</v>
      </c>
      <c r="AF206" s="32">
        <f t="shared" ca="1" si="19"/>
        <v>0</v>
      </c>
      <c r="AG206" s="32">
        <f t="shared" ca="1" si="19"/>
        <v>0</v>
      </c>
      <c r="AH206" s="32">
        <f t="shared" ca="1" si="19"/>
        <v>0</v>
      </c>
      <c r="AI206" s="32">
        <f t="shared" ca="1" si="19"/>
        <v>0</v>
      </c>
      <c r="AJ206" s="32">
        <f t="shared" ca="1" si="19"/>
        <v>0</v>
      </c>
      <c r="AK206" s="32">
        <f t="shared" ca="1" si="19"/>
        <v>0</v>
      </c>
      <c r="AL206" s="32">
        <f t="shared" ca="1" si="19"/>
        <v>0</v>
      </c>
      <c r="AM206" s="32">
        <f t="shared" ca="1" si="19"/>
        <v>0</v>
      </c>
      <c r="AN206" s="32">
        <f t="shared" ca="1" si="19"/>
        <v>0</v>
      </c>
      <c r="AO206" s="32">
        <f t="shared" ca="1" si="19"/>
        <v>0</v>
      </c>
      <c r="AP206" s="32">
        <f t="shared" ca="1" si="19"/>
        <v>0</v>
      </c>
      <c r="AQ206" s="32">
        <f t="shared" ca="1" si="19"/>
        <v>0</v>
      </c>
      <c r="AR206" s="32">
        <f t="shared" ca="1" si="19"/>
        <v>0</v>
      </c>
      <c r="AS206" s="32">
        <f t="shared" ca="1" si="19"/>
        <v>0</v>
      </c>
      <c r="AT206" s="32">
        <f t="shared" ca="1" si="19"/>
        <v>0</v>
      </c>
      <c r="AU206" s="32">
        <f t="shared" ca="1" si="19"/>
        <v>0</v>
      </c>
      <c r="AV206" s="32">
        <f t="shared" ca="1" si="19"/>
        <v>0</v>
      </c>
      <c r="AW206" s="32">
        <f t="shared" ca="1" si="19"/>
        <v>0</v>
      </c>
      <c r="AX206" s="32">
        <f t="shared" ca="1" si="19"/>
        <v>8.5106382978723402E-2</v>
      </c>
      <c r="AY206" s="32">
        <f t="shared" ca="1" si="19"/>
        <v>0</v>
      </c>
      <c r="AZ206" s="32">
        <f t="shared" ca="1" si="19"/>
        <v>0</v>
      </c>
      <c r="BA206" s="32">
        <f t="shared" ca="1" si="19"/>
        <v>3.0303030303030304E-2</v>
      </c>
      <c r="BB206" s="32">
        <f t="shared" ca="1" si="19"/>
        <v>7</v>
      </c>
      <c r="BC206" s="32">
        <f t="shared" ca="1" si="19"/>
        <v>35</v>
      </c>
      <c r="BD206" s="32"/>
      <c r="BE206" s="32"/>
      <c r="BF206" s="32">
        <f t="shared" ca="1" si="19"/>
        <v>4</v>
      </c>
      <c r="BG206" s="32">
        <f t="shared" ca="1" si="19"/>
        <v>0</v>
      </c>
      <c r="BH206" s="32">
        <f t="shared" ca="1" si="19"/>
        <v>0</v>
      </c>
      <c r="BI206" s="32">
        <f t="shared" ca="1" si="19"/>
        <v>2.8511689792815053E-4</v>
      </c>
    </row>
    <row r="207" spans="1:62" x14ac:dyDescent="0.3">
      <c r="A207" s="29"/>
      <c r="H207" s="27"/>
      <c r="I207" s="27"/>
      <c r="M207" s="27"/>
      <c r="N207" s="27"/>
      <c r="O207" s="27"/>
      <c r="P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62" x14ac:dyDescent="0.3">
      <c r="A208" s="27" t="s">
        <v>271</v>
      </c>
      <c r="C208" s="32"/>
      <c r="D208" s="32"/>
      <c r="E208" s="32"/>
      <c r="F208" s="32">
        <f t="shared" ref="F208:L208" ca="1" si="20">MODE(INDIRECT(CONCATENATE(F199,":",F200)))</f>
        <v>1</v>
      </c>
      <c r="G208" s="32"/>
      <c r="H208" s="32">
        <f t="shared" ca="1" si="20"/>
        <v>0</v>
      </c>
      <c r="J208" s="32">
        <f t="shared" ca="1" si="20"/>
        <v>1</v>
      </c>
      <c r="K208" s="32"/>
      <c r="L208" s="32">
        <f t="shared" ca="1" si="20"/>
        <v>1</v>
      </c>
      <c r="Q208" s="32"/>
      <c r="R208" s="32"/>
      <c r="S208" s="32"/>
      <c r="T208" s="32">
        <f ca="1">MODE(INDIRECT(CONCATENATE(T199,":",T200)))</f>
        <v>0</v>
      </c>
      <c r="U208" s="32">
        <f t="shared" ref="U208:BI208" ca="1" si="21">MODE(INDIRECT(CONCATENATE(U199,":",U200)))</f>
        <v>1</v>
      </c>
      <c r="V208" s="32">
        <f t="shared" ca="1" si="21"/>
        <v>1</v>
      </c>
      <c r="W208" s="32">
        <f t="shared" ca="1" si="21"/>
        <v>2</v>
      </c>
      <c r="X208" s="32">
        <f t="shared" ca="1" si="21"/>
        <v>0.5</v>
      </c>
      <c r="Y208" s="32">
        <f t="shared" ca="1" si="21"/>
        <v>1</v>
      </c>
      <c r="Z208" s="32">
        <f t="shared" ca="1" si="21"/>
        <v>1</v>
      </c>
      <c r="AA208" s="32">
        <f t="shared" ca="1" si="21"/>
        <v>6</v>
      </c>
      <c r="AB208" s="32">
        <f t="shared" ca="1" si="21"/>
        <v>23</v>
      </c>
      <c r="AC208" s="32">
        <f t="shared" ca="1" si="21"/>
        <v>0</v>
      </c>
      <c r="AD208" s="32">
        <f t="shared" ca="1" si="21"/>
        <v>0</v>
      </c>
      <c r="AE208" s="32">
        <f t="shared" ca="1" si="21"/>
        <v>0</v>
      </c>
      <c r="AF208" s="32">
        <f t="shared" ca="1" si="21"/>
        <v>0</v>
      </c>
      <c r="AG208" s="32">
        <f t="shared" ca="1" si="21"/>
        <v>0</v>
      </c>
      <c r="AH208" s="32">
        <f t="shared" ca="1" si="21"/>
        <v>0</v>
      </c>
      <c r="AI208" s="32">
        <f t="shared" ca="1" si="21"/>
        <v>0</v>
      </c>
      <c r="AJ208" s="32">
        <f t="shared" ca="1" si="21"/>
        <v>0</v>
      </c>
      <c r="AK208" s="32">
        <f t="shared" ca="1" si="21"/>
        <v>0</v>
      </c>
      <c r="AL208" s="32">
        <f t="shared" ca="1" si="21"/>
        <v>0</v>
      </c>
      <c r="AM208" s="32">
        <f t="shared" ca="1" si="21"/>
        <v>0</v>
      </c>
      <c r="AN208" s="32">
        <f t="shared" ca="1" si="21"/>
        <v>0</v>
      </c>
      <c r="AO208" s="32">
        <f t="shared" ca="1" si="21"/>
        <v>0</v>
      </c>
      <c r="AP208" s="32">
        <f t="shared" ca="1" si="21"/>
        <v>0</v>
      </c>
      <c r="AQ208" s="32">
        <f t="shared" ca="1" si="21"/>
        <v>0</v>
      </c>
      <c r="AR208" s="32">
        <f t="shared" ca="1" si="21"/>
        <v>0</v>
      </c>
      <c r="AS208" s="32">
        <f t="shared" ca="1" si="21"/>
        <v>0</v>
      </c>
      <c r="AT208" s="32">
        <f t="shared" ca="1" si="21"/>
        <v>0</v>
      </c>
      <c r="AU208" s="32">
        <f t="shared" ca="1" si="21"/>
        <v>0</v>
      </c>
      <c r="AV208" s="32">
        <f t="shared" ca="1" si="21"/>
        <v>0</v>
      </c>
      <c r="AW208" s="32">
        <f t="shared" ca="1" si="21"/>
        <v>0</v>
      </c>
      <c r="AX208" s="32">
        <f t="shared" ca="1" si="21"/>
        <v>1</v>
      </c>
      <c r="AY208" s="32">
        <f t="shared" ca="1" si="21"/>
        <v>1</v>
      </c>
      <c r="AZ208" s="32">
        <f t="shared" ca="1" si="21"/>
        <v>0</v>
      </c>
      <c r="BA208" s="32">
        <f t="shared" ca="1" si="21"/>
        <v>2</v>
      </c>
      <c r="BB208" s="32">
        <f t="shared" ca="1" si="21"/>
        <v>89</v>
      </c>
      <c r="BC208" s="32">
        <f t="shared" ca="1" si="21"/>
        <v>116</v>
      </c>
      <c r="BD208" s="32"/>
      <c r="BE208" s="32"/>
      <c r="BF208" s="32">
        <f t="shared" ca="1" si="21"/>
        <v>1217</v>
      </c>
      <c r="BG208" s="32">
        <f t="shared" ca="1" si="21"/>
        <v>48</v>
      </c>
      <c r="BH208" s="32">
        <f t="shared" ca="1" si="21"/>
        <v>0</v>
      </c>
      <c r="BI208" s="32">
        <f t="shared" ca="1" si="21"/>
        <v>5.5555555555555552E-2</v>
      </c>
    </row>
    <row r="209" spans="1:61" x14ac:dyDescent="0.3">
      <c r="A209" s="27" t="s">
        <v>270</v>
      </c>
      <c r="B209" s="36"/>
      <c r="C209" s="36"/>
      <c r="D209" s="36"/>
      <c r="E209" s="36"/>
      <c r="F209" s="36">
        <f t="shared" ref="F209:L209" ca="1" si="22">STDEVP(INDIRECT(CONCATENATE(F199,":",F200)))</f>
        <v>22.31797582011929</v>
      </c>
      <c r="G209" s="36"/>
      <c r="H209" s="36">
        <f t="shared" ca="1" si="22"/>
        <v>3.3527246615472723</v>
      </c>
      <c r="I209" s="36"/>
      <c r="J209" s="36">
        <f t="shared" ca="1" si="22"/>
        <v>19.401620542738645</v>
      </c>
      <c r="K209" s="36"/>
      <c r="L209" s="36">
        <f t="shared" ca="1" si="22"/>
        <v>0.26926633285527812</v>
      </c>
      <c r="M209" s="36"/>
      <c r="N209" s="36"/>
      <c r="O209" s="36"/>
      <c r="P209" s="36"/>
      <c r="Q209" s="36"/>
      <c r="R209" s="36"/>
      <c r="S209" s="36"/>
      <c r="T209" s="36">
        <f ca="1">STDEVP(INDIRECT(CONCATENATE(T199,":",T200)))</f>
        <v>623.32334348437837</v>
      </c>
      <c r="U209" s="36">
        <f t="shared" ref="U209:BI209" ca="1" si="23">STDEVP(INDIRECT(CONCATENATE(U199,":",U200)))</f>
        <v>20.453359974678499</v>
      </c>
      <c r="V209" s="36">
        <f t="shared" ca="1" si="23"/>
        <v>1.6011501454570627</v>
      </c>
      <c r="W209" s="36">
        <f t="shared" ca="1" si="23"/>
        <v>44.608246997581496</v>
      </c>
      <c r="X209" s="36">
        <f t="shared" ca="1" si="23"/>
        <v>0.26707968733907161</v>
      </c>
      <c r="Y209" s="36">
        <f t="shared" ca="1" si="23"/>
        <v>21.132788897845934</v>
      </c>
      <c r="Z209" s="36">
        <f t="shared" ca="1" si="23"/>
        <v>23.052520431068963</v>
      </c>
      <c r="AA209" s="36">
        <f t="shared" ca="1" si="23"/>
        <v>155.97494564396891</v>
      </c>
      <c r="AB209" s="36">
        <f t="shared" ca="1" si="23"/>
        <v>167.25746443218617</v>
      </c>
      <c r="AC209" s="36">
        <f t="shared" ca="1" si="23"/>
        <v>22.930905563895116</v>
      </c>
      <c r="AD209" s="36">
        <f t="shared" ca="1" si="23"/>
        <v>17.6881749167888</v>
      </c>
      <c r="AE209" s="36">
        <f t="shared" ca="1" si="23"/>
        <v>140.69479008805698</v>
      </c>
      <c r="AF209" s="36">
        <f t="shared" ca="1" si="23"/>
        <v>117.92069901316221</v>
      </c>
      <c r="AG209" s="36">
        <f t="shared" ca="1" si="23"/>
        <v>29.225881732646229</v>
      </c>
      <c r="AH209" s="36">
        <f t="shared" ca="1" si="23"/>
        <v>20.014822909400785</v>
      </c>
      <c r="AI209" s="36">
        <f t="shared" ca="1" si="23"/>
        <v>30.631304540991586</v>
      </c>
      <c r="AJ209" s="36">
        <f t="shared" ca="1" si="23"/>
        <v>4.7982300045805779</v>
      </c>
      <c r="AK209" s="36">
        <f t="shared" ca="1" si="23"/>
        <v>163.95272197415645</v>
      </c>
      <c r="AL209" s="36">
        <f t="shared" ca="1" si="23"/>
        <v>158.28118904673622</v>
      </c>
      <c r="AM209" s="36">
        <f t="shared" ca="1" si="23"/>
        <v>318.71923732643762</v>
      </c>
      <c r="AN209" s="36">
        <f t="shared" ca="1" si="23"/>
        <v>3.2491207569951701</v>
      </c>
      <c r="AO209" s="36">
        <f t="shared" ca="1" si="23"/>
        <v>8.5699958623796828</v>
      </c>
      <c r="AP209" s="36">
        <f t="shared" ca="1" si="23"/>
        <v>37.78062468327613</v>
      </c>
      <c r="AQ209" s="36">
        <f t="shared" ca="1" si="23"/>
        <v>5.194693318874906</v>
      </c>
      <c r="AR209" s="36">
        <f t="shared" ca="1" si="23"/>
        <v>8.7367149963088675</v>
      </c>
      <c r="AS209" s="36">
        <f t="shared" ca="1" si="23"/>
        <v>46.975423226945864</v>
      </c>
      <c r="AT209" s="36">
        <f t="shared" ca="1" si="23"/>
        <v>7.7389425851308129</v>
      </c>
      <c r="AU209" s="36">
        <f t="shared" ca="1" si="23"/>
        <v>1.3815339576889061</v>
      </c>
      <c r="AV209" s="36">
        <f t="shared" ca="1" si="23"/>
        <v>16.286291636107109</v>
      </c>
      <c r="AW209" s="36">
        <f t="shared" ca="1" si="23"/>
        <v>81.400698251377037</v>
      </c>
      <c r="AX209" s="36">
        <f t="shared" ca="1" si="23"/>
        <v>0.92485342856884967</v>
      </c>
      <c r="AY209" s="36">
        <f t="shared" ca="1" si="23"/>
        <v>0.32143839850812889</v>
      </c>
      <c r="AZ209" s="36">
        <f t="shared" ca="1" si="23"/>
        <v>1.2348494870097286</v>
      </c>
      <c r="BA209" s="36">
        <f t="shared" ca="1" si="23"/>
        <v>1.988951760658044</v>
      </c>
      <c r="BB209" s="36">
        <f t="shared" ca="1" si="23"/>
        <v>2827.6438706917957</v>
      </c>
      <c r="BC209" s="36">
        <f t="shared" ca="1" si="23"/>
        <v>20257.308759527503</v>
      </c>
      <c r="BD209" s="36"/>
      <c r="BE209" s="36"/>
      <c r="BF209" s="36">
        <f t="shared" ca="1" si="23"/>
        <v>995.90193106804566</v>
      </c>
      <c r="BG209" s="36">
        <f t="shared" ca="1" si="23"/>
        <v>32.731792746659266</v>
      </c>
      <c r="BH209" s="36">
        <f t="shared" ca="1" si="23"/>
        <v>0.34116616206519074</v>
      </c>
      <c r="BI209" s="36">
        <f t="shared" ca="1" si="23"/>
        <v>7.142069057729597E-2</v>
      </c>
    </row>
    <row r="210" spans="1:61" x14ac:dyDescent="0.3">
      <c r="A210" s="27" t="s">
        <v>266</v>
      </c>
      <c r="C210" s="32"/>
      <c r="D210" s="32"/>
      <c r="E210" s="32"/>
      <c r="F210" s="32">
        <f t="shared" ref="F210:L210" ca="1" si="24">SUM(INDIRECT(CONCATENATE(F199,":",F200)))</f>
        <v>1475</v>
      </c>
      <c r="G210" s="32"/>
      <c r="H210" s="32">
        <f t="shared" ca="1" si="24"/>
        <v>215</v>
      </c>
      <c r="J210" s="32">
        <f t="shared" ca="1" si="24"/>
        <v>1260</v>
      </c>
      <c r="K210" s="32"/>
      <c r="L210" s="32">
        <f t="shared" ca="1" si="24"/>
        <v>136.91528547456207</v>
      </c>
      <c r="Q210" s="32"/>
      <c r="R210" s="32"/>
      <c r="S210" s="32"/>
      <c r="T210" s="32">
        <f ca="1">SUM(INDIRECT(CONCATENATE(T199,":",T200)))</f>
        <v>93675</v>
      </c>
      <c r="U210" s="32">
        <f t="shared" ref="U210:BI210" ca="1" si="25">SUM(INDIRECT(CONCATENATE(U199,":",U200)))</f>
        <v>3188</v>
      </c>
      <c r="V210" s="32">
        <f t="shared" ca="1" si="25"/>
        <v>386</v>
      </c>
      <c r="W210" s="32">
        <f t="shared" ca="1" si="25"/>
        <v>2796</v>
      </c>
      <c r="X210" s="32">
        <f t="shared" ca="1" si="25"/>
        <v>84.666436847688175</v>
      </c>
      <c r="Y210" s="32">
        <f t="shared" ca="1" si="25"/>
        <v>1987</v>
      </c>
      <c r="Z210" s="32">
        <f t="shared" ca="1" si="25"/>
        <v>2277</v>
      </c>
      <c r="AA210" s="32">
        <f t="shared" ca="1" si="25"/>
        <v>13176</v>
      </c>
      <c r="AB210" s="32">
        <f t="shared" ca="1" si="25"/>
        <v>15531</v>
      </c>
      <c r="AC210" s="32">
        <f t="shared" ca="1" si="25"/>
        <v>1050</v>
      </c>
      <c r="AD210" s="32">
        <f t="shared" ca="1" si="25"/>
        <v>760</v>
      </c>
      <c r="AE210" s="32">
        <f t="shared" ca="1" si="25"/>
        <v>6638</v>
      </c>
      <c r="AF210" s="32">
        <f t="shared" ca="1" si="25"/>
        <v>5095</v>
      </c>
      <c r="AG210" s="32">
        <f t="shared" ca="1" si="25"/>
        <v>1838</v>
      </c>
      <c r="AH210" s="32">
        <f t="shared" ca="1" si="25"/>
        <v>1026</v>
      </c>
      <c r="AI210" s="32">
        <f t="shared" ca="1" si="25"/>
        <v>1627</v>
      </c>
      <c r="AJ210" s="32">
        <f t="shared" ca="1" si="25"/>
        <v>140</v>
      </c>
      <c r="AK210" s="32">
        <f t="shared" ca="1" si="25"/>
        <v>8476</v>
      </c>
      <c r="AL210" s="32">
        <f t="shared" ca="1" si="25"/>
        <v>7888</v>
      </c>
      <c r="AM210" s="32">
        <f t="shared" ca="1" si="25"/>
        <v>16364</v>
      </c>
      <c r="AN210" s="32">
        <f t="shared" ca="1" si="25"/>
        <v>415.09522274780585</v>
      </c>
      <c r="AO210" s="32">
        <f t="shared" ca="1" si="25"/>
        <v>772.73712340960537</v>
      </c>
      <c r="AP210" s="32">
        <f t="shared" ca="1" si="25"/>
        <v>3295.7317460317445</v>
      </c>
      <c r="AQ210" s="32">
        <f t="shared" ca="1" si="25"/>
        <v>409.54304160599543</v>
      </c>
      <c r="AR210" s="32">
        <f t="shared" ca="1" si="25"/>
        <v>648.88431918624974</v>
      </c>
      <c r="AS210" s="32">
        <f t="shared" ca="1" si="25"/>
        <v>3169.1523809523801</v>
      </c>
      <c r="AT210" s="32">
        <f t="shared" ca="1" si="25"/>
        <v>824.63826435380122</v>
      </c>
      <c r="AU210" s="32">
        <f t="shared" ca="1" si="25"/>
        <v>102.10947152310459</v>
      </c>
      <c r="AV210" s="32">
        <f t="shared" ca="1" si="25"/>
        <v>1421.6214425958551</v>
      </c>
      <c r="AW210" s="32">
        <f t="shared" ca="1" si="25"/>
        <v>6464.884126984125</v>
      </c>
      <c r="AX210" s="32">
        <f t="shared" ca="1" si="25"/>
        <v>263.22248677018678</v>
      </c>
      <c r="AY210" s="32">
        <f t="shared" ca="1" si="25"/>
        <v>93.687472486991652</v>
      </c>
      <c r="AZ210" s="32">
        <f t="shared" ca="1" si="25"/>
        <v>155.58113333916651</v>
      </c>
      <c r="BA210" s="32">
        <f t="shared" ca="1" si="25"/>
        <v>342.71613478877015</v>
      </c>
      <c r="BB210" s="32">
        <f t="shared" ca="1" si="25"/>
        <v>185303</v>
      </c>
      <c r="BC210" s="32">
        <f t="shared" ca="1" si="25"/>
        <v>1399000</v>
      </c>
      <c r="BD210" s="32"/>
      <c r="BE210" s="32"/>
      <c r="BF210" s="32">
        <f t="shared" ca="1" si="25"/>
        <v>241447</v>
      </c>
      <c r="BG210" s="32">
        <f t="shared" ca="1" si="25"/>
        <v>7839</v>
      </c>
      <c r="BH210" s="32">
        <f t="shared" ca="1" si="25"/>
        <v>75.500731830418871</v>
      </c>
      <c r="BI210" s="32">
        <f t="shared" ca="1" si="25"/>
        <v>10.297468269863504</v>
      </c>
    </row>
    <row r="211" spans="1:61" x14ac:dyDescent="0.3">
      <c r="AY211" s="28"/>
      <c r="AZ211" s="28"/>
      <c r="BA211" s="28"/>
    </row>
    <row r="212" spans="1:61" x14ac:dyDescent="0.3">
      <c r="A212" s="31" t="s">
        <v>793</v>
      </c>
      <c r="B212" s="59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</row>
    <row r="213" spans="1:61" x14ac:dyDescent="0.3">
      <c r="A213" s="31">
        <v>2</v>
      </c>
      <c r="B213" s="33" t="str">
        <f>ADDRESS($A$213,COLUMN(B215))</f>
        <v>$B$2</v>
      </c>
      <c r="C213" s="33" t="str">
        <f t="shared" ref="C213:BI213" si="26">ADDRESS($A$213,COLUMN(C215))</f>
        <v>$C$2</v>
      </c>
      <c r="D213" s="33" t="str">
        <f t="shared" si="26"/>
        <v>$D$2</v>
      </c>
      <c r="E213" s="33" t="str">
        <f t="shared" si="26"/>
        <v>$E$2</v>
      </c>
      <c r="F213" s="33" t="str">
        <f t="shared" si="26"/>
        <v>$F$2</v>
      </c>
      <c r="G213" s="33" t="str">
        <f t="shared" si="26"/>
        <v>$G$2</v>
      </c>
      <c r="H213" s="33" t="str">
        <f t="shared" si="26"/>
        <v>$H$2</v>
      </c>
      <c r="I213" s="33" t="str">
        <f t="shared" si="26"/>
        <v>$I$2</v>
      </c>
      <c r="J213" s="33" t="str">
        <f t="shared" si="26"/>
        <v>$J$2</v>
      </c>
      <c r="K213" s="33" t="str">
        <f t="shared" si="26"/>
        <v>$K$2</v>
      </c>
      <c r="L213" s="33" t="str">
        <f t="shared" si="26"/>
        <v>$L$2</v>
      </c>
      <c r="M213" s="33" t="str">
        <f t="shared" si="26"/>
        <v>$M$2</v>
      </c>
      <c r="N213" s="33" t="str">
        <f t="shared" si="26"/>
        <v>$N$2</v>
      </c>
      <c r="O213" s="33" t="str">
        <f t="shared" si="26"/>
        <v>$O$2</v>
      </c>
      <c r="P213" s="33" t="str">
        <f t="shared" si="26"/>
        <v>$P$2</v>
      </c>
      <c r="Q213" s="33" t="str">
        <f t="shared" si="26"/>
        <v>$Q$2</v>
      </c>
      <c r="R213" s="33" t="str">
        <f t="shared" si="26"/>
        <v>$R$2</v>
      </c>
      <c r="S213" s="33" t="str">
        <f t="shared" si="26"/>
        <v>$S$2</v>
      </c>
      <c r="T213" s="33" t="str">
        <f t="shared" si="26"/>
        <v>$T$2</v>
      </c>
      <c r="U213" s="33" t="str">
        <f t="shared" si="26"/>
        <v>$U$2</v>
      </c>
      <c r="V213" s="33" t="str">
        <f t="shared" si="26"/>
        <v>$V$2</v>
      </c>
      <c r="W213" s="33" t="str">
        <f t="shared" si="26"/>
        <v>$W$2</v>
      </c>
      <c r="X213" s="33" t="str">
        <f t="shared" si="26"/>
        <v>$X$2</v>
      </c>
      <c r="Y213" s="33" t="str">
        <f t="shared" si="26"/>
        <v>$Y$2</v>
      </c>
      <c r="Z213" s="33" t="str">
        <f t="shared" si="26"/>
        <v>$Z$2</v>
      </c>
      <c r="AA213" s="33" t="str">
        <f t="shared" si="26"/>
        <v>$AA$2</v>
      </c>
      <c r="AB213" s="33" t="str">
        <f t="shared" si="26"/>
        <v>$AB$2</v>
      </c>
      <c r="AC213" s="33" t="str">
        <f t="shared" si="26"/>
        <v>$AC$2</v>
      </c>
      <c r="AD213" s="33" t="str">
        <f t="shared" si="26"/>
        <v>$AD$2</v>
      </c>
      <c r="AE213" s="33" t="str">
        <f t="shared" si="26"/>
        <v>$AE$2</v>
      </c>
      <c r="AF213" s="33" t="str">
        <f t="shared" si="26"/>
        <v>$AF$2</v>
      </c>
      <c r="AG213" s="33" t="str">
        <f t="shared" si="26"/>
        <v>$AG$2</v>
      </c>
      <c r="AH213" s="33" t="str">
        <f t="shared" si="26"/>
        <v>$AH$2</v>
      </c>
      <c r="AI213" s="33" t="str">
        <f t="shared" si="26"/>
        <v>$AI$2</v>
      </c>
      <c r="AJ213" s="33" t="str">
        <f t="shared" si="26"/>
        <v>$AJ$2</v>
      </c>
      <c r="AK213" s="33" t="str">
        <f t="shared" si="26"/>
        <v>$AK$2</v>
      </c>
      <c r="AL213" s="33" t="str">
        <f t="shared" si="26"/>
        <v>$AL$2</v>
      </c>
      <c r="AM213" s="33" t="str">
        <f t="shared" si="26"/>
        <v>$AM$2</v>
      </c>
      <c r="AN213" s="33" t="str">
        <f t="shared" si="26"/>
        <v>$AN$2</v>
      </c>
      <c r="AO213" s="33" t="str">
        <f t="shared" si="26"/>
        <v>$AO$2</v>
      </c>
      <c r="AP213" s="33" t="str">
        <f t="shared" si="26"/>
        <v>$AP$2</v>
      </c>
      <c r="AQ213" s="33" t="str">
        <f t="shared" si="26"/>
        <v>$AQ$2</v>
      </c>
      <c r="AR213" s="33" t="str">
        <f t="shared" si="26"/>
        <v>$AR$2</v>
      </c>
      <c r="AS213" s="33" t="str">
        <f t="shared" si="26"/>
        <v>$AS$2</v>
      </c>
      <c r="AT213" s="33" t="str">
        <f t="shared" si="26"/>
        <v>$AT$2</v>
      </c>
      <c r="AU213" s="33" t="str">
        <f t="shared" si="26"/>
        <v>$AU$2</v>
      </c>
      <c r="AV213" s="33" t="str">
        <f t="shared" si="26"/>
        <v>$AV$2</v>
      </c>
      <c r="AW213" s="33" t="str">
        <f t="shared" si="26"/>
        <v>$AW$2</v>
      </c>
      <c r="AX213" s="33" t="str">
        <f t="shared" si="26"/>
        <v>$AX$2</v>
      </c>
      <c r="AY213" s="33" t="str">
        <f t="shared" si="26"/>
        <v>$AY$2</v>
      </c>
      <c r="AZ213" s="33" t="str">
        <f t="shared" si="26"/>
        <v>$AZ$2</v>
      </c>
      <c r="BA213" s="33" t="str">
        <f t="shared" si="26"/>
        <v>$BA$2</v>
      </c>
      <c r="BB213" s="33" t="str">
        <f t="shared" si="26"/>
        <v>$BB$2</v>
      </c>
      <c r="BC213" s="33" t="str">
        <f t="shared" si="26"/>
        <v>$BC$2</v>
      </c>
      <c r="BD213" s="33" t="str">
        <f t="shared" si="26"/>
        <v>$BD$2</v>
      </c>
      <c r="BE213" s="33" t="str">
        <f t="shared" si="26"/>
        <v>$BE$2</v>
      </c>
      <c r="BF213" s="33" t="str">
        <f t="shared" si="26"/>
        <v>$BF$2</v>
      </c>
      <c r="BG213" s="33" t="str">
        <f t="shared" si="26"/>
        <v>$BG$2</v>
      </c>
      <c r="BH213" s="33" t="str">
        <f t="shared" si="26"/>
        <v>$BH$2</v>
      </c>
      <c r="BI213" s="33" t="str">
        <f t="shared" si="26"/>
        <v>$BI$2</v>
      </c>
    </row>
    <row r="214" spans="1:61" x14ac:dyDescent="0.3">
      <c r="A214" s="31">
        <v>35</v>
      </c>
      <c r="B214" s="33" t="str">
        <f>ADDRESS($A$214,COLUMN(B215))</f>
        <v>$B$35</v>
      </c>
      <c r="C214" s="33" t="str">
        <f t="shared" ref="C214:BI214" si="27">ADDRESS($A$214,COLUMN(C215))</f>
        <v>$C$35</v>
      </c>
      <c r="D214" s="33" t="str">
        <f t="shared" si="27"/>
        <v>$D$35</v>
      </c>
      <c r="E214" s="33" t="str">
        <f t="shared" si="27"/>
        <v>$E$35</v>
      </c>
      <c r="F214" s="33" t="str">
        <f t="shared" si="27"/>
        <v>$F$35</v>
      </c>
      <c r="G214" s="33" t="str">
        <f t="shared" si="27"/>
        <v>$G$35</v>
      </c>
      <c r="H214" s="33" t="str">
        <f t="shared" si="27"/>
        <v>$H$35</v>
      </c>
      <c r="I214" s="33" t="str">
        <f t="shared" si="27"/>
        <v>$I$35</v>
      </c>
      <c r="J214" s="33" t="str">
        <f t="shared" si="27"/>
        <v>$J$35</v>
      </c>
      <c r="K214" s="33" t="str">
        <f t="shared" si="27"/>
        <v>$K$35</v>
      </c>
      <c r="L214" s="33" t="str">
        <f t="shared" si="27"/>
        <v>$L$35</v>
      </c>
      <c r="M214" s="33" t="str">
        <f t="shared" si="27"/>
        <v>$M$35</v>
      </c>
      <c r="N214" s="33" t="str">
        <f t="shared" si="27"/>
        <v>$N$35</v>
      </c>
      <c r="O214" s="33" t="str">
        <f t="shared" si="27"/>
        <v>$O$35</v>
      </c>
      <c r="P214" s="33" t="str">
        <f t="shared" si="27"/>
        <v>$P$35</v>
      </c>
      <c r="Q214" s="33" t="str">
        <f t="shared" si="27"/>
        <v>$Q$35</v>
      </c>
      <c r="R214" s="33" t="str">
        <f t="shared" si="27"/>
        <v>$R$35</v>
      </c>
      <c r="S214" s="33" t="str">
        <f t="shared" si="27"/>
        <v>$S$35</v>
      </c>
      <c r="T214" s="33" t="str">
        <f t="shared" si="27"/>
        <v>$T$35</v>
      </c>
      <c r="U214" s="33" t="str">
        <f t="shared" si="27"/>
        <v>$U$35</v>
      </c>
      <c r="V214" s="33" t="str">
        <f t="shared" si="27"/>
        <v>$V$35</v>
      </c>
      <c r="W214" s="33" t="str">
        <f t="shared" si="27"/>
        <v>$W$35</v>
      </c>
      <c r="X214" s="33" t="str">
        <f t="shared" si="27"/>
        <v>$X$35</v>
      </c>
      <c r="Y214" s="33" t="str">
        <f t="shared" si="27"/>
        <v>$Y$35</v>
      </c>
      <c r="Z214" s="33" t="str">
        <f t="shared" si="27"/>
        <v>$Z$35</v>
      </c>
      <c r="AA214" s="33" t="str">
        <f t="shared" si="27"/>
        <v>$AA$35</v>
      </c>
      <c r="AB214" s="33" t="str">
        <f t="shared" si="27"/>
        <v>$AB$35</v>
      </c>
      <c r="AC214" s="33" t="str">
        <f t="shared" si="27"/>
        <v>$AC$35</v>
      </c>
      <c r="AD214" s="33" t="str">
        <f t="shared" si="27"/>
        <v>$AD$35</v>
      </c>
      <c r="AE214" s="33" t="str">
        <f t="shared" si="27"/>
        <v>$AE$35</v>
      </c>
      <c r="AF214" s="33" t="str">
        <f t="shared" si="27"/>
        <v>$AF$35</v>
      </c>
      <c r="AG214" s="33" t="str">
        <f t="shared" si="27"/>
        <v>$AG$35</v>
      </c>
      <c r="AH214" s="33" t="str">
        <f t="shared" si="27"/>
        <v>$AH$35</v>
      </c>
      <c r="AI214" s="33" t="str">
        <f t="shared" si="27"/>
        <v>$AI$35</v>
      </c>
      <c r="AJ214" s="33" t="str">
        <f t="shared" si="27"/>
        <v>$AJ$35</v>
      </c>
      <c r="AK214" s="33" t="str">
        <f t="shared" si="27"/>
        <v>$AK$35</v>
      </c>
      <c r="AL214" s="33" t="str">
        <f t="shared" si="27"/>
        <v>$AL$35</v>
      </c>
      <c r="AM214" s="33" t="str">
        <f t="shared" si="27"/>
        <v>$AM$35</v>
      </c>
      <c r="AN214" s="33" t="str">
        <f t="shared" si="27"/>
        <v>$AN$35</v>
      </c>
      <c r="AO214" s="33" t="str">
        <f t="shared" si="27"/>
        <v>$AO$35</v>
      </c>
      <c r="AP214" s="33" t="str">
        <f t="shared" si="27"/>
        <v>$AP$35</v>
      </c>
      <c r="AQ214" s="33" t="str">
        <f t="shared" si="27"/>
        <v>$AQ$35</v>
      </c>
      <c r="AR214" s="33" t="str">
        <f t="shared" si="27"/>
        <v>$AR$35</v>
      </c>
      <c r="AS214" s="33" t="str">
        <f t="shared" si="27"/>
        <v>$AS$35</v>
      </c>
      <c r="AT214" s="33" t="str">
        <f t="shared" si="27"/>
        <v>$AT$35</v>
      </c>
      <c r="AU214" s="33" t="str">
        <f t="shared" si="27"/>
        <v>$AU$35</v>
      </c>
      <c r="AV214" s="33" t="str">
        <f t="shared" si="27"/>
        <v>$AV$35</v>
      </c>
      <c r="AW214" s="33" t="str">
        <f t="shared" si="27"/>
        <v>$AW$35</v>
      </c>
      <c r="AX214" s="33" t="str">
        <f t="shared" si="27"/>
        <v>$AX$35</v>
      </c>
      <c r="AY214" s="33" t="str">
        <f t="shared" si="27"/>
        <v>$AY$35</v>
      </c>
      <c r="AZ214" s="33" t="str">
        <f t="shared" si="27"/>
        <v>$AZ$35</v>
      </c>
      <c r="BA214" s="33" t="str">
        <f t="shared" si="27"/>
        <v>$BA$35</v>
      </c>
      <c r="BB214" s="33" t="str">
        <f t="shared" si="27"/>
        <v>$BB$35</v>
      </c>
      <c r="BC214" s="33" t="str">
        <f t="shared" si="27"/>
        <v>$BC$35</v>
      </c>
      <c r="BD214" s="33" t="str">
        <f t="shared" si="27"/>
        <v>$BD$35</v>
      </c>
      <c r="BE214" s="33" t="str">
        <f t="shared" si="27"/>
        <v>$BE$35</v>
      </c>
      <c r="BF214" s="33" t="str">
        <f t="shared" si="27"/>
        <v>$BF$35</v>
      </c>
      <c r="BG214" s="33" t="str">
        <f t="shared" si="27"/>
        <v>$BG$35</v>
      </c>
      <c r="BH214" s="33" t="str">
        <f t="shared" si="27"/>
        <v>$BH$35</v>
      </c>
      <c r="BI214" s="33" t="str">
        <f t="shared" si="27"/>
        <v>$BI$35</v>
      </c>
    </row>
    <row r="215" spans="1:61" ht="35.15" customHeight="1" x14ac:dyDescent="0.3">
      <c r="A215" s="27" t="s">
        <v>793</v>
      </c>
      <c r="B215" s="35" t="str">
        <f>B1</f>
        <v>OVERALL
CLASS</v>
      </c>
      <c r="C215" s="34" t="str">
        <f t="shared" ref="C215:BI215" si="28">C1</f>
        <v>Sc. Upd. Period
(SUP) Class</v>
      </c>
      <c r="D215" s="34" t="str">
        <f t="shared" si="28"/>
        <v>Line Vol. of 
Change Class</v>
      </c>
      <c r="E215" s="34" t="str">
        <f t="shared" si="28"/>
        <v>Line Shape</v>
      </c>
      <c r="F215" s="34" t="str">
        <f t="shared" si="28"/>
        <v>#Active 
commits</v>
      </c>
      <c r="G215" s="34" t="str">
        <f t="shared" si="28"/>
        <v>Acommit
Class</v>
      </c>
      <c r="H215" s="34" t="str">
        <f t="shared" si="28"/>
        <v>#Areeds
postV0</v>
      </c>
      <c r="I215" s="34" t="str">
        <f t="shared" si="28"/>
        <v xml:space="preserve">AReed
CLASS </v>
      </c>
      <c r="J215" s="34" t="str">
        <f t="shared" si="28"/>
        <v>#ATurf
postV0</v>
      </c>
      <c r="K215" s="34" t="str">
        <f t="shared" si="28"/>
        <v>ATurf 
CLASS</v>
      </c>
      <c r="L215" s="34" t="str">
        <f t="shared" si="28"/>
        <v>Turf
Ratio</v>
      </c>
      <c r="M215" s="34" t="str">
        <f t="shared" si="28"/>
        <v>Over SUP as
human time</v>
      </c>
      <c r="N215" s="34" t="str">
        <f t="shared" si="28"/>
        <v>Turf absence /
presence</v>
      </c>
      <c r="O215" s="34" t="str">
        <f t="shared" si="28"/>
        <v>Exceptions?</v>
      </c>
      <c r="P215" s="34" t="str">
        <f t="shared" si="28"/>
        <v>Presence of 
idle periods?</v>
      </c>
      <c r="Q215" s="34" t="str">
        <f t="shared" si="28"/>
        <v>Overall Description</v>
      </c>
      <c r="R215" s="34" t="str">
        <f t="shared" si="28"/>
        <v>Activity Class</v>
      </c>
      <c r="S215" s="34" t="str">
        <f t="shared" si="28"/>
        <v>HB Bias Class
(Exp or Mntnc?)</v>
      </c>
      <c r="T215" s="34" t="str">
        <f t="shared" si="28"/>
        <v>DurationInDays</v>
      </c>
      <c r="U215" s="34" t="str">
        <f t="shared" si="28"/>
        <v>DurationInMonths</v>
      </c>
      <c r="V215" s="34" t="str">
        <f t="shared" si="28"/>
        <v>DurationInYears</v>
      </c>
      <c r="W215" s="34" t="str">
        <f t="shared" si="28"/>
        <v>#Commits</v>
      </c>
      <c r="X215" s="34" t="str">
        <f t="shared" si="28"/>
        <v>ActiveCommitRatio</v>
      </c>
      <c r="Y215" s="34" t="str">
        <f t="shared" si="28"/>
        <v>#Tables@Start</v>
      </c>
      <c r="Z215" s="34" t="str">
        <f t="shared" si="28"/>
        <v>#Tables@End</v>
      </c>
      <c r="AA215" s="34" t="str">
        <f t="shared" si="28"/>
        <v>#Attrs@Start</v>
      </c>
      <c r="AB215" s="34" t="str">
        <f t="shared" si="28"/>
        <v>#Attrs@End</v>
      </c>
      <c r="AC215" s="34" t="str">
        <f t="shared" si="28"/>
        <v>TotalTableInsertions</v>
      </c>
      <c r="AD215" s="34" t="str">
        <f t="shared" si="28"/>
        <v>TotalTableDeletions</v>
      </c>
      <c r="AE215" s="34" t="str">
        <f t="shared" si="28"/>
        <v>TotalAttrInsWithTableIns</v>
      </c>
      <c r="AF215" s="34" t="str">
        <f t="shared" si="28"/>
        <v>TotalAttrbDelWithTableDel</v>
      </c>
      <c r="AG215" s="34" t="str">
        <f t="shared" si="28"/>
        <v>TotalAttrInjected</v>
      </c>
      <c r="AH215" s="34" t="str">
        <f t="shared" si="28"/>
        <v>TotalAttrEjected</v>
      </c>
      <c r="AI215" s="34" t="str">
        <f t="shared" si="28"/>
        <v>TatalAttrWithTypeUpd</v>
      </c>
      <c r="AJ215" s="34" t="str">
        <f t="shared" si="28"/>
        <v>TotalAttrInPKUpd</v>
      </c>
      <c r="AK215" s="34" t="str">
        <f t="shared" si="28"/>
        <v>TotalExpansion</v>
      </c>
      <c r="AL215" s="34" t="str">
        <f t="shared" si="28"/>
        <v>TotalMaintenance</v>
      </c>
      <c r="AM215" s="34" t="str">
        <f t="shared" si="28"/>
        <v>TotalActivity</v>
      </c>
      <c r="AN215" s="34" t="str">
        <f t="shared" si="28"/>
        <v>ExpansionRatePerCommit</v>
      </c>
      <c r="AO215" s="34" t="str">
        <f t="shared" si="28"/>
        <v>ExpansionRatePerMonth</v>
      </c>
      <c r="AP215" s="34" t="str">
        <f t="shared" si="28"/>
        <v>ExpansionRatePeryear</v>
      </c>
      <c r="AQ215" s="34" t="str">
        <f t="shared" si="28"/>
        <v>MaintenanceRatePerCommit</v>
      </c>
      <c r="AR215" s="34" t="str">
        <f t="shared" si="28"/>
        <v>MaintenanceRatePerMonth</v>
      </c>
      <c r="AS215" s="34" t="str">
        <f t="shared" si="28"/>
        <v>MaintenanceRatePeryear</v>
      </c>
      <c r="AT215" s="34" t="str">
        <f t="shared" si="28"/>
        <v>TotalActivityRatePerCommit</v>
      </c>
      <c r="AU215" s="34" t="str">
        <f t="shared" si="28"/>
        <v>TotalActivityPerDay</v>
      </c>
      <c r="AV215" s="34" t="str">
        <f t="shared" si="28"/>
        <v>TotalActivityRatePerMonth</v>
      </c>
      <c r="AW215" s="34" t="str">
        <f t="shared" si="28"/>
        <v>TotalAttrActivityRatePeryear</v>
      </c>
      <c r="AX215" s="34" t="str">
        <f t="shared" si="28"/>
        <v>ResizingRatio</v>
      </c>
      <c r="AY215" s="34" t="str">
        <f t="shared" si="28"/>
        <v>Bias</v>
      </c>
      <c r="AZ215" s="34" t="str">
        <f t="shared" si="28"/>
        <v>Acommits/Month</v>
      </c>
      <c r="BA215" s="34" t="str">
        <f t="shared" si="28"/>
        <v>Commits
/Month</v>
      </c>
      <c r="BB215" s="34" t="str">
        <f t="shared" si="28"/>
        <v>Project #Commits</v>
      </c>
      <c r="BC215" s="34" t="str">
        <f t="shared" si="28"/>
        <v>Project FileUpds</v>
      </c>
      <c r="BD215" s="34" t="str">
        <f t="shared" si="28"/>
        <v>Project Start Date UTC</v>
      </c>
      <c r="BE215" s="34" t="str">
        <f t="shared" si="28"/>
        <v>Project End Date UTC</v>
      </c>
      <c r="BF215" s="34" t="str">
        <f t="shared" si="28"/>
        <v>(PUP) Project Upd Period Days</v>
      </c>
      <c r="BG215" s="34" t="str">
        <f t="shared" si="28"/>
        <v>Project Upd Period Months</v>
      </c>
      <c r="BH215" s="34" t="str">
        <f t="shared" si="28"/>
        <v>SUP_PUP_Ratio</v>
      </c>
      <c r="BI215" s="34" t="str">
        <f t="shared" si="28"/>
        <v>SchemaToPrjCommits</v>
      </c>
    </row>
    <row r="216" spans="1:61" x14ac:dyDescent="0.3">
      <c r="A216" s="27" t="s">
        <v>267</v>
      </c>
      <c r="F216" s="36">
        <f t="shared" ref="F216:BI216" ca="1" si="29">AVERAGE(INDIRECT(CONCATENATE(F213,":",F214)))</f>
        <v>0</v>
      </c>
      <c r="G216" s="36"/>
      <c r="H216" s="36">
        <f t="shared" ca="1" si="29"/>
        <v>0</v>
      </c>
      <c r="I216" s="36"/>
      <c r="J216" s="36">
        <f t="shared" ca="1" si="29"/>
        <v>0</v>
      </c>
      <c r="K216" s="36"/>
      <c r="L216" s="36"/>
      <c r="M216" s="36"/>
      <c r="N216" s="36"/>
      <c r="O216" s="36"/>
      <c r="P216" s="36"/>
      <c r="Q216" s="36"/>
      <c r="R216" s="36"/>
      <c r="S216" s="36"/>
      <c r="T216" s="36">
        <f t="shared" ca="1" si="29"/>
        <v>230.6764705882353</v>
      </c>
      <c r="U216" s="36">
        <f t="shared" ca="1" si="29"/>
        <v>8.235294117647058</v>
      </c>
      <c r="V216" s="36">
        <f t="shared" ca="1" si="29"/>
        <v>1.411764705882353</v>
      </c>
      <c r="W216" s="36">
        <f t="shared" ca="1" si="29"/>
        <v>3.1764705882352939</v>
      </c>
      <c r="X216" s="36">
        <f t="shared" ca="1" si="29"/>
        <v>0</v>
      </c>
      <c r="Y216" s="36">
        <f t="shared" ca="1" si="29"/>
        <v>14.264705882352942</v>
      </c>
      <c r="Z216" s="36">
        <f t="shared" ca="1" si="29"/>
        <v>14.264705882352942</v>
      </c>
      <c r="AA216" s="36">
        <f t="shared" ca="1" si="29"/>
        <v>109.88235294117646</v>
      </c>
      <c r="AB216" s="36">
        <f t="shared" ca="1" si="29"/>
        <v>109.88235294117646</v>
      </c>
      <c r="AC216" s="36">
        <f t="shared" ca="1" si="29"/>
        <v>0</v>
      </c>
      <c r="AD216" s="36">
        <f t="shared" ca="1" si="29"/>
        <v>0</v>
      </c>
      <c r="AE216" s="36">
        <f t="shared" ca="1" si="29"/>
        <v>0</v>
      </c>
      <c r="AF216" s="36">
        <f t="shared" ca="1" si="29"/>
        <v>0</v>
      </c>
      <c r="AG216" s="36">
        <f t="shared" ca="1" si="29"/>
        <v>0</v>
      </c>
      <c r="AH216" s="36">
        <f t="shared" ca="1" si="29"/>
        <v>0</v>
      </c>
      <c r="AI216" s="36">
        <f t="shared" ca="1" si="29"/>
        <v>0</v>
      </c>
      <c r="AJ216" s="36">
        <f t="shared" ca="1" si="29"/>
        <v>0</v>
      </c>
      <c r="AK216" s="36">
        <f t="shared" ca="1" si="29"/>
        <v>0</v>
      </c>
      <c r="AL216" s="36">
        <f t="shared" ca="1" si="29"/>
        <v>0</v>
      </c>
      <c r="AM216" s="36">
        <f t="shared" ca="1" si="29"/>
        <v>0</v>
      </c>
      <c r="AN216" s="36">
        <f t="shared" ca="1" si="29"/>
        <v>0</v>
      </c>
      <c r="AO216" s="36">
        <f t="shared" ca="1" si="29"/>
        <v>0</v>
      </c>
      <c r="AP216" s="36">
        <f t="shared" ca="1" si="29"/>
        <v>0</v>
      </c>
      <c r="AQ216" s="36">
        <f t="shared" ca="1" si="29"/>
        <v>0</v>
      </c>
      <c r="AR216" s="36">
        <f t="shared" ca="1" si="29"/>
        <v>0</v>
      </c>
      <c r="AS216" s="36">
        <f t="shared" ca="1" si="29"/>
        <v>0</v>
      </c>
      <c r="AT216" s="36">
        <f t="shared" ca="1" si="29"/>
        <v>0</v>
      </c>
      <c r="AU216" s="36">
        <f t="shared" ca="1" si="29"/>
        <v>0</v>
      </c>
      <c r="AV216" s="36">
        <f t="shared" ca="1" si="29"/>
        <v>0</v>
      </c>
      <c r="AW216" s="36">
        <f t="shared" ca="1" si="29"/>
        <v>0</v>
      </c>
      <c r="AX216" s="36">
        <f t="shared" ca="1" si="29"/>
        <v>1</v>
      </c>
      <c r="AY216" s="36" t="e">
        <f t="shared" ca="1" si="29"/>
        <v>#DIV/0!</v>
      </c>
      <c r="AZ216" s="36">
        <f t="shared" ca="1" si="29"/>
        <v>0</v>
      </c>
      <c r="BA216" s="36">
        <f t="shared" ca="1" si="29"/>
        <v>1.6079603010699743</v>
      </c>
      <c r="BB216" s="36">
        <f t="shared" ca="1" si="29"/>
        <v>598.23529411764707</v>
      </c>
      <c r="BC216" s="36">
        <f t="shared" ca="1" si="29"/>
        <v>5315.7941176470586</v>
      </c>
      <c r="BD216" s="36"/>
      <c r="BE216" s="36"/>
      <c r="BF216" s="36">
        <f t="shared" ca="1" si="29"/>
        <v>1089.0588235294117</v>
      </c>
      <c r="BG216" s="36">
        <f t="shared" ca="1" si="29"/>
        <v>35.264705882352942</v>
      </c>
      <c r="BH216" s="36">
        <f t="shared" ca="1" si="29"/>
        <v>0.2384172264488631</v>
      </c>
      <c r="BI216" s="36">
        <f t="shared" ca="1" si="29"/>
        <v>5.7177215169976411E-2</v>
      </c>
    </row>
    <row r="217" spans="1:61" ht="14.5" x14ac:dyDescent="0.35">
      <c r="A217" s="37" t="s">
        <v>268</v>
      </c>
      <c r="F217" s="38">
        <f t="shared" ref="F217:BI217" ca="1" si="30">COUNT(INDIRECT(CONCATENATE(F213,":",F214)))</f>
        <v>34</v>
      </c>
      <c r="G217" s="38"/>
      <c r="H217" s="38">
        <f t="shared" ca="1" si="30"/>
        <v>34</v>
      </c>
      <c r="I217" s="38"/>
      <c r="J217" s="38">
        <f t="shared" ca="1" si="30"/>
        <v>34</v>
      </c>
      <c r="K217" s="38"/>
      <c r="L217" s="38"/>
      <c r="M217" s="38"/>
      <c r="N217" s="38"/>
      <c r="O217" s="38"/>
      <c r="P217" s="38"/>
      <c r="Q217" s="38"/>
      <c r="R217" s="38"/>
      <c r="S217" s="38"/>
      <c r="T217" s="38">
        <f t="shared" ca="1" si="30"/>
        <v>34</v>
      </c>
      <c r="U217" s="38">
        <f t="shared" ca="1" si="30"/>
        <v>34</v>
      </c>
      <c r="V217" s="38">
        <f t="shared" ca="1" si="30"/>
        <v>34</v>
      </c>
      <c r="W217" s="38">
        <f t="shared" ca="1" si="30"/>
        <v>34</v>
      </c>
      <c r="X217" s="38">
        <f t="shared" ca="1" si="30"/>
        <v>34</v>
      </c>
      <c r="Y217" s="38">
        <f t="shared" ca="1" si="30"/>
        <v>34</v>
      </c>
      <c r="Z217" s="38">
        <f t="shared" ca="1" si="30"/>
        <v>34</v>
      </c>
      <c r="AA217" s="38">
        <f t="shared" ca="1" si="30"/>
        <v>34</v>
      </c>
      <c r="AB217" s="38">
        <f t="shared" ca="1" si="30"/>
        <v>34</v>
      </c>
      <c r="AC217" s="38">
        <f t="shared" ca="1" si="30"/>
        <v>34</v>
      </c>
      <c r="AD217" s="38">
        <f t="shared" ca="1" si="30"/>
        <v>34</v>
      </c>
      <c r="AE217" s="38">
        <f t="shared" ca="1" si="30"/>
        <v>34</v>
      </c>
      <c r="AF217" s="38">
        <f t="shared" ca="1" si="30"/>
        <v>34</v>
      </c>
      <c r="AG217" s="38">
        <f t="shared" ca="1" si="30"/>
        <v>34</v>
      </c>
      <c r="AH217" s="38">
        <f t="shared" ca="1" si="30"/>
        <v>34</v>
      </c>
      <c r="AI217" s="38">
        <f t="shared" ca="1" si="30"/>
        <v>34</v>
      </c>
      <c r="AJ217" s="38">
        <f t="shared" ca="1" si="30"/>
        <v>34</v>
      </c>
      <c r="AK217" s="38">
        <f t="shared" ca="1" si="30"/>
        <v>34</v>
      </c>
      <c r="AL217" s="38">
        <f t="shared" ca="1" si="30"/>
        <v>34</v>
      </c>
      <c r="AM217" s="38">
        <f t="shared" ca="1" si="30"/>
        <v>34</v>
      </c>
      <c r="AN217" s="38">
        <f t="shared" ca="1" si="30"/>
        <v>34</v>
      </c>
      <c r="AO217" s="38">
        <f t="shared" ca="1" si="30"/>
        <v>34</v>
      </c>
      <c r="AP217" s="38">
        <f t="shared" ca="1" si="30"/>
        <v>34</v>
      </c>
      <c r="AQ217" s="38">
        <f t="shared" ca="1" si="30"/>
        <v>34</v>
      </c>
      <c r="AR217" s="38">
        <f t="shared" ca="1" si="30"/>
        <v>34</v>
      </c>
      <c r="AS217" s="38">
        <f t="shared" ca="1" si="30"/>
        <v>34</v>
      </c>
      <c r="AT217" s="38">
        <f t="shared" ca="1" si="30"/>
        <v>34</v>
      </c>
      <c r="AU217" s="38">
        <f t="shared" ca="1" si="30"/>
        <v>34</v>
      </c>
      <c r="AV217" s="38">
        <f t="shared" ca="1" si="30"/>
        <v>34</v>
      </c>
      <c r="AW217" s="38">
        <f t="shared" ca="1" si="30"/>
        <v>34</v>
      </c>
      <c r="AX217" s="38">
        <f t="shared" ca="1" si="30"/>
        <v>34</v>
      </c>
      <c r="AY217" s="38">
        <f t="shared" ca="1" si="30"/>
        <v>0</v>
      </c>
      <c r="AZ217" s="38">
        <f t="shared" ca="1" si="30"/>
        <v>34</v>
      </c>
      <c r="BA217" s="38">
        <f t="shared" ca="1" si="30"/>
        <v>34</v>
      </c>
      <c r="BB217" s="38">
        <f t="shared" ca="1" si="30"/>
        <v>34</v>
      </c>
      <c r="BC217" s="38">
        <f t="shared" ca="1" si="30"/>
        <v>34</v>
      </c>
      <c r="BD217" s="38"/>
      <c r="BE217" s="38"/>
      <c r="BF217" s="38">
        <f t="shared" ca="1" si="30"/>
        <v>34</v>
      </c>
      <c r="BG217" s="38">
        <f t="shared" ca="1" si="30"/>
        <v>34</v>
      </c>
      <c r="BH217" s="38">
        <f t="shared" ca="1" si="30"/>
        <v>34</v>
      </c>
      <c r="BI217" s="38">
        <f t="shared" ca="1" si="30"/>
        <v>34</v>
      </c>
    </row>
    <row r="218" spans="1:61" x14ac:dyDescent="0.3">
      <c r="A218" s="27" t="s">
        <v>264</v>
      </c>
      <c r="F218" s="32">
        <f t="shared" ref="F218:BI218" ca="1" si="31">MAX(INDIRECT(CONCATENATE(F213,":",F214)))</f>
        <v>0</v>
      </c>
      <c r="G218" s="32"/>
      <c r="H218" s="32">
        <f t="shared" ca="1" si="31"/>
        <v>0</v>
      </c>
      <c r="J218" s="32">
        <f t="shared" ca="1" si="31"/>
        <v>0</v>
      </c>
      <c r="K218" s="32"/>
      <c r="L218" s="32"/>
      <c r="Q218" s="32"/>
      <c r="R218" s="32"/>
      <c r="S218" s="32"/>
      <c r="T218" s="32">
        <f t="shared" ca="1" si="31"/>
        <v>2072</v>
      </c>
      <c r="U218" s="32">
        <f t="shared" ca="1" si="31"/>
        <v>69</v>
      </c>
      <c r="V218" s="32">
        <f t="shared" ca="1" si="31"/>
        <v>6</v>
      </c>
      <c r="W218" s="32">
        <f t="shared" ca="1" si="31"/>
        <v>11</v>
      </c>
      <c r="X218" s="32">
        <f t="shared" ca="1" si="31"/>
        <v>0</v>
      </c>
      <c r="Y218" s="32">
        <f t="shared" ca="1" si="31"/>
        <v>227</v>
      </c>
      <c r="Z218" s="32">
        <f t="shared" ca="1" si="31"/>
        <v>227</v>
      </c>
      <c r="AA218" s="32">
        <f t="shared" ca="1" si="31"/>
        <v>1665</v>
      </c>
      <c r="AB218" s="32">
        <f t="shared" ca="1" si="31"/>
        <v>1665</v>
      </c>
      <c r="AC218" s="32">
        <f t="shared" ca="1" si="31"/>
        <v>0</v>
      </c>
      <c r="AD218" s="32">
        <f t="shared" ca="1" si="31"/>
        <v>0</v>
      </c>
      <c r="AE218" s="32">
        <f t="shared" ca="1" si="31"/>
        <v>0</v>
      </c>
      <c r="AF218" s="32">
        <f t="shared" ca="1" si="31"/>
        <v>0</v>
      </c>
      <c r="AG218" s="32">
        <f t="shared" ca="1" si="31"/>
        <v>0</v>
      </c>
      <c r="AH218" s="32">
        <f t="shared" ca="1" si="31"/>
        <v>0</v>
      </c>
      <c r="AI218" s="32">
        <f t="shared" ca="1" si="31"/>
        <v>0</v>
      </c>
      <c r="AJ218" s="32">
        <f t="shared" ca="1" si="31"/>
        <v>0</v>
      </c>
      <c r="AK218" s="32">
        <f t="shared" ca="1" si="31"/>
        <v>0</v>
      </c>
      <c r="AL218" s="32">
        <f t="shared" ca="1" si="31"/>
        <v>0</v>
      </c>
      <c r="AM218" s="32">
        <f t="shared" ca="1" si="31"/>
        <v>0</v>
      </c>
      <c r="AN218" s="32">
        <f t="shared" ca="1" si="31"/>
        <v>0</v>
      </c>
      <c r="AO218" s="32">
        <f t="shared" ca="1" si="31"/>
        <v>0</v>
      </c>
      <c r="AP218" s="32">
        <f t="shared" ca="1" si="31"/>
        <v>0</v>
      </c>
      <c r="AQ218" s="32">
        <f t="shared" ca="1" si="31"/>
        <v>0</v>
      </c>
      <c r="AR218" s="32">
        <f t="shared" ca="1" si="31"/>
        <v>0</v>
      </c>
      <c r="AS218" s="32">
        <f t="shared" ca="1" si="31"/>
        <v>0</v>
      </c>
      <c r="AT218" s="32">
        <f t="shared" ca="1" si="31"/>
        <v>0</v>
      </c>
      <c r="AU218" s="32">
        <f t="shared" ca="1" si="31"/>
        <v>0</v>
      </c>
      <c r="AV218" s="32">
        <f t="shared" ca="1" si="31"/>
        <v>0</v>
      </c>
      <c r="AW218" s="32">
        <f t="shared" ca="1" si="31"/>
        <v>0</v>
      </c>
      <c r="AX218" s="32">
        <f t="shared" ca="1" si="31"/>
        <v>1</v>
      </c>
      <c r="AY218" s="32">
        <f t="shared" ca="1" si="31"/>
        <v>0</v>
      </c>
      <c r="AZ218" s="32">
        <f t="shared" ca="1" si="31"/>
        <v>0</v>
      </c>
      <c r="BA218" s="32">
        <f t="shared" ca="1" si="31"/>
        <v>7</v>
      </c>
      <c r="BB218" s="32">
        <f t="shared" ca="1" si="31"/>
        <v>11399</v>
      </c>
      <c r="BC218" s="32">
        <f t="shared" ca="1" si="31"/>
        <v>102329</v>
      </c>
      <c r="BD218" s="32"/>
      <c r="BE218" s="32"/>
      <c r="BF218" s="32">
        <f t="shared" ca="1" si="31"/>
        <v>2457</v>
      </c>
      <c r="BG218" s="32">
        <f t="shared" ca="1" si="31"/>
        <v>80</v>
      </c>
      <c r="BH218" s="32">
        <f t="shared" ca="1" si="31"/>
        <v>1</v>
      </c>
      <c r="BI218" s="32">
        <f t="shared" ca="1" si="31"/>
        <v>0.52631578947368418</v>
      </c>
    </row>
    <row r="219" spans="1:61" x14ac:dyDescent="0.3">
      <c r="A219" s="27" t="s">
        <v>269</v>
      </c>
      <c r="F219" s="36">
        <f t="shared" ref="F219:BI219" ca="1" si="32">MEDIAN(INDIRECT(CONCATENATE(F213,":",F214)))</f>
        <v>0</v>
      </c>
      <c r="G219" s="36"/>
      <c r="H219" s="36">
        <f t="shared" ca="1" si="32"/>
        <v>0</v>
      </c>
      <c r="I219" s="36"/>
      <c r="J219" s="36">
        <f t="shared" ca="1" si="32"/>
        <v>0</v>
      </c>
      <c r="K219" s="36"/>
      <c r="L219" s="36"/>
      <c r="M219" s="36"/>
      <c r="N219" s="36"/>
      <c r="O219" s="36"/>
      <c r="P219" s="36"/>
      <c r="Q219" s="36"/>
      <c r="R219" s="36"/>
      <c r="S219" s="36"/>
      <c r="T219" s="36">
        <f t="shared" ca="1" si="32"/>
        <v>18</v>
      </c>
      <c r="U219" s="36">
        <f t="shared" ca="1" si="32"/>
        <v>1</v>
      </c>
      <c r="V219" s="36">
        <f t="shared" ca="1" si="32"/>
        <v>1</v>
      </c>
      <c r="W219" s="36">
        <f t="shared" ca="1" si="32"/>
        <v>2</v>
      </c>
      <c r="X219" s="36">
        <f t="shared" ca="1" si="32"/>
        <v>0</v>
      </c>
      <c r="Y219" s="36">
        <f t="shared" ca="1" si="32"/>
        <v>2</v>
      </c>
      <c r="Z219" s="36">
        <f t="shared" ca="1" si="32"/>
        <v>2</v>
      </c>
      <c r="AA219" s="36">
        <f t="shared" ca="1" si="32"/>
        <v>15.5</v>
      </c>
      <c r="AB219" s="36">
        <f t="shared" ca="1" si="32"/>
        <v>15.5</v>
      </c>
      <c r="AC219" s="36">
        <f t="shared" ca="1" si="32"/>
        <v>0</v>
      </c>
      <c r="AD219" s="36">
        <f t="shared" ca="1" si="32"/>
        <v>0</v>
      </c>
      <c r="AE219" s="36">
        <f t="shared" ca="1" si="32"/>
        <v>0</v>
      </c>
      <c r="AF219" s="36">
        <f t="shared" ca="1" si="32"/>
        <v>0</v>
      </c>
      <c r="AG219" s="36">
        <f t="shared" ca="1" si="32"/>
        <v>0</v>
      </c>
      <c r="AH219" s="36">
        <f t="shared" ca="1" si="32"/>
        <v>0</v>
      </c>
      <c r="AI219" s="36">
        <f t="shared" ca="1" si="32"/>
        <v>0</v>
      </c>
      <c r="AJ219" s="36">
        <f t="shared" ca="1" si="32"/>
        <v>0</v>
      </c>
      <c r="AK219" s="36">
        <f t="shared" ca="1" si="32"/>
        <v>0</v>
      </c>
      <c r="AL219" s="36">
        <f t="shared" ca="1" si="32"/>
        <v>0</v>
      </c>
      <c r="AM219" s="36">
        <f t="shared" ca="1" si="32"/>
        <v>0</v>
      </c>
      <c r="AN219" s="36">
        <f t="shared" ca="1" si="32"/>
        <v>0</v>
      </c>
      <c r="AO219" s="36">
        <f t="shared" ca="1" si="32"/>
        <v>0</v>
      </c>
      <c r="AP219" s="36">
        <f t="shared" ca="1" si="32"/>
        <v>0</v>
      </c>
      <c r="AQ219" s="36">
        <f t="shared" ca="1" si="32"/>
        <v>0</v>
      </c>
      <c r="AR219" s="36">
        <f t="shared" ca="1" si="32"/>
        <v>0</v>
      </c>
      <c r="AS219" s="36">
        <f t="shared" ca="1" si="32"/>
        <v>0</v>
      </c>
      <c r="AT219" s="36">
        <f t="shared" ca="1" si="32"/>
        <v>0</v>
      </c>
      <c r="AU219" s="36">
        <f t="shared" ca="1" si="32"/>
        <v>0</v>
      </c>
      <c r="AV219" s="36">
        <f t="shared" ca="1" si="32"/>
        <v>0</v>
      </c>
      <c r="AW219" s="36">
        <f t="shared" ca="1" si="32"/>
        <v>0</v>
      </c>
      <c r="AX219" s="36">
        <f t="shared" ca="1" si="32"/>
        <v>1</v>
      </c>
      <c r="AY219" s="36" t="e">
        <f t="shared" ca="1" si="32"/>
        <v>#NUM!</v>
      </c>
      <c r="AZ219" s="36">
        <f t="shared" ca="1" si="32"/>
        <v>0</v>
      </c>
      <c r="BA219" s="36">
        <f t="shared" ca="1" si="32"/>
        <v>2</v>
      </c>
      <c r="BB219" s="36">
        <f t="shared" ca="1" si="32"/>
        <v>93.5</v>
      </c>
      <c r="BC219" s="36">
        <f t="shared" ca="1" si="32"/>
        <v>536</v>
      </c>
      <c r="BD219" s="36"/>
      <c r="BE219" s="36"/>
      <c r="BF219" s="36">
        <f t="shared" ca="1" si="32"/>
        <v>943</v>
      </c>
      <c r="BG219" s="36">
        <f t="shared" ca="1" si="32"/>
        <v>30.5</v>
      </c>
      <c r="BH219" s="36">
        <f t="shared" ca="1" si="32"/>
        <v>2.0129993206649228E-2</v>
      </c>
      <c r="BI219" s="36">
        <f t="shared" ca="1" si="32"/>
        <v>2.59915611814346E-2</v>
      </c>
    </row>
    <row r="220" spans="1:61" x14ac:dyDescent="0.3">
      <c r="A220" s="27" t="s">
        <v>265</v>
      </c>
      <c r="F220" s="32">
        <f t="shared" ref="F220:BI220" ca="1" si="33">MIN(INDIRECT(CONCATENATE(F213,":",F214)))</f>
        <v>0</v>
      </c>
      <c r="G220" s="32"/>
      <c r="H220" s="32">
        <f t="shared" ca="1" si="33"/>
        <v>0</v>
      </c>
      <c r="J220" s="32">
        <f t="shared" ca="1" si="33"/>
        <v>0</v>
      </c>
      <c r="K220" s="32"/>
      <c r="L220" s="32"/>
      <c r="Q220" s="32"/>
      <c r="R220" s="32"/>
      <c r="S220" s="32"/>
      <c r="T220" s="32">
        <f t="shared" ca="1" si="33"/>
        <v>0</v>
      </c>
      <c r="U220" s="32">
        <f t="shared" ca="1" si="33"/>
        <v>1</v>
      </c>
      <c r="V220" s="32">
        <f t="shared" ca="1" si="33"/>
        <v>1</v>
      </c>
      <c r="W220" s="32">
        <f t="shared" ca="1" si="33"/>
        <v>2</v>
      </c>
      <c r="X220" s="32">
        <f t="shared" ca="1" si="33"/>
        <v>0</v>
      </c>
      <c r="Y220" s="32">
        <f t="shared" ca="1" si="33"/>
        <v>1</v>
      </c>
      <c r="Z220" s="32">
        <f t="shared" ca="1" si="33"/>
        <v>1</v>
      </c>
      <c r="AA220" s="32">
        <f t="shared" ca="1" si="33"/>
        <v>1</v>
      </c>
      <c r="AB220" s="32">
        <f t="shared" ca="1" si="33"/>
        <v>1</v>
      </c>
      <c r="AC220" s="32">
        <f t="shared" ca="1" si="33"/>
        <v>0</v>
      </c>
      <c r="AD220" s="32">
        <f t="shared" ca="1" si="33"/>
        <v>0</v>
      </c>
      <c r="AE220" s="32">
        <f t="shared" ca="1" si="33"/>
        <v>0</v>
      </c>
      <c r="AF220" s="32">
        <f t="shared" ca="1" si="33"/>
        <v>0</v>
      </c>
      <c r="AG220" s="32">
        <f t="shared" ca="1" si="33"/>
        <v>0</v>
      </c>
      <c r="AH220" s="32">
        <f t="shared" ca="1" si="33"/>
        <v>0</v>
      </c>
      <c r="AI220" s="32">
        <f t="shared" ca="1" si="33"/>
        <v>0</v>
      </c>
      <c r="AJ220" s="32">
        <f t="shared" ca="1" si="33"/>
        <v>0</v>
      </c>
      <c r="AK220" s="32">
        <f t="shared" ca="1" si="33"/>
        <v>0</v>
      </c>
      <c r="AL220" s="32">
        <f t="shared" ca="1" si="33"/>
        <v>0</v>
      </c>
      <c r="AM220" s="32">
        <f t="shared" ca="1" si="33"/>
        <v>0</v>
      </c>
      <c r="AN220" s="32">
        <f t="shared" ca="1" si="33"/>
        <v>0</v>
      </c>
      <c r="AO220" s="32">
        <f t="shared" ca="1" si="33"/>
        <v>0</v>
      </c>
      <c r="AP220" s="32">
        <f t="shared" ca="1" si="33"/>
        <v>0</v>
      </c>
      <c r="AQ220" s="32">
        <f t="shared" ca="1" si="33"/>
        <v>0</v>
      </c>
      <c r="AR220" s="32">
        <f t="shared" ca="1" si="33"/>
        <v>0</v>
      </c>
      <c r="AS220" s="32">
        <f t="shared" ca="1" si="33"/>
        <v>0</v>
      </c>
      <c r="AT220" s="32">
        <f t="shared" ca="1" si="33"/>
        <v>0</v>
      </c>
      <c r="AU220" s="32">
        <f t="shared" ca="1" si="33"/>
        <v>0</v>
      </c>
      <c r="AV220" s="32">
        <f t="shared" ca="1" si="33"/>
        <v>0</v>
      </c>
      <c r="AW220" s="32">
        <f t="shared" ca="1" si="33"/>
        <v>0</v>
      </c>
      <c r="AX220" s="32">
        <f t="shared" ca="1" si="33"/>
        <v>1</v>
      </c>
      <c r="AY220" s="32">
        <f t="shared" ca="1" si="33"/>
        <v>0</v>
      </c>
      <c r="AZ220" s="32">
        <f t="shared" ca="1" si="33"/>
        <v>0</v>
      </c>
      <c r="BA220" s="32">
        <f t="shared" ca="1" si="33"/>
        <v>0.11764705882352941</v>
      </c>
      <c r="BB220" s="32">
        <f t="shared" ca="1" si="33"/>
        <v>18</v>
      </c>
      <c r="BC220" s="32">
        <f t="shared" ca="1" si="33"/>
        <v>64</v>
      </c>
      <c r="BD220" s="32"/>
      <c r="BE220" s="32"/>
      <c r="BF220" s="32">
        <f t="shared" ca="1" si="33"/>
        <v>33</v>
      </c>
      <c r="BG220" s="32">
        <f t="shared" ca="1" si="33"/>
        <v>1</v>
      </c>
      <c r="BH220" s="32">
        <f t="shared" ca="1" si="33"/>
        <v>0</v>
      </c>
      <c r="BI220" s="32">
        <f t="shared" ca="1" si="33"/>
        <v>6.4536947402387866E-4</v>
      </c>
    </row>
    <row r="221" spans="1:61" x14ac:dyDescent="0.3">
      <c r="A221" s="29"/>
      <c r="H221" s="27"/>
      <c r="I221" s="27"/>
      <c r="M221" s="27"/>
      <c r="N221" s="27"/>
      <c r="O221" s="27"/>
      <c r="P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61" x14ac:dyDescent="0.3">
      <c r="A222" s="27" t="s">
        <v>271</v>
      </c>
      <c r="F222" s="32">
        <f t="shared" ref="F222:BI222" ca="1" si="34">MODE(INDIRECT(CONCATENATE(F213,":",F214)))</f>
        <v>0</v>
      </c>
      <c r="G222" s="32"/>
      <c r="H222" s="32">
        <f t="shared" ca="1" si="34"/>
        <v>0</v>
      </c>
      <c r="J222" s="32">
        <f t="shared" ca="1" si="34"/>
        <v>0</v>
      </c>
      <c r="K222" s="32"/>
      <c r="L222" s="32"/>
      <c r="Q222" s="32"/>
      <c r="R222" s="32"/>
      <c r="S222" s="32"/>
      <c r="T222" s="32">
        <f t="shared" ca="1" si="34"/>
        <v>0</v>
      </c>
      <c r="U222" s="32">
        <f t="shared" ca="1" si="34"/>
        <v>1</v>
      </c>
      <c r="V222" s="32">
        <f t="shared" ca="1" si="34"/>
        <v>1</v>
      </c>
      <c r="W222" s="32">
        <f t="shared" ca="1" si="34"/>
        <v>2</v>
      </c>
      <c r="X222" s="32">
        <f t="shared" ca="1" si="34"/>
        <v>0</v>
      </c>
      <c r="Y222" s="32">
        <f t="shared" ca="1" si="34"/>
        <v>1</v>
      </c>
      <c r="Z222" s="32">
        <f t="shared" ca="1" si="34"/>
        <v>1</v>
      </c>
      <c r="AA222" s="32">
        <f t="shared" ca="1" si="34"/>
        <v>4</v>
      </c>
      <c r="AB222" s="32">
        <f t="shared" ca="1" si="34"/>
        <v>4</v>
      </c>
      <c r="AC222" s="32">
        <f t="shared" ca="1" si="34"/>
        <v>0</v>
      </c>
      <c r="AD222" s="32">
        <f t="shared" ca="1" si="34"/>
        <v>0</v>
      </c>
      <c r="AE222" s="32">
        <f t="shared" ca="1" si="34"/>
        <v>0</v>
      </c>
      <c r="AF222" s="32">
        <f t="shared" ca="1" si="34"/>
        <v>0</v>
      </c>
      <c r="AG222" s="32">
        <f t="shared" ca="1" si="34"/>
        <v>0</v>
      </c>
      <c r="AH222" s="32">
        <f t="shared" ca="1" si="34"/>
        <v>0</v>
      </c>
      <c r="AI222" s="32">
        <f t="shared" ca="1" si="34"/>
        <v>0</v>
      </c>
      <c r="AJ222" s="32">
        <f t="shared" ca="1" si="34"/>
        <v>0</v>
      </c>
      <c r="AK222" s="32">
        <f t="shared" ca="1" si="34"/>
        <v>0</v>
      </c>
      <c r="AL222" s="32">
        <f t="shared" ca="1" si="34"/>
        <v>0</v>
      </c>
      <c r="AM222" s="32">
        <f t="shared" ca="1" si="34"/>
        <v>0</v>
      </c>
      <c r="AN222" s="32">
        <f t="shared" ca="1" si="34"/>
        <v>0</v>
      </c>
      <c r="AO222" s="32">
        <f t="shared" ca="1" si="34"/>
        <v>0</v>
      </c>
      <c r="AP222" s="32">
        <f t="shared" ca="1" si="34"/>
        <v>0</v>
      </c>
      <c r="AQ222" s="32">
        <f t="shared" ca="1" si="34"/>
        <v>0</v>
      </c>
      <c r="AR222" s="32">
        <f t="shared" ca="1" si="34"/>
        <v>0</v>
      </c>
      <c r="AS222" s="32">
        <f t="shared" ca="1" si="34"/>
        <v>0</v>
      </c>
      <c r="AT222" s="32">
        <f t="shared" ca="1" si="34"/>
        <v>0</v>
      </c>
      <c r="AU222" s="32">
        <f t="shared" ca="1" si="34"/>
        <v>0</v>
      </c>
      <c r="AV222" s="32">
        <f t="shared" ca="1" si="34"/>
        <v>0</v>
      </c>
      <c r="AW222" s="32">
        <f t="shared" ca="1" si="34"/>
        <v>0</v>
      </c>
      <c r="AX222" s="32">
        <f t="shared" ca="1" si="34"/>
        <v>1</v>
      </c>
      <c r="AY222" s="32" t="e">
        <f t="shared" ca="1" si="34"/>
        <v>#N/A</v>
      </c>
      <c r="AZ222" s="32">
        <f t="shared" ca="1" si="34"/>
        <v>0</v>
      </c>
      <c r="BA222" s="32">
        <f t="shared" ca="1" si="34"/>
        <v>2</v>
      </c>
      <c r="BB222" s="32">
        <f t="shared" ca="1" si="34"/>
        <v>128</v>
      </c>
      <c r="BC222" s="32">
        <f t="shared" ca="1" si="34"/>
        <v>116</v>
      </c>
      <c r="BD222" s="32"/>
      <c r="BE222" s="32"/>
      <c r="BF222" s="32">
        <f t="shared" ca="1" si="34"/>
        <v>263</v>
      </c>
      <c r="BG222" s="32">
        <f t="shared" ca="1" si="34"/>
        <v>49</v>
      </c>
      <c r="BH222" s="32">
        <f t="shared" ca="1" si="34"/>
        <v>0</v>
      </c>
      <c r="BI222" s="32" t="e">
        <f t="shared" ca="1" si="34"/>
        <v>#N/A</v>
      </c>
    </row>
    <row r="223" spans="1:61" x14ac:dyDescent="0.3">
      <c r="A223" s="27" t="s">
        <v>270</v>
      </c>
      <c r="F223" s="36">
        <f t="shared" ref="F223:BI223" ca="1" si="35">STDEVP(INDIRECT(CONCATENATE(F213,":",F214)))</f>
        <v>0</v>
      </c>
      <c r="G223" s="36"/>
      <c r="H223" s="36">
        <f t="shared" ca="1" si="35"/>
        <v>0</v>
      </c>
      <c r="I223" s="36"/>
      <c r="J223" s="36">
        <f t="shared" ca="1" si="35"/>
        <v>0</v>
      </c>
      <c r="K223" s="36"/>
      <c r="L223" s="36"/>
      <c r="M223" s="36"/>
      <c r="N223" s="36"/>
      <c r="O223" s="36"/>
      <c r="P223" s="36"/>
      <c r="Q223" s="36"/>
      <c r="R223" s="36"/>
      <c r="S223" s="36"/>
      <c r="T223" s="36">
        <f t="shared" ca="1" si="35"/>
        <v>453.69358152497045</v>
      </c>
      <c r="U223" s="36">
        <f t="shared" ca="1" si="35"/>
        <v>14.850349220550955</v>
      </c>
      <c r="V223" s="36">
        <f t="shared" ca="1" si="35"/>
        <v>1.0878377652298192</v>
      </c>
      <c r="W223" s="36">
        <f t="shared" ca="1" si="35"/>
        <v>2.2025464972763595</v>
      </c>
      <c r="X223" s="36">
        <f t="shared" ca="1" si="35"/>
        <v>0</v>
      </c>
      <c r="Y223" s="36">
        <f t="shared" ca="1" si="35"/>
        <v>41.84587183485818</v>
      </c>
      <c r="Z223" s="36">
        <f t="shared" ca="1" si="35"/>
        <v>41.84587183485818</v>
      </c>
      <c r="AA223" s="36">
        <f t="shared" ca="1" si="35"/>
        <v>320.62831373871876</v>
      </c>
      <c r="AB223" s="36">
        <f t="shared" ca="1" si="35"/>
        <v>320.62831373871876</v>
      </c>
      <c r="AC223" s="36">
        <f t="shared" ca="1" si="35"/>
        <v>0</v>
      </c>
      <c r="AD223" s="36">
        <f t="shared" ca="1" si="35"/>
        <v>0</v>
      </c>
      <c r="AE223" s="36">
        <f t="shared" ca="1" si="35"/>
        <v>0</v>
      </c>
      <c r="AF223" s="36">
        <f t="shared" ca="1" si="35"/>
        <v>0</v>
      </c>
      <c r="AG223" s="36">
        <f t="shared" ca="1" si="35"/>
        <v>0</v>
      </c>
      <c r="AH223" s="36">
        <f t="shared" ca="1" si="35"/>
        <v>0</v>
      </c>
      <c r="AI223" s="36">
        <f t="shared" ca="1" si="35"/>
        <v>0</v>
      </c>
      <c r="AJ223" s="36">
        <f t="shared" ca="1" si="35"/>
        <v>0</v>
      </c>
      <c r="AK223" s="36">
        <f t="shared" ca="1" si="35"/>
        <v>0</v>
      </c>
      <c r="AL223" s="36">
        <f t="shared" ca="1" si="35"/>
        <v>0</v>
      </c>
      <c r="AM223" s="36">
        <f t="shared" ca="1" si="35"/>
        <v>0</v>
      </c>
      <c r="AN223" s="36">
        <f t="shared" ca="1" si="35"/>
        <v>0</v>
      </c>
      <c r="AO223" s="36">
        <f t="shared" ca="1" si="35"/>
        <v>0</v>
      </c>
      <c r="AP223" s="36">
        <f t="shared" ca="1" si="35"/>
        <v>0</v>
      </c>
      <c r="AQ223" s="36">
        <f t="shared" ca="1" si="35"/>
        <v>0</v>
      </c>
      <c r="AR223" s="36">
        <f t="shared" ca="1" si="35"/>
        <v>0</v>
      </c>
      <c r="AS223" s="36">
        <f t="shared" ca="1" si="35"/>
        <v>0</v>
      </c>
      <c r="AT223" s="36">
        <f t="shared" ca="1" si="35"/>
        <v>0</v>
      </c>
      <c r="AU223" s="36">
        <f t="shared" ca="1" si="35"/>
        <v>0</v>
      </c>
      <c r="AV223" s="36">
        <f t="shared" ca="1" si="35"/>
        <v>0</v>
      </c>
      <c r="AW223" s="36">
        <f t="shared" ca="1" si="35"/>
        <v>0</v>
      </c>
      <c r="AX223" s="36">
        <f t="shared" ca="1" si="35"/>
        <v>0</v>
      </c>
      <c r="AY223" s="36" t="e">
        <f t="shared" ca="1" si="35"/>
        <v>#DIV/0!</v>
      </c>
      <c r="AZ223" s="36">
        <f t="shared" ca="1" si="35"/>
        <v>0</v>
      </c>
      <c r="BA223" s="36">
        <f t="shared" ca="1" si="35"/>
        <v>1.3353953394675986</v>
      </c>
      <c r="BB223" s="36">
        <f t="shared" ca="1" si="35"/>
        <v>1960.4359217939789</v>
      </c>
      <c r="BC223" s="36">
        <f t="shared" ca="1" si="35"/>
        <v>17395.045169749126</v>
      </c>
      <c r="BD223" s="36"/>
      <c r="BE223" s="36"/>
      <c r="BF223" s="36">
        <f t="shared" ca="1" si="35"/>
        <v>653.21624836498643</v>
      </c>
      <c r="BG223" s="36">
        <f t="shared" ca="1" si="35"/>
        <v>21.364220809471327</v>
      </c>
      <c r="BH223" s="36">
        <f t="shared" ca="1" si="35"/>
        <v>0.33900963000007051</v>
      </c>
      <c r="BI223" s="36">
        <f t="shared" ca="1" si="35"/>
        <v>0.10529326073557704</v>
      </c>
    </row>
    <row r="224" spans="1:61" x14ac:dyDescent="0.3">
      <c r="A224" s="27" t="s">
        <v>266</v>
      </c>
      <c r="F224" s="32">
        <f t="shared" ref="F224:BI224" ca="1" si="36">SUM(INDIRECT(CONCATENATE(F213,":",F214)))</f>
        <v>0</v>
      </c>
      <c r="G224" s="32"/>
      <c r="H224" s="32">
        <f t="shared" ca="1" si="36"/>
        <v>0</v>
      </c>
      <c r="J224" s="32">
        <f t="shared" ca="1" si="36"/>
        <v>0</v>
      </c>
      <c r="K224" s="32"/>
      <c r="L224" s="32"/>
      <c r="Q224" s="32"/>
      <c r="R224" s="32"/>
      <c r="S224" s="32"/>
      <c r="T224" s="32">
        <f t="shared" ca="1" si="36"/>
        <v>7843</v>
      </c>
      <c r="U224" s="32">
        <f t="shared" ca="1" si="36"/>
        <v>280</v>
      </c>
      <c r="V224" s="32">
        <f t="shared" ca="1" si="36"/>
        <v>48</v>
      </c>
      <c r="W224" s="32">
        <f t="shared" ca="1" si="36"/>
        <v>108</v>
      </c>
      <c r="X224" s="32">
        <f t="shared" ca="1" si="36"/>
        <v>0</v>
      </c>
      <c r="Y224" s="32">
        <f t="shared" ca="1" si="36"/>
        <v>485</v>
      </c>
      <c r="Z224" s="32">
        <f t="shared" ca="1" si="36"/>
        <v>485</v>
      </c>
      <c r="AA224" s="32">
        <f t="shared" ca="1" si="36"/>
        <v>3736</v>
      </c>
      <c r="AB224" s="32">
        <f t="shared" ca="1" si="36"/>
        <v>3736</v>
      </c>
      <c r="AC224" s="32">
        <f t="shared" ca="1" si="36"/>
        <v>0</v>
      </c>
      <c r="AD224" s="32">
        <f t="shared" ca="1" si="36"/>
        <v>0</v>
      </c>
      <c r="AE224" s="32">
        <f t="shared" ca="1" si="36"/>
        <v>0</v>
      </c>
      <c r="AF224" s="32">
        <f t="shared" ca="1" si="36"/>
        <v>0</v>
      </c>
      <c r="AG224" s="32">
        <f t="shared" ca="1" si="36"/>
        <v>0</v>
      </c>
      <c r="AH224" s="32">
        <f t="shared" ca="1" si="36"/>
        <v>0</v>
      </c>
      <c r="AI224" s="32">
        <f t="shared" ca="1" si="36"/>
        <v>0</v>
      </c>
      <c r="AJ224" s="32">
        <f t="shared" ca="1" si="36"/>
        <v>0</v>
      </c>
      <c r="AK224" s="32">
        <f t="shared" ca="1" si="36"/>
        <v>0</v>
      </c>
      <c r="AL224" s="32">
        <f t="shared" ca="1" si="36"/>
        <v>0</v>
      </c>
      <c r="AM224" s="32">
        <f t="shared" ca="1" si="36"/>
        <v>0</v>
      </c>
      <c r="AN224" s="32">
        <f t="shared" ca="1" si="36"/>
        <v>0</v>
      </c>
      <c r="AO224" s="32">
        <f t="shared" ca="1" si="36"/>
        <v>0</v>
      </c>
      <c r="AP224" s="32">
        <f t="shared" ca="1" si="36"/>
        <v>0</v>
      </c>
      <c r="AQ224" s="32">
        <f t="shared" ca="1" si="36"/>
        <v>0</v>
      </c>
      <c r="AR224" s="32">
        <f t="shared" ca="1" si="36"/>
        <v>0</v>
      </c>
      <c r="AS224" s="32">
        <f t="shared" ca="1" si="36"/>
        <v>0</v>
      </c>
      <c r="AT224" s="32">
        <f t="shared" ca="1" si="36"/>
        <v>0</v>
      </c>
      <c r="AU224" s="32">
        <f t="shared" ca="1" si="36"/>
        <v>0</v>
      </c>
      <c r="AV224" s="32">
        <f t="shared" ca="1" si="36"/>
        <v>0</v>
      </c>
      <c r="AW224" s="32">
        <f t="shared" ca="1" si="36"/>
        <v>0</v>
      </c>
      <c r="AX224" s="32">
        <f t="shared" ca="1" si="36"/>
        <v>34</v>
      </c>
      <c r="AY224" s="32">
        <f t="shared" ca="1" si="36"/>
        <v>0</v>
      </c>
      <c r="AZ224" s="32">
        <f t="shared" ca="1" si="36"/>
        <v>0</v>
      </c>
      <c r="BA224" s="32">
        <f t="shared" ca="1" si="36"/>
        <v>54.670650236379124</v>
      </c>
      <c r="BB224" s="32">
        <f t="shared" ca="1" si="36"/>
        <v>20340</v>
      </c>
      <c r="BC224" s="32">
        <f t="shared" ca="1" si="36"/>
        <v>180737</v>
      </c>
      <c r="BD224" s="32"/>
      <c r="BE224" s="32"/>
      <c r="BF224" s="32">
        <f t="shared" ca="1" si="36"/>
        <v>37028</v>
      </c>
      <c r="BG224" s="32">
        <f t="shared" ca="1" si="36"/>
        <v>1199</v>
      </c>
      <c r="BH224" s="32">
        <f t="shared" ca="1" si="36"/>
        <v>8.1061856992613457</v>
      </c>
      <c r="BI224" s="32">
        <f t="shared" ca="1" si="36"/>
        <v>1.944025315779198</v>
      </c>
    </row>
    <row r="226" spans="1:61" x14ac:dyDescent="0.3">
      <c r="A226" s="31" t="s">
        <v>794</v>
      </c>
      <c r="B226" s="59"/>
    </row>
    <row r="227" spans="1:61" x14ac:dyDescent="0.3">
      <c r="A227" s="31">
        <v>36</v>
      </c>
      <c r="B227" s="33" t="str">
        <f>ADDRESS($A$227,COLUMN(B229))</f>
        <v>$B$36</v>
      </c>
      <c r="C227" s="33" t="str">
        <f t="shared" ref="C227:BI227" si="37">ADDRESS($A$227,COLUMN(C229))</f>
        <v>$C$36</v>
      </c>
      <c r="D227" s="33" t="str">
        <f t="shared" si="37"/>
        <v>$D$36</v>
      </c>
      <c r="E227" s="33" t="str">
        <f t="shared" si="37"/>
        <v>$E$36</v>
      </c>
      <c r="F227" s="33" t="str">
        <f t="shared" si="37"/>
        <v>$F$36</v>
      </c>
      <c r="G227" s="33" t="str">
        <f t="shared" si="37"/>
        <v>$G$36</v>
      </c>
      <c r="H227" s="33" t="str">
        <f t="shared" si="37"/>
        <v>$H$36</v>
      </c>
      <c r="I227" s="33" t="str">
        <f t="shared" si="37"/>
        <v>$I$36</v>
      </c>
      <c r="J227" s="33" t="str">
        <f t="shared" si="37"/>
        <v>$J$36</v>
      </c>
      <c r="K227" s="33" t="str">
        <f t="shared" si="37"/>
        <v>$K$36</v>
      </c>
      <c r="L227" s="33" t="str">
        <f t="shared" si="37"/>
        <v>$L$36</v>
      </c>
      <c r="M227" s="33" t="str">
        <f t="shared" si="37"/>
        <v>$M$36</v>
      </c>
      <c r="N227" s="33" t="str">
        <f t="shared" si="37"/>
        <v>$N$36</v>
      </c>
      <c r="O227" s="33" t="str">
        <f t="shared" si="37"/>
        <v>$O$36</v>
      </c>
      <c r="P227" s="33" t="str">
        <f t="shared" si="37"/>
        <v>$P$36</v>
      </c>
      <c r="Q227" s="33" t="str">
        <f t="shared" si="37"/>
        <v>$Q$36</v>
      </c>
      <c r="R227" s="33" t="str">
        <f t="shared" si="37"/>
        <v>$R$36</v>
      </c>
      <c r="S227" s="33" t="str">
        <f t="shared" si="37"/>
        <v>$S$36</v>
      </c>
      <c r="T227" s="33" t="str">
        <f t="shared" si="37"/>
        <v>$T$36</v>
      </c>
      <c r="U227" s="33" t="str">
        <f t="shared" si="37"/>
        <v>$U$36</v>
      </c>
      <c r="V227" s="33" t="str">
        <f t="shared" si="37"/>
        <v>$V$36</v>
      </c>
      <c r="W227" s="33" t="str">
        <f t="shared" si="37"/>
        <v>$W$36</v>
      </c>
      <c r="X227" s="33" t="str">
        <f t="shared" si="37"/>
        <v>$X$36</v>
      </c>
      <c r="Y227" s="33" t="str">
        <f t="shared" si="37"/>
        <v>$Y$36</v>
      </c>
      <c r="Z227" s="33" t="str">
        <f t="shared" si="37"/>
        <v>$Z$36</v>
      </c>
      <c r="AA227" s="33" t="str">
        <f t="shared" si="37"/>
        <v>$AA$36</v>
      </c>
      <c r="AB227" s="33" t="str">
        <f t="shared" si="37"/>
        <v>$AB$36</v>
      </c>
      <c r="AC227" s="33" t="str">
        <f t="shared" si="37"/>
        <v>$AC$36</v>
      </c>
      <c r="AD227" s="33" t="str">
        <f t="shared" si="37"/>
        <v>$AD$36</v>
      </c>
      <c r="AE227" s="33" t="str">
        <f t="shared" si="37"/>
        <v>$AE$36</v>
      </c>
      <c r="AF227" s="33" t="str">
        <f t="shared" si="37"/>
        <v>$AF$36</v>
      </c>
      <c r="AG227" s="33" t="str">
        <f t="shared" si="37"/>
        <v>$AG$36</v>
      </c>
      <c r="AH227" s="33" t="str">
        <f t="shared" si="37"/>
        <v>$AH$36</v>
      </c>
      <c r="AI227" s="33" t="str">
        <f t="shared" si="37"/>
        <v>$AI$36</v>
      </c>
      <c r="AJ227" s="33" t="str">
        <f t="shared" si="37"/>
        <v>$AJ$36</v>
      </c>
      <c r="AK227" s="33" t="str">
        <f t="shared" si="37"/>
        <v>$AK$36</v>
      </c>
      <c r="AL227" s="33" t="str">
        <f t="shared" si="37"/>
        <v>$AL$36</v>
      </c>
      <c r="AM227" s="33" t="str">
        <f t="shared" si="37"/>
        <v>$AM$36</v>
      </c>
      <c r="AN227" s="33" t="str">
        <f t="shared" si="37"/>
        <v>$AN$36</v>
      </c>
      <c r="AO227" s="33" t="str">
        <f t="shared" si="37"/>
        <v>$AO$36</v>
      </c>
      <c r="AP227" s="33" t="str">
        <f t="shared" si="37"/>
        <v>$AP$36</v>
      </c>
      <c r="AQ227" s="33" t="str">
        <f t="shared" si="37"/>
        <v>$AQ$36</v>
      </c>
      <c r="AR227" s="33" t="str">
        <f t="shared" si="37"/>
        <v>$AR$36</v>
      </c>
      <c r="AS227" s="33" t="str">
        <f t="shared" si="37"/>
        <v>$AS$36</v>
      </c>
      <c r="AT227" s="33" t="str">
        <f t="shared" si="37"/>
        <v>$AT$36</v>
      </c>
      <c r="AU227" s="33" t="str">
        <f t="shared" si="37"/>
        <v>$AU$36</v>
      </c>
      <c r="AV227" s="33" t="str">
        <f t="shared" si="37"/>
        <v>$AV$36</v>
      </c>
      <c r="AW227" s="33" t="str">
        <f t="shared" si="37"/>
        <v>$AW$36</v>
      </c>
      <c r="AX227" s="33" t="str">
        <f t="shared" si="37"/>
        <v>$AX$36</v>
      </c>
      <c r="AY227" s="33" t="str">
        <f t="shared" si="37"/>
        <v>$AY$36</v>
      </c>
      <c r="AZ227" s="33" t="str">
        <f t="shared" si="37"/>
        <v>$AZ$36</v>
      </c>
      <c r="BA227" s="33" t="str">
        <f t="shared" si="37"/>
        <v>$BA$36</v>
      </c>
      <c r="BB227" s="33" t="str">
        <f t="shared" si="37"/>
        <v>$BB$36</v>
      </c>
      <c r="BC227" s="33" t="str">
        <f t="shared" si="37"/>
        <v>$BC$36</v>
      </c>
      <c r="BD227" s="33" t="str">
        <f t="shared" si="37"/>
        <v>$BD$36</v>
      </c>
      <c r="BE227" s="33" t="str">
        <f t="shared" si="37"/>
        <v>$BE$36</v>
      </c>
      <c r="BF227" s="33" t="str">
        <f t="shared" si="37"/>
        <v>$BF$36</v>
      </c>
      <c r="BG227" s="33" t="str">
        <f t="shared" si="37"/>
        <v>$BG$36</v>
      </c>
      <c r="BH227" s="33" t="str">
        <f t="shared" si="37"/>
        <v>$BH$36</v>
      </c>
      <c r="BI227" s="33" t="str">
        <f t="shared" si="37"/>
        <v>$BI$36</v>
      </c>
    </row>
    <row r="228" spans="1:61" x14ac:dyDescent="0.3">
      <c r="A228" s="31">
        <v>100</v>
      </c>
      <c r="B228" s="33" t="str">
        <f>ADDRESS($A$228,COLUMN(B229))</f>
        <v>$B$100</v>
      </c>
      <c r="C228" s="33" t="str">
        <f t="shared" ref="C228:BI228" si="38">ADDRESS($A$228,COLUMN(C229))</f>
        <v>$C$100</v>
      </c>
      <c r="D228" s="33" t="str">
        <f t="shared" si="38"/>
        <v>$D$100</v>
      </c>
      <c r="E228" s="33" t="str">
        <f t="shared" si="38"/>
        <v>$E$100</v>
      </c>
      <c r="F228" s="33" t="str">
        <f t="shared" si="38"/>
        <v>$F$100</v>
      </c>
      <c r="G228" s="33" t="str">
        <f t="shared" si="38"/>
        <v>$G$100</v>
      </c>
      <c r="H228" s="33" t="str">
        <f t="shared" si="38"/>
        <v>$H$100</v>
      </c>
      <c r="I228" s="33" t="str">
        <f t="shared" si="38"/>
        <v>$I$100</v>
      </c>
      <c r="J228" s="33" t="str">
        <f t="shared" si="38"/>
        <v>$J$100</v>
      </c>
      <c r="K228" s="33" t="str">
        <f t="shared" si="38"/>
        <v>$K$100</v>
      </c>
      <c r="L228" s="33" t="str">
        <f t="shared" si="38"/>
        <v>$L$100</v>
      </c>
      <c r="M228" s="33" t="str">
        <f t="shared" si="38"/>
        <v>$M$100</v>
      </c>
      <c r="N228" s="33" t="str">
        <f t="shared" si="38"/>
        <v>$N$100</v>
      </c>
      <c r="O228" s="33" t="str">
        <f t="shared" si="38"/>
        <v>$O$100</v>
      </c>
      <c r="P228" s="33" t="str">
        <f t="shared" si="38"/>
        <v>$P$100</v>
      </c>
      <c r="Q228" s="33" t="str">
        <f t="shared" si="38"/>
        <v>$Q$100</v>
      </c>
      <c r="R228" s="33" t="str">
        <f t="shared" si="38"/>
        <v>$R$100</v>
      </c>
      <c r="S228" s="33" t="str">
        <f t="shared" si="38"/>
        <v>$S$100</v>
      </c>
      <c r="T228" s="33" t="str">
        <f t="shared" si="38"/>
        <v>$T$100</v>
      </c>
      <c r="U228" s="33" t="str">
        <f t="shared" si="38"/>
        <v>$U$100</v>
      </c>
      <c r="V228" s="33" t="str">
        <f t="shared" si="38"/>
        <v>$V$100</v>
      </c>
      <c r="W228" s="33" t="str">
        <f t="shared" si="38"/>
        <v>$W$100</v>
      </c>
      <c r="X228" s="33" t="str">
        <f t="shared" si="38"/>
        <v>$X$100</v>
      </c>
      <c r="Y228" s="33" t="str">
        <f t="shared" si="38"/>
        <v>$Y$100</v>
      </c>
      <c r="Z228" s="33" t="str">
        <f t="shared" si="38"/>
        <v>$Z$100</v>
      </c>
      <c r="AA228" s="33" t="str">
        <f t="shared" si="38"/>
        <v>$AA$100</v>
      </c>
      <c r="AB228" s="33" t="str">
        <f t="shared" si="38"/>
        <v>$AB$100</v>
      </c>
      <c r="AC228" s="33" t="str">
        <f t="shared" si="38"/>
        <v>$AC$100</v>
      </c>
      <c r="AD228" s="33" t="str">
        <f t="shared" si="38"/>
        <v>$AD$100</v>
      </c>
      <c r="AE228" s="33" t="str">
        <f t="shared" si="38"/>
        <v>$AE$100</v>
      </c>
      <c r="AF228" s="33" t="str">
        <f t="shared" si="38"/>
        <v>$AF$100</v>
      </c>
      <c r="AG228" s="33" t="str">
        <f t="shared" si="38"/>
        <v>$AG$100</v>
      </c>
      <c r="AH228" s="33" t="str">
        <f t="shared" si="38"/>
        <v>$AH$100</v>
      </c>
      <c r="AI228" s="33" t="str">
        <f t="shared" si="38"/>
        <v>$AI$100</v>
      </c>
      <c r="AJ228" s="33" t="str">
        <f t="shared" si="38"/>
        <v>$AJ$100</v>
      </c>
      <c r="AK228" s="33" t="str">
        <f t="shared" si="38"/>
        <v>$AK$100</v>
      </c>
      <c r="AL228" s="33" t="str">
        <f t="shared" si="38"/>
        <v>$AL$100</v>
      </c>
      <c r="AM228" s="33" t="str">
        <f t="shared" si="38"/>
        <v>$AM$100</v>
      </c>
      <c r="AN228" s="33" t="str">
        <f t="shared" si="38"/>
        <v>$AN$100</v>
      </c>
      <c r="AO228" s="33" t="str">
        <f t="shared" si="38"/>
        <v>$AO$100</v>
      </c>
      <c r="AP228" s="33" t="str">
        <f t="shared" si="38"/>
        <v>$AP$100</v>
      </c>
      <c r="AQ228" s="33" t="str">
        <f t="shared" si="38"/>
        <v>$AQ$100</v>
      </c>
      <c r="AR228" s="33" t="str">
        <f t="shared" si="38"/>
        <v>$AR$100</v>
      </c>
      <c r="AS228" s="33" t="str">
        <f t="shared" si="38"/>
        <v>$AS$100</v>
      </c>
      <c r="AT228" s="33" t="str">
        <f t="shared" si="38"/>
        <v>$AT$100</v>
      </c>
      <c r="AU228" s="33" t="str">
        <f t="shared" si="38"/>
        <v>$AU$100</v>
      </c>
      <c r="AV228" s="33" t="str">
        <f t="shared" si="38"/>
        <v>$AV$100</v>
      </c>
      <c r="AW228" s="33" t="str">
        <f t="shared" si="38"/>
        <v>$AW$100</v>
      </c>
      <c r="AX228" s="33" t="str">
        <f t="shared" si="38"/>
        <v>$AX$100</v>
      </c>
      <c r="AY228" s="33" t="str">
        <f t="shared" si="38"/>
        <v>$AY$100</v>
      </c>
      <c r="AZ228" s="33" t="str">
        <f t="shared" si="38"/>
        <v>$AZ$100</v>
      </c>
      <c r="BA228" s="33" t="str">
        <f t="shared" si="38"/>
        <v>$BA$100</v>
      </c>
      <c r="BB228" s="33" t="str">
        <f t="shared" si="38"/>
        <v>$BB$100</v>
      </c>
      <c r="BC228" s="33" t="str">
        <f t="shared" si="38"/>
        <v>$BC$100</v>
      </c>
      <c r="BD228" s="33" t="str">
        <f t="shared" si="38"/>
        <v>$BD$100</v>
      </c>
      <c r="BE228" s="33" t="str">
        <f t="shared" si="38"/>
        <v>$BE$100</v>
      </c>
      <c r="BF228" s="33" t="str">
        <f t="shared" si="38"/>
        <v>$BF$100</v>
      </c>
      <c r="BG228" s="33" t="str">
        <f t="shared" si="38"/>
        <v>$BG$100</v>
      </c>
      <c r="BH228" s="33" t="str">
        <f t="shared" si="38"/>
        <v>$BH$100</v>
      </c>
      <c r="BI228" s="33" t="str">
        <f t="shared" si="38"/>
        <v>$BI$100</v>
      </c>
    </row>
    <row r="229" spans="1:61" ht="35.15" customHeight="1" x14ac:dyDescent="0.3">
      <c r="A229" s="27" t="s">
        <v>794</v>
      </c>
      <c r="B229" s="35" t="str">
        <f>B1</f>
        <v>OVERALL
CLASS</v>
      </c>
      <c r="C229" s="34" t="str">
        <f t="shared" ref="C229:BI229" si="39">C1</f>
        <v>Sc. Upd. Period
(SUP) Class</v>
      </c>
      <c r="D229" s="34" t="str">
        <f t="shared" si="39"/>
        <v>Line Vol. of 
Change Class</v>
      </c>
      <c r="E229" s="34" t="str">
        <f t="shared" si="39"/>
        <v>Line Shape</v>
      </c>
      <c r="F229" s="34" t="str">
        <f t="shared" si="39"/>
        <v>#Active 
commits</v>
      </c>
      <c r="G229" s="34" t="str">
        <f t="shared" si="39"/>
        <v>Acommit
Class</v>
      </c>
      <c r="H229" s="34" t="str">
        <f t="shared" si="39"/>
        <v>#Areeds
postV0</v>
      </c>
      <c r="I229" s="34" t="str">
        <f t="shared" si="39"/>
        <v xml:space="preserve">AReed
CLASS </v>
      </c>
      <c r="J229" s="34" t="str">
        <f t="shared" si="39"/>
        <v>#ATurf
postV0</v>
      </c>
      <c r="K229" s="34" t="str">
        <f t="shared" si="39"/>
        <v>ATurf 
CLASS</v>
      </c>
      <c r="L229" s="34" t="str">
        <f t="shared" si="39"/>
        <v>Turf
Ratio</v>
      </c>
      <c r="M229" s="34" t="str">
        <f t="shared" si="39"/>
        <v>Over SUP as
human time</v>
      </c>
      <c r="N229" s="34" t="str">
        <f t="shared" si="39"/>
        <v>Turf absence /
presence</v>
      </c>
      <c r="O229" s="34" t="str">
        <f t="shared" si="39"/>
        <v>Exceptions?</v>
      </c>
      <c r="P229" s="34" t="str">
        <f t="shared" si="39"/>
        <v>Presence of 
idle periods?</v>
      </c>
      <c r="Q229" s="34" t="str">
        <f t="shared" si="39"/>
        <v>Overall Description</v>
      </c>
      <c r="R229" s="34" t="str">
        <f t="shared" si="39"/>
        <v>Activity Class</v>
      </c>
      <c r="S229" s="34" t="str">
        <f t="shared" si="39"/>
        <v>HB Bias Class
(Exp or Mntnc?)</v>
      </c>
      <c r="T229" s="34" t="str">
        <f t="shared" si="39"/>
        <v>DurationInDays</v>
      </c>
      <c r="U229" s="34" t="str">
        <f t="shared" si="39"/>
        <v>DurationInMonths</v>
      </c>
      <c r="V229" s="34" t="str">
        <f t="shared" si="39"/>
        <v>DurationInYears</v>
      </c>
      <c r="W229" s="34" t="str">
        <f t="shared" si="39"/>
        <v>#Commits</v>
      </c>
      <c r="X229" s="34" t="str">
        <f t="shared" si="39"/>
        <v>ActiveCommitRatio</v>
      </c>
      <c r="Y229" s="34" t="str">
        <f t="shared" si="39"/>
        <v>#Tables@Start</v>
      </c>
      <c r="Z229" s="34" t="str">
        <f t="shared" si="39"/>
        <v>#Tables@End</v>
      </c>
      <c r="AA229" s="34" t="str">
        <f t="shared" si="39"/>
        <v>#Attrs@Start</v>
      </c>
      <c r="AB229" s="34" t="str">
        <f t="shared" si="39"/>
        <v>#Attrs@End</v>
      </c>
      <c r="AC229" s="34" t="str">
        <f t="shared" si="39"/>
        <v>TotalTableInsertions</v>
      </c>
      <c r="AD229" s="34" t="str">
        <f t="shared" si="39"/>
        <v>TotalTableDeletions</v>
      </c>
      <c r="AE229" s="34" t="str">
        <f t="shared" si="39"/>
        <v>TotalAttrInsWithTableIns</v>
      </c>
      <c r="AF229" s="34" t="str">
        <f t="shared" si="39"/>
        <v>TotalAttrbDelWithTableDel</v>
      </c>
      <c r="AG229" s="34" t="str">
        <f t="shared" si="39"/>
        <v>TotalAttrInjected</v>
      </c>
      <c r="AH229" s="34" t="str">
        <f t="shared" si="39"/>
        <v>TotalAttrEjected</v>
      </c>
      <c r="AI229" s="34" t="str">
        <f t="shared" si="39"/>
        <v>TatalAttrWithTypeUpd</v>
      </c>
      <c r="AJ229" s="34" t="str">
        <f t="shared" si="39"/>
        <v>TotalAttrInPKUpd</v>
      </c>
      <c r="AK229" s="34" t="str">
        <f t="shared" si="39"/>
        <v>TotalExpansion</v>
      </c>
      <c r="AL229" s="34" t="str">
        <f t="shared" si="39"/>
        <v>TotalMaintenance</v>
      </c>
      <c r="AM229" s="34" t="str">
        <f t="shared" si="39"/>
        <v>TotalActivity</v>
      </c>
      <c r="AN229" s="34" t="str">
        <f t="shared" si="39"/>
        <v>ExpansionRatePerCommit</v>
      </c>
      <c r="AO229" s="34" t="str">
        <f t="shared" si="39"/>
        <v>ExpansionRatePerMonth</v>
      </c>
      <c r="AP229" s="34" t="str">
        <f t="shared" si="39"/>
        <v>ExpansionRatePeryear</v>
      </c>
      <c r="AQ229" s="34" t="str">
        <f t="shared" si="39"/>
        <v>MaintenanceRatePerCommit</v>
      </c>
      <c r="AR229" s="34" t="str">
        <f t="shared" si="39"/>
        <v>MaintenanceRatePerMonth</v>
      </c>
      <c r="AS229" s="34" t="str">
        <f t="shared" si="39"/>
        <v>MaintenanceRatePeryear</v>
      </c>
      <c r="AT229" s="34" t="str">
        <f t="shared" si="39"/>
        <v>TotalActivityRatePerCommit</v>
      </c>
      <c r="AU229" s="34" t="str">
        <f t="shared" si="39"/>
        <v>TotalActivityPerDay</v>
      </c>
      <c r="AV229" s="34" t="str">
        <f t="shared" si="39"/>
        <v>TotalActivityRatePerMonth</v>
      </c>
      <c r="AW229" s="34" t="str">
        <f t="shared" si="39"/>
        <v>TotalAttrActivityRatePeryear</v>
      </c>
      <c r="AX229" s="34" t="str">
        <f t="shared" si="39"/>
        <v>ResizingRatio</v>
      </c>
      <c r="AY229" s="34" t="str">
        <f t="shared" si="39"/>
        <v>Bias</v>
      </c>
      <c r="AZ229" s="34" t="str">
        <f t="shared" si="39"/>
        <v>Acommits/Month</v>
      </c>
      <c r="BA229" s="34" t="str">
        <f t="shared" si="39"/>
        <v>Commits
/Month</v>
      </c>
      <c r="BB229" s="34" t="str">
        <f t="shared" si="39"/>
        <v>Project #Commits</v>
      </c>
      <c r="BC229" s="34" t="str">
        <f t="shared" si="39"/>
        <v>Project FileUpds</v>
      </c>
      <c r="BD229" s="34" t="str">
        <f t="shared" si="39"/>
        <v>Project Start Date UTC</v>
      </c>
      <c r="BE229" s="34" t="str">
        <f t="shared" si="39"/>
        <v>Project End Date UTC</v>
      </c>
      <c r="BF229" s="34" t="str">
        <f t="shared" si="39"/>
        <v>(PUP) Project Upd Period Days</v>
      </c>
      <c r="BG229" s="34" t="str">
        <f t="shared" si="39"/>
        <v>Project Upd Period Months</v>
      </c>
      <c r="BH229" s="34" t="str">
        <f t="shared" si="39"/>
        <v>SUP_PUP_Ratio</v>
      </c>
      <c r="BI229" s="34" t="str">
        <f t="shared" si="39"/>
        <v>SchemaToPrjCommits</v>
      </c>
    </row>
    <row r="230" spans="1:61" x14ac:dyDescent="0.3">
      <c r="A230" s="27" t="s">
        <v>267</v>
      </c>
      <c r="F230" s="36">
        <f t="shared" ref="F230" ca="1" si="40">AVERAGE(INDIRECT(CONCATENATE(F227,":",F228)))</f>
        <v>1.4</v>
      </c>
      <c r="G230" s="36"/>
      <c r="H230" s="36">
        <f t="shared" ref="H230" ca="1" si="41">AVERAGE(INDIRECT(CONCATENATE(H227,":",H228)))</f>
        <v>0</v>
      </c>
      <c r="I230" s="36"/>
      <c r="J230" s="36">
        <f t="shared" ref="J230" ca="1" si="42">AVERAGE(INDIRECT(CONCATENATE(J227,":",J228)))</f>
        <v>1.4</v>
      </c>
      <c r="K230" s="36"/>
      <c r="L230" s="36"/>
      <c r="M230" s="36"/>
      <c r="N230" s="36"/>
      <c r="O230" s="36"/>
      <c r="P230" s="36"/>
      <c r="Q230" s="36"/>
      <c r="R230" s="36"/>
      <c r="S230" s="36"/>
      <c r="T230" s="36">
        <f t="shared" ref="T230:BC230" ca="1" si="43">AVERAGE(INDIRECT(CONCATENATE(T227,":",T228)))</f>
        <v>348.35384615384618</v>
      </c>
      <c r="U230" s="36">
        <f t="shared" ca="1" si="43"/>
        <v>11.984615384615385</v>
      </c>
      <c r="V230" s="36">
        <f t="shared" ca="1" si="43"/>
        <v>1.6461538461538461</v>
      </c>
      <c r="W230" s="36">
        <f t="shared" ca="1" si="43"/>
        <v>3.8307692307692309</v>
      </c>
      <c r="X230" s="36">
        <f t="shared" ca="1" si="43"/>
        <v>0.42446510754203048</v>
      </c>
      <c r="Y230" s="36">
        <f t="shared" ca="1" si="43"/>
        <v>5.9384615384615387</v>
      </c>
      <c r="Z230" s="36">
        <f t="shared" ca="1" si="43"/>
        <v>6.1076923076923073</v>
      </c>
      <c r="AA230" s="36">
        <f t="shared" ca="1" si="43"/>
        <v>35.061538461538461</v>
      </c>
      <c r="AB230" s="36">
        <f t="shared" ca="1" si="43"/>
        <v>36.384615384615387</v>
      </c>
      <c r="AC230" s="36">
        <f t="shared" ca="1" si="43"/>
        <v>0.26153846153846155</v>
      </c>
      <c r="AD230" s="36">
        <f t="shared" ca="1" si="43"/>
        <v>9.2307692307692313E-2</v>
      </c>
      <c r="AE230" s="36">
        <f t="shared" ca="1" si="43"/>
        <v>1.0307692307692307</v>
      </c>
      <c r="AF230" s="36">
        <f t="shared" ca="1" si="43"/>
        <v>0.33846153846153848</v>
      </c>
      <c r="AG230" s="36">
        <f t="shared" ca="1" si="43"/>
        <v>0.9538461538461539</v>
      </c>
      <c r="AH230" s="36">
        <f t="shared" ca="1" si="43"/>
        <v>0.32307692307692309</v>
      </c>
      <c r="AI230" s="36">
        <f t="shared" ca="1" si="43"/>
        <v>0.89230769230769236</v>
      </c>
      <c r="AJ230" s="36">
        <f t="shared" ca="1" si="43"/>
        <v>7.6923076923076927E-2</v>
      </c>
      <c r="AK230" s="36">
        <f t="shared" ca="1" si="43"/>
        <v>1.9846153846153847</v>
      </c>
      <c r="AL230" s="36">
        <f t="shared" ca="1" si="43"/>
        <v>1.6307692307692307</v>
      </c>
      <c r="AM230" s="36">
        <f t="shared" ca="1" si="43"/>
        <v>3.6153846153846154</v>
      </c>
      <c r="AN230" s="36">
        <f t="shared" ca="1" si="43"/>
        <v>0.59368413637644391</v>
      </c>
      <c r="AO230" s="36">
        <f t="shared" ca="1" si="43"/>
        <v>0.82492443836349849</v>
      </c>
      <c r="AP230" s="36">
        <f t="shared" ca="1" si="43"/>
        <v>1.6461538461538461</v>
      </c>
      <c r="AQ230" s="36">
        <f t="shared" ca="1" si="43"/>
        <v>0.5018601483986096</v>
      </c>
      <c r="AR230" s="36">
        <f t="shared" ca="1" si="43"/>
        <v>0.71001028091220064</v>
      </c>
      <c r="AS230" s="36">
        <f t="shared" ca="1" si="43"/>
        <v>1.2123931623931625</v>
      </c>
      <c r="AT230" s="36">
        <f t="shared" ca="1" si="43"/>
        <v>1.0955442847750534</v>
      </c>
      <c r="AU230" s="36">
        <f t="shared" ca="1" si="43"/>
        <v>0.3800384507739164</v>
      </c>
      <c r="AV230" s="36">
        <f t="shared" ca="1" si="43"/>
        <v>1.5349347192756986</v>
      </c>
      <c r="AW230" s="36">
        <f t="shared" ca="1" si="43"/>
        <v>2.8585470085470082</v>
      </c>
      <c r="AX230" s="36">
        <f t="shared" ca="1" si="43"/>
        <v>1.0636942469295407</v>
      </c>
      <c r="AY230" s="36">
        <f t="shared" ca="1" si="43"/>
        <v>0.56952991452991442</v>
      </c>
      <c r="AZ230" s="36">
        <f t="shared" ca="1" si="43"/>
        <v>0.59835750117500042</v>
      </c>
      <c r="BA230" s="36">
        <f t="shared" ca="1" si="43"/>
        <v>1.4153898892007004</v>
      </c>
      <c r="BB230" s="36">
        <f t="shared" ca="1" si="43"/>
        <v>716</v>
      </c>
      <c r="BC230" s="36">
        <f t="shared" ca="1" si="43"/>
        <v>6895.3384615384612</v>
      </c>
      <c r="BD230" s="36"/>
      <c r="BE230" s="36"/>
      <c r="BF230" s="36">
        <f t="shared" ref="BF230:BI230" ca="1" si="44">AVERAGE(INDIRECT(CONCATENATE(BF227,":",BF228)))</f>
        <v>1190.9846153846154</v>
      </c>
      <c r="BG230" s="36">
        <f t="shared" ca="1" si="44"/>
        <v>38.676923076923075</v>
      </c>
      <c r="BH230" s="36">
        <f t="shared" ca="1" si="44"/>
        <v>0.33145011717885675</v>
      </c>
      <c r="BI230" s="36">
        <f t="shared" ca="1" si="44"/>
        <v>5.2137361755679748E-2</v>
      </c>
    </row>
    <row r="231" spans="1:61" ht="14.5" x14ac:dyDescent="0.35">
      <c r="A231" s="37" t="s">
        <v>268</v>
      </c>
      <c r="F231" s="38">
        <f t="shared" ref="F231" ca="1" si="45">COUNT(INDIRECT(CONCATENATE(F227,":",F228)))</f>
        <v>65</v>
      </c>
      <c r="G231" s="38"/>
      <c r="H231" s="38">
        <f t="shared" ref="H231" ca="1" si="46">COUNT(INDIRECT(CONCATENATE(H227,":",H228)))</f>
        <v>65</v>
      </c>
      <c r="I231" s="38"/>
      <c r="J231" s="38">
        <f t="shared" ref="J231" ca="1" si="47">COUNT(INDIRECT(CONCATENATE(J227,":",J228)))</f>
        <v>65</v>
      </c>
      <c r="K231" s="38"/>
      <c r="L231" s="38"/>
      <c r="M231" s="38"/>
      <c r="N231" s="38"/>
      <c r="O231" s="38"/>
      <c r="P231" s="38"/>
      <c r="Q231" s="38"/>
      <c r="R231" s="38"/>
      <c r="S231" s="38"/>
      <c r="T231" s="38">
        <f t="shared" ref="T231:BC231" ca="1" si="48">COUNT(INDIRECT(CONCATENATE(T227,":",T228)))</f>
        <v>65</v>
      </c>
      <c r="U231" s="38">
        <f t="shared" ca="1" si="48"/>
        <v>65</v>
      </c>
      <c r="V231" s="38">
        <f t="shared" ca="1" si="48"/>
        <v>65</v>
      </c>
      <c r="W231" s="38">
        <f t="shared" ca="1" si="48"/>
        <v>65</v>
      </c>
      <c r="X231" s="38">
        <f t="shared" ca="1" si="48"/>
        <v>65</v>
      </c>
      <c r="Y231" s="38">
        <f t="shared" ca="1" si="48"/>
        <v>65</v>
      </c>
      <c r="Z231" s="38">
        <f t="shared" ca="1" si="48"/>
        <v>65</v>
      </c>
      <c r="AA231" s="38">
        <f t="shared" ca="1" si="48"/>
        <v>65</v>
      </c>
      <c r="AB231" s="38">
        <f t="shared" ca="1" si="48"/>
        <v>65</v>
      </c>
      <c r="AC231" s="38">
        <f t="shared" ca="1" si="48"/>
        <v>65</v>
      </c>
      <c r="AD231" s="38">
        <f t="shared" ca="1" si="48"/>
        <v>65</v>
      </c>
      <c r="AE231" s="38">
        <f t="shared" ca="1" si="48"/>
        <v>65</v>
      </c>
      <c r="AF231" s="38">
        <f t="shared" ca="1" si="48"/>
        <v>65</v>
      </c>
      <c r="AG231" s="38">
        <f t="shared" ca="1" si="48"/>
        <v>65</v>
      </c>
      <c r="AH231" s="38">
        <f t="shared" ca="1" si="48"/>
        <v>65</v>
      </c>
      <c r="AI231" s="38">
        <f t="shared" ca="1" si="48"/>
        <v>65</v>
      </c>
      <c r="AJ231" s="38">
        <f t="shared" ca="1" si="48"/>
        <v>65</v>
      </c>
      <c r="AK231" s="38">
        <f t="shared" ca="1" si="48"/>
        <v>65</v>
      </c>
      <c r="AL231" s="38">
        <f t="shared" ca="1" si="48"/>
        <v>65</v>
      </c>
      <c r="AM231" s="38">
        <f t="shared" ca="1" si="48"/>
        <v>65</v>
      </c>
      <c r="AN231" s="38">
        <f t="shared" ca="1" si="48"/>
        <v>65</v>
      </c>
      <c r="AO231" s="38">
        <f t="shared" ca="1" si="48"/>
        <v>65</v>
      </c>
      <c r="AP231" s="38">
        <f t="shared" ca="1" si="48"/>
        <v>65</v>
      </c>
      <c r="AQ231" s="38">
        <f t="shared" ca="1" si="48"/>
        <v>65</v>
      </c>
      <c r="AR231" s="38">
        <f t="shared" ca="1" si="48"/>
        <v>65</v>
      </c>
      <c r="AS231" s="38">
        <f t="shared" ca="1" si="48"/>
        <v>65</v>
      </c>
      <c r="AT231" s="38">
        <f t="shared" ca="1" si="48"/>
        <v>65</v>
      </c>
      <c r="AU231" s="38">
        <f t="shared" ca="1" si="48"/>
        <v>65</v>
      </c>
      <c r="AV231" s="38">
        <f t="shared" ca="1" si="48"/>
        <v>65</v>
      </c>
      <c r="AW231" s="38">
        <f t="shared" ca="1" si="48"/>
        <v>65</v>
      </c>
      <c r="AX231" s="38">
        <f t="shared" ca="1" si="48"/>
        <v>65</v>
      </c>
      <c r="AY231" s="38">
        <f t="shared" ca="1" si="48"/>
        <v>65</v>
      </c>
      <c r="AZ231" s="38">
        <f t="shared" ca="1" si="48"/>
        <v>65</v>
      </c>
      <c r="BA231" s="38">
        <f t="shared" ca="1" si="48"/>
        <v>65</v>
      </c>
      <c r="BB231" s="38">
        <f t="shared" ca="1" si="48"/>
        <v>65</v>
      </c>
      <c r="BC231" s="38">
        <f t="shared" ca="1" si="48"/>
        <v>65</v>
      </c>
      <c r="BD231" s="38"/>
      <c r="BE231" s="38"/>
      <c r="BF231" s="38">
        <f t="shared" ref="BF231:BI231" ca="1" si="49">COUNT(INDIRECT(CONCATENATE(BF227,":",BF228)))</f>
        <v>65</v>
      </c>
      <c r="BG231" s="38">
        <f t="shared" ca="1" si="49"/>
        <v>65</v>
      </c>
      <c r="BH231" s="38">
        <f t="shared" ca="1" si="49"/>
        <v>65</v>
      </c>
      <c r="BI231" s="38">
        <f t="shared" ca="1" si="49"/>
        <v>65</v>
      </c>
    </row>
    <row r="232" spans="1:61" x14ac:dyDescent="0.3">
      <c r="A232" s="27" t="s">
        <v>264</v>
      </c>
      <c r="F232" s="32">
        <f t="shared" ref="F232" ca="1" si="50">MAX(INDIRECT(CONCATENATE(F227,":",F228)))</f>
        <v>3</v>
      </c>
      <c r="G232" s="32"/>
      <c r="H232" s="32">
        <f t="shared" ref="H232" ca="1" si="51">MAX(INDIRECT(CONCATENATE(H227,":",H228)))</f>
        <v>0</v>
      </c>
      <c r="J232" s="32">
        <f t="shared" ref="J232" ca="1" si="52">MAX(INDIRECT(CONCATENATE(J227,":",J228)))</f>
        <v>3</v>
      </c>
      <c r="K232" s="32"/>
      <c r="L232" s="32"/>
      <c r="Q232" s="32"/>
      <c r="R232" s="32"/>
      <c r="S232" s="32"/>
      <c r="T232" s="32">
        <f t="shared" ref="T232:BC232" ca="1" si="53">MAX(INDIRECT(CONCATENATE(T227,":",T228)))</f>
        <v>2987</v>
      </c>
      <c r="U232" s="32">
        <f t="shared" ca="1" si="53"/>
        <v>99</v>
      </c>
      <c r="V232" s="32">
        <f t="shared" ca="1" si="53"/>
        <v>9</v>
      </c>
      <c r="W232" s="32">
        <f t="shared" ca="1" si="53"/>
        <v>13</v>
      </c>
      <c r="X232" s="32">
        <f t="shared" ca="1" si="53"/>
        <v>0.75</v>
      </c>
      <c r="Y232" s="32">
        <f t="shared" ca="1" si="53"/>
        <v>68</v>
      </c>
      <c r="Z232" s="32">
        <f t="shared" ca="1" si="53"/>
        <v>70</v>
      </c>
      <c r="AA232" s="32">
        <f t="shared" ca="1" si="53"/>
        <v>458</v>
      </c>
      <c r="AB232" s="32">
        <f t="shared" ca="1" si="53"/>
        <v>458</v>
      </c>
      <c r="AC232" s="32">
        <f t="shared" ca="1" si="53"/>
        <v>2</v>
      </c>
      <c r="AD232" s="32">
        <f t="shared" ca="1" si="53"/>
        <v>1</v>
      </c>
      <c r="AE232" s="32">
        <f t="shared" ca="1" si="53"/>
        <v>9</v>
      </c>
      <c r="AF232" s="32">
        <f t="shared" ca="1" si="53"/>
        <v>7</v>
      </c>
      <c r="AG232" s="32">
        <f t="shared" ca="1" si="53"/>
        <v>6</v>
      </c>
      <c r="AH232" s="32">
        <f t="shared" ca="1" si="53"/>
        <v>4</v>
      </c>
      <c r="AI232" s="32">
        <f t="shared" ca="1" si="53"/>
        <v>9</v>
      </c>
      <c r="AJ232" s="32">
        <f t="shared" ca="1" si="53"/>
        <v>3</v>
      </c>
      <c r="AK232" s="32">
        <f t="shared" ca="1" si="53"/>
        <v>10</v>
      </c>
      <c r="AL232" s="32">
        <f t="shared" ca="1" si="53"/>
        <v>9</v>
      </c>
      <c r="AM232" s="32">
        <f t="shared" ca="1" si="53"/>
        <v>10</v>
      </c>
      <c r="AN232" s="32">
        <f t="shared" ca="1" si="53"/>
        <v>4.5</v>
      </c>
      <c r="AO232" s="32">
        <f t="shared" ca="1" si="53"/>
        <v>6</v>
      </c>
      <c r="AP232" s="32">
        <f t="shared" ca="1" si="53"/>
        <v>9</v>
      </c>
      <c r="AQ232" s="32">
        <f t="shared" ca="1" si="53"/>
        <v>2.5</v>
      </c>
      <c r="AR232" s="32">
        <f t="shared" ca="1" si="53"/>
        <v>8</v>
      </c>
      <c r="AS232" s="32">
        <f t="shared" ca="1" si="53"/>
        <v>8</v>
      </c>
      <c r="AT232" s="32">
        <f t="shared" ca="1" si="53"/>
        <v>4.5</v>
      </c>
      <c r="AU232" s="32">
        <f t="shared" ca="1" si="53"/>
        <v>8</v>
      </c>
      <c r="AV232" s="32">
        <f t="shared" ca="1" si="53"/>
        <v>10</v>
      </c>
      <c r="AW232" s="32">
        <f t="shared" ca="1" si="53"/>
        <v>10</v>
      </c>
      <c r="AX232" s="32">
        <f t="shared" ca="1" si="53"/>
        <v>2</v>
      </c>
      <c r="AY232" s="32">
        <f t="shared" ca="1" si="53"/>
        <v>1</v>
      </c>
      <c r="AZ232" s="32">
        <f t="shared" ca="1" si="53"/>
        <v>3</v>
      </c>
      <c r="BA232" s="32">
        <f t="shared" ca="1" si="53"/>
        <v>8</v>
      </c>
      <c r="BB232" s="32">
        <f t="shared" ca="1" si="53"/>
        <v>13797</v>
      </c>
      <c r="BC232" s="32">
        <f t="shared" ca="1" si="53"/>
        <v>123980</v>
      </c>
      <c r="BD232" s="32"/>
      <c r="BE232" s="32"/>
      <c r="BF232" s="32">
        <f t="shared" ref="BF232:BI232" ca="1" si="54">MAX(INDIRECT(CONCATENATE(BF227,":",BF228)))</f>
        <v>4732</v>
      </c>
      <c r="BG232" s="32">
        <f t="shared" ca="1" si="54"/>
        <v>155</v>
      </c>
      <c r="BH232" s="32">
        <f t="shared" ca="1" si="54"/>
        <v>1</v>
      </c>
      <c r="BI232" s="32">
        <f t="shared" ca="1" si="54"/>
        <v>0.44444444444444442</v>
      </c>
    </row>
    <row r="233" spans="1:61" x14ac:dyDescent="0.3">
      <c r="A233" s="27" t="s">
        <v>269</v>
      </c>
      <c r="F233" s="36">
        <f t="shared" ref="F233" ca="1" si="55">MEDIAN(INDIRECT(CONCATENATE(F227,":",F228)))</f>
        <v>1</v>
      </c>
      <c r="G233" s="36"/>
      <c r="H233" s="36">
        <f t="shared" ref="H233" ca="1" si="56">MEDIAN(INDIRECT(CONCATENATE(H227,":",H228)))</f>
        <v>0</v>
      </c>
      <c r="I233" s="36"/>
      <c r="J233" s="36">
        <f t="shared" ref="J233" ca="1" si="57">MEDIAN(INDIRECT(CONCATENATE(J227,":",J228)))</f>
        <v>1</v>
      </c>
      <c r="K233" s="36"/>
      <c r="L233" s="36"/>
      <c r="M233" s="36"/>
      <c r="N233" s="36"/>
      <c r="O233" s="36"/>
      <c r="P233" s="36"/>
      <c r="Q233" s="36"/>
      <c r="R233" s="36"/>
      <c r="S233" s="36"/>
      <c r="T233" s="36">
        <f t="shared" ref="T233:BC233" ca="1" si="58">MEDIAN(INDIRECT(CONCATENATE(T227,":",T228)))</f>
        <v>172</v>
      </c>
      <c r="U233" s="36">
        <f t="shared" ca="1" si="58"/>
        <v>6</v>
      </c>
      <c r="V233" s="36">
        <f t="shared" ca="1" si="58"/>
        <v>1</v>
      </c>
      <c r="W233" s="36">
        <f t="shared" ca="1" si="58"/>
        <v>3</v>
      </c>
      <c r="X233" s="36">
        <f t="shared" ca="1" si="58"/>
        <v>0.5</v>
      </c>
      <c r="Y233" s="36">
        <f t="shared" ca="1" si="58"/>
        <v>3</v>
      </c>
      <c r="Z233" s="36">
        <f t="shared" ca="1" si="58"/>
        <v>3</v>
      </c>
      <c r="AA233" s="36">
        <f t="shared" ca="1" si="58"/>
        <v>15</v>
      </c>
      <c r="AB233" s="36">
        <f t="shared" ca="1" si="58"/>
        <v>18</v>
      </c>
      <c r="AC233" s="36">
        <f t="shared" ca="1" si="58"/>
        <v>0</v>
      </c>
      <c r="AD233" s="36">
        <f t="shared" ca="1" si="58"/>
        <v>0</v>
      </c>
      <c r="AE233" s="36">
        <f t="shared" ca="1" si="58"/>
        <v>0</v>
      </c>
      <c r="AF233" s="36">
        <f t="shared" ca="1" si="58"/>
        <v>0</v>
      </c>
      <c r="AG233" s="36">
        <f t="shared" ca="1" si="58"/>
        <v>1</v>
      </c>
      <c r="AH233" s="36">
        <f t="shared" ca="1" si="58"/>
        <v>0</v>
      </c>
      <c r="AI233" s="36">
        <f t="shared" ca="1" si="58"/>
        <v>0</v>
      </c>
      <c r="AJ233" s="36">
        <f t="shared" ca="1" si="58"/>
        <v>0</v>
      </c>
      <c r="AK233" s="36">
        <f t="shared" ca="1" si="58"/>
        <v>1</v>
      </c>
      <c r="AL233" s="36">
        <f t="shared" ca="1" si="58"/>
        <v>1</v>
      </c>
      <c r="AM233" s="36">
        <f t="shared" ca="1" si="58"/>
        <v>3</v>
      </c>
      <c r="AN233" s="36">
        <f t="shared" ca="1" si="58"/>
        <v>0.5</v>
      </c>
      <c r="AO233" s="36">
        <f t="shared" ca="1" si="58"/>
        <v>0.17647058823529399</v>
      </c>
      <c r="AP233" s="36">
        <f t="shared" ca="1" si="58"/>
        <v>1</v>
      </c>
      <c r="AQ233" s="36">
        <f t="shared" ca="1" si="58"/>
        <v>0.25</v>
      </c>
      <c r="AR233" s="36">
        <f t="shared" ca="1" si="58"/>
        <v>7.4074074074074001E-2</v>
      </c>
      <c r="AS233" s="36">
        <f t="shared" ca="1" si="58"/>
        <v>0.66666666666666596</v>
      </c>
      <c r="AT233" s="36">
        <f t="shared" ca="1" si="58"/>
        <v>0.77777777777777701</v>
      </c>
      <c r="AU233" s="36">
        <f t="shared" ca="1" si="58"/>
        <v>1.7064846416382253E-2</v>
      </c>
      <c r="AV233" s="36">
        <f t="shared" ca="1" si="58"/>
        <v>0.5</v>
      </c>
      <c r="AW233" s="36">
        <f t="shared" ca="1" si="58"/>
        <v>2</v>
      </c>
      <c r="AX233" s="36">
        <f t="shared" ca="1" si="58"/>
        <v>1</v>
      </c>
      <c r="AY233" s="36">
        <f t="shared" ca="1" si="58"/>
        <v>0.66666666666666663</v>
      </c>
      <c r="AZ233" s="36">
        <f t="shared" ca="1" si="58"/>
        <v>0.33333333333333331</v>
      </c>
      <c r="BA233" s="36">
        <f t="shared" ca="1" si="58"/>
        <v>0.7142857142857143</v>
      </c>
      <c r="BB233" s="36">
        <f t="shared" ca="1" si="58"/>
        <v>135</v>
      </c>
      <c r="BC233" s="36">
        <f t="shared" ca="1" si="58"/>
        <v>578</v>
      </c>
      <c r="BD233" s="36"/>
      <c r="BE233" s="36"/>
      <c r="BF233" s="36">
        <f t="shared" ref="BF233:BI233" ca="1" si="59">MEDIAN(INDIRECT(CONCATENATE(BF227,":",BF228)))</f>
        <v>962</v>
      </c>
      <c r="BG233" s="36">
        <f t="shared" ca="1" si="59"/>
        <v>31</v>
      </c>
      <c r="BH233" s="36">
        <f t="shared" ca="1" si="59"/>
        <v>0.22395833333333334</v>
      </c>
      <c r="BI233" s="36">
        <f t="shared" ca="1" si="59"/>
        <v>2.9126213592233011E-2</v>
      </c>
    </row>
    <row r="234" spans="1:61" x14ac:dyDescent="0.3">
      <c r="A234" s="27" t="s">
        <v>265</v>
      </c>
      <c r="F234" s="32">
        <f t="shared" ref="F234" ca="1" si="60">MIN(INDIRECT(CONCATENATE(F227,":",F228)))</f>
        <v>1</v>
      </c>
      <c r="G234" s="32"/>
      <c r="H234" s="32">
        <f t="shared" ref="H234" ca="1" si="61">MIN(INDIRECT(CONCATENATE(H227,":",H228)))</f>
        <v>0</v>
      </c>
      <c r="J234" s="32">
        <f t="shared" ref="J234" ca="1" si="62">MIN(INDIRECT(CONCATENATE(J227,":",J228)))</f>
        <v>1</v>
      </c>
      <c r="K234" s="32"/>
      <c r="L234" s="32"/>
      <c r="Q234" s="32"/>
      <c r="R234" s="32"/>
      <c r="S234" s="32"/>
      <c r="T234" s="32">
        <f t="shared" ref="T234:BC234" ca="1" si="63">MIN(INDIRECT(CONCATENATE(T227,":",T228)))</f>
        <v>0</v>
      </c>
      <c r="U234" s="32">
        <f t="shared" ca="1" si="63"/>
        <v>1</v>
      </c>
      <c r="V234" s="32">
        <f t="shared" ca="1" si="63"/>
        <v>1</v>
      </c>
      <c r="W234" s="32">
        <f t="shared" ca="1" si="63"/>
        <v>2</v>
      </c>
      <c r="X234" s="32">
        <f t="shared" ca="1" si="63"/>
        <v>0.1111111111111111</v>
      </c>
      <c r="Y234" s="32">
        <f t="shared" ca="1" si="63"/>
        <v>1</v>
      </c>
      <c r="Z234" s="32">
        <f t="shared" ca="1" si="63"/>
        <v>1</v>
      </c>
      <c r="AA234" s="32">
        <f t="shared" ca="1" si="63"/>
        <v>2</v>
      </c>
      <c r="AB234" s="32">
        <f t="shared" ca="1" si="63"/>
        <v>2</v>
      </c>
      <c r="AC234" s="32">
        <f t="shared" ca="1" si="63"/>
        <v>0</v>
      </c>
      <c r="AD234" s="32">
        <f t="shared" ca="1" si="63"/>
        <v>0</v>
      </c>
      <c r="AE234" s="32">
        <f t="shared" ca="1" si="63"/>
        <v>0</v>
      </c>
      <c r="AF234" s="32">
        <f t="shared" ca="1" si="63"/>
        <v>0</v>
      </c>
      <c r="AG234" s="32">
        <f t="shared" ca="1" si="63"/>
        <v>0</v>
      </c>
      <c r="AH234" s="32">
        <f t="shared" ca="1" si="63"/>
        <v>0</v>
      </c>
      <c r="AI234" s="32">
        <f t="shared" ca="1" si="63"/>
        <v>0</v>
      </c>
      <c r="AJ234" s="32">
        <f t="shared" ca="1" si="63"/>
        <v>0</v>
      </c>
      <c r="AK234" s="32">
        <f t="shared" ca="1" si="63"/>
        <v>0</v>
      </c>
      <c r="AL234" s="32">
        <f t="shared" ca="1" si="63"/>
        <v>0</v>
      </c>
      <c r="AM234" s="32">
        <f t="shared" ca="1" si="63"/>
        <v>1</v>
      </c>
      <c r="AN234" s="32">
        <f t="shared" ca="1" si="63"/>
        <v>0</v>
      </c>
      <c r="AO234" s="32">
        <f t="shared" ca="1" si="63"/>
        <v>0</v>
      </c>
      <c r="AP234" s="32">
        <f t="shared" ca="1" si="63"/>
        <v>0</v>
      </c>
      <c r="AQ234" s="32">
        <f t="shared" ca="1" si="63"/>
        <v>0</v>
      </c>
      <c r="AR234" s="32">
        <f t="shared" ca="1" si="63"/>
        <v>0</v>
      </c>
      <c r="AS234" s="32">
        <f t="shared" ca="1" si="63"/>
        <v>0</v>
      </c>
      <c r="AT234" s="32">
        <f t="shared" ca="1" si="63"/>
        <v>0.125</v>
      </c>
      <c r="AU234" s="32">
        <f t="shared" ca="1" si="63"/>
        <v>6.6934404283801872E-4</v>
      </c>
      <c r="AV234" s="32">
        <f t="shared" ca="1" si="63"/>
        <v>2.02020202020202E-2</v>
      </c>
      <c r="AW234" s="32">
        <f t="shared" ca="1" si="63"/>
        <v>0.22222222222222199</v>
      </c>
      <c r="AX234" s="32">
        <f t="shared" ca="1" si="63"/>
        <v>0.5</v>
      </c>
      <c r="AY234" s="32">
        <f t="shared" ca="1" si="63"/>
        <v>0</v>
      </c>
      <c r="AZ234" s="32">
        <f t="shared" ca="1" si="63"/>
        <v>1.6129032258064516E-2</v>
      </c>
      <c r="BA234" s="32">
        <f t="shared" ca="1" si="63"/>
        <v>3.0303030303030304E-2</v>
      </c>
      <c r="BB234" s="32">
        <f t="shared" ca="1" si="63"/>
        <v>7</v>
      </c>
      <c r="BC234" s="32">
        <f t="shared" ca="1" si="63"/>
        <v>35</v>
      </c>
      <c r="BD234" s="32"/>
      <c r="BE234" s="32"/>
      <c r="BF234" s="32">
        <f t="shared" ref="BF234:BI234" ca="1" si="64">MIN(INDIRECT(CONCATENATE(BF227,":",BF228)))</f>
        <v>4</v>
      </c>
      <c r="BG234" s="32">
        <f t="shared" ca="1" si="64"/>
        <v>0</v>
      </c>
      <c r="BH234" s="32">
        <f t="shared" ca="1" si="64"/>
        <v>0</v>
      </c>
      <c r="BI234" s="32">
        <f t="shared" ca="1" si="64"/>
        <v>3.6239762267159525E-4</v>
      </c>
    </row>
    <row r="235" spans="1:61" x14ac:dyDescent="0.3">
      <c r="A235" s="29"/>
      <c r="H235" s="27"/>
      <c r="I235" s="27"/>
      <c r="M235" s="27"/>
      <c r="N235" s="27"/>
      <c r="O235" s="27"/>
      <c r="P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61" x14ac:dyDescent="0.3">
      <c r="A236" s="27" t="s">
        <v>271</v>
      </c>
      <c r="F236" s="32">
        <f t="shared" ref="F236" ca="1" si="65">MODE(INDIRECT(CONCATENATE(F227,":",F228)))</f>
        <v>1</v>
      </c>
      <c r="G236" s="32"/>
      <c r="H236" s="32">
        <f t="shared" ref="H236" ca="1" si="66">MODE(INDIRECT(CONCATENATE(H227,":",H228)))</f>
        <v>0</v>
      </c>
      <c r="J236" s="32">
        <f t="shared" ref="J236" ca="1" si="67">MODE(INDIRECT(CONCATENATE(J227,":",J228)))</f>
        <v>1</v>
      </c>
      <c r="K236" s="32"/>
      <c r="L236" s="32"/>
      <c r="Q236" s="32"/>
      <c r="R236" s="32"/>
      <c r="S236" s="32"/>
      <c r="T236" s="32">
        <f t="shared" ref="T236:BC236" ca="1" si="68">MODE(INDIRECT(CONCATENATE(T227,":",T228)))</f>
        <v>0</v>
      </c>
      <c r="U236" s="32">
        <f t="shared" ca="1" si="68"/>
        <v>1</v>
      </c>
      <c r="V236" s="32">
        <f t="shared" ca="1" si="68"/>
        <v>1</v>
      </c>
      <c r="W236" s="32">
        <f t="shared" ca="1" si="68"/>
        <v>2</v>
      </c>
      <c r="X236" s="32">
        <f t="shared" ca="1" si="68"/>
        <v>0.5</v>
      </c>
      <c r="Y236" s="32">
        <f t="shared" ca="1" si="68"/>
        <v>1</v>
      </c>
      <c r="Z236" s="32">
        <f t="shared" ca="1" si="68"/>
        <v>1</v>
      </c>
      <c r="AA236" s="32">
        <f t="shared" ca="1" si="68"/>
        <v>9</v>
      </c>
      <c r="AB236" s="32">
        <f t="shared" ca="1" si="68"/>
        <v>10</v>
      </c>
      <c r="AC236" s="32">
        <f t="shared" ca="1" si="68"/>
        <v>0</v>
      </c>
      <c r="AD236" s="32">
        <f t="shared" ca="1" si="68"/>
        <v>0</v>
      </c>
      <c r="AE236" s="32">
        <f t="shared" ca="1" si="68"/>
        <v>0</v>
      </c>
      <c r="AF236" s="32">
        <f t="shared" ca="1" si="68"/>
        <v>0</v>
      </c>
      <c r="AG236" s="32">
        <f t="shared" ca="1" si="68"/>
        <v>0</v>
      </c>
      <c r="AH236" s="32">
        <f t="shared" ca="1" si="68"/>
        <v>0</v>
      </c>
      <c r="AI236" s="32">
        <f t="shared" ca="1" si="68"/>
        <v>0</v>
      </c>
      <c r="AJ236" s="32">
        <f t="shared" ca="1" si="68"/>
        <v>0</v>
      </c>
      <c r="AK236" s="32">
        <f t="shared" ca="1" si="68"/>
        <v>0</v>
      </c>
      <c r="AL236" s="32">
        <f t="shared" ca="1" si="68"/>
        <v>0</v>
      </c>
      <c r="AM236" s="32">
        <f t="shared" ca="1" si="68"/>
        <v>1</v>
      </c>
      <c r="AN236" s="32">
        <f t="shared" ca="1" si="68"/>
        <v>0</v>
      </c>
      <c r="AO236" s="32">
        <f t="shared" ca="1" si="68"/>
        <v>0</v>
      </c>
      <c r="AP236" s="32">
        <f t="shared" ca="1" si="68"/>
        <v>0</v>
      </c>
      <c r="AQ236" s="32">
        <f t="shared" ca="1" si="68"/>
        <v>0</v>
      </c>
      <c r="AR236" s="32">
        <f t="shared" ca="1" si="68"/>
        <v>0</v>
      </c>
      <c r="AS236" s="32">
        <f t="shared" ca="1" si="68"/>
        <v>0</v>
      </c>
      <c r="AT236" s="32">
        <f t="shared" ca="1" si="68"/>
        <v>0.5</v>
      </c>
      <c r="AU236" s="32">
        <f t="shared" ca="1" si="68"/>
        <v>1</v>
      </c>
      <c r="AV236" s="32">
        <f t="shared" ca="1" si="68"/>
        <v>1</v>
      </c>
      <c r="AW236" s="32">
        <f t="shared" ca="1" si="68"/>
        <v>1</v>
      </c>
      <c r="AX236" s="32">
        <f t="shared" ca="1" si="68"/>
        <v>1</v>
      </c>
      <c r="AY236" s="32">
        <f t="shared" ca="1" si="68"/>
        <v>1</v>
      </c>
      <c r="AZ236" s="32">
        <f t="shared" ca="1" si="68"/>
        <v>1</v>
      </c>
      <c r="BA236" s="32">
        <f t="shared" ca="1" si="68"/>
        <v>2</v>
      </c>
      <c r="BB236" s="32">
        <f t="shared" ca="1" si="68"/>
        <v>100</v>
      </c>
      <c r="BC236" s="32">
        <f t="shared" ca="1" si="68"/>
        <v>316</v>
      </c>
      <c r="BD236" s="32"/>
      <c r="BE236" s="32"/>
      <c r="BF236" s="32">
        <f t="shared" ref="BF236:BI236" ca="1" si="69">MODE(INDIRECT(CONCATENATE(BF227,":",BF228)))</f>
        <v>2540</v>
      </c>
      <c r="BG236" s="32">
        <f t="shared" ca="1" si="69"/>
        <v>10</v>
      </c>
      <c r="BH236" s="32">
        <f t="shared" ca="1" si="69"/>
        <v>0</v>
      </c>
      <c r="BI236" s="32">
        <f t="shared" ca="1" si="69"/>
        <v>0.1</v>
      </c>
    </row>
    <row r="237" spans="1:61" x14ac:dyDescent="0.3">
      <c r="A237" s="27" t="s">
        <v>270</v>
      </c>
      <c r="F237" s="36">
        <f t="shared" ref="F237" ca="1" si="70">STDEVP(INDIRECT(CONCATENATE(F227,":",F228)))</f>
        <v>0.6025586470020351</v>
      </c>
      <c r="G237" s="36"/>
      <c r="H237" s="36">
        <f t="shared" ref="H237" ca="1" si="71">STDEVP(INDIRECT(CONCATENATE(H227,":",H228)))</f>
        <v>0</v>
      </c>
      <c r="I237" s="36"/>
      <c r="J237" s="36">
        <f t="shared" ref="J237" ca="1" si="72">STDEVP(INDIRECT(CONCATENATE(J227,":",J228)))</f>
        <v>0.6025586470020351</v>
      </c>
      <c r="K237" s="36"/>
      <c r="L237" s="36"/>
      <c r="M237" s="36"/>
      <c r="N237" s="36"/>
      <c r="O237" s="36"/>
      <c r="P237" s="36"/>
      <c r="Q237" s="36"/>
      <c r="R237" s="36"/>
      <c r="S237" s="36"/>
      <c r="T237" s="36">
        <f t="shared" ref="T237:BC237" ca="1" si="73">STDEVP(INDIRECT(CONCATENATE(T227,":",T228)))</f>
        <v>494.08390538665617</v>
      </c>
      <c r="U237" s="36">
        <f t="shared" ca="1" si="73"/>
        <v>16.211574504933012</v>
      </c>
      <c r="V237" s="36">
        <f t="shared" ca="1" si="73"/>
        <v>1.3059717187510282</v>
      </c>
      <c r="W237" s="36">
        <f t="shared" ca="1" si="73"/>
        <v>2.3176196725833949</v>
      </c>
      <c r="X237" s="36">
        <f t="shared" ca="1" si="73"/>
        <v>0.15987609630001312</v>
      </c>
      <c r="Y237" s="36">
        <f t="shared" ca="1" si="73"/>
        <v>10.341666169993964</v>
      </c>
      <c r="Z237" s="36">
        <f t="shared" ca="1" si="73"/>
        <v>10.513175728833103</v>
      </c>
      <c r="AA237" s="36">
        <f t="shared" ca="1" si="73"/>
        <v>65.074839028277381</v>
      </c>
      <c r="AB237" s="36">
        <f t="shared" ca="1" si="73"/>
        <v>65.427280197810759</v>
      </c>
      <c r="AC237" s="36">
        <f t="shared" ca="1" si="73"/>
        <v>0.50465290667251461</v>
      </c>
      <c r="AD237" s="36">
        <f t="shared" ca="1" si="73"/>
        <v>0.28945981111118124</v>
      </c>
      <c r="AE237" s="36">
        <f t="shared" ca="1" si="73"/>
        <v>2.1265300791464936</v>
      </c>
      <c r="AF237" s="36">
        <f t="shared" ca="1" si="73"/>
        <v>1.1672047223625019</v>
      </c>
      <c r="AG237" s="36">
        <f t="shared" ca="1" si="73"/>
        <v>1.2080597187323434</v>
      </c>
      <c r="AH237" s="36">
        <f t="shared" ca="1" si="73"/>
        <v>0.8432116680642906</v>
      </c>
      <c r="AI237" s="36">
        <f t="shared" ca="1" si="73"/>
        <v>1.674451248095483</v>
      </c>
      <c r="AJ237" s="36">
        <f t="shared" ca="1" si="73"/>
        <v>0.40412078574042148</v>
      </c>
      <c r="AK237" s="36">
        <f t="shared" ca="1" si="73"/>
        <v>2.297103913742812</v>
      </c>
      <c r="AL237" s="36">
        <f t="shared" ca="1" si="73"/>
        <v>2.1163773894175559</v>
      </c>
      <c r="AM237" s="36">
        <f t="shared" ca="1" si="73"/>
        <v>2.7550921117775169</v>
      </c>
      <c r="AN237" s="36">
        <f t="shared" ca="1" si="73"/>
        <v>0.77377434683219359</v>
      </c>
      <c r="AO237" s="36">
        <f t="shared" ca="1" si="73"/>
        <v>1.3433100343684772</v>
      </c>
      <c r="AP237" s="36">
        <f t="shared" ca="1" si="73"/>
        <v>1.9906850799266247</v>
      </c>
      <c r="AQ237" s="36">
        <f t="shared" ca="1" si="73"/>
        <v>0.63897917108017865</v>
      </c>
      <c r="AR237" s="36">
        <f t="shared" ca="1" si="73"/>
        <v>1.4748895824680022</v>
      </c>
      <c r="AS237" s="36">
        <f t="shared" ca="1" si="73"/>
        <v>1.7503929200005908</v>
      </c>
      <c r="AT237" s="36">
        <f t="shared" ca="1" si="73"/>
        <v>0.91795362424332683</v>
      </c>
      <c r="AU237" s="36">
        <f t="shared" ca="1" si="73"/>
        <v>1.107975484772584</v>
      </c>
      <c r="AV237" s="36">
        <f t="shared" ca="1" si="73"/>
        <v>2.334001506304491</v>
      </c>
      <c r="AW237" s="36">
        <f t="shared" ca="1" si="73"/>
        <v>2.6326522031800756</v>
      </c>
      <c r="AX237" s="36">
        <f t="shared" ca="1" si="73"/>
        <v>0.24329447356421349</v>
      </c>
      <c r="AY237" s="36">
        <f t="shared" ca="1" si="73"/>
        <v>0.43673276756354729</v>
      </c>
      <c r="AZ237" s="36">
        <f t="shared" ca="1" si="73"/>
        <v>0.66094186082351414</v>
      </c>
      <c r="BA237" s="36">
        <f t="shared" ca="1" si="73"/>
        <v>1.5908246593845907</v>
      </c>
      <c r="BB237" s="36">
        <f t="shared" ca="1" si="73"/>
        <v>1966.5014385177317</v>
      </c>
      <c r="BC237" s="36">
        <f t="shared" ca="1" si="73"/>
        <v>20673.257122912662</v>
      </c>
      <c r="BD237" s="36"/>
      <c r="BE237" s="36"/>
      <c r="BF237" s="36">
        <f t="shared" ref="BF237:BI237" ca="1" si="74">STDEVP(INDIRECT(CONCATENATE(BF227,":",BF228)))</f>
        <v>1028.7485525524194</v>
      </c>
      <c r="BG237" s="36">
        <f t="shared" ca="1" si="74"/>
        <v>33.794450018767961</v>
      </c>
      <c r="BH237" s="36">
        <f t="shared" ca="1" si="74"/>
        <v>0.32721705412365271</v>
      </c>
      <c r="BI237" s="36">
        <f t="shared" ca="1" si="74"/>
        <v>7.6865460749714981E-2</v>
      </c>
    </row>
    <row r="238" spans="1:61" x14ac:dyDescent="0.3">
      <c r="A238" s="27" t="s">
        <v>266</v>
      </c>
      <c r="F238" s="32">
        <f t="shared" ref="F238" ca="1" si="75">SUM(INDIRECT(CONCATENATE(F227,":",F228)))</f>
        <v>91</v>
      </c>
      <c r="G238" s="32"/>
      <c r="H238" s="32">
        <f t="shared" ref="H238" ca="1" si="76">SUM(INDIRECT(CONCATENATE(H227,":",H228)))</f>
        <v>0</v>
      </c>
      <c r="J238" s="32">
        <f t="shared" ref="J238" ca="1" si="77">SUM(INDIRECT(CONCATENATE(J227,":",J228)))</f>
        <v>91</v>
      </c>
      <c r="K238" s="32"/>
      <c r="L238" s="32"/>
      <c r="Q238" s="32"/>
      <c r="R238" s="32"/>
      <c r="S238" s="32"/>
      <c r="T238" s="32">
        <f t="shared" ref="T238:BC238" ca="1" si="78">SUM(INDIRECT(CONCATENATE(T227,":",T228)))</f>
        <v>22643</v>
      </c>
      <c r="U238" s="32">
        <f t="shared" ca="1" si="78"/>
        <v>779</v>
      </c>
      <c r="V238" s="32">
        <f t="shared" ca="1" si="78"/>
        <v>107</v>
      </c>
      <c r="W238" s="32">
        <f t="shared" ca="1" si="78"/>
        <v>249</v>
      </c>
      <c r="X238" s="32">
        <f t="shared" ca="1" si="78"/>
        <v>27.590231990231981</v>
      </c>
      <c r="Y238" s="32">
        <f t="shared" ca="1" si="78"/>
        <v>386</v>
      </c>
      <c r="Z238" s="32">
        <f t="shared" ca="1" si="78"/>
        <v>397</v>
      </c>
      <c r="AA238" s="32">
        <f t="shared" ca="1" si="78"/>
        <v>2279</v>
      </c>
      <c r="AB238" s="32">
        <f t="shared" ca="1" si="78"/>
        <v>2365</v>
      </c>
      <c r="AC238" s="32">
        <f t="shared" ca="1" si="78"/>
        <v>17</v>
      </c>
      <c r="AD238" s="32">
        <f t="shared" ca="1" si="78"/>
        <v>6</v>
      </c>
      <c r="AE238" s="32">
        <f t="shared" ca="1" si="78"/>
        <v>67</v>
      </c>
      <c r="AF238" s="32">
        <f t="shared" ca="1" si="78"/>
        <v>22</v>
      </c>
      <c r="AG238" s="32">
        <f t="shared" ca="1" si="78"/>
        <v>62</v>
      </c>
      <c r="AH238" s="32">
        <f t="shared" ca="1" si="78"/>
        <v>21</v>
      </c>
      <c r="AI238" s="32">
        <f t="shared" ca="1" si="78"/>
        <v>58</v>
      </c>
      <c r="AJ238" s="32">
        <f t="shared" ca="1" si="78"/>
        <v>5</v>
      </c>
      <c r="AK238" s="32">
        <f t="shared" ca="1" si="78"/>
        <v>129</v>
      </c>
      <c r="AL238" s="32">
        <f t="shared" ca="1" si="78"/>
        <v>106</v>
      </c>
      <c r="AM238" s="32">
        <f t="shared" ca="1" si="78"/>
        <v>235</v>
      </c>
      <c r="AN238" s="32">
        <f t="shared" ca="1" si="78"/>
        <v>38.589468864468856</v>
      </c>
      <c r="AO238" s="32">
        <f t="shared" ca="1" si="78"/>
        <v>53.620088493627399</v>
      </c>
      <c r="AP238" s="32">
        <f t="shared" ca="1" si="78"/>
        <v>107</v>
      </c>
      <c r="AQ238" s="32">
        <f t="shared" ca="1" si="78"/>
        <v>32.620909645909627</v>
      </c>
      <c r="AR238" s="32">
        <f t="shared" ca="1" si="78"/>
        <v>46.150668259293042</v>
      </c>
      <c r="AS238" s="32">
        <f t="shared" ca="1" si="78"/>
        <v>78.805555555555571</v>
      </c>
      <c r="AT238" s="32">
        <f t="shared" ca="1" si="78"/>
        <v>71.210378510378476</v>
      </c>
      <c r="AU238" s="32">
        <f t="shared" ca="1" si="78"/>
        <v>24.702499300304567</v>
      </c>
      <c r="AV238" s="32">
        <f t="shared" ca="1" si="78"/>
        <v>99.770756752920406</v>
      </c>
      <c r="AW238" s="32">
        <f t="shared" ca="1" si="78"/>
        <v>185.80555555555554</v>
      </c>
      <c r="AX238" s="32">
        <f t="shared" ca="1" si="78"/>
        <v>69.14012605042015</v>
      </c>
      <c r="AY238" s="32">
        <f t="shared" ca="1" si="78"/>
        <v>37.019444444444439</v>
      </c>
      <c r="AZ238" s="32">
        <f t="shared" ca="1" si="78"/>
        <v>38.893237576375029</v>
      </c>
      <c r="BA238" s="32">
        <f t="shared" ca="1" si="78"/>
        <v>92.000342798045523</v>
      </c>
      <c r="BB238" s="32">
        <f t="shared" ca="1" si="78"/>
        <v>46540</v>
      </c>
      <c r="BC238" s="32">
        <f t="shared" ca="1" si="78"/>
        <v>448197</v>
      </c>
      <c r="BD238" s="32"/>
      <c r="BE238" s="32"/>
      <c r="BF238" s="32">
        <f t="shared" ref="BF238:BI238" ca="1" si="79">SUM(INDIRECT(CONCATENATE(BF227,":",BF228)))</f>
        <v>77414</v>
      </c>
      <c r="BG238" s="32">
        <f t="shared" ca="1" si="79"/>
        <v>2514</v>
      </c>
      <c r="BH238" s="32">
        <f t="shared" ca="1" si="79"/>
        <v>21.544257616625689</v>
      </c>
      <c r="BI238" s="32">
        <f t="shared" ca="1" si="79"/>
        <v>3.3889285141191836</v>
      </c>
    </row>
    <row r="240" spans="1:61" x14ac:dyDescent="0.3">
      <c r="A240" s="31" t="s">
        <v>795</v>
      </c>
      <c r="B240" s="59"/>
    </row>
    <row r="241" spans="1:61" x14ac:dyDescent="0.3">
      <c r="A241" s="31">
        <v>101</v>
      </c>
      <c r="B241" s="33" t="str">
        <f>ADDRESS($A$241,COLUMN(B243))</f>
        <v>$B$101</v>
      </c>
      <c r="C241" s="33" t="str">
        <f t="shared" ref="C241:BI241" si="80">ADDRESS($A$241,COLUMN(C243))</f>
        <v>$C$101</v>
      </c>
      <c r="D241" s="33" t="str">
        <f t="shared" si="80"/>
        <v>$D$101</v>
      </c>
      <c r="E241" s="33" t="str">
        <f t="shared" si="80"/>
        <v>$E$101</v>
      </c>
      <c r="F241" s="33" t="str">
        <f t="shared" si="80"/>
        <v>$F$101</v>
      </c>
      <c r="G241" s="33" t="str">
        <f t="shared" si="80"/>
        <v>$G$101</v>
      </c>
      <c r="H241" s="33" t="str">
        <f t="shared" si="80"/>
        <v>$H$101</v>
      </c>
      <c r="I241" s="33" t="str">
        <f t="shared" si="80"/>
        <v>$I$101</v>
      </c>
      <c r="J241" s="33" t="str">
        <f t="shared" si="80"/>
        <v>$J$101</v>
      </c>
      <c r="K241" s="33" t="str">
        <f t="shared" si="80"/>
        <v>$K$101</v>
      </c>
      <c r="L241" s="33" t="str">
        <f t="shared" si="80"/>
        <v>$L$101</v>
      </c>
      <c r="M241" s="33" t="str">
        <f t="shared" si="80"/>
        <v>$M$101</v>
      </c>
      <c r="N241" s="33" t="str">
        <f t="shared" si="80"/>
        <v>$N$101</v>
      </c>
      <c r="O241" s="33" t="str">
        <f t="shared" si="80"/>
        <v>$O$101</v>
      </c>
      <c r="P241" s="33" t="str">
        <f t="shared" si="80"/>
        <v>$P$101</v>
      </c>
      <c r="Q241" s="33" t="str">
        <f t="shared" si="80"/>
        <v>$Q$101</v>
      </c>
      <c r="R241" s="33" t="str">
        <f t="shared" si="80"/>
        <v>$R$101</v>
      </c>
      <c r="S241" s="33" t="str">
        <f t="shared" si="80"/>
        <v>$S$101</v>
      </c>
      <c r="T241" s="33" t="str">
        <f t="shared" si="80"/>
        <v>$T$101</v>
      </c>
      <c r="U241" s="33" t="str">
        <f t="shared" si="80"/>
        <v>$U$101</v>
      </c>
      <c r="V241" s="33" t="str">
        <f t="shared" si="80"/>
        <v>$V$101</v>
      </c>
      <c r="W241" s="33" t="str">
        <f t="shared" si="80"/>
        <v>$W$101</v>
      </c>
      <c r="X241" s="33" t="str">
        <f t="shared" si="80"/>
        <v>$X$101</v>
      </c>
      <c r="Y241" s="33" t="str">
        <f t="shared" si="80"/>
        <v>$Y$101</v>
      </c>
      <c r="Z241" s="33" t="str">
        <f t="shared" si="80"/>
        <v>$Z$101</v>
      </c>
      <c r="AA241" s="33" t="str">
        <f t="shared" si="80"/>
        <v>$AA$101</v>
      </c>
      <c r="AB241" s="33" t="str">
        <f t="shared" si="80"/>
        <v>$AB$101</v>
      </c>
      <c r="AC241" s="33" t="str">
        <f t="shared" si="80"/>
        <v>$AC$101</v>
      </c>
      <c r="AD241" s="33" t="str">
        <f t="shared" si="80"/>
        <v>$AD$101</v>
      </c>
      <c r="AE241" s="33" t="str">
        <f t="shared" si="80"/>
        <v>$AE$101</v>
      </c>
      <c r="AF241" s="33" t="str">
        <f t="shared" si="80"/>
        <v>$AF$101</v>
      </c>
      <c r="AG241" s="33" t="str">
        <f t="shared" si="80"/>
        <v>$AG$101</v>
      </c>
      <c r="AH241" s="33" t="str">
        <f t="shared" si="80"/>
        <v>$AH$101</v>
      </c>
      <c r="AI241" s="33" t="str">
        <f t="shared" si="80"/>
        <v>$AI$101</v>
      </c>
      <c r="AJ241" s="33" t="str">
        <f t="shared" si="80"/>
        <v>$AJ$101</v>
      </c>
      <c r="AK241" s="33" t="str">
        <f t="shared" si="80"/>
        <v>$AK$101</v>
      </c>
      <c r="AL241" s="33" t="str">
        <f t="shared" si="80"/>
        <v>$AL$101</v>
      </c>
      <c r="AM241" s="33" t="str">
        <f t="shared" si="80"/>
        <v>$AM$101</v>
      </c>
      <c r="AN241" s="33" t="str">
        <f t="shared" si="80"/>
        <v>$AN$101</v>
      </c>
      <c r="AO241" s="33" t="str">
        <f t="shared" si="80"/>
        <v>$AO$101</v>
      </c>
      <c r="AP241" s="33" t="str">
        <f t="shared" si="80"/>
        <v>$AP$101</v>
      </c>
      <c r="AQ241" s="33" t="str">
        <f t="shared" si="80"/>
        <v>$AQ$101</v>
      </c>
      <c r="AR241" s="33" t="str">
        <f t="shared" si="80"/>
        <v>$AR$101</v>
      </c>
      <c r="AS241" s="33" t="str">
        <f t="shared" si="80"/>
        <v>$AS$101</v>
      </c>
      <c r="AT241" s="33" t="str">
        <f t="shared" si="80"/>
        <v>$AT$101</v>
      </c>
      <c r="AU241" s="33" t="str">
        <f t="shared" si="80"/>
        <v>$AU$101</v>
      </c>
      <c r="AV241" s="33" t="str">
        <f t="shared" si="80"/>
        <v>$AV$101</v>
      </c>
      <c r="AW241" s="33" t="str">
        <f t="shared" si="80"/>
        <v>$AW$101</v>
      </c>
      <c r="AX241" s="33" t="str">
        <f t="shared" si="80"/>
        <v>$AX$101</v>
      </c>
      <c r="AY241" s="33" t="str">
        <f t="shared" si="80"/>
        <v>$AY$101</v>
      </c>
      <c r="AZ241" s="33" t="str">
        <f t="shared" si="80"/>
        <v>$AZ$101</v>
      </c>
      <c r="BA241" s="33" t="str">
        <f t="shared" si="80"/>
        <v>$BA$101</v>
      </c>
      <c r="BB241" s="33" t="str">
        <f t="shared" si="80"/>
        <v>$BB$101</v>
      </c>
      <c r="BC241" s="33" t="str">
        <f t="shared" si="80"/>
        <v>$BC$101</v>
      </c>
      <c r="BD241" s="33" t="str">
        <f t="shared" si="80"/>
        <v>$BD$101</v>
      </c>
      <c r="BE241" s="33" t="str">
        <f t="shared" si="80"/>
        <v>$BE$101</v>
      </c>
      <c r="BF241" s="33" t="str">
        <f t="shared" si="80"/>
        <v>$BF$101</v>
      </c>
      <c r="BG241" s="33" t="str">
        <f t="shared" si="80"/>
        <v>$BG$101</v>
      </c>
      <c r="BH241" s="33" t="str">
        <f t="shared" si="80"/>
        <v>$BH$101</v>
      </c>
      <c r="BI241" s="33" t="str">
        <f t="shared" si="80"/>
        <v>$BI$101</v>
      </c>
    </row>
    <row r="242" spans="1:61" x14ac:dyDescent="0.3">
      <c r="A242" s="31">
        <v>125</v>
      </c>
      <c r="B242" s="33" t="str">
        <f>ADDRESS($A$242,COLUMN(B243))</f>
        <v>$B$125</v>
      </c>
      <c r="C242" s="33" t="str">
        <f t="shared" ref="C242:BI242" si="81">ADDRESS($A$242,COLUMN(C243))</f>
        <v>$C$125</v>
      </c>
      <c r="D242" s="33" t="str">
        <f t="shared" si="81"/>
        <v>$D$125</v>
      </c>
      <c r="E242" s="33" t="str">
        <f t="shared" si="81"/>
        <v>$E$125</v>
      </c>
      <c r="F242" s="33" t="str">
        <f t="shared" si="81"/>
        <v>$F$125</v>
      </c>
      <c r="G242" s="33" t="str">
        <f t="shared" si="81"/>
        <v>$G$125</v>
      </c>
      <c r="H242" s="33" t="str">
        <f t="shared" si="81"/>
        <v>$H$125</v>
      </c>
      <c r="I242" s="33" t="str">
        <f t="shared" si="81"/>
        <v>$I$125</v>
      </c>
      <c r="J242" s="33" t="str">
        <f t="shared" si="81"/>
        <v>$J$125</v>
      </c>
      <c r="K242" s="33" t="str">
        <f t="shared" si="81"/>
        <v>$K$125</v>
      </c>
      <c r="L242" s="33" t="str">
        <f t="shared" si="81"/>
        <v>$L$125</v>
      </c>
      <c r="M242" s="33" t="str">
        <f t="shared" si="81"/>
        <v>$M$125</v>
      </c>
      <c r="N242" s="33" t="str">
        <f t="shared" si="81"/>
        <v>$N$125</v>
      </c>
      <c r="O242" s="33" t="str">
        <f t="shared" si="81"/>
        <v>$O$125</v>
      </c>
      <c r="P242" s="33" t="str">
        <f t="shared" si="81"/>
        <v>$P$125</v>
      </c>
      <c r="Q242" s="33" t="str">
        <f t="shared" si="81"/>
        <v>$Q$125</v>
      </c>
      <c r="R242" s="33" t="str">
        <f t="shared" si="81"/>
        <v>$R$125</v>
      </c>
      <c r="S242" s="33" t="str">
        <f t="shared" si="81"/>
        <v>$S$125</v>
      </c>
      <c r="T242" s="33" t="str">
        <f t="shared" si="81"/>
        <v>$T$125</v>
      </c>
      <c r="U242" s="33" t="str">
        <f t="shared" si="81"/>
        <v>$U$125</v>
      </c>
      <c r="V242" s="33" t="str">
        <f t="shared" si="81"/>
        <v>$V$125</v>
      </c>
      <c r="W242" s="33" t="str">
        <f t="shared" si="81"/>
        <v>$W$125</v>
      </c>
      <c r="X242" s="33" t="str">
        <f t="shared" si="81"/>
        <v>$X$125</v>
      </c>
      <c r="Y242" s="33" t="str">
        <f t="shared" si="81"/>
        <v>$Y$125</v>
      </c>
      <c r="Z242" s="33" t="str">
        <f t="shared" si="81"/>
        <v>$Z$125</v>
      </c>
      <c r="AA242" s="33" t="str">
        <f t="shared" si="81"/>
        <v>$AA$125</v>
      </c>
      <c r="AB242" s="33" t="str">
        <f t="shared" si="81"/>
        <v>$AB$125</v>
      </c>
      <c r="AC242" s="33" t="str">
        <f t="shared" si="81"/>
        <v>$AC$125</v>
      </c>
      <c r="AD242" s="33" t="str">
        <f t="shared" si="81"/>
        <v>$AD$125</v>
      </c>
      <c r="AE242" s="33" t="str">
        <f t="shared" si="81"/>
        <v>$AE$125</v>
      </c>
      <c r="AF242" s="33" t="str">
        <f t="shared" si="81"/>
        <v>$AF$125</v>
      </c>
      <c r="AG242" s="33" t="str">
        <f t="shared" si="81"/>
        <v>$AG$125</v>
      </c>
      <c r="AH242" s="33" t="str">
        <f t="shared" si="81"/>
        <v>$AH$125</v>
      </c>
      <c r="AI242" s="33" t="str">
        <f t="shared" si="81"/>
        <v>$AI$125</v>
      </c>
      <c r="AJ242" s="33" t="str">
        <f t="shared" si="81"/>
        <v>$AJ$125</v>
      </c>
      <c r="AK242" s="33" t="str">
        <f t="shared" si="81"/>
        <v>$AK$125</v>
      </c>
      <c r="AL242" s="33" t="str">
        <f t="shared" si="81"/>
        <v>$AL$125</v>
      </c>
      <c r="AM242" s="33" t="str">
        <f t="shared" si="81"/>
        <v>$AM$125</v>
      </c>
      <c r="AN242" s="33" t="str">
        <f t="shared" si="81"/>
        <v>$AN$125</v>
      </c>
      <c r="AO242" s="33" t="str">
        <f t="shared" si="81"/>
        <v>$AO$125</v>
      </c>
      <c r="AP242" s="33" t="str">
        <f t="shared" si="81"/>
        <v>$AP$125</v>
      </c>
      <c r="AQ242" s="33" t="str">
        <f t="shared" si="81"/>
        <v>$AQ$125</v>
      </c>
      <c r="AR242" s="33" t="str">
        <f t="shared" si="81"/>
        <v>$AR$125</v>
      </c>
      <c r="AS242" s="33" t="str">
        <f t="shared" si="81"/>
        <v>$AS$125</v>
      </c>
      <c r="AT242" s="33" t="str">
        <f t="shared" si="81"/>
        <v>$AT$125</v>
      </c>
      <c r="AU242" s="33" t="str">
        <f t="shared" si="81"/>
        <v>$AU$125</v>
      </c>
      <c r="AV242" s="33" t="str">
        <f t="shared" si="81"/>
        <v>$AV$125</v>
      </c>
      <c r="AW242" s="33" t="str">
        <f t="shared" si="81"/>
        <v>$AW$125</v>
      </c>
      <c r="AX242" s="33" t="str">
        <f t="shared" si="81"/>
        <v>$AX$125</v>
      </c>
      <c r="AY242" s="33" t="str">
        <f t="shared" si="81"/>
        <v>$AY$125</v>
      </c>
      <c r="AZ242" s="33" t="str">
        <f t="shared" si="81"/>
        <v>$AZ$125</v>
      </c>
      <c r="BA242" s="33" t="str">
        <f t="shared" si="81"/>
        <v>$BA$125</v>
      </c>
      <c r="BB242" s="33" t="str">
        <f t="shared" si="81"/>
        <v>$BB$125</v>
      </c>
      <c r="BC242" s="33" t="str">
        <f t="shared" si="81"/>
        <v>$BC$125</v>
      </c>
      <c r="BD242" s="33" t="str">
        <f t="shared" si="81"/>
        <v>$BD$125</v>
      </c>
      <c r="BE242" s="33" t="str">
        <f t="shared" si="81"/>
        <v>$BE$125</v>
      </c>
      <c r="BF242" s="33" t="str">
        <f t="shared" si="81"/>
        <v>$BF$125</v>
      </c>
      <c r="BG242" s="33" t="str">
        <f t="shared" si="81"/>
        <v>$BG$125</v>
      </c>
      <c r="BH242" s="33" t="str">
        <f t="shared" si="81"/>
        <v>$BH$125</v>
      </c>
      <c r="BI242" s="33" t="str">
        <f t="shared" si="81"/>
        <v>$BI$125</v>
      </c>
    </row>
    <row r="243" spans="1:61" ht="32" x14ac:dyDescent="0.3">
      <c r="A243" s="27" t="s">
        <v>796</v>
      </c>
      <c r="B243" s="35" t="str">
        <f>B1</f>
        <v>OVERALL
CLASS</v>
      </c>
      <c r="C243" s="34" t="str">
        <f t="shared" ref="C243:BI243" si="82">C1</f>
        <v>Sc. Upd. Period
(SUP) Class</v>
      </c>
      <c r="D243" s="34" t="str">
        <f t="shared" si="82"/>
        <v>Line Vol. of 
Change Class</v>
      </c>
      <c r="E243" s="34" t="str">
        <f t="shared" si="82"/>
        <v>Line Shape</v>
      </c>
      <c r="F243" s="34" t="str">
        <f t="shared" si="82"/>
        <v>#Active 
commits</v>
      </c>
      <c r="G243" s="34" t="str">
        <f t="shared" si="82"/>
        <v>Acommit
Class</v>
      </c>
      <c r="H243" s="34" t="str">
        <f t="shared" si="82"/>
        <v>#Areeds
postV0</v>
      </c>
      <c r="I243" s="34" t="str">
        <f t="shared" si="82"/>
        <v xml:space="preserve">AReed
CLASS </v>
      </c>
      <c r="J243" s="34" t="str">
        <f t="shared" si="82"/>
        <v>#ATurf
postV0</v>
      </c>
      <c r="K243" s="34" t="str">
        <f t="shared" si="82"/>
        <v>ATurf 
CLASS</v>
      </c>
      <c r="L243" s="34" t="str">
        <f t="shared" si="82"/>
        <v>Turf
Ratio</v>
      </c>
      <c r="M243" s="34" t="str">
        <f t="shared" si="82"/>
        <v>Over SUP as
human time</v>
      </c>
      <c r="N243" s="34" t="str">
        <f t="shared" si="82"/>
        <v>Turf absence /
presence</v>
      </c>
      <c r="O243" s="34" t="str">
        <f t="shared" si="82"/>
        <v>Exceptions?</v>
      </c>
      <c r="P243" s="34" t="str">
        <f t="shared" si="82"/>
        <v>Presence of 
idle periods?</v>
      </c>
      <c r="Q243" s="34" t="str">
        <f t="shared" si="82"/>
        <v>Overall Description</v>
      </c>
      <c r="R243" s="34" t="str">
        <f t="shared" si="82"/>
        <v>Activity Class</v>
      </c>
      <c r="S243" s="34" t="str">
        <f t="shared" si="82"/>
        <v>HB Bias Class
(Exp or Mntnc?)</v>
      </c>
      <c r="T243" s="34" t="str">
        <f t="shared" si="82"/>
        <v>DurationInDays</v>
      </c>
      <c r="U243" s="34" t="str">
        <f t="shared" si="82"/>
        <v>DurationInMonths</v>
      </c>
      <c r="V243" s="34" t="str">
        <f t="shared" si="82"/>
        <v>DurationInYears</v>
      </c>
      <c r="W243" s="34" t="str">
        <f t="shared" si="82"/>
        <v>#Commits</v>
      </c>
      <c r="X243" s="34" t="str">
        <f t="shared" si="82"/>
        <v>ActiveCommitRatio</v>
      </c>
      <c r="Y243" s="34" t="str">
        <f t="shared" si="82"/>
        <v>#Tables@Start</v>
      </c>
      <c r="Z243" s="34" t="str">
        <f t="shared" si="82"/>
        <v>#Tables@End</v>
      </c>
      <c r="AA243" s="34" t="str">
        <f t="shared" si="82"/>
        <v>#Attrs@Start</v>
      </c>
      <c r="AB243" s="34" t="str">
        <f t="shared" si="82"/>
        <v>#Attrs@End</v>
      </c>
      <c r="AC243" s="34" t="str">
        <f t="shared" si="82"/>
        <v>TotalTableInsertions</v>
      </c>
      <c r="AD243" s="34" t="str">
        <f t="shared" si="82"/>
        <v>TotalTableDeletions</v>
      </c>
      <c r="AE243" s="34" t="str">
        <f t="shared" si="82"/>
        <v>TotalAttrInsWithTableIns</v>
      </c>
      <c r="AF243" s="34" t="str">
        <f t="shared" si="82"/>
        <v>TotalAttrbDelWithTableDel</v>
      </c>
      <c r="AG243" s="34" t="str">
        <f t="shared" si="82"/>
        <v>TotalAttrInjected</v>
      </c>
      <c r="AH243" s="34" t="str">
        <f t="shared" si="82"/>
        <v>TotalAttrEjected</v>
      </c>
      <c r="AI243" s="34" t="str">
        <f t="shared" si="82"/>
        <v>TatalAttrWithTypeUpd</v>
      </c>
      <c r="AJ243" s="34" t="str">
        <f t="shared" si="82"/>
        <v>TotalAttrInPKUpd</v>
      </c>
      <c r="AK243" s="34" t="str">
        <f t="shared" si="82"/>
        <v>TotalExpansion</v>
      </c>
      <c r="AL243" s="34" t="str">
        <f t="shared" si="82"/>
        <v>TotalMaintenance</v>
      </c>
      <c r="AM243" s="34" t="str">
        <f t="shared" si="82"/>
        <v>TotalActivity</v>
      </c>
      <c r="AN243" s="34" t="str">
        <f t="shared" si="82"/>
        <v>ExpansionRatePerCommit</v>
      </c>
      <c r="AO243" s="34" t="str">
        <f t="shared" si="82"/>
        <v>ExpansionRatePerMonth</v>
      </c>
      <c r="AP243" s="34" t="str">
        <f t="shared" si="82"/>
        <v>ExpansionRatePeryear</v>
      </c>
      <c r="AQ243" s="34" t="str">
        <f t="shared" si="82"/>
        <v>MaintenanceRatePerCommit</v>
      </c>
      <c r="AR243" s="34" t="str">
        <f t="shared" si="82"/>
        <v>MaintenanceRatePerMonth</v>
      </c>
      <c r="AS243" s="34" t="str">
        <f t="shared" si="82"/>
        <v>MaintenanceRatePeryear</v>
      </c>
      <c r="AT243" s="34" t="str">
        <f t="shared" si="82"/>
        <v>TotalActivityRatePerCommit</v>
      </c>
      <c r="AU243" s="34" t="str">
        <f t="shared" si="82"/>
        <v>TotalActivityPerDay</v>
      </c>
      <c r="AV243" s="34" t="str">
        <f t="shared" si="82"/>
        <v>TotalActivityRatePerMonth</v>
      </c>
      <c r="AW243" s="34" t="str">
        <f t="shared" si="82"/>
        <v>TotalAttrActivityRatePeryear</v>
      </c>
      <c r="AX243" s="34" t="str">
        <f t="shared" si="82"/>
        <v>ResizingRatio</v>
      </c>
      <c r="AY243" s="34" t="str">
        <f t="shared" si="82"/>
        <v>Bias</v>
      </c>
      <c r="AZ243" s="34" t="str">
        <f t="shared" si="82"/>
        <v>Acommits/Month</v>
      </c>
      <c r="BA243" s="34" t="str">
        <f t="shared" si="82"/>
        <v>Commits
/Month</v>
      </c>
      <c r="BB243" s="34" t="str">
        <f t="shared" si="82"/>
        <v>Project #Commits</v>
      </c>
      <c r="BC243" s="34" t="str">
        <f t="shared" si="82"/>
        <v>Project FileUpds</v>
      </c>
      <c r="BD243" s="34" t="str">
        <f t="shared" si="82"/>
        <v>Project Start Date UTC</v>
      </c>
      <c r="BE243" s="34" t="str">
        <f t="shared" si="82"/>
        <v>Project End Date UTC</v>
      </c>
      <c r="BF243" s="34" t="str">
        <f t="shared" si="82"/>
        <v>(PUP) Project Upd Period Days</v>
      </c>
      <c r="BG243" s="34" t="str">
        <f t="shared" si="82"/>
        <v>Project Upd Period Months</v>
      </c>
      <c r="BH243" s="34" t="str">
        <f t="shared" si="82"/>
        <v>SUP_PUP_Ratio</v>
      </c>
      <c r="BI243" s="34" t="str">
        <f t="shared" si="82"/>
        <v>SchemaToPrjCommits</v>
      </c>
    </row>
    <row r="244" spans="1:61" x14ac:dyDescent="0.3">
      <c r="A244" s="27" t="s">
        <v>267</v>
      </c>
      <c r="F244" s="36">
        <f t="shared" ref="F244" ca="1" si="83">AVERAGE(INDIRECT(CONCATENATE(F241,":",F242)))</f>
        <v>1.76</v>
      </c>
      <c r="G244" s="36"/>
      <c r="H244" s="36">
        <f t="shared" ref="H244" ca="1" si="84">AVERAGE(INDIRECT(CONCATENATE(H241,":",H242)))</f>
        <v>0.84</v>
      </c>
      <c r="I244" s="36"/>
      <c r="J244" s="36">
        <f t="shared" ref="J244" ca="1" si="85">AVERAGE(INDIRECT(CONCATENATE(J241,":",J242)))</f>
        <v>0.92</v>
      </c>
      <c r="K244" s="36"/>
      <c r="L244" s="36"/>
      <c r="M244" s="36"/>
      <c r="N244" s="36"/>
      <c r="O244" s="36"/>
      <c r="P244" s="36"/>
      <c r="Q244" s="36"/>
      <c r="R244" s="36"/>
      <c r="S244" s="36"/>
      <c r="T244" s="36">
        <f t="shared" ref="T244:BC244" ca="1" si="86">AVERAGE(INDIRECT(CONCATENATE(T241,":",T242)))</f>
        <v>266</v>
      </c>
      <c r="U244" s="36">
        <f t="shared" ca="1" si="86"/>
        <v>9.2799999999999994</v>
      </c>
      <c r="V244" s="36">
        <f t="shared" ca="1" si="86"/>
        <v>1.44</v>
      </c>
      <c r="W244" s="36">
        <f t="shared" ca="1" si="86"/>
        <v>4.5599999999999996</v>
      </c>
      <c r="X244" s="36">
        <f t="shared" ca="1" si="86"/>
        <v>0.45981699346405219</v>
      </c>
      <c r="Y244" s="36">
        <f t="shared" ca="1" si="86"/>
        <v>6.6</v>
      </c>
      <c r="Z244" s="36">
        <f t="shared" ca="1" si="86"/>
        <v>5.8</v>
      </c>
      <c r="AA244" s="36">
        <f t="shared" ca="1" si="86"/>
        <v>41.36</v>
      </c>
      <c r="AB244" s="36">
        <f t="shared" ca="1" si="86"/>
        <v>35</v>
      </c>
      <c r="AC244" s="36">
        <f t="shared" ca="1" si="86"/>
        <v>2.48</v>
      </c>
      <c r="AD244" s="36">
        <f t="shared" ca="1" si="86"/>
        <v>3.28</v>
      </c>
      <c r="AE244" s="36">
        <f t="shared" ca="1" si="86"/>
        <v>12.68</v>
      </c>
      <c r="AF244" s="36">
        <f t="shared" ca="1" si="86"/>
        <v>20.92</v>
      </c>
      <c r="AG244" s="36">
        <f t="shared" ca="1" si="86"/>
        <v>3.12</v>
      </c>
      <c r="AH244" s="36">
        <f t="shared" ca="1" si="86"/>
        <v>1.24</v>
      </c>
      <c r="AI244" s="36">
        <f t="shared" ca="1" si="86"/>
        <v>7.52</v>
      </c>
      <c r="AJ244" s="36">
        <f t="shared" ca="1" si="86"/>
        <v>0.16</v>
      </c>
      <c r="AK244" s="36">
        <f t="shared" ca="1" si="86"/>
        <v>15.8</v>
      </c>
      <c r="AL244" s="36">
        <f t="shared" ca="1" si="86"/>
        <v>29.84</v>
      </c>
      <c r="AM244" s="36">
        <f t="shared" ca="1" si="86"/>
        <v>45.64</v>
      </c>
      <c r="AN244" s="36">
        <f t="shared" ca="1" si="86"/>
        <v>4.3426405228758123</v>
      </c>
      <c r="AO244" s="36">
        <f t="shared" ca="1" si="86"/>
        <v>8.571195280803364</v>
      </c>
      <c r="AP244" s="36">
        <f t="shared" ca="1" si="86"/>
        <v>13.76</v>
      </c>
      <c r="AQ244" s="36">
        <f t="shared" ca="1" si="86"/>
        <v>5.7621895424836564</v>
      </c>
      <c r="AR244" s="36">
        <f t="shared" ca="1" si="86"/>
        <v>7.1930818188713488</v>
      </c>
      <c r="AS244" s="36">
        <f t="shared" ca="1" si="86"/>
        <v>20.82</v>
      </c>
      <c r="AT244" s="36">
        <f t="shared" ca="1" si="86"/>
        <v>10.10483006535947</v>
      </c>
      <c r="AU244" s="36">
        <f t="shared" ca="1" si="86"/>
        <v>0.99949754613961772</v>
      </c>
      <c r="AV244" s="36">
        <f t="shared" ca="1" si="86"/>
        <v>15.764277099674706</v>
      </c>
      <c r="AW244" s="36">
        <f t="shared" ca="1" si="86"/>
        <v>34.58</v>
      </c>
      <c r="AX244" s="36">
        <f t="shared" ca="1" si="86"/>
        <v>1.5209598108747036</v>
      </c>
      <c r="AY244" s="36">
        <f t="shared" ca="1" si="86"/>
        <v>0.56544564202371528</v>
      </c>
      <c r="AZ244" s="36">
        <f t="shared" ca="1" si="86"/>
        <v>0.75520332788084077</v>
      </c>
      <c r="BA244" s="36">
        <f t="shared" ca="1" si="86"/>
        <v>1.7561948385933426</v>
      </c>
      <c r="BB244" s="36">
        <f t="shared" ca="1" si="86"/>
        <v>1456.72</v>
      </c>
      <c r="BC244" s="36">
        <f t="shared" ca="1" si="86"/>
        <v>6024.12</v>
      </c>
      <c r="BD244" s="36"/>
      <c r="BE244" s="36"/>
      <c r="BF244" s="36">
        <f t="shared" ref="BF244:BI244" ca="1" si="87">AVERAGE(INDIRECT(CONCATENATE(BF241,":",BF242)))</f>
        <v>912.96</v>
      </c>
      <c r="BG244" s="36">
        <f t="shared" ca="1" si="87"/>
        <v>29.48</v>
      </c>
      <c r="BH244" s="36">
        <f t="shared" ca="1" si="87"/>
        <v>0.32885371205594305</v>
      </c>
      <c r="BI244" s="36">
        <f t="shared" ca="1" si="87"/>
        <v>4.3242562367300792E-2</v>
      </c>
    </row>
    <row r="245" spans="1:61" ht="14.5" x14ac:dyDescent="0.35">
      <c r="A245" s="37" t="s">
        <v>268</v>
      </c>
      <c r="F245" s="38">
        <f t="shared" ref="F245" ca="1" si="88">COUNT(INDIRECT(CONCATENATE(F241,":",F242)))</f>
        <v>25</v>
      </c>
      <c r="G245" s="38"/>
      <c r="H245" s="38">
        <f t="shared" ref="H245" ca="1" si="89">COUNT(INDIRECT(CONCATENATE(H241,":",H242)))</f>
        <v>25</v>
      </c>
      <c r="I245" s="38"/>
      <c r="J245" s="38">
        <f t="shared" ref="J245" ca="1" si="90">COUNT(INDIRECT(CONCATENATE(J241,":",J242)))</f>
        <v>25</v>
      </c>
      <c r="K245" s="38"/>
      <c r="L245" s="38"/>
      <c r="M245" s="38"/>
      <c r="N245" s="38"/>
      <c r="O245" s="38"/>
      <c r="P245" s="38"/>
      <c r="Q245" s="38"/>
      <c r="R245" s="38"/>
      <c r="S245" s="38"/>
      <c r="T245" s="38">
        <f t="shared" ref="T245:BC245" ca="1" si="91">COUNT(INDIRECT(CONCATENATE(T241,":",T242)))</f>
        <v>25</v>
      </c>
      <c r="U245" s="38">
        <f t="shared" ca="1" si="91"/>
        <v>25</v>
      </c>
      <c r="V245" s="38">
        <f t="shared" ca="1" si="91"/>
        <v>25</v>
      </c>
      <c r="W245" s="38">
        <f t="shared" ca="1" si="91"/>
        <v>25</v>
      </c>
      <c r="X245" s="38">
        <f t="shared" ca="1" si="91"/>
        <v>25</v>
      </c>
      <c r="Y245" s="38">
        <f t="shared" ca="1" si="91"/>
        <v>25</v>
      </c>
      <c r="Z245" s="38">
        <f t="shared" ca="1" si="91"/>
        <v>25</v>
      </c>
      <c r="AA245" s="38">
        <f t="shared" ca="1" si="91"/>
        <v>25</v>
      </c>
      <c r="AB245" s="38">
        <f t="shared" ca="1" si="91"/>
        <v>25</v>
      </c>
      <c r="AC245" s="38">
        <f t="shared" ca="1" si="91"/>
        <v>25</v>
      </c>
      <c r="AD245" s="38">
        <f t="shared" ca="1" si="91"/>
        <v>25</v>
      </c>
      <c r="AE245" s="38">
        <f t="shared" ca="1" si="91"/>
        <v>25</v>
      </c>
      <c r="AF245" s="38">
        <f t="shared" ca="1" si="91"/>
        <v>25</v>
      </c>
      <c r="AG245" s="38">
        <f t="shared" ca="1" si="91"/>
        <v>25</v>
      </c>
      <c r="AH245" s="38">
        <f t="shared" ca="1" si="91"/>
        <v>25</v>
      </c>
      <c r="AI245" s="38">
        <f t="shared" ca="1" si="91"/>
        <v>25</v>
      </c>
      <c r="AJ245" s="38">
        <f t="shared" ca="1" si="91"/>
        <v>25</v>
      </c>
      <c r="AK245" s="38">
        <f t="shared" ca="1" si="91"/>
        <v>25</v>
      </c>
      <c r="AL245" s="38">
        <f t="shared" ca="1" si="91"/>
        <v>25</v>
      </c>
      <c r="AM245" s="38">
        <f t="shared" ca="1" si="91"/>
        <v>25</v>
      </c>
      <c r="AN245" s="38">
        <f t="shared" ca="1" si="91"/>
        <v>25</v>
      </c>
      <c r="AO245" s="38">
        <f t="shared" ca="1" si="91"/>
        <v>25</v>
      </c>
      <c r="AP245" s="38">
        <f t="shared" ca="1" si="91"/>
        <v>25</v>
      </c>
      <c r="AQ245" s="38">
        <f t="shared" ca="1" si="91"/>
        <v>25</v>
      </c>
      <c r="AR245" s="38">
        <f t="shared" ca="1" si="91"/>
        <v>25</v>
      </c>
      <c r="AS245" s="38">
        <f t="shared" ca="1" si="91"/>
        <v>25</v>
      </c>
      <c r="AT245" s="38">
        <f t="shared" ca="1" si="91"/>
        <v>25</v>
      </c>
      <c r="AU245" s="38">
        <f t="shared" ca="1" si="91"/>
        <v>25</v>
      </c>
      <c r="AV245" s="38">
        <f t="shared" ca="1" si="91"/>
        <v>25</v>
      </c>
      <c r="AW245" s="38">
        <f t="shared" ca="1" si="91"/>
        <v>25</v>
      </c>
      <c r="AX245" s="38">
        <f t="shared" ca="1" si="91"/>
        <v>25</v>
      </c>
      <c r="AY245" s="38">
        <f t="shared" ca="1" si="91"/>
        <v>25</v>
      </c>
      <c r="AZ245" s="38">
        <f t="shared" ca="1" si="91"/>
        <v>25</v>
      </c>
      <c r="BA245" s="38">
        <f t="shared" ca="1" si="91"/>
        <v>25</v>
      </c>
      <c r="BB245" s="38">
        <f t="shared" ca="1" si="91"/>
        <v>25</v>
      </c>
      <c r="BC245" s="38">
        <f t="shared" ca="1" si="91"/>
        <v>25</v>
      </c>
      <c r="BD245" s="38"/>
      <c r="BE245" s="38"/>
      <c r="BF245" s="38">
        <f t="shared" ref="BF245:BI245" ca="1" si="92">COUNT(INDIRECT(CONCATENATE(BF241,":",BF242)))</f>
        <v>25</v>
      </c>
      <c r="BG245" s="38">
        <f t="shared" ca="1" si="92"/>
        <v>25</v>
      </c>
      <c r="BH245" s="38">
        <f t="shared" ca="1" si="92"/>
        <v>25</v>
      </c>
      <c r="BI245" s="38">
        <f t="shared" ca="1" si="92"/>
        <v>25</v>
      </c>
    </row>
    <row r="246" spans="1:61" x14ac:dyDescent="0.3">
      <c r="A246" s="27" t="s">
        <v>264</v>
      </c>
      <c r="F246" s="32">
        <f t="shared" ref="F246" ca="1" si="93">MAX(INDIRECT(CONCATENATE(F241,":",F242)))</f>
        <v>3</v>
      </c>
      <c r="G246" s="32"/>
      <c r="H246" s="32">
        <f t="shared" ref="H246" ca="1" si="94">MAX(INDIRECT(CONCATENATE(H241,":",H242)))</f>
        <v>3</v>
      </c>
      <c r="J246" s="32">
        <f t="shared" ref="J246" ca="1" si="95">MAX(INDIRECT(CONCATENATE(J241,":",J242)))</f>
        <v>3</v>
      </c>
      <c r="K246" s="32"/>
      <c r="L246" s="32"/>
      <c r="Q246" s="32"/>
      <c r="R246" s="32"/>
      <c r="S246" s="32"/>
      <c r="T246" s="32">
        <f t="shared" ref="T246:BC246" ca="1" si="96">MAX(INDIRECT(CONCATENATE(T241,":",T242)))</f>
        <v>1397</v>
      </c>
      <c r="U246" s="32">
        <f t="shared" ca="1" si="96"/>
        <v>46</v>
      </c>
      <c r="V246" s="32">
        <f t="shared" ca="1" si="96"/>
        <v>4</v>
      </c>
      <c r="W246" s="32">
        <f t="shared" ca="1" si="96"/>
        <v>17</v>
      </c>
      <c r="X246" s="32">
        <f t="shared" ca="1" si="96"/>
        <v>0.75</v>
      </c>
      <c r="Y246" s="32">
        <f t="shared" ca="1" si="96"/>
        <v>47</v>
      </c>
      <c r="Z246" s="32">
        <f t="shared" ca="1" si="96"/>
        <v>18</v>
      </c>
      <c r="AA246" s="32">
        <f t="shared" ca="1" si="96"/>
        <v>362</v>
      </c>
      <c r="AB246" s="32">
        <f t="shared" ca="1" si="96"/>
        <v>80</v>
      </c>
      <c r="AC246" s="32">
        <f t="shared" ca="1" si="96"/>
        <v>18</v>
      </c>
      <c r="AD246" s="32">
        <f t="shared" ca="1" si="96"/>
        <v>45</v>
      </c>
      <c r="AE246" s="32">
        <f t="shared" ca="1" si="96"/>
        <v>58</v>
      </c>
      <c r="AF246" s="32">
        <f t="shared" ca="1" si="96"/>
        <v>348</v>
      </c>
      <c r="AG246" s="32">
        <f t="shared" ca="1" si="96"/>
        <v>10</v>
      </c>
      <c r="AH246" s="32">
        <f t="shared" ca="1" si="96"/>
        <v>8</v>
      </c>
      <c r="AI246" s="32">
        <f t="shared" ca="1" si="96"/>
        <v>94</v>
      </c>
      <c r="AJ246" s="32">
        <f t="shared" ca="1" si="96"/>
        <v>3</v>
      </c>
      <c r="AK246" s="32">
        <f t="shared" ca="1" si="96"/>
        <v>62</v>
      </c>
      <c r="AL246" s="32">
        <f t="shared" ca="1" si="96"/>
        <v>361</v>
      </c>
      <c r="AM246" s="32">
        <f t="shared" ca="1" si="96"/>
        <v>383</v>
      </c>
      <c r="AN246" s="32">
        <f t="shared" ca="1" si="96"/>
        <v>10.3333333333333</v>
      </c>
      <c r="AO246" s="32">
        <f t="shared" ca="1" si="96"/>
        <v>62</v>
      </c>
      <c r="AP246" s="32">
        <f t="shared" ca="1" si="96"/>
        <v>62</v>
      </c>
      <c r="AQ246" s="32">
        <f t="shared" ca="1" si="96"/>
        <v>40.1111111111111</v>
      </c>
      <c r="AR246" s="32">
        <f t="shared" ca="1" si="96"/>
        <v>75</v>
      </c>
      <c r="AS246" s="32">
        <f t="shared" ca="1" si="96"/>
        <v>180.5</v>
      </c>
      <c r="AT246" s="32">
        <f t="shared" ca="1" si="96"/>
        <v>42.5555555555555</v>
      </c>
      <c r="AU246" s="32">
        <f t="shared" ca="1" si="96"/>
        <v>5.666666666666667</v>
      </c>
      <c r="AV246" s="32">
        <f t="shared" ca="1" si="96"/>
        <v>137</v>
      </c>
      <c r="AW246" s="32">
        <f t="shared" ca="1" si="96"/>
        <v>191.5</v>
      </c>
      <c r="AX246" s="32">
        <f t="shared" ca="1" si="96"/>
        <v>5</v>
      </c>
      <c r="AY246" s="32">
        <f t="shared" ca="1" si="96"/>
        <v>1</v>
      </c>
      <c r="AZ246" s="32">
        <f t="shared" ca="1" si="96"/>
        <v>2</v>
      </c>
      <c r="BA246" s="32">
        <f t="shared" ca="1" si="96"/>
        <v>8</v>
      </c>
      <c r="BB246" s="32">
        <f t="shared" ca="1" si="96"/>
        <v>31566</v>
      </c>
      <c r="BC246" s="32">
        <f t="shared" ca="1" si="96"/>
        <v>123703</v>
      </c>
      <c r="BD246" s="32"/>
      <c r="BE246" s="32"/>
      <c r="BF246" s="32">
        <f t="shared" ref="BF246:BI246" ca="1" si="97">MAX(INDIRECT(CONCATENATE(BF241,":",BF242)))</f>
        <v>3539</v>
      </c>
      <c r="BG246" s="32">
        <f t="shared" ca="1" si="97"/>
        <v>116</v>
      </c>
      <c r="BH246" s="32">
        <f t="shared" ca="1" si="97"/>
        <v>0.94077134986225897</v>
      </c>
      <c r="BI246" s="32">
        <f t="shared" ca="1" si="97"/>
        <v>0.14634146341463414</v>
      </c>
    </row>
    <row r="247" spans="1:61" x14ac:dyDescent="0.3">
      <c r="A247" s="27" t="s">
        <v>269</v>
      </c>
      <c r="F247" s="36">
        <f t="shared" ref="F247" ca="1" si="98">MEDIAN(INDIRECT(CONCATENATE(F241,":",F242)))</f>
        <v>2</v>
      </c>
      <c r="G247" s="36"/>
      <c r="H247" s="36">
        <f t="shared" ref="H247" ca="1" si="99">MEDIAN(INDIRECT(CONCATENATE(H241,":",H242)))</f>
        <v>1</v>
      </c>
      <c r="I247" s="36"/>
      <c r="J247" s="36">
        <f t="shared" ref="J247" ca="1" si="100">MEDIAN(INDIRECT(CONCATENATE(J241,":",J242)))</f>
        <v>1</v>
      </c>
      <c r="K247" s="36"/>
      <c r="L247" s="36"/>
      <c r="M247" s="36"/>
      <c r="N247" s="36"/>
      <c r="O247" s="36"/>
      <c r="P247" s="36"/>
      <c r="Q247" s="36"/>
      <c r="R247" s="36"/>
      <c r="S247" s="36"/>
      <c r="T247" s="36">
        <f t="shared" ref="T247:BC247" ca="1" si="101">MEDIAN(INDIRECT(CONCATENATE(T241,":",T242)))</f>
        <v>46</v>
      </c>
      <c r="U247" s="36">
        <f t="shared" ca="1" si="101"/>
        <v>2</v>
      </c>
      <c r="V247" s="36">
        <f t="shared" ca="1" si="101"/>
        <v>1</v>
      </c>
      <c r="W247" s="36">
        <f t="shared" ca="1" si="101"/>
        <v>4</v>
      </c>
      <c r="X247" s="36">
        <f t="shared" ca="1" si="101"/>
        <v>0.5</v>
      </c>
      <c r="Y247" s="36">
        <f t="shared" ca="1" si="101"/>
        <v>4</v>
      </c>
      <c r="Z247" s="36">
        <f t="shared" ca="1" si="101"/>
        <v>5</v>
      </c>
      <c r="AA247" s="36">
        <f t="shared" ca="1" si="101"/>
        <v>22</v>
      </c>
      <c r="AB247" s="36">
        <f t="shared" ca="1" si="101"/>
        <v>28</v>
      </c>
      <c r="AC247" s="36">
        <f t="shared" ca="1" si="101"/>
        <v>2</v>
      </c>
      <c r="AD247" s="36">
        <f t="shared" ca="1" si="101"/>
        <v>1</v>
      </c>
      <c r="AE247" s="36">
        <f t="shared" ca="1" si="101"/>
        <v>11</v>
      </c>
      <c r="AF247" s="36">
        <f t="shared" ca="1" si="101"/>
        <v>6</v>
      </c>
      <c r="AG247" s="36">
        <f t="shared" ca="1" si="101"/>
        <v>2</v>
      </c>
      <c r="AH247" s="36">
        <f t="shared" ca="1" si="101"/>
        <v>0</v>
      </c>
      <c r="AI247" s="36">
        <f t="shared" ca="1" si="101"/>
        <v>1</v>
      </c>
      <c r="AJ247" s="36">
        <f t="shared" ca="1" si="101"/>
        <v>0</v>
      </c>
      <c r="AK247" s="36">
        <f t="shared" ca="1" si="101"/>
        <v>14</v>
      </c>
      <c r="AL247" s="36">
        <f t="shared" ca="1" si="101"/>
        <v>9</v>
      </c>
      <c r="AM247" s="36">
        <f t="shared" ca="1" si="101"/>
        <v>23</v>
      </c>
      <c r="AN247" s="36">
        <f t="shared" ca="1" si="101"/>
        <v>3.5</v>
      </c>
      <c r="AO247" s="36">
        <f t="shared" ca="1" si="101"/>
        <v>3.5</v>
      </c>
      <c r="AP247" s="36">
        <f t="shared" ca="1" si="101"/>
        <v>11</v>
      </c>
      <c r="AQ247" s="36">
        <f t="shared" ca="1" si="101"/>
        <v>2.6666666666666599</v>
      </c>
      <c r="AR247" s="36">
        <f t="shared" ca="1" si="101"/>
        <v>3</v>
      </c>
      <c r="AS247" s="36">
        <f t="shared" ca="1" si="101"/>
        <v>8</v>
      </c>
      <c r="AT247" s="36">
        <f t="shared" ca="1" si="101"/>
        <v>7</v>
      </c>
      <c r="AU247" s="36">
        <f t="shared" ca="1" si="101"/>
        <v>0.35897435897435898</v>
      </c>
      <c r="AV247" s="36">
        <f t="shared" ca="1" si="101"/>
        <v>9.3333333333333304</v>
      </c>
      <c r="AW247" s="36">
        <f t="shared" ca="1" si="101"/>
        <v>21</v>
      </c>
      <c r="AX247" s="36">
        <f t="shared" ca="1" si="101"/>
        <v>1.1666666666666601</v>
      </c>
      <c r="AY247" s="36">
        <f t="shared" ca="1" si="101"/>
        <v>0.53846153846153844</v>
      </c>
      <c r="AZ247" s="36">
        <f t="shared" ca="1" si="101"/>
        <v>0.5</v>
      </c>
      <c r="BA247" s="36">
        <f t="shared" ca="1" si="101"/>
        <v>1.5</v>
      </c>
      <c r="BB247" s="36">
        <f t="shared" ca="1" si="101"/>
        <v>119</v>
      </c>
      <c r="BC247" s="36">
        <f t="shared" ca="1" si="101"/>
        <v>607</v>
      </c>
      <c r="BD247" s="36"/>
      <c r="BE247" s="36"/>
      <c r="BF247" s="36">
        <f t="shared" ref="BF247:BI247" ca="1" si="102">MEDIAN(INDIRECT(CONCATENATE(BF241,":",BF242)))</f>
        <v>695</v>
      </c>
      <c r="BG247" s="36">
        <f t="shared" ca="1" si="102"/>
        <v>22</v>
      </c>
      <c r="BH247" s="36">
        <f t="shared" ca="1" si="102"/>
        <v>0.18395788169711985</v>
      </c>
      <c r="BI247" s="36">
        <f t="shared" ca="1" si="102"/>
        <v>3.9215686274509803E-2</v>
      </c>
    </row>
    <row r="248" spans="1:61" x14ac:dyDescent="0.3">
      <c r="A248" s="27" t="s">
        <v>265</v>
      </c>
      <c r="F248" s="32">
        <f t="shared" ref="F248" ca="1" si="103">MIN(INDIRECT(CONCATENATE(F241,":",F242)))</f>
        <v>1</v>
      </c>
      <c r="G248" s="32"/>
      <c r="H248" s="32">
        <f t="shared" ref="H248" ca="1" si="104">MIN(INDIRECT(CONCATENATE(H241,":",H242)))</f>
        <v>0</v>
      </c>
      <c r="J248" s="32">
        <f t="shared" ref="J248" ca="1" si="105">MIN(INDIRECT(CONCATENATE(J241,":",J242)))</f>
        <v>0</v>
      </c>
      <c r="K248" s="32"/>
      <c r="L248" s="32"/>
      <c r="Q248" s="32"/>
      <c r="R248" s="32"/>
      <c r="S248" s="32"/>
      <c r="T248" s="32">
        <f t="shared" ref="T248:BC248" ca="1" si="106">MIN(INDIRECT(CONCATENATE(T241,":",T242)))</f>
        <v>2</v>
      </c>
      <c r="U248" s="32">
        <f t="shared" ca="1" si="106"/>
        <v>1</v>
      </c>
      <c r="V248" s="32">
        <f t="shared" ca="1" si="106"/>
        <v>1</v>
      </c>
      <c r="W248" s="32">
        <f t="shared" ca="1" si="106"/>
        <v>2</v>
      </c>
      <c r="X248" s="32">
        <f t="shared" ca="1" si="106"/>
        <v>0.1111111111111111</v>
      </c>
      <c r="Y248" s="32">
        <f t="shared" ca="1" si="106"/>
        <v>1</v>
      </c>
      <c r="Z248" s="32">
        <f t="shared" ca="1" si="106"/>
        <v>1</v>
      </c>
      <c r="AA248" s="32">
        <f t="shared" ca="1" si="106"/>
        <v>2</v>
      </c>
      <c r="AB248" s="32">
        <f t="shared" ca="1" si="106"/>
        <v>7</v>
      </c>
      <c r="AC248" s="32">
        <f t="shared" ca="1" si="106"/>
        <v>0</v>
      </c>
      <c r="AD248" s="32">
        <f t="shared" ca="1" si="106"/>
        <v>0</v>
      </c>
      <c r="AE248" s="32">
        <f t="shared" ca="1" si="106"/>
        <v>0</v>
      </c>
      <c r="AF248" s="32">
        <f t="shared" ca="1" si="106"/>
        <v>0</v>
      </c>
      <c r="AG248" s="32">
        <f t="shared" ca="1" si="106"/>
        <v>0</v>
      </c>
      <c r="AH248" s="32">
        <f t="shared" ca="1" si="106"/>
        <v>0</v>
      </c>
      <c r="AI248" s="32">
        <f t="shared" ca="1" si="106"/>
        <v>0</v>
      </c>
      <c r="AJ248" s="32">
        <f t="shared" ca="1" si="106"/>
        <v>0</v>
      </c>
      <c r="AK248" s="32">
        <f t="shared" ca="1" si="106"/>
        <v>3</v>
      </c>
      <c r="AL248" s="32">
        <f t="shared" ca="1" si="106"/>
        <v>0</v>
      </c>
      <c r="AM248" s="32">
        <f t="shared" ca="1" si="106"/>
        <v>11</v>
      </c>
      <c r="AN248" s="32">
        <f t="shared" ca="1" si="106"/>
        <v>0.58823529411764697</v>
      </c>
      <c r="AO248" s="32">
        <f t="shared" ca="1" si="106"/>
        <v>0.24390243902438999</v>
      </c>
      <c r="AP248" s="32">
        <f t="shared" ca="1" si="106"/>
        <v>2.5</v>
      </c>
      <c r="AQ248" s="32">
        <f t="shared" ca="1" si="106"/>
        <v>0</v>
      </c>
      <c r="AR248" s="32">
        <f t="shared" ca="1" si="106"/>
        <v>0</v>
      </c>
      <c r="AS248" s="32">
        <f t="shared" ca="1" si="106"/>
        <v>0</v>
      </c>
      <c r="AT248" s="32">
        <f t="shared" ca="1" si="106"/>
        <v>1.8235294117647001</v>
      </c>
      <c r="AU248" s="32">
        <f t="shared" ca="1" si="106"/>
        <v>8.5836909871244635E-3</v>
      </c>
      <c r="AV248" s="32">
        <f t="shared" ca="1" si="106"/>
        <v>0.26086956521739102</v>
      </c>
      <c r="AW248" s="32">
        <f t="shared" ca="1" si="106"/>
        <v>3</v>
      </c>
      <c r="AX248" s="32">
        <f t="shared" ca="1" si="106"/>
        <v>8.5106382978723402E-2</v>
      </c>
      <c r="AY248" s="32">
        <f t="shared" ca="1" si="106"/>
        <v>5.7441253263707574E-2</v>
      </c>
      <c r="AZ248" s="32">
        <f t="shared" ca="1" si="106"/>
        <v>2.1739130434782608E-2</v>
      </c>
      <c r="BA248" s="32">
        <f t="shared" ca="1" si="106"/>
        <v>4.878048780487805E-2</v>
      </c>
      <c r="BB248" s="32">
        <f t="shared" ca="1" si="106"/>
        <v>36</v>
      </c>
      <c r="BC248" s="32">
        <f t="shared" ca="1" si="106"/>
        <v>86</v>
      </c>
      <c r="BD248" s="32"/>
      <c r="BE248" s="32"/>
      <c r="BF248" s="32">
        <f t="shared" ref="BF248:BI248" ca="1" si="107">MIN(INDIRECT(CONCATENATE(BF241,":",BF242)))</f>
        <v>41</v>
      </c>
      <c r="BG248" s="32">
        <f t="shared" ca="1" si="107"/>
        <v>1</v>
      </c>
      <c r="BH248" s="32">
        <f t="shared" ca="1" si="107"/>
        <v>9.0909090909090905E-3</v>
      </c>
      <c r="BI248" s="32">
        <f t="shared" ca="1" si="107"/>
        <v>2.8511689792815053E-4</v>
      </c>
    </row>
    <row r="249" spans="1:61" x14ac:dyDescent="0.3">
      <c r="A249" s="29"/>
      <c r="H249" s="27"/>
      <c r="I249" s="27"/>
      <c r="M249" s="27"/>
      <c r="N249" s="27"/>
      <c r="O249" s="27"/>
      <c r="P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61" x14ac:dyDescent="0.3">
      <c r="A250" s="27" t="s">
        <v>271</v>
      </c>
      <c r="F250" s="32">
        <f t="shared" ref="F250" ca="1" si="108">MODE(INDIRECT(CONCATENATE(F241,":",F242)))</f>
        <v>1</v>
      </c>
      <c r="G250" s="32"/>
      <c r="H250" s="32">
        <f t="shared" ref="H250" ca="1" si="109">MODE(INDIRECT(CONCATENATE(H241,":",H242)))</f>
        <v>1</v>
      </c>
      <c r="J250" s="32">
        <f t="shared" ref="J250" ca="1" si="110">MODE(INDIRECT(CONCATENATE(J241,":",J242)))</f>
        <v>0</v>
      </c>
      <c r="K250" s="32"/>
      <c r="L250" s="32"/>
      <c r="Q250" s="32"/>
      <c r="R250" s="32"/>
      <c r="S250" s="32"/>
      <c r="T250" s="32">
        <f t="shared" ref="T250:BC250" ca="1" si="111">MODE(INDIRECT(CONCATENATE(T241,":",T242)))</f>
        <v>9</v>
      </c>
      <c r="U250" s="32">
        <f t="shared" ca="1" si="111"/>
        <v>1</v>
      </c>
      <c r="V250" s="32">
        <f t="shared" ca="1" si="111"/>
        <v>1</v>
      </c>
      <c r="W250" s="32">
        <f t="shared" ca="1" si="111"/>
        <v>3</v>
      </c>
      <c r="X250" s="32">
        <f t="shared" ca="1" si="111"/>
        <v>0.5</v>
      </c>
      <c r="Y250" s="32">
        <f t="shared" ca="1" si="111"/>
        <v>1</v>
      </c>
      <c r="Z250" s="32">
        <f t="shared" ca="1" si="111"/>
        <v>4</v>
      </c>
      <c r="AA250" s="32">
        <f t="shared" ca="1" si="111"/>
        <v>6</v>
      </c>
      <c r="AB250" s="32">
        <f t="shared" ca="1" si="111"/>
        <v>23</v>
      </c>
      <c r="AC250" s="32">
        <f t="shared" ca="1" si="111"/>
        <v>1</v>
      </c>
      <c r="AD250" s="32">
        <f t="shared" ca="1" si="111"/>
        <v>0</v>
      </c>
      <c r="AE250" s="32">
        <f t="shared" ca="1" si="111"/>
        <v>12</v>
      </c>
      <c r="AF250" s="32">
        <f t="shared" ca="1" si="111"/>
        <v>0</v>
      </c>
      <c r="AG250" s="32">
        <f t="shared" ca="1" si="111"/>
        <v>0</v>
      </c>
      <c r="AH250" s="32">
        <f t="shared" ca="1" si="111"/>
        <v>0</v>
      </c>
      <c r="AI250" s="32">
        <f t="shared" ca="1" si="111"/>
        <v>0</v>
      </c>
      <c r="AJ250" s="32">
        <f t="shared" ca="1" si="111"/>
        <v>0</v>
      </c>
      <c r="AK250" s="32">
        <f t="shared" ca="1" si="111"/>
        <v>10</v>
      </c>
      <c r="AL250" s="32">
        <f t="shared" ca="1" si="111"/>
        <v>0</v>
      </c>
      <c r="AM250" s="32">
        <f t="shared" ca="1" si="111"/>
        <v>11</v>
      </c>
      <c r="AN250" s="32">
        <f t="shared" ca="1" si="111"/>
        <v>7.6666666666666599</v>
      </c>
      <c r="AO250" s="32">
        <f t="shared" ca="1" si="111"/>
        <v>10</v>
      </c>
      <c r="AP250" s="32">
        <f t="shared" ca="1" si="111"/>
        <v>10</v>
      </c>
      <c r="AQ250" s="32">
        <f t="shared" ca="1" si="111"/>
        <v>0</v>
      </c>
      <c r="AR250" s="32">
        <f t="shared" ca="1" si="111"/>
        <v>0</v>
      </c>
      <c r="AS250" s="32">
        <f t="shared" ca="1" si="111"/>
        <v>0</v>
      </c>
      <c r="AT250" s="32">
        <f t="shared" ca="1" si="111"/>
        <v>12</v>
      </c>
      <c r="AU250" s="32" t="e">
        <f t="shared" ca="1" si="111"/>
        <v>#N/A</v>
      </c>
      <c r="AV250" s="32">
        <f t="shared" ca="1" si="111"/>
        <v>19</v>
      </c>
      <c r="AW250" s="32">
        <f t="shared" ca="1" si="111"/>
        <v>28</v>
      </c>
      <c r="AX250" s="32">
        <f t="shared" ca="1" si="111"/>
        <v>1</v>
      </c>
      <c r="AY250" s="32">
        <f t="shared" ca="1" si="111"/>
        <v>1</v>
      </c>
      <c r="AZ250" s="32">
        <f t="shared" ca="1" si="111"/>
        <v>1</v>
      </c>
      <c r="BA250" s="32">
        <f t="shared" ca="1" si="111"/>
        <v>2</v>
      </c>
      <c r="BB250" s="32">
        <f t="shared" ca="1" si="111"/>
        <v>36</v>
      </c>
      <c r="BC250" s="32" t="e">
        <f t="shared" ca="1" si="111"/>
        <v>#N/A</v>
      </c>
      <c r="BD250" s="32"/>
      <c r="BE250" s="32"/>
      <c r="BF250" s="32" t="e">
        <f t="shared" ref="BF250:BI250" ca="1" si="112">MODE(INDIRECT(CONCATENATE(BF241,":",BF242)))</f>
        <v>#N/A</v>
      </c>
      <c r="BG250" s="32">
        <f t="shared" ca="1" si="112"/>
        <v>12</v>
      </c>
      <c r="BH250" s="32" t="e">
        <f t="shared" ca="1" si="112"/>
        <v>#N/A</v>
      </c>
      <c r="BI250" s="32">
        <f t="shared" ca="1" si="112"/>
        <v>5.5555555555555552E-2</v>
      </c>
    </row>
    <row r="251" spans="1:61" x14ac:dyDescent="0.3">
      <c r="A251" s="27" t="s">
        <v>270</v>
      </c>
      <c r="F251" s="36">
        <f t="shared" ref="F251" ca="1" si="113">STDEVP(INDIRECT(CONCATENATE(F241,":",F242)))</f>
        <v>0.76315136113355653</v>
      </c>
      <c r="G251" s="36"/>
      <c r="H251" s="36">
        <f t="shared" ref="H251" ca="1" si="114">STDEVP(INDIRECT(CONCATENATE(H241,":",H242)))</f>
        <v>0.67409198185410868</v>
      </c>
      <c r="I251" s="36"/>
      <c r="J251" s="36">
        <f t="shared" ref="J251" ca="1" si="115">STDEVP(INDIRECT(CONCATENATE(J241,":",J242)))</f>
        <v>0.93466571564383383</v>
      </c>
      <c r="K251" s="36"/>
      <c r="L251" s="36"/>
      <c r="M251" s="36"/>
      <c r="N251" s="36"/>
      <c r="O251" s="36"/>
      <c r="P251" s="36"/>
      <c r="Q251" s="36"/>
      <c r="R251" s="36"/>
      <c r="S251" s="36"/>
      <c r="T251" s="36">
        <f t="shared" ref="T251:BC251" ca="1" si="116">STDEVP(INDIRECT(CONCATENATE(T241,":",T242)))</f>
        <v>369.27832321976337</v>
      </c>
      <c r="U251" s="36">
        <f t="shared" ca="1" si="116"/>
        <v>12.107914766796139</v>
      </c>
      <c r="V251" s="36">
        <f t="shared" ca="1" si="116"/>
        <v>0.85229103010650065</v>
      </c>
      <c r="W251" s="36">
        <f t="shared" ca="1" si="116"/>
        <v>3.1122981862283057</v>
      </c>
      <c r="X251" s="36">
        <f t="shared" ca="1" si="116"/>
        <v>0.19251035646066186</v>
      </c>
      <c r="Y251" s="36">
        <f t="shared" ca="1" si="116"/>
        <v>9.3509357820487669</v>
      </c>
      <c r="Z251" s="36">
        <f t="shared" ca="1" si="116"/>
        <v>3.8574603043971822</v>
      </c>
      <c r="AA251" s="36">
        <f t="shared" ca="1" si="116"/>
        <v>69.110277093931558</v>
      </c>
      <c r="AB251" s="36">
        <f t="shared" ca="1" si="116"/>
        <v>20.978083801910984</v>
      </c>
      <c r="AC251" s="36">
        <f t="shared" ca="1" si="116"/>
        <v>3.4306850627826506</v>
      </c>
      <c r="AD251" s="36">
        <f t="shared" ca="1" si="116"/>
        <v>9.3446027202872575</v>
      </c>
      <c r="AE251" s="36">
        <f t="shared" ca="1" si="116"/>
        <v>11.522916297535099</v>
      </c>
      <c r="AF251" s="36">
        <f t="shared" ca="1" si="116"/>
        <v>68.266489583103663</v>
      </c>
      <c r="AG251" s="36">
        <f t="shared" ca="1" si="116"/>
        <v>3.1536645351083239</v>
      </c>
      <c r="AH251" s="36">
        <f t="shared" ca="1" si="116"/>
        <v>2.083842604420977</v>
      </c>
      <c r="AI251" s="36">
        <f t="shared" ca="1" si="116"/>
        <v>18.89575613729178</v>
      </c>
      <c r="AJ251" s="36">
        <f t="shared" ca="1" si="116"/>
        <v>0.6118823416311342</v>
      </c>
      <c r="AK251" s="36">
        <f t="shared" ca="1" si="116"/>
        <v>11.42628548566856</v>
      </c>
      <c r="AL251" s="36">
        <f t="shared" ca="1" si="116"/>
        <v>71.041216205805483</v>
      </c>
      <c r="AM251" s="36">
        <f t="shared" ca="1" si="116"/>
        <v>75.076430389303937</v>
      </c>
      <c r="AN251" s="36">
        <f t="shared" ca="1" si="116"/>
        <v>2.8484876725661308</v>
      </c>
      <c r="AO251" s="36">
        <f t="shared" ca="1" si="116"/>
        <v>12.624494768447567</v>
      </c>
      <c r="AP251" s="36">
        <f t="shared" ca="1" si="116"/>
        <v>12.126928712580115</v>
      </c>
      <c r="AQ251" s="36">
        <f t="shared" ca="1" si="116"/>
        <v>9.3808697600395767</v>
      </c>
      <c r="AR251" s="36">
        <f t="shared" ca="1" si="116"/>
        <v>14.590766976168801</v>
      </c>
      <c r="AS251" s="36">
        <f t="shared" ca="1" si="116"/>
        <v>39.202265240671998</v>
      </c>
      <c r="AT251" s="36">
        <f t="shared" ca="1" si="116"/>
        <v>10.214812304190527</v>
      </c>
      <c r="AU251" s="36">
        <f t="shared" ca="1" si="116"/>
        <v>1.4732651453386143</v>
      </c>
      <c r="AV251" s="36">
        <f t="shared" ca="1" si="116"/>
        <v>26.288012817623674</v>
      </c>
      <c r="AW251" s="36">
        <f t="shared" ca="1" si="116"/>
        <v>44.31809562695581</v>
      </c>
      <c r="AX251" s="36">
        <f t="shared" ca="1" si="116"/>
        <v>1.0083108303729325</v>
      </c>
      <c r="AY251" s="36">
        <f t="shared" ca="1" si="116"/>
        <v>0.25640670007598215</v>
      </c>
      <c r="AZ251" s="36">
        <f t="shared" ca="1" si="116"/>
        <v>0.70112524453125402</v>
      </c>
      <c r="BA251" s="36">
        <f t="shared" ca="1" si="116"/>
        <v>1.8364609300143371</v>
      </c>
      <c r="BB251" s="36">
        <f t="shared" ca="1" si="116"/>
        <v>6152.2884361512179</v>
      </c>
      <c r="BC251" s="36">
        <f t="shared" ca="1" si="116"/>
        <v>24065.453681690688</v>
      </c>
      <c r="BD251" s="36"/>
      <c r="BE251" s="36"/>
      <c r="BF251" s="36">
        <f t="shared" ref="BF251:BI251" ca="1" si="117">STDEVP(INDIRECT(CONCATENATE(BF241,":",BF242)))</f>
        <v>879.67318840578514</v>
      </c>
      <c r="BG251" s="36">
        <f t="shared" ca="1" si="117"/>
        <v>29.013265931294256</v>
      </c>
      <c r="BH251" s="36">
        <f t="shared" ca="1" si="117"/>
        <v>0.31694843372077641</v>
      </c>
      <c r="BI251" s="36">
        <f t="shared" ca="1" si="117"/>
        <v>3.4475091318230004E-2</v>
      </c>
    </row>
    <row r="252" spans="1:61" x14ac:dyDescent="0.3">
      <c r="A252" s="27" t="s">
        <v>266</v>
      </c>
      <c r="F252" s="32">
        <f t="shared" ref="F252" ca="1" si="118">SUM(INDIRECT(CONCATENATE(F241,":",F242)))</f>
        <v>44</v>
      </c>
      <c r="G252" s="32"/>
      <c r="H252" s="32">
        <f t="shared" ref="H252" ca="1" si="119">SUM(INDIRECT(CONCATENATE(H241,":",H242)))</f>
        <v>21</v>
      </c>
      <c r="J252" s="32">
        <f t="shared" ref="J252" ca="1" si="120">SUM(INDIRECT(CONCATENATE(J241,":",J242)))</f>
        <v>23</v>
      </c>
      <c r="K252" s="32"/>
      <c r="L252" s="32"/>
      <c r="Q252" s="32"/>
      <c r="R252" s="32"/>
      <c r="S252" s="32"/>
      <c r="T252" s="32">
        <f t="shared" ref="T252:BC252" ca="1" si="121">SUM(INDIRECT(CONCATENATE(T241,":",T242)))</f>
        <v>6650</v>
      </c>
      <c r="U252" s="32">
        <f t="shared" ca="1" si="121"/>
        <v>232</v>
      </c>
      <c r="V252" s="32">
        <f t="shared" ca="1" si="121"/>
        <v>36</v>
      </c>
      <c r="W252" s="32">
        <f t="shared" ca="1" si="121"/>
        <v>114</v>
      </c>
      <c r="X252" s="32">
        <f t="shared" ca="1" si="121"/>
        <v>11.495424836601305</v>
      </c>
      <c r="Y252" s="32">
        <f t="shared" ca="1" si="121"/>
        <v>165</v>
      </c>
      <c r="Z252" s="32">
        <f t="shared" ca="1" si="121"/>
        <v>145</v>
      </c>
      <c r="AA252" s="32">
        <f t="shared" ca="1" si="121"/>
        <v>1034</v>
      </c>
      <c r="AB252" s="32">
        <f t="shared" ca="1" si="121"/>
        <v>875</v>
      </c>
      <c r="AC252" s="32">
        <f t="shared" ca="1" si="121"/>
        <v>62</v>
      </c>
      <c r="AD252" s="32">
        <f t="shared" ca="1" si="121"/>
        <v>82</v>
      </c>
      <c r="AE252" s="32">
        <f t="shared" ca="1" si="121"/>
        <v>317</v>
      </c>
      <c r="AF252" s="32">
        <f t="shared" ca="1" si="121"/>
        <v>523</v>
      </c>
      <c r="AG252" s="32">
        <f t="shared" ca="1" si="121"/>
        <v>78</v>
      </c>
      <c r="AH252" s="32">
        <f t="shared" ca="1" si="121"/>
        <v>31</v>
      </c>
      <c r="AI252" s="32">
        <f t="shared" ca="1" si="121"/>
        <v>188</v>
      </c>
      <c r="AJ252" s="32">
        <f t="shared" ca="1" si="121"/>
        <v>4</v>
      </c>
      <c r="AK252" s="32">
        <f t="shared" ca="1" si="121"/>
        <v>395</v>
      </c>
      <c r="AL252" s="32">
        <f t="shared" ca="1" si="121"/>
        <v>746</v>
      </c>
      <c r="AM252" s="32">
        <f t="shared" ca="1" si="121"/>
        <v>1141</v>
      </c>
      <c r="AN252" s="32">
        <f t="shared" ca="1" si="121"/>
        <v>108.56601307189531</v>
      </c>
      <c r="AO252" s="32">
        <f t="shared" ca="1" si="121"/>
        <v>214.2798820200841</v>
      </c>
      <c r="AP252" s="32">
        <f t="shared" ca="1" si="121"/>
        <v>344</v>
      </c>
      <c r="AQ252" s="32">
        <f t="shared" ca="1" si="121"/>
        <v>144.05473856209142</v>
      </c>
      <c r="AR252" s="32">
        <f t="shared" ca="1" si="121"/>
        <v>179.82704547178372</v>
      </c>
      <c r="AS252" s="32">
        <f t="shared" ca="1" si="121"/>
        <v>520.5</v>
      </c>
      <c r="AT252" s="32">
        <f t="shared" ca="1" si="121"/>
        <v>252.62075163398677</v>
      </c>
      <c r="AU252" s="32">
        <f t="shared" ca="1" si="121"/>
        <v>24.987438653490443</v>
      </c>
      <c r="AV252" s="32">
        <f t="shared" ca="1" si="121"/>
        <v>394.10692749186762</v>
      </c>
      <c r="AW252" s="32">
        <f t="shared" ca="1" si="121"/>
        <v>864.5</v>
      </c>
      <c r="AX252" s="32">
        <f t="shared" ca="1" si="121"/>
        <v>38.023995271867591</v>
      </c>
      <c r="AY252" s="32">
        <f t="shared" ca="1" si="121"/>
        <v>14.136141050592883</v>
      </c>
      <c r="AZ252" s="32">
        <f t="shared" ca="1" si="121"/>
        <v>18.880083197021019</v>
      </c>
      <c r="BA252" s="32">
        <f t="shared" ca="1" si="121"/>
        <v>43.904870964833563</v>
      </c>
      <c r="BB252" s="32">
        <f t="shared" ca="1" si="121"/>
        <v>36418</v>
      </c>
      <c r="BC252" s="32">
        <f t="shared" ca="1" si="121"/>
        <v>150603</v>
      </c>
      <c r="BD252" s="32"/>
      <c r="BE252" s="32"/>
      <c r="BF252" s="32">
        <f t="shared" ref="BF252:BI252" ca="1" si="122">SUM(INDIRECT(CONCATENATE(BF241,":",BF242)))</f>
        <v>22824</v>
      </c>
      <c r="BG252" s="32">
        <f t="shared" ca="1" si="122"/>
        <v>737</v>
      </c>
      <c r="BH252" s="32">
        <f t="shared" ca="1" si="122"/>
        <v>8.2213428013985759</v>
      </c>
      <c r="BI252" s="32">
        <f t="shared" ca="1" si="122"/>
        <v>1.0810640591825198</v>
      </c>
    </row>
    <row r="254" spans="1:61" x14ac:dyDescent="0.3">
      <c r="A254" s="31" t="s">
        <v>304</v>
      </c>
      <c r="B254" s="59"/>
    </row>
    <row r="255" spans="1:61" x14ac:dyDescent="0.3">
      <c r="A255" s="31">
        <v>126</v>
      </c>
      <c r="B255" s="33" t="str">
        <f>ADDRESS($A$255,COLUMN(B257))</f>
        <v>$B$126</v>
      </c>
      <c r="C255" s="33" t="str">
        <f t="shared" ref="C255:BI255" si="123">ADDRESS($A$255,COLUMN(C257))</f>
        <v>$C$126</v>
      </c>
      <c r="D255" s="33" t="str">
        <f t="shared" si="123"/>
        <v>$D$126</v>
      </c>
      <c r="E255" s="33" t="str">
        <f t="shared" si="123"/>
        <v>$E$126</v>
      </c>
      <c r="F255" s="33" t="str">
        <f t="shared" si="123"/>
        <v>$F$126</v>
      </c>
      <c r="G255" s="33" t="str">
        <f t="shared" si="123"/>
        <v>$G$126</v>
      </c>
      <c r="H255" s="33" t="str">
        <f t="shared" si="123"/>
        <v>$H$126</v>
      </c>
      <c r="I255" s="33" t="str">
        <f t="shared" si="123"/>
        <v>$I$126</v>
      </c>
      <c r="J255" s="33" t="str">
        <f t="shared" si="123"/>
        <v>$J$126</v>
      </c>
      <c r="K255" s="33" t="str">
        <f t="shared" si="123"/>
        <v>$K$126</v>
      </c>
      <c r="L255" s="33" t="str">
        <f t="shared" si="123"/>
        <v>$L$126</v>
      </c>
      <c r="M255" s="33" t="str">
        <f t="shared" si="123"/>
        <v>$M$126</v>
      </c>
      <c r="N255" s="33" t="str">
        <f t="shared" si="123"/>
        <v>$N$126</v>
      </c>
      <c r="O255" s="33" t="str">
        <f t="shared" si="123"/>
        <v>$O$126</v>
      </c>
      <c r="P255" s="33" t="str">
        <f t="shared" si="123"/>
        <v>$P$126</v>
      </c>
      <c r="Q255" s="33" t="str">
        <f t="shared" si="123"/>
        <v>$Q$126</v>
      </c>
      <c r="R255" s="33" t="str">
        <f t="shared" si="123"/>
        <v>$R$126</v>
      </c>
      <c r="S255" s="33" t="str">
        <f t="shared" si="123"/>
        <v>$S$126</v>
      </c>
      <c r="T255" s="33" t="str">
        <f t="shared" si="123"/>
        <v>$T$126</v>
      </c>
      <c r="U255" s="33" t="str">
        <f t="shared" si="123"/>
        <v>$U$126</v>
      </c>
      <c r="V255" s="33" t="str">
        <f t="shared" si="123"/>
        <v>$V$126</v>
      </c>
      <c r="W255" s="33" t="str">
        <f t="shared" si="123"/>
        <v>$W$126</v>
      </c>
      <c r="X255" s="33" t="str">
        <f t="shared" si="123"/>
        <v>$X$126</v>
      </c>
      <c r="Y255" s="33" t="str">
        <f t="shared" si="123"/>
        <v>$Y$126</v>
      </c>
      <c r="Z255" s="33" t="str">
        <f t="shared" si="123"/>
        <v>$Z$126</v>
      </c>
      <c r="AA255" s="33" t="str">
        <f t="shared" si="123"/>
        <v>$AA$126</v>
      </c>
      <c r="AB255" s="33" t="str">
        <f t="shared" si="123"/>
        <v>$AB$126</v>
      </c>
      <c r="AC255" s="33" t="str">
        <f t="shared" si="123"/>
        <v>$AC$126</v>
      </c>
      <c r="AD255" s="33" t="str">
        <f t="shared" si="123"/>
        <v>$AD$126</v>
      </c>
      <c r="AE255" s="33" t="str">
        <f t="shared" si="123"/>
        <v>$AE$126</v>
      </c>
      <c r="AF255" s="33" t="str">
        <f t="shared" si="123"/>
        <v>$AF$126</v>
      </c>
      <c r="AG255" s="33" t="str">
        <f t="shared" si="123"/>
        <v>$AG$126</v>
      </c>
      <c r="AH255" s="33" t="str">
        <f t="shared" si="123"/>
        <v>$AH$126</v>
      </c>
      <c r="AI255" s="33" t="str">
        <f t="shared" si="123"/>
        <v>$AI$126</v>
      </c>
      <c r="AJ255" s="33" t="str">
        <f t="shared" si="123"/>
        <v>$AJ$126</v>
      </c>
      <c r="AK255" s="33" t="str">
        <f t="shared" si="123"/>
        <v>$AK$126</v>
      </c>
      <c r="AL255" s="33" t="str">
        <f t="shared" si="123"/>
        <v>$AL$126</v>
      </c>
      <c r="AM255" s="33" t="str">
        <f t="shared" si="123"/>
        <v>$AM$126</v>
      </c>
      <c r="AN255" s="33" t="str">
        <f t="shared" si="123"/>
        <v>$AN$126</v>
      </c>
      <c r="AO255" s="33" t="str">
        <f t="shared" si="123"/>
        <v>$AO$126</v>
      </c>
      <c r="AP255" s="33" t="str">
        <f t="shared" si="123"/>
        <v>$AP$126</v>
      </c>
      <c r="AQ255" s="33" t="str">
        <f t="shared" si="123"/>
        <v>$AQ$126</v>
      </c>
      <c r="AR255" s="33" t="str">
        <f t="shared" si="123"/>
        <v>$AR$126</v>
      </c>
      <c r="AS255" s="33" t="str">
        <f t="shared" si="123"/>
        <v>$AS$126</v>
      </c>
      <c r="AT255" s="33" t="str">
        <f t="shared" si="123"/>
        <v>$AT$126</v>
      </c>
      <c r="AU255" s="33" t="str">
        <f t="shared" si="123"/>
        <v>$AU$126</v>
      </c>
      <c r="AV255" s="33" t="str">
        <f t="shared" si="123"/>
        <v>$AV$126</v>
      </c>
      <c r="AW255" s="33" t="str">
        <f t="shared" si="123"/>
        <v>$AW$126</v>
      </c>
      <c r="AX255" s="33" t="str">
        <f t="shared" si="123"/>
        <v>$AX$126</v>
      </c>
      <c r="AY255" s="33" t="str">
        <f t="shared" si="123"/>
        <v>$AY$126</v>
      </c>
      <c r="AZ255" s="33" t="str">
        <f t="shared" si="123"/>
        <v>$AZ$126</v>
      </c>
      <c r="BA255" s="33" t="str">
        <f t="shared" si="123"/>
        <v>$BA$126</v>
      </c>
      <c r="BB255" s="33" t="str">
        <f t="shared" si="123"/>
        <v>$BB$126</v>
      </c>
      <c r="BC255" s="33" t="str">
        <f t="shared" si="123"/>
        <v>$BC$126</v>
      </c>
      <c r="BD255" s="33" t="str">
        <f t="shared" si="123"/>
        <v>$BD$126</v>
      </c>
      <c r="BE255" s="33" t="str">
        <f t="shared" si="123"/>
        <v>$BE$126</v>
      </c>
      <c r="BF255" s="33" t="str">
        <f t="shared" si="123"/>
        <v>$BF$126</v>
      </c>
      <c r="BG255" s="33" t="str">
        <f t="shared" si="123"/>
        <v>$BG$126</v>
      </c>
      <c r="BH255" s="33" t="str">
        <f t="shared" si="123"/>
        <v>$BH$126</v>
      </c>
      <c r="BI255" s="33" t="str">
        <f t="shared" si="123"/>
        <v>$BI$126</v>
      </c>
    </row>
    <row r="256" spans="1:61" x14ac:dyDescent="0.3">
      <c r="A256" s="31">
        <v>154</v>
      </c>
      <c r="B256" s="33" t="str">
        <f>ADDRESS($A$256,COLUMN(B257))</f>
        <v>$B$154</v>
      </c>
      <c r="C256" s="33" t="str">
        <f t="shared" ref="C256:BI256" si="124">ADDRESS($A$256,COLUMN(C257))</f>
        <v>$C$154</v>
      </c>
      <c r="D256" s="33" t="str">
        <f t="shared" si="124"/>
        <v>$D$154</v>
      </c>
      <c r="E256" s="33" t="str">
        <f t="shared" si="124"/>
        <v>$E$154</v>
      </c>
      <c r="F256" s="33" t="str">
        <f t="shared" si="124"/>
        <v>$F$154</v>
      </c>
      <c r="G256" s="33" t="str">
        <f t="shared" si="124"/>
        <v>$G$154</v>
      </c>
      <c r="H256" s="33" t="str">
        <f t="shared" si="124"/>
        <v>$H$154</v>
      </c>
      <c r="I256" s="33" t="str">
        <f t="shared" si="124"/>
        <v>$I$154</v>
      </c>
      <c r="J256" s="33" t="str">
        <f t="shared" si="124"/>
        <v>$J$154</v>
      </c>
      <c r="K256" s="33" t="str">
        <f t="shared" si="124"/>
        <v>$K$154</v>
      </c>
      <c r="L256" s="33" t="str">
        <f t="shared" si="124"/>
        <v>$L$154</v>
      </c>
      <c r="M256" s="33" t="str">
        <f t="shared" si="124"/>
        <v>$M$154</v>
      </c>
      <c r="N256" s="33" t="str">
        <f t="shared" si="124"/>
        <v>$N$154</v>
      </c>
      <c r="O256" s="33" t="str">
        <f t="shared" si="124"/>
        <v>$O$154</v>
      </c>
      <c r="P256" s="33" t="str">
        <f t="shared" si="124"/>
        <v>$P$154</v>
      </c>
      <c r="Q256" s="33" t="str">
        <f t="shared" si="124"/>
        <v>$Q$154</v>
      </c>
      <c r="R256" s="33" t="str">
        <f t="shared" si="124"/>
        <v>$R$154</v>
      </c>
      <c r="S256" s="33" t="str">
        <f t="shared" si="124"/>
        <v>$S$154</v>
      </c>
      <c r="T256" s="33" t="str">
        <f t="shared" si="124"/>
        <v>$T$154</v>
      </c>
      <c r="U256" s="33" t="str">
        <f t="shared" si="124"/>
        <v>$U$154</v>
      </c>
      <c r="V256" s="33" t="str">
        <f t="shared" si="124"/>
        <v>$V$154</v>
      </c>
      <c r="W256" s="33" t="str">
        <f t="shared" si="124"/>
        <v>$W$154</v>
      </c>
      <c r="X256" s="33" t="str">
        <f t="shared" si="124"/>
        <v>$X$154</v>
      </c>
      <c r="Y256" s="33" t="str">
        <f t="shared" si="124"/>
        <v>$Y$154</v>
      </c>
      <c r="Z256" s="33" t="str">
        <f t="shared" si="124"/>
        <v>$Z$154</v>
      </c>
      <c r="AA256" s="33" t="str">
        <f t="shared" si="124"/>
        <v>$AA$154</v>
      </c>
      <c r="AB256" s="33" t="str">
        <f t="shared" si="124"/>
        <v>$AB$154</v>
      </c>
      <c r="AC256" s="33" t="str">
        <f t="shared" si="124"/>
        <v>$AC$154</v>
      </c>
      <c r="AD256" s="33" t="str">
        <f t="shared" si="124"/>
        <v>$AD$154</v>
      </c>
      <c r="AE256" s="33" t="str">
        <f t="shared" si="124"/>
        <v>$AE$154</v>
      </c>
      <c r="AF256" s="33" t="str">
        <f t="shared" si="124"/>
        <v>$AF$154</v>
      </c>
      <c r="AG256" s="33" t="str">
        <f t="shared" si="124"/>
        <v>$AG$154</v>
      </c>
      <c r="AH256" s="33" t="str">
        <f t="shared" si="124"/>
        <v>$AH$154</v>
      </c>
      <c r="AI256" s="33" t="str">
        <f t="shared" si="124"/>
        <v>$AI$154</v>
      </c>
      <c r="AJ256" s="33" t="str">
        <f t="shared" si="124"/>
        <v>$AJ$154</v>
      </c>
      <c r="AK256" s="33" t="str">
        <f t="shared" si="124"/>
        <v>$AK$154</v>
      </c>
      <c r="AL256" s="33" t="str">
        <f t="shared" si="124"/>
        <v>$AL$154</v>
      </c>
      <c r="AM256" s="33" t="str">
        <f t="shared" si="124"/>
        <v>$AM$154</v>
      </c>
      <c r="AN256" s="33" t="str">
        <f t="shared" si="124"/>
        <v>$AN$154</v>
      </c>
      <c r="AO256" s="33" t="str">
        <f t="shared" si="124"/>
        <v>$AO$154</v>
      </c>
      <c r="AP256" s="33" t="str">
        <f t="shared" si="124"/>
        <v>$AP$154</v>
      </c>
      <c r="AQ256" s="33" t="str">
        <f t="shared" si="124"/>
        <v>$AQ$154</v>
      </c>
      <c r="AR256" s="33" t="str">
        <f t="shared" si="124"/>
        <v>$AR$154</v>
      </c>
      <c r="AS256" s="33" t="str">
        <f t="shared" si="124"/>
        <v>$AS$154</v>
      </c>
      <c r="AT256" s="33" t="str">
        <f t="shared" si="124"/>
        <v>$AT$154</v>
      </c>
      <c r="AU256" s="33" t="str">
        <f t="shared" si="124"/>
        <v>$AU$154</v>
      </c>
      <c r="AV256" s="33" t="str">
        <f t="shared" si="124"/>
        <v>$AV$154</v>
      </c>
      <c r="AW256" s="33" t="str">
        <f t="shared" si="124"/>
        <v>$AW$154</v>
      </c>
      <c r="AX256" s="33" t="str">
        <f t="shared" si="124"/>
        <v>$AX$154</v>
      </c>
      <c r="AY256" s="33" t="str">
        <f t="shared" si="124"/>
        <v>$AY$154</v>
      </c>
      <c r="AZ256" s="33" t="str">
        <f t="shared" si="124"/>
        <v>$AZ$154</v>
      </c>
      <c r="BA256" s="33" t="str">
        <f t="shared" si="124"/>
        <v>$BA$154</v>
      </c>
      <c r="BB256" s="33" t="str">
        <f t="shared" si="124"/>
        <v>$BB$154</v>
      </c>
      <c r="BC256" s="33" t="str">
        <f t="shared" si="124"/>
        <v>$BC$154</v>
      </c>
      <c r="BD256" s="33" t="str">
        <f t="shared" si="124"/>
        <v>$BD$154</v>
      </c>
      <c r="BE256" s="33" t="str">
        <f t="shared" si="124"/>
        <v>$BE$154</v>
      </c>
      <c r="BF256" s="33" t="str">
        <f t="shared" si="124"/>
        <v>$BF$154</v>
      </c>
      <c r="BG256" s="33" t="str">
        <f t="shared" si="124"/>
        <v>$BG$154</v>
      </c>
      <c r="BH256" s="33" t="str">
        <f t="shared" si="124"/>
        <v>$BH$154</v>
      </c>
      <c r="BI256" s="33" t="str">
        <f t="shared" si="124"/>
        <v>$BI$154</v>
      </c>
    </row>
    <row r="257" spans="1:61" ht="32" x14ac:dyDescent="0.3">
      <c r="A257" s="27" t="s">
        <v>304</v>
      </c>
      <c r="B257" s="35" t="str">
        <f>B1</f>
        <v>OVERALL
CLASS</v>
      </c>
      <c r="C257" s="34" t="str">
        <f t="shared" ref="C257:BI257" si="125">C1</f>
        <v>Sc. Upd. Period
(SUP) Class</v>
      </c>
      <c r="D257" s="34" t="str">
        <f t="shared" si="125"/>
        <v>Line Vol. of 
Change Class</v>
      </c>
      <c r="E257" s="34" t="str">
        <f t="shared" si="125"/>
        <v>Line Shape</v>
      </c>
      <c r="F257" s="34" t="str">
        <f t="shared" si="125"/>
        <v>#Active 
commits</v>
      </c>
      <c r="G257" s="34" t="str">
        <f t="shared" si="125"/>
        <v>Acommit
Class</v>
      </c>
      <c r="H257" s="34" t="str">
        <f t="shared" si="125"/>
        <v>#Areeds
postV0</v>
      </c>
      <c r="I257" s="34" t="str">
        <f t="shared" si="125"/>
        <v xml:space="preserve">AReed
CLASS </v>
      </c>
      <c r="J257" s="34" t="str">
        <f t="shared" si="125"/>
        <v>#ATurf
postV0</v>
      </c>
      <c r="K257" s="34" t="str">
        <f t="shared" si="125"/>
        <v>ATurf 
CLASS</v>
      </c>
      <c r="L257" s="34" t="str">
        <f t="shared" si="125"/>
        <v>Turf
Ratio</v>
      </c>
      <c r="M257" s="34" t="str">
        <f t="shared" si="125"/>
        <v>Over SUP as
human time</v>
      </c>
      <c r="N257" s="34" t="str">
        <f t="shared" si="125"/>
        <v>Turf absence /
presence</v>
      </c>
      <c r="O257" s="34" t="str">
        <f t="shared" si="125"/>
        <v>Exceptions?</v>
      </c>
      <c r="P257" s="34" t="str">
        <f t="shared" si="125"/>
        <v>Presence of 
idle periods?</v>
      </c>
      <c r="Q257" s="34" t="str">
        <f t="shared" si="125"/>
        <v>Overall Description</v>
      </c>
      <c r="R257" s="34" t="str">
        <f t="shared" si="125"/>
        <v>Activity Class</v>
      </c>
      <c r="S257" s="34" t="str">
        <f t="shared" si="125"/>
        <v>HB Bias Class
(Exp or Mntnc?)</v>
      </c>
      <c r="T257" s="34" t="str">
        <f t="shared" si="125"/>
        <v>DurationInDays</v>
      </c>
      <c r="U257" s="34" t="str">
        <f t="shared" si="125"/>
        <v>DurationInMonths</v>
      </c>
      <c r="V257" s="34" t="str">
        <f t="shared" si="125"/>
        <v>DurationInYears</v>
      </c>
      <c r="W257" s="34" t="str">
        <f t="shared" si="125"/>
        <v>#Commits</v>
      </c>
      <c r="X257" s="34" t="str">
        <f t="shared" si="125"/>
        <v>ActiveCommitRatio</v>
      </c>
      <c r="Y257" s="34" t="str">
        <f t="shared" si="125"/>
        <v>#Tables@Start</v>
      </c>
      <c r="Z257" s="34" t="str">
        <f t="shared" si="125"/>
        <v>#Tables@End</v>
      </c>
      <c r="AA257" s="34" t="str">
        <f t="shared" si="125"/>
        <v>#Attrs@Start</v>
      </c>
      <c r="AB257" s="34" t="str">
        <f t="shared" si="125"/>
        <v>#Attrs@End</v>
      </c>
      <c r="AC257" s="34" t="str">
        <f t="shared" si="125"/>
        <v>TotalTableInsertions</v>
      </c>
      <c r="AD257" s="34" t="str">
        <f t="shared" si="125"/>
        <v>TotalTableDeletions</v>
      </c>
      <c r="AE257" s="34" t="str">
        <f t="shared" si="125"/>
        <v>TotalAttrInsWithTableIns</v>
      </c>
      <c r="AF257" s="34" t="str">
        <f t="shared" si="125"/>
        <v>TotalAttrbDelWithTableDel</v>
      </c>
      <c r="AG257" s="34" t="str">
        <f t="shared" si="125"/>
        <v>TotalAttrInjected</v>
      </c>
      <c r="AH257" s="34" t="str">
        <f t="shared" si="125"/>
        <v>TotalAttrEjected</v>
      </c>
      <c r="AI257" s="34" t="str">
        <f t="shared" si="125"/>
        <v>TatalAttrWithTypeUpd</v>
      </c>
      <c r="AJ257" s="34" t="str">
        <f t="shared" si="125"/>
        <v>TotalAttrInPKUpd</v>
      </c>
      <c r="AK257" s="34" t="str">
        <f t="shared" si="125"/>
        <v>TotalExpansion</v>
      </c>
      <c r="AL257" s="34" t="str">
        <f t="shared" si="125"/>
        <v>TotalMaintenance</v>
      </c>
      <c r="AM257" s="34" t="str">
        <f t="shared" si="125"/>
        <v>TotalActivity</v>
      </c>
      <c r="AN257" s="34" t="str">
        <f t="shared" si="125"/>
        <v>ExpansionRatePerCommit</v>
      </c>
      <c r="AO257" s="34" t="str">
        <f t="shared" si="125"/>
        <v>ExpansionRatePerMonth</v>
      </c>
      <c r="AP257" s="34" t="str">
        <f t="shared" si="125"/>
        <v>ExpansionRatePeryear</v>
      </c>
      <c r="AQ257" s="34" t="str">
        <f t="shared" si="125"/>
        <v>MaintenanceRatePerCommit</v>
      </c>
      <c r="AR257" s="34" t="str">
        <f t="shared" si="125"/>
        <v>MaintenanceRatePerMonth</v>
      </c>
      <c r="AS257" s="34" t="str">
        <f t="shared" si="125"/>
        <v>MaintenanceRatePeryear</v>
      </c>
      <c r="AT257" s="34" t="str">
        <f t="shared" si="125"/>
        <v>TotalActivityRatePerCommit</v>
      </c>
      <c r="AU257" s="34" t="str">
        <f t="shared" si="125"/>
        <v>TotalActivityPerDay</v>
      </c>
      <c r="AV257" s="34" t="str">
        <f t="shared" si="125"/>
        <v>TotalActivityRatePerMonth</v>
      </c>
      <c r="AW257" s="34" t="str">
        <f t="shared" si="125"/>
        <v>TotalAttrActivityRatePeryear</v>
      </c>
      <c r="AX257" s="34" t="str">
        <f t="shared" si="125"/>
        <v>ResizingRatio</v>
      </c>
      <c r="AY257" s="34" t="str">
        <f t="shared" si="125"/>
        <v>Bias</v>
      </c>
      <c r="AZ257" s="34" t="str">
        <f t="shared" si="125"/>
        <v>Acommits/Month</v>
      </c>
      <c r="BA257" s="34" t="str">
        <f t="shared" si="125"/>
        <v>Commits
/Month</v>
      </c>
      <c r="BB257" s="34" t="str">
        <f t="shared" si="125"/>
        <v>Project #Commits</v>
      </c>
      <c r="BC257" s="34" t="str">
        <f t="shared" si="125"/>
        <v>Project FileUpds</v>
      </c>
      <c r="BD257" s="34" t="str">
        <f t="shared" si="125"/>
        <v>Project Start Date UTC</v>
      </c>
      <c r="BE257" s="34" t="str">
        <f t="shared" si="125"/>
        <v>Project End Date UTC</v>
      </c>
      <c r="BF257" s="34" t="str">
        <f t="shared" si="125"/>
        <v>(PUP) Project Upd Period Days</v>
      </c>
      <c r="BG257" s="34" t="str">
        <f t="shared" si="125"/>
        <v>Project Upd Period Months</v>
      </c>
      <c r="BH257" s="34" t="str">
        <f t="shared" si="125"/>
        <v>SUP_PUP_Ratio</v>
      </c>
      <c r="BI257" s="34" t="str">
        <f t="shared" si="125"/>
        <v>SchemaToPrjCommits</v>
      </c>
    </row>
    <row r="258" spans="1:61" x14ac:dyDescent="0.3">
      <c r="A258" s="27" t="s">
        <v>267</v>
      </c>
      <c r="F258" s="36">
        <f t="shared" ref="F258" ca="1" si="126">AVERAGE(INDIRECT(CONCATENATE(F255,":",F256)))</f>
        <v>8.5172413793103452</v>
      </c>
      <c r="G258" s="36"/>
      <c r="H258" s="36">
        <f t="shared" ref="H258" ca="1" si="127">AVERAGE(INDIRECT(CONCATENATE(H255,":",H256)))</f>
        <v>0.17241379310344829</v>
      </c>
      <c r="I258" s="36"/>
      <c r="J258" s="36">
        <f t="shared" ref="J258" ca="1" si="128">AVERAGE(INDIRECT(CONCATENATE(J255,":",J256)))</f>
        <v>8.3448275862068968</v>
      </c>
      <c r="K258" s="36"/>
      <c r="L258" s="36"/>
      <c r="M258" s="36"/>
      <c r="N258" s="36"/>
      <c r="O258" s="36"/>
      <c r="P258" s="36"/>
      <c r="Q258" s="36"/>
      <c r="R258" s="36"/>
      <c r="S258" s="36"/>
      <c r="T258" s="36">
        <f t="shared" ref="T258:BC258" ca="1" si="129">AVERAGE(INDIRECT(CONCATENATE(T255,":",T256)))</f>
        <v>702.17241379310349</v>
      </c>
      <c r="U258" s="36">
        <f t="shared" ca="1" si="129"/>
        <v>23.620689655172413</v>
      </c>
      <c r="V258" s="36">
        <f t="shared" ca="1" si="129"/>
        <v>2.5172413793103448</v>
      </c>
      <c r="W258" s="36">
        <f t="shared" ca="1" si="129"/>
        <v>13.517241379310345</v>
      </c>
      <c r="X258" s="36">
        <f t="shared" ca="1" si="129"/>
        <v>0.64956724529117604</v>
      </c>
      <c r="Y258" s="36">
        <f t="shared" ca="1" si="129"/>
        <v>8.3103448275862064</v>
      </c>
      <c r="Z258" s="36">
        <f t="shared" ca="1" si="129"/>
        <v>9.7931034482758612</v>
      </c>
      <c r="AA258" s="36">
        <f t="shared" ca="1" si="129"/>
        <v>48.241379310344826</v>
      </c>
      <c r="AB258" s="36">
        <f t="shared" ca="1" si="129"/>
        <v>61.448275862068968</v>
      </c>
      <c r="AC258" s="36">
        <f t="shared" ca="1" si="129"/>
        <v>2.1379310344827585</v>
      </c>
      <c r="AD258" s="36">
        <f t="shared" ca="1" si="129"/>
        <v>0.65517241379310343</v>
      </c>
      <c r="AE258" s="36">
        <f t="shared" ca="1" si="129"/>
        <v>9.9655172413793096</v>
      </c>
      <c r="AF258" s="36">
        <f t="shared" ca="1" si="129"/>
        <v>3</v>
      </c>
      <c r="AG258" s="36">
        <f t="shared" ca="1" si="129"/>
        <v>9.2068965517241388</v>
      </c>
      <c r="AH258" s="36">
        <f t="shared" ca="1" si="129"/>
        <v>2.9655172413793105</v>
      </c>
      <c r="AI258" s="36">
        <f t="shared" ca="1" si="129"/>
        <v>4.4827586206896548</v>
      </c>
      <c r="AJ258" s="36">
        <f t="shared" ca="1" si="129"/>
        <v>0.37931034482758619</v>
      </c>
      <c r="AK258" s="36">
        <f t="shared" ca="1" si="129"/>
        <v>19.172413793103448</v>
      </c>
      <c r="AL258" s="36">
        <f t="shared" ca="1" si="129"/>
        <v>10.827586206896552</v>
      </c>
      <c r="AM258" s="36">
        <f t="shared" ca="1" si="129"/>
        <v>30</v>
      </c>
      <c r="AN258" s="36">
        <f t="shared" ca="1" si="129"/>
        <v>1.6475679746322818</v>
      </c>
      <c r="AO258" s="36">
        <f t="shared" ca="1" si="129"/>
        <v>3.0597690773518731</v>
      </c>
      <c r="AP258" s="36">
        <f t="shared" ca="1" si="129"/>
        <v>10.871072796934866</v>
      </c>
      <c r="AQ258" s="36">
        <f t="shared" ca="1" si="129"/>
        <v>0.84080607787730588</v>
      </c>
      <c r="AR258" s="36">
        <f t="shared" ca="1" si="129"/>
        <v>1.7796428632494541</v>
      </c>
      <c r="AS258" s="36">
        <f t="shared" ca="1" si="129"/>
        <v>5.303448275862066</v>
      </c>
      <c r="AT258" s="36">
        <f t="shared" ca="1" si="129"/>
        <v>2.488374052509589</v>
      </c>
      <c r="AU258" s="36">
        <f t="shared" ca="1" si="129"/>
        <v>0.41523971958185235</v>
      </c>
      <c r="AV258" s="36">
        <f t="shared" ca="1" si="129"/>
        <v>4.8394119406013276</v>
      </c>
      <c r="AW258" s="36">
        <f t="shared" ca="1" si="129"/>
        <v>16.174521072796935</v>
      </c>
      <c r="AX258" s="36">
        <f t="shared" ca="1" si="129"/>
        <v>1.7789612686164396</v>
      </c>
      <c r="AY258" s="36">
        <f t="shared" ca="1" si="129"/>
        <v>0.66796925315255473</v>
      </c>
      <c r="AZ258" s="36">
        <f t="shared" ca="1" si="129"/>
        <v>1.0504664474527576</v>
      </c>
      <c r="BA258" s="36">
        <f t="shared" ca="1" si="129"/>
        <v>1.6790996195477257</v>
      </c>
      <c r="BB258" s="36">
        <f t="shared" ca="1" si="129"/>
        <v>690.58620689655174</v>
      </c>
      <c r="BC258" s="36">
        <f t="shared" ca="1" si="129"/>
        <v>3185.0344827586205</v>
      </c>
      <c r="BD258" s="36"/>
      <c r="BE258" s="36"/>
      <c r="BF258" s="36">
        <f t="shared" ref="BF258:BI258" ca="1" si="130">AVERAGE(INDIRECT(CONCATENATE(BF255,":",BF256)))</f>
        <v>1325</v>
      </c>
      <c r="BG258" s="36">
        <f t="shared" ca="1" si="130"/>
        <v>43.03448275862069</v>
      </c>
      <c r="BH258" s="36">
        <f t="shared" ca="1" si="130"/>
        <v>0.50041106196146656</v>
      </c>
      <c r="BI258" s="36">
        <f t="shared" ca="1" si="130"/>
        <v>4.8102947631429416E-2</v>
      </c>
    </row>
    <row r="259" spans="1:61" ht="14.5" x14ac:dyDescent="0.35">
      <c r="A259" s="37" t="s">
        <v>268</v>
      </c>
      <c r="F259" s="38">
        <f t="shared" ref="F259" ca="1" si="131">COUNT(INDIRECT(CONCATENATE(F255,":",F256)))</f>
        <v>29</v>
      </c>
      <c r="G259" s="38"/>
      <c r="H259" s="38">
        <f t="shared" ref="H259" ca="1" si="132">COUNT(INDIRECT(CONCATENATE(H255,":",H256)))</f>
        <v>29</v>
      </c>
      <c r="I259" s="38"/>
      <c r="J259" s="38">
        <f t="shared" ref="J259" ca="1" si="133">COUNT(INDIRECT(CONCATENATE(J255,":",J256)))</f>
        <v>29</v>
      </c>
      <c r="K259" s="38"/>
      <c r="L259" s="38"/>
      <c r="M259" s="38"/>
      <c r="N259" s="38"/>
      <c r="O259" s="38"/>
      <c r="P259" s="38"/>
      <c r="Q259" s="38"/>
      <c r="R259" s="38"/>
      <c r="S259" s="38"/>
      <c r="T259" s="38">
        <f t="shared" ref="T259:BC259" ca="1" si="134">COUNT(INDIRECT(CONCATENATE(T255,":",T256)))</f>
        <v>29</v>
      </c>
      <c r="U259" s="38">
        <f t="shared" ca="1" si="134"/>
        <v>29</v>
      </c>
      <c r="V259" s="38">
        <f t="shared" ca="1" si="134"/>
        <v>29</v>
      </c>
      <c r="W259" s="38">
        <f t="shared" ca="1" si="134"/>
        <v>29</v>
      </c>
      <c r="X259" s="38">
        <f t="shared" ca="1" si="134"/>
        <v>29</v>
      </c>
      <c r="Y259" s="38">
        <f t="shared" ca="1" si="134"/>
        <v>29</v>
      </c>
      <c r="Z259" s="38">
        <f t="shared" ca="1" si="134"/>
        <v>29</v>
      </c>
      <c r="AA259" s="38">
        <f t="shared" ca="1" si="134"/>
        <v>29</v>
      </c>
      <c r="AB259" s="38">
        <f t="shared" ca="1" si="134"/>
        <v>29</v>
      </c>
      <c r="AC259" s="38">
        <f t="shared" ca="1" si="134"/>
        <v>29</v>
      </c>
      <c r="AD259" s="38">
        <f t="shared" ca="1" si="134"/>
        <v>29</v>
      </c>
      <c r="AE259" s="38">
        <f t="shared" ca="1" si="134"/>
        <v>29</v>
      </c>
      <c r="AF259" s="38">
        <f t="shared" ca="1" si="134"/>
        <v>29</v>
      </c>
      <c r="AG259" s="38">
        <f t="shared" ca="1" si="134"/>
        <v>29</v>
      </c>
      <c r="AH259" s="38">
        <f t="shared" ca="1" si="134"/>
        <v>29</v>
      </c>
      <c r="AI259" s="38">
        <f t="shared" ca="1" si="134"/>
        <v>29</v>
      </c>
      <c r="AJ259" s="38">
        <f t="shared" ca="1" si="134"/>
        <v>29</v>
      </c>
      <c r="AK259" s="38">
        <f t="shared" ca="1" si="134"/>
        <v>29</v>
      </c>
      <c r="AL259" s="38">
        <f t="shared" ca="1" si="134"/>
        <v>29</v>
      </c>
      <c r="AM259" s="38">
        <f t="shared" ca="1" si="134"/>
        <v>29</v>
      </c>
      <c r="AN259" s="38">
        <f t="shared" ca="1" si="134"/>
        <v>29</v>
      </c>
      <c r="AO259" s="38">
        <f t="shared" ca="1" si="134"/>
        <v>29</v>
      </c>
      <c r="AP259" s="38">
        <f t="shared" ca="1" si="134"/>
        <v>29</v>
      </c>
      <c r="AQ259" s="38">
        <f t="shared" ca="1" si="134"/>
        <v>29</v>
      </c>
      <c r="AR259" s="38">
        <f t="shared" ca="1" si="134"/>
        <v>29</v>
      </c>
      <c r="AS259" s="38">
        <f t="shared" ca="1" si="134"/>
        <v>29</v>
      </c>
      <c r="AT259" s="38">
        <f t="shared" ca="1" si="134"/>
        <v>29</v>
      </c>
      <c r="AU259" s="38">
        <f t="shared" ca="1" si="134"/>
        <v>29</v>
      </c>
      <c r="AV259" s="38">
        <f t="shared" ca="1" si="134"/>
        <v>29</v>
      </c>
      <c r="AW259" s="38">
        <f t="shared" ca="1" si="134"/>
        <v>29</v>
      </c>
      <c r="AX259" s="38">
        <f t="shared" ca="1" si="134"/>
        <v>29</v>
      </c>
      <c r="AY259" s="38">
        <f t="shared" ca="1" si="134"/>
        <v>29</v>
      </c>
      <c r="AZ259" s="38">
        <f t="shared" ca="1" si="134"/>
        <v>29</v>
      </c>
      <c r="BA259" s="38">
        <f t="shared" ca="1" si="134"/>
        <v>29</v>
      </c>
      <c r="BB259" s="38">
        <f t="shared" ca="1" si="134"/>
        <v>29</v>
      </c>
      <c r="BC259" s="38">
        <f t="shared" ca="1" si="134"/>
        <v>29</v>
      </c>
      <c r="BD259" s="38"/>
      <c r="BE259" s="38"/>
      <c r="BF259" s="38">
        <f t="shared" ref="BF259:BI259" ca="1" si="135">COUNT(INDIRECT(CONCATENATE(BF255,":",BF256)))</f>
        <v>29</v>
      </c>
      <c r="BG259" s="38">
        <f t="shared" ca="1" si="135"/>
        <v>29</v>
      </c>
      <c r="BH259" s="38">
        <f t="shared" ca="1" si="135"/>
        <v>29</v>
      </c>
      <c r="BI259" s="38">
        <f t="shared" ca="1" si="135"/>
        <v>29</v>
      </c>
    </row>
    <row r="260" spans="1:61" x14ac:dyDescent="0.3">
      <c r="A260" s="27" t="s">
        <v>264</v>
      </c>
      <c r="F260" s="32">
        <f t="shared" ref="F260" ca="1" si="136">MAX(INDIRECT(CONCATENATE(F255,":",F256)))</f>
        <v>22</v>
      </c>
      <c r="G260" s="32"/>
      <c r="H260" s="32">
        <f t="shared" ref="H260" ca="1" si="137">MAX(INDIRECT(CONCATENATE(H255,":",H256)))</f>
        <v>2</v>
      </c>
      <c r="J260" s="32">
        <f t="shared" ref="J260" ca="1" si="138">MAX(INDIRECT(CONCATENATE(J255,":",J256)))</f>
        <v>22</v>
      </c>
      <c r="K260" s="32"/>
      <c r="L260" s="32"/>
      <c r="Q260" s="32"/>
      <c r="R260" s="32"/>
      <c r="S260" s="32"/>
      <c r="T260" s="32">
        <f t="shared" ref="T260:BC260" ca="1" si="139">MAX(INDIRECT(CONCATENATE(T255,":",T256)))</f>
        <v>3023</v>
      </c>
      <c r="U260" s="32">
        <f t="shared" ca="1" si="139"/>
        <v>100</v>
      </c>
      <c r="V260" s="32">
        <f t="shared" ca="1" si="139"/>
        <v>9</v>
      </c>
      <c r="W260" s="32">
        <f t="shared" ca="1" si="139"/>
        <v>43</v>
      </c>
      <c r="X260" s="32">
        <f t="shared" ca="1" si="139"/>
        <v>0.9</v>
      </c>
      <c r="Y260" s="32">
        <f t="shared" ca="1" si="139"/>
        <v>65</v>
      </c>
      <c r="Z260" s="32">
        <f t="shared" ca="1" si="139"/>
        <v>68</v>
      </c>
      <c r="AA260" s="32">
        <f t="shared" ca="1" si="139"/>
        <v>319</v>
      </c>
      <c r="AB260" s="32">
        <f t="shared" ca="1" si="139"/>
        <v>338</v>
      </c>
      <c r="AC260" s="32">
        <f t="shared" ca="1" si="139"/>
        <v>6</v>
      </c>
      <c r="AD260" s="32">
        <f t="shared" ca="1" si="139"/>
        <v>4</v>
      </c>
      <c r="AE260" s="32">
        <f t="shared" ca="1" si="139"/>
        <v>30</v>
      </c>
      <c r="AF260" s="32">
        <f t="shared" ca="1" si="139"/>
        <v>18</v>
      </c>
      <c r="AG260" s="32">
        <f t="shared" ca="1" si="139"/>
        <v>36</v>
      </c>
      <c r="AH260" s="32">
        <f t="shared" ca="1" si="139"/>
        <v>22</v>
      </c>
      <c r="AI260" s="32">
        <f t="shared" ca="1" si="139"/>
        <v>16</v>
      </c>
      <c r="AJ260" s="32">
        <f t="shared" ca="1" si="139"/>
        <v>3</v>
      </c>
      <c r="AK260" s="32">
        <f t="shared" ca="1" si="139"/>
        <v>49</v>
      </c>
      <c r="AL260" s="32">
        <f t="shared" ca="1" si="139"/>
        <v>39</v>
      </c>
      <c r="AM260" s="32">
        <f t="shared" ca="1" si="139"/>
        <v>88</v>
      </c>
      <c r="AN260" s="32">
        <f t="shared" ca="1" si="139"/>
        <v>3.6</v>
      </c>
      <c r="AO260" s="32">
        <f t="shared" ca="1" si="139"/>
        <v>36</v>
      </c>
      <c r="AP260" s="32">
        <f t="shared" ca="1" si="139"/>
        <v>36</v>
      </c>
      <c r="AQ260" s="32">
        <f t="shared" ca="1" si="139"/>
        <v>2.7</v>
      </c>
      <c r="AR260" s="32">
        <f t="shared" ca="1" si="139"/>
        <v>27</v>
      </c>
      <c r="AS260" s="32">
        <f t="shared" ca="1" si="139"/>
        <v>27</v>
      </c>
      <c r="AT260" s="32">
        <f t="shared" ca="1" si="139"/>
        <v>6.3</v>
      </c>
      <c r="AU260" s="32">
        <f t="shared" ca="1" si="139"/>
        <v>9</v>
      </c>
      <c r="AV260" s="32">
        <f t="shared" ca="1" si="139"/>
        <v>63</v>
      </c>
      <c r="AW260" s="32">
        <f t="shared" ca="1" si="139"/>
        <v>63</v>
      </c>
      <c r="AX260" s="32">
        <f t="shared" ca="1" si="139"/>
        <v>6</v>
      </c>
      <c r="AY260" s="32">
        <f t="shared" ca="1" si="139"/>
        <v>1</v>
      </c>
      <c r="AZ260" s="32">
        <f t="shared" ca="1" si="139"/>
        <v>7</v>
      </c>
      <c r="BA260" s="32">
        <f t="shared" ca="1" si="139"/>
        <v>10</v>
      </c>
      <c r="BB260" s="32">
        <f t="shared" ca="1" si="139"/>
        <v>4989</v>
      </c>
      <c r="BC260" s="32">
        <f t="shared" ca="1" si="139"/>
        <v>29442</v>
      </c>
      <c r="BD260" s="32"/>
      <c r="BE260" s="32"/>
      <c r="BF260" s="32">
        <f t="shared" ref="BF260:BI260" ca="1" si="140">MAX(INDIRECT(CONCATENATE(BF255,":",BF256)))</f>
        <v>3854</v>
      </c>
      <c r="BG260" s="32">
        <f t="shared" ca="1" si="140"/>
        <v>126</v>
      </c>
      <c r="BH260" s="32">
        <f t="shared" ca="1" si="140"/>
        <v>1</v>
      </c>
      <c r="BI260" s="32">
        <f t="shared" ca="1" si="140"/>
        <v>0.1875</v>
      </c>
    </row>
    <row r="261" spans="1:61" x14ac:dyDescent="0.3">
      <c r="A261" s="27" t="s">
        <v>269</v>
      </c>
      <c r="F261" s="36">
        <f t="shared" ref="F261" ca="1" si="141">MEDIAN(INDIRECT(CONCATENATE(F255,":",F256)))</f>
        <v>7</v>
      </c>
      <c r="G261" s="36"/>
      <c r="H261" s="36">
        <f t="shared" ref="H261" ca="1" si="142">MEDIAN(INDIRECT(CONCATENATE(H255,":",H256)))</f>
        <v>0</v>
      </c>
      <c r="I261" s="36"/>
      <c r="J261" s="36">
        <f t="shared" ref="J261" ca="1" si="143">MEDIAN(INDIRECT(CONCATENATE(J255,":",J256)))</f>
        <v>7</v>
      </c>
      <c r="K261" s="36"/>
      <c r="L261" s="36"/>
      <c r="M261" s="36"/>
      <c r="N261" s="36"/>
      <c r="O261" s="36"/>
      <c r="P261" s="36"/>
      <c r="Q261" s="36"/>
      <c r="R261" s="36"/>
      <c r="S261" s="36"/>
      <c r="T261" s="36">
        <f t="shared" ref="T261:BC261" ca="1" si="144">MEDIAN(INDIRECT(CONCATENATE(T255,":",T256)))</f>
        <v>602</v>
      </c>
      <c r="U261" s="36">
        <f t="shared" ca="1" si="144"/>
        <v>20</v>
      </c>
      <c r="V261" s="36">
        <f t="shared" ca="1" si="144"/>
        <v>2</v>
      </c>
      <c r="W261" s="36">
        <f t="shared" ca="1" si="144"/>
        <v>10</v>
      </c>
      <c r="X261" s="36">
        <f t="shared" ca="1" si="144"/>
        <v>0.66666666666666663</v>
      </c>
      <c r="Y261" s="36">
        <f t="shared" ca="1" si="144"/>
        <v>5</v>
      </c>
      <c r="Z261" s="36">
        <f t="shared" ca="1" si="144"/>
        <v>6</v>
      </c>
      <c r="AA261" s="36">
        <f t="shared" ca="1" si="144"/>
        <v>25</v>
      </c>
      <c r="AB261" s="36">
        <f t="shared" ca="1" si="144"/>
        <v>33</v>
      </c>
      <c r="AC261" s="36">
        <f t="shared" ca="1" si="144"/>
        <v>2</v>
      </c>
      <c r="AD261" s="36">
        <f t="shared" ca="1" si="144"/>
        <v>0</v>
      </c>
      <c r="AE261" s="36">
        <f t="shared" ca="1" si="144"/>
        <v>8</v>
      </c>
      <c r="AF261" s="36">
        <f t="shared" ca="1" si="144"/>
        <v>0</v>
      </c>
      <c r="AG261" s="36">
        <f t="shared" ca="1" si="144"/>
        <v>7</v>
      </c>
      <c r="AH261" s="36">
        <f t="shared" ca="1" si="144"/>
        <v>1</v>
      </c>
      <c r="AI261" s="36">
        <f t="shared" ca="1" si="144"/>
        <v>3</v>
      </c>
      <c r="AJ261" s="36">
        <f t="shared" ca="1" si="144"/>
        <v>0</v>
      </c>
      <c r="AK261" s="36">
        <f t="shared" ca="1" si="144"/>
        <v>19</v>
      </c>
      <c r="AL261" s="36">
        <f t="shared" ca="1" si="144"/>
        <v>8</v>
      </c>
      <c r="AM261" s="36">
        <f t="shared" ca="1" si="144"/>
        <v>23</v>
      </c>
      <c r="AN261" s="36">
        <f t="shared" ca="1" si="144"/>
        <v>1.5714285714285701</v>
      </c>
      <c r="AO261" s="36">
        <f t="shared" ca="1" si="144"/>
        <v>1.1111111111111101</v>
      </c>
      <c r="AP261" s="36">
        <f t="shared" ca="1" si="144"/>
        <v>10</v>
      </c>
      <c r="AQ261" s="36">
        <f t="shared" ca="1" si="144"/>
        <v>0.6875</v>
      </c>
      <c r="AR261" s="36">
        <f t="shared" ca="1" si="144"/>
        <v>0.38709677419354799</v>
      </c>
      <c r="AS261" s="36">
        <f t="shared" ca="1" si="144"/>
        <v>3</v>
      </c>
      <c r="AT261" s="36">
        <f t="shared" ca="1" si="144"/>
        <v>2.2857142857142798</v>
      </c>
      <c r="AU261" s="36">
        <f t="shared" ca="1" si="144"/>
        <v>5.1999999999999998E-2</v>
      </c>
      <c r="AV261" s="36">
        <f t="shared" ca="1" si="144"/>
        <v>1.44444444444444</v>
      </c>
      <c r="AW261" s="36">
        <f t="shared" ca="1" si="144"/>
        <v>13</v>
      </c>
      <c r="AX261" s="36">
        <f t="shared" ca="1" si="144"/>
        <v>1.1666666666666601</v>
      </c>
      <c r="AY261" s="36">
        <f t="shared" ca="1" si="144"/>
        <v>0.69230769230769229</v>
      </c>
      <c r="AZ261" s="36">
        <f t="shared" ca="1" si="144"/>
        <v>0.55555555555555558</v>
      </c>
      <c r="BA261" s="36">
        <f t="shared" ca="1" si="144"/>
        <v>1</v>
      </c>
      <c r="BB261" s="36">
        <f t="shared" ca="1" si="144"/>
        <v>366</v>
      </c>
      <c r="BC261" s="36">
        <f t="shared" ca="1" si="144"/>
        <v>888</v>
      </c>
      <c r="BD261" s="36"/>
      <c r="BE261" s="36"/>
      <c r="BF261" s="36">
        <f t="shared" ref="BF261:BI261" ca="1" si="145">MEDIAN(INDIRECT(CONCATENATE(BF255,":",BF256)))</f>
        <v>1217</v>
      </c>
      <c r="BG261" s="36">
        <f t="shared" ca="1" si="145"/>
        <v>40</v>
      </c>
      <c r="BH261" s="36">
        <f t="shared" ca="1" si="145"/>
        <v>0.53295277633627403</v>
      </c>
      <c r="BI261" s="36">
        <f t="shared" ca="1" si="145"/>
        <v>4.1257367387033402E-2</v>
      </c>
    </row>
    <row r="262" spans="1:61" x14ac:dyDescent="0.3">
      <c r="A262" s="27" t="s">
        <v>265</v>
      </c>
      <c r="F262" s="32">
        <f t="shared" ref="F262" ca="1" si="146">MIN(INDIRECT(CONCATENATE(F255,":",F256)))</f>
        <v>4</v>
      </c>
      <c r="G262" s="32"/>
      <c r="H262" s="32">
        <f t="shared" ref="H262" ca="1" si="147">MIN(INDIRECT(CONCATENATE(H255,":",H256)))</f>
        <v>0</v>
      </c>
      <c r="J262" s="32">
        <f t="shared" ref="J262" ca="1" si="148">MIN(INDIRECT(CONCATENATE(J255,":",J256)))</f>
        <v>4</v>
      </c>
      <c r="K262" s="32"/>
      <c r="L262" s="32"/>
      <c r="Q262" s="32"/>
      <c r="R262" s="32"/>
      <c r="S262" s="32"/>
      <c r="T262" s="32">
        <f t="shared" ref="T262:BC262" ca="1" si="149">MIN(INDIRECT(CONCATENATE(T255,":",T256)))</f>
        <v>6</v>
      </c>
      <c r="U262" s="32">
        <f t="shared" ca="1" si="149"/>
        <v>1</v>
      </c>
      <c r="V262" s="32">
        <f t="shared" ca="1" si="149"/>
        <v>1</v>
      </c>
      <c r="W262" s="32">
        <f t="shared" ca="1" si="149"/>
        <v>5</v>
      </c>
      <c r="X262" s="32">
        <f t="shared" ca="1" si="149"/>
        <v>0.33333333333333331</v>
      </c>
      <c r="Y262" s="32">
        <f t="shared" ca="1" si="149"/>
        <v>1</v>
      </c>
      <c r="Z262" s="32">
        <f t="shared" ca="1" si="149"/>
        <v>1</v>
      </c>
      <c r="AA262" s="32">
        <f t="shared" ca="1" si="149"/>
        <v>2</v>
      </c>
      <c r="AB262" s="32">
        <f t="shared" ca="1" si="149"/>
        <v>14</v>
      </c>
      <c r="AC262" s="32">
        <f t="shared" ca="1" si="149"/>
        <v>0</v>
      </c>
      <c r="AD262" s="32">
        <f t="shared" ca="1" si="149"/>
        <v>0</v>
      </c>
      <c r="AE262" s="32">
        <f t="shared" ca="1" si="149"/>
        <v>0</v>
      </c>
      <c r="AF262" s="32">
        <f t="shared" ca="1" si="149"/>
        <v>0</v>
      </c>
      <c r="AG262" s="32">
        <f t="shared" ca="1" si="149"/>
        <v>1</v>
      </c>
      <c r="AH262" s="32">
        <f t="shared" ca="1" si="149"/>
        <v>0</v>
      </c>
      <c r="AI262" s="32">
        <f t="shared" ca="1" si="149"/>
        <v>0</v>
      </c>
      <c r="AJ262" s="32">
        <f t="shared" ca="1" si="149"/>
        <v>0</v>
      </c>
      <c r="AK262" s="32">
        <f t="shared" ca="1" si="149"/>
        <v>4</v>
      </c>
      <c r="AL262" s="32">
        <f t="shared" ca="1" si="149"/>
        <v>0</v>
      </c>
      <c r="AM262" s="32">
        <f t="shared" ca="1" si="149"/>
        <v>11</v>
      </c>
      <c r="AN262" s="32">
        <f t="shared" ca="1" si="149"/>
        <v>0.44444444444444398</v>
      </c>
      <c r="AO262" s="32">
        <f t="shared" ca="1" si="149"/>
        <v>7.4074074074074001E-2</v>
      </c>
      <c r="AP262" s="32">
        <f t="shared" ca="1" si="149"/>
        <v>0.8</v>
      </c>
      <c r="AQ262" s="32">
        <f t="shared" ca="1" si="149"/>
        <v>0</v>
      </c>
      <c r="AR262" s="32">
        <f t="shared" ca="1" si="149"/>
        <v>0</v>
      </c>
      <c r="AS262" s="32">
        <f t="shared" ca="1" si="149"/>
        <v>0</v>
      </c>
      <c r="AT262" s="32">
        <f t="shared" ca="1" si="149"/>
        <v>0.61904761904761896</v>
      </c>
      <c r="AU262" s="32">
        <f t="shared" ca="1" si="149"/>
        <v>8.615384615384615E-3</v>
      </c>
      <c r="AV262" s="32">
        <f t="shared" ca="1" si="149"/>
        <v>0.25925925925925902</v>
      </c>
      <c r="AW262" s="32">
        <f t="shared" ca="1" si="149"/>
        <v>2.8</v>
      </c>
      <c r="AX262" s="32">
        <f t="shared" ca="1" si="149"/>
        <v>0.33333333333333298</v>
      </c>
      <c r="AY262" s="32">
        <f t="shared" ca="1" si="149"/>
        <v>0.2857142857142857</v>
      </c>
      <c r="AZ262" s="32">
        <f t="shared" ca="1" si="149"/>
        <v>9.2592592592592587E-2</v>
      </c>
      <c r="BA262" s="32">
        <f t="shared" ca="1" si="149"/>
        <v>0.1111111111111111</v>
      </c>
      <c r="BB262" s="32">
        <f t="shared" ca="1" si="149"/>
        <v>48</v>
      </c>
      <c r="BC262" s="32">
        <f t="shared" ca="1" si="149"/>
        <v>200</v>
      </c>
      <c r="BD262" s="32"/>
      <c r="BE262" s="32"/>
      <c r="BF262" s="32">
        <f t="shared" ref="BF262:BI262" ca="1" si="150">MIN(INDIRECT(CONCATENATE(BF255,":",BF256)))</f>
        <v>42</v>
      </c>
      <c r="BG262" s="32">
        <f t="shared" ca="1" si="150"/>
        <v>1</v>
      </c>
      <c r="BH262" s="32">
        <f t="shared" ca="1" si="150"/>
        <v>2.1617852161785217E-2</v>
      </c>
      <c r="BI262" s="32">
        <f t="shared" ca="1" si="150"/>
        <v>3.6140224069389228E-3</v>
      </c>
    </row>
    <row r="263" spans="1:61" x14ac:dyDescent="0.3">
      <c r="A263" s="29"/>
      <c r="H263" s="27"/>
      <c r="I263" s="27"/>
      <c r="M263" s="27"/>
      <c r="N263" s="27"/>
      <c r="O263" s="27"/>
      <c r="P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61" x14ac:dyDescent="0.3">
      <c r="A264" s="27" t="s">
        <v>271</v>
      </c>
      <c r="F264" s="32">
        <f t="shared" ref="F264" ca="1" si="151">MODE(INDIRECT(CONCATENATE(F255,":",F256)))</f>
        <v>5</v>
      </c>
      <c r="G264" s="32"/>
      <c r="H264" s="32">
        <f t="shared" ref="H264" ca="1" si="152">MODE(INDIRECT(CONCATENATE(H255,":",H256)))</f>
        <v>0</v>
      </c>
      <c r="J264" s="32">
        <f t="shared" ref="J264" ca="1" si="153">MODE(INDIRECT(CONCATENATE(J255,":",J256)))</f>
        <v>5</v>
      </c>
      <c r="K264" s="32"/>
      <c r="L264" s="32"/>
      <c r="Q264" s="32"/>
      <c r="R264" s="32"/>
      <c r="S264" s="32"/>
      <c r="T264" s="32" t="e">
        <f ca="1">MODE(INDIRECT(CONCATENATE(T255,":",T256)))</f>
        <v>#N/A</v>
      </c>
      <c r="U264" s="32">
        <f ca="1">MODE(INDIRECT(CONCATENATE(U255,":",U256)))</f>
        <v>4</v>
      </c>
      <c r="V264" s="32">
        <f t="shared" ref="V264:BC264" ca="1" si="154">MODE(INDIRECT(CONCATENATE(V255,":",V256)))</f>
        <v>1</v>
      </c>
      <c r="W264" s="32">
        <f t="shared" ca="1" si="154"/>
        <v>10</v>
      </c>
      <c r="X264" s="32">
        <f t="shared" ca="1" si="154"/>
        <v>0.5714285714285714</v>
      </c>
      <c r="Y264" s="32">
        <f t="shared" ca="1" si="154"/>
        <v>6</v>
      </c>
      <c r="Z264" s="32">
        <f t="shared" ca="1" si="154"/>
        <v>6</v>
      </c>
      <c r="AA264" s="32">
        <f t="shared" ca="1" si="154"/>
        <v>22</v>
      </c>
      <c r="AB264" s="32">
        <f t="shared" ca="1" si="154"/>
        <v>33</v>
      </c>
      <c r="AC264" s="32">
        <f t="shared" ca="1" si="154"/>
        <v>1</v>
      </c>
      <c r="AD264" s="32">
        <f t="shared" ca="1" si="154"/>
        <v>0</v>
      </c>
      <c r="AE264" s="32">
        <f t="shared" ca="1" si="154"/>
        <v>0</v>
      </c>
      <c r="AF264" s="32">
        <f t="shared" ca="1" si="154"/>
        <v>0</v>
      </c>
      <c r="AG264" s="32">
        <f t="shared" ca="1" si="154"/>
        <v>7</v>
      </c>
      <c r="AH264" s="32">
        <f t="shared" ca="1" si="154"/>
        <v>0</v>
      </c>
      <c r="AI264" s="32">
        <f t="shared" ca="1" si="154"/>
        <v>0</v>
      </c>
      <c r="AJ264" s="32">
        <f t="shared" ca="1" si="154"/>
        <v>0</v>
      </c>
      <c r="AK264" s="32">
        <f t="shared" ca="1" si="154"/>
        <v>22</v>
      </c>
      <c r="AL264" s="32">
        <f t="shared" ca="1" si="154"/>
        <v>5</v>
      </c>
      <c r="AM264" s="32">
        <f t="shared" ca="1" si="154"/>
        <v>13</v>
      </c>
      <c r="AN264" s="32">
        <f t="shared" ca="1" si="154"/>
        <v>1.2</v>
      </c>
      <c r="AO264" s="32">
        <f t="shared" ca="1" si="154"/>
        <v>1.1111111111111101</v>
      </c>
      <c r="AP264" s="32">
        <f t="shared" ca="1" si="154"/>
        <v>11</v>
      </c>
      <c r="AQ264" s="32">
        <f t="shared" ca="1" si="154"/>
        <v>0</v>
      </c>
      <c r="AR264" s="32">
        <f t="shared" ca="1" si="154"/>
        <v>0</v>
      </c>
      <c r="AS264" s="32">
        <f t="shared" ca="1" si="154"/>
        <v>3</v>
      </c>
      <c r="AT264" s="32">
        <f t="shared" ca="1" si="154"/>
        <v>1.7</v>
      </c>
      <c r="AU264" s="32" t="e">
        <f t="shared" ca="1" si="154"/>
        <v>#N/A</v>
      </c>
      <c r="AV264" s="32">
        <f t="shared" ca="1" si="154"/>
        <v>6</v>
      </c>
      <c r="AW264" s="32">
        <f t="shared" ca="1" si="154"/>
        <v>13</v>
      </c>
      <c r="AX264" s="32">
        <f t="shared" ca="1" si="154"/>
        <v>1</v>
      </c>
      <c r="AY264" s="32">
        <f t="shared" ca="1" si="154"/>
        <v>1</v>
      </c>
      <c r="AZ264" s="32">
        <f t="shared" ca="1" si="154"/>
        <v>1.3333333333333333</v>
      </c>
      <c r="BA264" s="32">
        <f t="shared" ca="1" si="154"/>
        <v>1.6666666666666667</v>
      </c>
      <c r="BB264" s="32" t="e">
        <f t="shared" ca="1" si="154"/>
        <v>#N/A</v>
      </c>
      <c r="BC264" s="32">
        <f t="shared" ca="1" si="154"/>
        <v>700</v>
      </c>
      <c r="BD264" s="32"/>
      <c r="BE264" s="32"/>
      <c r="BF264" s="32" t="e">
        <f t="shared" ref="BF264:BI264" ca="1" si="155">MODE(INDIRECT(CONCATENATE(BF255,":",BF256)))</f>
        <v>#N/A</v>
      </c>
      <c r="BG264" s="32">
        <f t="shared" ca="1" si="155"/>
        <v>32</v>
      </c>
      <c r="BH264" s="32" t="e">
        <f t="shared" ca="1" si="155"/>
        <v>#N/A</v>
      </c>
      <c r="BI264" s="32" t="e">
        <f t="shared" ca="1" si="155"/>
        <v>#N/A</v>
      </c>
    </row>
    <row r="265" spans="1:61" x14ac:dyDescent="0.3">
      <c r="A265" s="27" t="s">
        <v>270</v>
      </c>
      <c r="F265" s="36">
        <f t="shared" ref="F265" ca="1" si="156">STDEVP(INDIRECT(CONCATENATE(F255,":",F256)))</f>
        <v>5.0625105510672332</v>
      </c>
      <c r="G265" s="36"/>
      <c r="H265" s="36">
        <f t="shared" ref="H265" ca="1" si="157">STDEVP(INDIRECT(CONCATENATE(H255,":",H256)))</f>
        <v>0.52973418950817985</v>
      </c>
      <c r="I265" s="36"/>
      <c r="J265" s="36">
        <f t="shared" ref="J265" ca="1" si="158">STDEVP(INDIRECT(CONCATENATE(J255,":",J256)))</f>
        <v>4.7436044935221089</v>
      </c>
      <c r="K265" s="36"/>
      <c r="L265" s="36"/>
      <c r="M265" s="36"/>
      <c r="N265" s="36"/>
      <c r="O265" s="36"/>
      <c r="P265" s="36"/>
      <c r="Q265" s="36"/>
      <c r="R265" s="36"/>
      <c r="S265" s="36"/>
      <c r="T265" s="36">
        <f t="shared" ref="T265:BC265" ca="1" si="159">STDEVP(INDIRECT(CONCATENATE(T255,":",T256)))</f>
        <v>710.76287665100244</v>
      </c>
      <c r="U265" s="36">
        <f t="shared" ca="1" si="159"/>
        <v>23.317026179794098</v>
      </c>
      <c r="V265" s="36">
        <f t="shared" ca="1" si="159"/>
        <v>1.9230128956687842</v>
      </c>
      <c r="W265" s="36">
        <f t="shared" ca="1" si="159"/>
        <v>8.3526609002251391</v>
      </c>
      <c r="X265" s="36">
        <f t="shared" ca="1" si="159"/>
        <v>0.1294608035612009</v>
      </c>
      <c r="Y265" s="36">
        <f t="shared" ca="1" si="159"/>
        <v>12.057630144795457</v>
      </c>
      <c r="Z265" s="36">
        <f t="shared" ca="1" si="159"/>
        <v>12.28506048248294</v>
      </c>
      <c r="AA265" s="36">
        <f t="shared" ca="1" si="159"/>
        <v>63.014314286470295</v>
      </c>
      <c r="AB265" s="36">
        <f t="shared" ca="1" si="159"/>
        <v>63.682719036830548</v>
      </c>
      <c r="AC265" s="36">
        <f t="shared" ca="1" si="159"/>
        <v>1.6342062911824531</v>
      </c>
      <c r="AD265" s="36">
        <f t="shared" ca="1" si="159"/>
        <v>0.95685771900080052</v>
      </c>
      <c r="AE265" s="36">
        <f t="shared" ca="1" si="159"/>
        <v>8.3644681947352293</v>
      </c>
      <c r="AF265" s="36">
        <f t="shared" ca="1" si="159"/>
        <v>4.668308414005641</v>
      </c>
      <c r="AG265" s="36">
        <f t="shared" ca="1" si="159"/>
        <v>7.2700581525200052</v>
      </c>
      <c r="AH265" s="36">
        <f t="shared" ca="1" si="159"/>
        <v>4.8028925093738346</v>
      </c>
      <c r="AI265" s="36">
        <f t="shared" ca="1" si="159"/>
        <v>4.4922975433065533</v>
      </c>
      <c r="AJ265" s="36">
        <f t="shared" ca="1" si="159"/>
        <v>0.88721933312197299</v>
      </c>
      <c r="AK265" s="36">
        <f t="shared" ca="1" si="159"/>
        <v>10.609263894375491</v>
      </c>
      <c r="AL265" s="36">
        <f t="shared" ca="1" si="159"/>
        <v>9.6671108457820694</v>
      </c>
      <c r="AM265" s="36">
        <f t="shared" ca="1" si="159"/>
        <v>18.853335934578499</v>
      </c>
      <c r="AN265" s="36">
        <f t="shared" ca="1" si="159"/>
        <v>0.89995060878353839</v>
      </c>
      <c r="AO265" s="36">
        <f t="shared" ca="1" si="159"/>
        <v>6.4977098509740481</v>
      </c>
      <c r="AP265" s="36">
        <f t="shared" ca="1" si="159"/>
        <v>8.0349158734529365</v>
      </c>
      <c r="AQ265" s="36">
        <f t="shared" ca="1" si="159"/>
        <v>0.66784496686685735</v>
      </c>
      <c r="AR265" s="36">
        <f t="shared" ca="1" si="159"/>
        <v>4.893052774265481</v>
      </c>
      <c r="AS265" s="36">
        <f t="shared" ca="1" si="159"/>
        <v>5.5457007256533721</v>
      </c>
      <c r="AT265" s="36">
        <f t="shared" ca="1" si="159"/>
        <v>1.2898790306069561</v>
      </c>
      <c r="AU265" s="36">
        <f t="shared" ca="1" si="159"/>
        <v>1.6267233189604224</v>
      </c>
      <c r="AV265" s="36">
        <f t="shared" ca="1" si="159"/>
        <v>11.314501909962932</v>
      </c>
      <c r="AW265" s="36">
        <f t="shared" ca="1" si="159"/>
        <v>12.397998773992425</v>
      </c>
      <c r="AX265" s="36">
        <f t="shared" ca="1" si="159"/>
        <v>1.3447265716069199</v>
      </c>
      <c r="AY265" s="36">
        <f t="shared" ca="1" si="159"/>
        <v>0.18101707506829359</v>
      </c>
      <c r="AZ265" s="36">
        <f t="shared" ca="1" si="159"/>
        <v>1.3541419953807543</v>
      </c>
      <c r="BA265" s="36">
        <f t="shared" ca="1" si="159"/>
        <v>1.9976566038470507</v>
      </c>
      <c r="BB265" s="36">
        <f t="shared" ca="1" si="159"/>
        <v>994.74087831061013</v>
      </c>
      <c r="BC265" s="36">
        <f t="shared" ca="1" si="159"/>
        <v>5854.4241065625401</v>
      </c>
      <c r="BD265" s="36"/>
      <c r="BE265" s="36"/>
      <c r="BF265" s="36">
        <f t="shared" ref="BF265:BI265" ca="1" si="160">STDEVP(INDIRECT(CONCATENATE(BF255,":",BF256)))</f>
        <v>938.9617156456784</v>
      </c>
      <c r="BG265" s="36">
        <f t="shared" ca="1" si="160"/>
        <v>30.839386771733956</v>
      </c>
      <c r="BH265" s="36">
        <f t="shared" ca="1" si="160"/>
        <v>0.32289664448471034</v>
      </c>
      <c r="BI265" s="36">
        <f t="shared" ca="1" si="160"/>
        <v>4.1485177924675563E-2</v>
      </c>
    </row>
    <row r="266" spans="1:61" x14ac:dyDescent="0.3">
      <c r="A266" s="27" t="s">
        <v>266</v>
      </c>
      <c r="F266" s="32">
        <f t="shared" ref="F266" ca="1" si="161">SUM(INDIRECT(CONCATENATE(F255,":",F256)))</f>
        <v>247</v>
      </c>
      <c r="G266" s="32"/>
      <c r="H266" s="32">
        <f t="shared" ref="H266" ca="1" si="162">SUM(INDIRECT(CONCATENATE(H255,":",H256)))</f>
        <v>5</v>
      </c>
      <c r="J266" s="32">
        <f t="shared" ref="J266" ca="1" si="163">SUM(INDIRECT(CONCATENATE(J255,":",J256)))</f>
        <v>242</v>
      </c>
      <c r="K266" s="32"/>
      <c r="L266" s="32"/>
      <c r="Q266" s="32"/>
      <c r="R266" s="32"/>
      <c r="S266" s="32"/>
      <c r="T266" s="32">
        <f t="shared" ref="T266:BC266" ca="1" si="164">SUM(INDIRECT(CONCATENATE(T255,":",T256)))</f>
        <v>20363</v>
      </c>
      <c r="U266" s="32">
        <f t="shared" ca="1" si="164"/>
        <v>685</v>
      </c>
      <c r="V266" s="32">
        <f t="shared" ca="1" si="164"/>
        <v>73</v>
      </c>
      <c r="W266" s="32">
        <f t="shared" ca="1" si="164"/>
        <v>392</v>
      </c>
      <c r="X266" s="32">
        <f t="shared" ca="1" si="164"/>
        <v>18.837450113444106</v>
      </c>
      <c r="Y266" s="32">
        <f t="shared" ca="1" si="164"/>
        <v>241</v>
      </c>
      <c r="Z266" s="32">
        <f t="shared" ca="1" si="164"/>
        <v>284</v>
      </c>
      <c r="AA266" s="32">
        <f t="shared" ca="1" si="164"/>
        <v>1399</v>
      </c>
      <c r="AB266" s="32">
        <f t="shared" ca="1" si="164"/>
        <v>1782</v>
      </c>
      <c r="AC266" s="32">
        <f t="shared" ca="1" si="164"/>
        <v>62</v>
      </c>
      <c r="AD266" s="32">
        <f t="shared" ca="1" si="164"/>
        <v>19</v>
      </c>
      <c r="AE266" s="32">
        <f t="shared" ca="1" si="164"/>
        <v>289</v>
      </c>
      <c r="AF266" s="32">
        <f t="shared" ca="1" si="164"/>
        <v>87</v>
      </c>
      <c r="AG266" s="32">
        <f t="shared" ca="1" si="164"/>
        <v>267</v>
      </c>
      <c r="AH266" s="32">
        <f t="shared" ca="1" si="164"/>
        <v>86</v>
      </c>
      <c r="AI266" s="32">
        <f t="shared" ca="1" si="164"/>
        <v>130</v>
      </c>
      <c r="AJ266" s="32">
        <f t="shared" ca="1" si="164"/>
        <v>11</v>
      </c>
      <c r="AK266" s="32">
        <f t="shared" ca="1" si="164"/>
        <v>556</v>
      </c>
      <c r="AL266" s="32">
        <f t="shared" ca="1" si="164"/>
        <v>314</v>
      </c>
      <c r="AM266" s="32">
        <f t="shared" ca="1" si="164"/>
        <v>870</v>
      </c>
      <c r="AN266" s="32">
        <f t="shared" ca="1" si="164"/>
        <v>47.779471264336173</v>
      </c>
      <c r="AO266" s="32">
        <f t="shared" ca="1" si="164"/>
        <v>88.733303243204318</v>
      </c>
      <c r="AP266" s="32">
        <f t="shared" ca="1" si="164"/>
        <v>315.26111111111112</v>
      </c>
      <c r="AQ266" s="32">
        <f t="shared" ca="1" si="164"/>
        <v>24.383376258441871</v>
      </c>
      <c r="AR266" s="32">
        <f t="shared" ca="1" si="164"/>
        <v>51.609643034234168</v>
      </c>
      <c r="AS266" s="32">
        <f t="shared" ca="1" si="164"/>
        <v>153.79999999999993</v>
      </c>
      <c r="AT266" s="32">
        <f t="shared" ca="1" si="164"/>
        <v>72.16284752277808</v>
      </c>
      <c r="AU266" s="32">
        <f t="shared" ca="1" si="164"/>
        <v>12.041951867873719</v>
      </c>
      <c r="AV266" s="32">
        <f t="shared" ca="1" si="164"/>
        <v>140.3429462774385</v>
      </c>
      <c r="AW266" s="32">
        <f t="shared" ca="1" si="164"/>
        <v>469.06111111111107</v>
      </c>
      <c r="AX266" s="32">
        <f t="shared" ca="1" si="164"/>
        <v>51.589876789876747</v>
      </c>
      <c r="AY266" s="32">
        <f t="shared" ca="1" si="164"/>
        <v>19.371108341424087</v>
      </c>
      <c r="AZ266" s="32">
        <f t="shared" ca="1" si="164"/>
        <v>30.46352697612997</v>
      </c>
      <c r="BA266" s="32">
        <f t="shared" ca="1" si="164"/>
        <v>48.693888966884046</v>
      </c>
      <c r="BB266" s="32">
        <f t="shared" ca="1" si="164"/>
        <v>20027</v>
      </c>
      <c r="BC266" s="32">
        <f t="shared" ca="1" si="164"/>
        <v>92366</v>
      </c>
      <c r="BD266" s="32"/>
      <c r="BE266" s="32"/>
      <c r="BF266" s="32">
        <f t="shared" ref="BF266:BI266" ca="1" si="165">SUM(INDIRECT(CONCATENATE(BF255,":",BF256)))</f>
        <v>38425</v>
      </c>
      <c r="BG266" s="32">
        <f t="shared" ca="1" si="165"/>
        <v>1248</v>
      </c>
      <c r="BH266" s="32">
        <f t="shared" ca="1" si="165"/>
        <v>14.511920796882531</v>
      </c>
      <c r="BI266" s="32">
        <f t="shared" ca="1" si="165"/>
        <v>1.3949854813114531</v>
      </c>
    </row>
    <row r="268" spans="1:61" x14ac:dyDescent="0.3">
      <c r="A268" s="31" t="s">
        <v>797</v>
      </c>
      <c r="B268" s="59"/>
    </row>
    <row r="269" spans="1:61" x14ac:dyDescent="0.3">
      <c r="A269" s="31">
        <v>155</v>
      </c>
      <c r="B269" s="33" t="str">
        <f>ADDRESS($A$269,COLUMN(B271))</f>
        <v>$B$155</v>
      </c>
      <c r="C269" s="33" t="str">
        <f t="shared" ref="C269:BI269" si="166">ADDRESS($A$269,COLUMN(C271))</f>
        <v>$C$155</v>
      </c>
      <c r="D269" s="33" t="str">
        <f t="shared" si="166"/>
        <v>$D$155</v>
      </c>
      <c r="E269" s="33" t="str">
        <f t="shared" si="166"/>
        <v>$E$155</v>
      </c>
      <c r="F269" s="33" t="str">
        <f t="shared" si="166"/>
        <v>$F$155</v>
      </c>
      <c r="G269" s="33" t="str">
        <f t="shared" si="166"/>
        <v>$G$155</v>
      </c>
      <c r="H269" s="33" t="str">
        <f t="shared" si="166"/>
        <v>$H$155</v>
      </c>
      <c r="I269" s="33" t="str">
        <f t="shared" si="166"/>
        <v>$I$155</v>
      </c>
      <c r="J269" s="33" t="str">
        <f t="shared" si="166"/>
        <v>$J$155</v>
      </c>
      <c r="K269" s="33" t="str">
        <f t="shared" si="166"/>
        <v>$K$155</v>
      </c>
      <c r="L269" s="33" t="str">
        <f t="shared" si="166"/>
        <v>$L$155</v>
      </c>
      <c r="M269" s="33" t="str">
        <f t="shared" si="166"/>
        <v>$M$155</v>
      </c>
      <c r="N269" s="33" t="str">
        <f t="shared" si="166"/>
        <v>$N$155</v>
      </c>
      <c r="O269" s="33" t="str">
        <f t="shared" si="166"/>
        <v>$O$155</v>
      </c>
      <c r="P269" s="33" t="str">
        <f t="shared" si="166"/>
        <v>$P$155</v>
      </c>
      <c r="Q269" s="33" t="str">
        <f t="shared" si="166"/>
        <v>$Q$155</v>
      </c>
      <c r="R269" s="33" t="str">
        <f t="shared" si="166"/>
        <v>$R$155</v>
      </c>
      <c r="S269" s="33" t="str">
        <f t="shared" si="166"/>
        <v>$S$155</v>
      </c>
      <c r="T269" s="33" t="str">
        <f t="shared" si="166"/>
        <v>$T$155</v>
      </c>
      <c r="U269" s="33" t="str">
        <f t="shared" si="166"/>
        <v>$U$155</v>
      </c>
      <c r="V269" s="33" t="str">
        <f t="shared" si="166"/>
        <v>$V$155</v>
      </c>
      <c r="W269" s="33" t="str">
        <f t="shared" si="166"/>
        <v>$W$155</v>
      </c>
      <c r="X269" s="33" t="str">
        <f t="shared" si="166"/>
        <v>$X$155</v>
      </c>
      <c r="Y269" s="33" t="str">
        <f t="shared" si="166"/>
        <v>$Y$155</v>
      </c>
      <c r="Z269" s="33" t="str">
        <f t="shared" si="166"/>
        <v>$Z$155</v>
      </c>
      <c r="AA269" s="33" t="str">
        <f t="shared" si="166"/>
        <v>$AA$155</v>
      </c>
      <c r="AB269" s="33" t="str">
        <f t="shared" si="166"/>
        <v>$AB$155</v>
      </c>
      <c r="AC269" s="33" t="str">
        <f t="shared" si="166"/>
        <v>$AC$155</v>
      </c>
      <c r="AD269" s="33" t="str">
        <f t="shared" si="166"/>
        <v>$AD$155</v>
      </c>
      <c r="AE269" s="33" t="str">
        <f t="shared" si="166"/>
        <v>$AE$155</v>
      </c>
      <c r="AF269" s="33" t="str">
        <f t="shared" si="166"/>
        <v>$AF$155</v>
      </c>
      <c r="AG269" s="33" t="str">
        <f t="shared" si="166"/>
        <v>$AG$155</v>
      </c>
      <c r="AH269" s="33" t="str">
        <f t="shared" si="166"/>
        <v>$AH$155</v>
      </c>
      <c r="AI269" s="33" t="str">
        <f t="shared" si="166"/>
        <v>$AI$155</v>
      </c>
      <c r="AJ269" s="33" t="str">
        <f t="shared" si="166"/>
        <v>$AJ$155</v>
      </c>
      <c r="AK269" s="33" t="str">
        <f t="shared" si="166"/>
        <v>$AK$155</v>
      </c>
      <c r="AL269" s="33" t="str">
        <f t="shared" si="166"/>
        <v>$AL$155</v>
      </c>
      <c r="AM269" s="33" t="str">
        <f t="shared" si="166"/>
        <v>$AM$155</v>
      </c>
      <c r="AN269" s="33" t="str">
        <f t="shared" si="166"/>
        <v>$AN$155</v>
      </c>
      <c r="AO269" s="33" t="str">
        <f t="shared" si="166"/>
        <v>$AO$155</v>
      </c>
      <c r="AP269" s="33" t="str">
        <f t="shared" si="166"/>
        <v>$AP$155</v>
      </c>
      <c r="AQ269" s="33" t="str">
        <f t="shared" si="166"/>
        <v>$AQ$155</v>
      </c>
      <c r="AR269" s="33" t="str">
        <f t="shared" si="166"/>
        <v>$AR$155</v>
      </c>
      <c r="AS269" s="33" t="str">
        <f t="shared" si="166"/>
        <v>$AS$155</v>
      </c>
      <c r="AT269" s="33" t="str">
        <f t="shared" si="166"/>
        <v>$AT$155</v>
      </c>
      <c r="AU269" s="33" t="str">
        <f t="shared" si="166"/>
        <v>$AU$155</v>
      </c>
      <c r="AV269" s="33" t="str">
        <f t="shared" si="166"/>
        <v>$AV$155</v>
      </c>
      <c r="AW269" s="33" t="str">
        <f t="shared" si="166"/>
        <v>$AW$155</v>
      </c>
      <c r="AX269" s="33" t="str">
        <f t="shared" si="166"/>
        <v>$AX$155</v>
      </c>
      <c r="AY269" s="33" t="str">
        <f t="shared" si="166"/>
        <v>$AY$155</v>
      </c>
      <c r="AZ269" s="33" t="str">
        <f t="shared" si="166"/>
        <v>$AZ$155</v>
      </c>
      <c r="BA269" s="33" t="str">
        <f t="shared" si="166"/>
        <v>$BA$155</v>
      </c>
      <c r="BB269" s="33" t="str">
        <f t="shared" si="166"/>
        <v>$BB$155</v>
      </c>
      <c r="BC269" s="33" t="str">
        <f t="shared" si="166"/>
        <v>$BC$155</v>
      </c>
      <c r="BD269" s="33" t="str">
        <f t="shared" si="166"/>
        <v>$BD$155</v>
      </c>
      <c r="BE269" s="33" t="str">
        <f t="shared" si="166"/>
        <v>$BE$155</v>
      </c>
      <c r="BF269" s="33" t="str">
        <f t="shared" si="166"/>
        <v>$BF$155</v>
      </c>
      <c r="BG269" s="33" t="str">
        <f t="shared" si="166"/>
        <v>$BG$155</v>
      </c>
      <c r="BH269" s="33" t="str">
        <f t="shared" si="166"/>
        <v>$BH$155</v>
      </c>
      <c r="BI269" s="33" t="str">
        <f t="shared" si="166"/>
        <v>$BI$155</v>
      </c>
    </row>
    <row r="270" spans="1:61" x14ac:dyDescent="0.3">
      <c r="A270" s="31">
        <v>174</v>
      </c>
      <c r="B270" s="33" t="str">
        <f>ADDRESS($A$270,COLUMN(B271))</f>
        <v>$B$174</v>
      </c>
      <c r="C270" s="33" t="str">
        <f t="shared" ref="C270:BI270" si="167">ADDRESS($A$270,COLUMN(C271))</f>
        <v>$C$174</v>
      </c>
      <c r="D270" s="33" t="str">
        <f t="shared" si="167"/>
        <v>$D$174</v>
      </c>
      <c r="E270" s="33" t="str">
        <f t="shared" si="167"/>
        <v>$E$174</v>
      </c>
      <c r="F270" s="33" t="str">
        <f t="shared" si="167"/>
        <v>$F$174</v>
      </c>
      <c r="G270" s="33" t="str">
        <f t="shared" si="167"/>
        <v>$G$174</v>
      </c>
      <c r="H270" s="33" t="str">
        <f t="shared" si="167"/>
        <v>$H$174</v>
      </c>
      <c r="I270" s="33" t="str">
        <f t="shared" si="167"/>
        <v>$I$174</v>
      </c>
      <c r="J270" s="33" t="str">
        <f t="shared" si="167"/>
        <v>$J$174</v>
      </c>
      <c r="K270" s="33" t="str">
        <f t="shared" si="167"/>
        <v>$K$174</v>
      </c>
      <c r="L270" s="33" t="str">
        <f t="shared" si="167"/>
        <v>$L$174</v>
      </c>
      <c r="M270" s="33" t="str">
        <f t="shared" si="167"/>
        <v>$M$174</v>
      </c>
      <c r="N270" s="33" t="str">
        <f t="shared" si="167"/>
        <v>$N$174</v>
      </c>
      <c r="O270" s="33" t="str">
        <f t="shared" si="167"/>
        <v>$O$174</v>
      </c>
      <c r="P270" s="33" t="str">
        <f t="shared" si="167"/>
        <v>$P$174</v>
      </c>
      <c r="Q270" s="33" t="str">
        <f t="shared" si="167"/>
        <v>$Q$174</v>
      </c>
      <c r="R270" s="33" t="str">
        <f t="shared" si="167"/>
        <v>$R$174</v>
      </c>
      <c r="S270" s="33" t="str">
        <f t="shared" si="167"/>
        <v>$S$174</v>
      </c>
      <c r="T270" s="33" t="str">
        <f t="shared" si="167"/>
        <v>$T$174</v>
      </c>
      <c r="U270" s="33" t="str">
        <f t="shared" si="167"/>
        <v>$U$174</v>
      </c>
      <c r="V270" s="33" t="str">
        <f t="shared" si="167"/>
        <v>$V$174</v>
      </c>
      <c r="W270" s="33" t="str">
        <f t="shared" si="167"/>
        <v>$W$174</v>
      </c>
      <c r="X270" s="33" t="str">
        <f t="shared" si="167"/>
        <v>$X$174</v>
      </c>
      <c r="Y270" s="33" t="str">
        <f t="shared" si="167"/>
        <v>$Y$174</v>
      </c>
      <c r="Z270" s="33" t="str">
        <f t="shared" si="167"/>
        <v>$Z$174</v>
      </c>
      <c r="AA270" s="33" t="str">
        <f t="shared" si="167"/>
        <v>$AA$174</v>
      </c>
      <c r="AB270" s="33" t="str">
        <f t="shared" si="167"/>
        <v>$AB$174</v>
      </c>
      <c r="AC270" s="33" t="str">
        <f t="shared" si="167"/>
        <v>$AC$174</v>
      </c>
      <c r="AD270" s="33" t="str">
        <f t="shared" si="167"/>
        <v>$AD$174</v>
      </c>
      <c r="AE270" s="33" t="str">
        <f t="shared" si="167"/>
        <v>$AE$174</v>
      </c>
      <c r="AF270" s="33" t="str">
        <f t="shared" si="167"/>
        <v>$AF$174</v>
      </c>
      <c r="AG270" s="33" t="str">
        <f t="shared" si="167"/>
        <v>$AG$174</v>
      </c>
      <c r="AH270" s="33" t="str">
        <f t="shared" si="167"/>
        <v>$AH$174</v>
      </c>
      <c r="AI270" s="33" t="str">
        <f t="shared" si="167"/>
        <v>$AI$174</v>
      </c>
      <c r="AJ270" s="33" t="str">
        <f t="shared" si="167"/>
        <v>$AJ$174</v>
      </c>
      <c r="AK270" s="33" t="str">
        <f t="shared" si="167"/>
        <v>$AK$174</v>
      </c>
      <c r="AL270" s="33" t="str">
        <f t="shared" si="167"/>
        <v>$AL$174</v>
      </c>
      <c r="AM270" s="33" t="str">
        <f t="shared" si="167"/>
        <v>$AM$174</v>
      </c>
      <c r="AN270" s="33" t="str">
        <f t="shared" si="167"/>
        <v>$AN$174</v>
      </c>
      <c r="AO270" s="33" t="str">
        <f t="shared" si="167"/>
        <v>$AO$174</v>
      </c>
      <c r="AP270" s="33" t="str">
        <f t="shared" si="167"/>
        <v>$AP$174</v>
      </c>
      <c r="AQ270" s="33" t="str">
        <f t="shared" si="167"/>
        <v>$AQ$174</v>
      </c>
      <c r="AR270" s="33" t="str">
        <f t="shared" si="167"/>
        <v>$AR$174</v>
      </c>
      <c r="AS270" s="33" t="str">
        <f t="shared" si="167"/>
        <v>$AS$174</v>
      </c>
      <c r="AT270" s="33" t="str">
        <f t="shared" si="167"/>
        <v>$AT$174</v>
      </c>
      <c r="AU270" s="33" t="str">
        <f t="shared" si="167"/>
        <v>$AU$174</v>
      </c>
      <c r="AV270" s="33" t="str">
        <f t="shared" si="167"/>
        <v>$AV$174</v>
      </c>
      <c r="AW270" s="33" t="str">
        <f t="shared" si="167"/>
        <v>$AW$174</v>
      </c>
      <c r="AX270" s="33" t="str">
        <f t="shared" si="167"/>
        <v>$AX$174</v>
      </c>
      <c r="AY270" s="33" t="str">
        <f t="shared" si="167"/>
        <v>$AY$174</v>
      </c>
      <c r="AZ270" s="33" t="str">
        <f t="shared" si="167"/>
        <v>$AZ$174</v>
      </c>
      <c r="BA270" s="33" t="str">
        <f t="shared" si="167"/>
        <v>$BA$174</v>
      </c>
      <c r="BB270" s="33" t="str">
        <f t="shared" si="167"/>
        <v>$BB$174</v>
      </c>
      <c r="BC270" s="33" t="str">
        <f t="shared" si="167"/>
        <v>$BC$174</v>
      </c>
      <c r="BD270" s="33" t="str">
        <f t="shared" si="167"/>
        <v>$BD$174</v>
      </c>
      <c r="BE270" s="33" t="str">
        <f t="shared" si="167"/>
        <v>$BE$174</v>
      </c>
      <c r="BF270" s="33" t="str">
        <f t="shared" si="167"/>
        <v>$BF$174</v>
      </c>
      <c r="BG270" s="33" t="str">
        <f t="shared" si="167"/>
        <v>$BG$174</v>
      </c>
      <c r="BH270" s="33" t="str">
        <f t="shared" si="167"/>
        <v>$BH$174</v>
      </c>
      <c r="BI270" s="33" t="str">
        <f t="shared" si="167"/>
        <v>$BI$174</v>
      </c>
    </row>
    <row r="271" spans="1:61" ht="32" x14ac:dyDescent="0.3">
      <c r="A271" s="27" t="s">
        <v>797</v>
      </c>
      <c r="B271" s="35" t="str">
        <f>B1</f>
        <v>OVERALL
CLASS</v>
      </c>
      <c r="C271" s="34" t="str">
        <f t="shared" ref="C271:BI271" si="168">C1</f>
        <v>Sc. Upd. Period
(SUP) Class</v>
      </c>
      <c r="D271" s="34" t="str">
        <f t="shared" si="168"/>
        <v>Line Vol. of 
Change Class</v>
      </c>
      <c r="E271" s="34" t="str">
        <f t="shared" si="168"/>
        <v>Line Shape</v>
      </c>
      <c r="F271" s="34" t="str">
        <f t="shared" si="168"/>
        <v>#Active 
commits</v>
      </c>
      <c r="G271" s="34" t="str">
        <f t="shared" si="168"/>
        <v>Acommit
Class</v>
      </c>
      <c r="H271" s="34" t="str">
        <f t="shared" si="168"/>
        <v>#Areeds
postV0</v>
      </c>
      <c r="I271" s="34" t="str">
        <f t="shared" si="168"/>
        <v xml:space="preserve">AReed
CLASS </v>
      </c>
      <c r="J271" s="34" t="str">
        <f t="shared" si="168"/>
        <v>#ATurf
postV0</v>
      </c>
      <c r="K271" s="34" t="str">
        <f t="shared" si="168"/>
        <v>ATurf 
CLASS</v>
      </c>
      <c r="L271" s="34" t="str">
        <f t="shared" si="168"/>
        <v>Turf
Ratio</v>
      </c>
      <c r="M271" s="34" t="str">
        <f t="shared" si="168"/>
        <v>Over SUP as
human time</v>
      </c>
      <c r="N271" s="34" t="str">
        <f t="shared" si="168"/>
        <v>Turf absence /
presence</v>
      </c>
      <c r="O271" s="34" t="str">
        <f t="shared" si="168"/>
        <v>Exceptions?</v>
      </c>
      <c r="P271" s="34" t="str">
        <f t="shared" si="168"/>
        <v>Presence of 
idle periods?</v>
      </c>
      <c r="Q271" s="34" t="str">
        <f t="shared" si="168"/>
        <v>Overall Description</v>
      </c>
      <c r="R271" s="34" t="str">
        <f t="shared" si="168"/>
        <v>Activity Class</v>
      </c>
      <c r="S271" s="34" t="str">
        <f t="shared" si="168"/>
        <v>HB Bias Class
(Exp or Mntnc?)</v>
      </c>
      <c r="T271" s="34" t="str">
        <f t="shared" si="168"/>
        <v>DurationInDays</v>
      </c>
      <c r="U271" s="34" t="str">
        <f t="shared" si="168"/>
        <v>DurationInMonths</v>
      </c>
      <c r="V271" s="34" t="str">
        <f t="shared" si="168"/>
        <v>DurationInYears</v>
      </c>
      <c r="W271" s="34" t="str">
        <f t="shared" si="168"/>
        <v>#Commits</v>
      </c>
      <c r="X271" s="34" t="str">
        <f t="shared" si="168"/>
        <v>ActiveCommitRatio</v>
      </c>
      <c r="Y271" s="34" t="str">
        <f t="shared" si="168"/>
        <v>#Tables@Start</v>
      </c>
      <c r="Z271" s="34" t="str">
        <f t="shared" si="168"/>
        <v>#Tables@End</v>
      </c>
      <c r="AA271" s="34" t="str">
        <f t="shared" si="168"/>
        <v>#Attrs@Start</v>
      </c>
      <c r="AB271" s="34" t="str">
        <f t="shared" si="168"/>
        <v>#Attrs@End</v>
      </c>
      <c r="AC271" s="34" t="str">
        <f t="shared" si="168"/>
        <v>TotalTableInsertions</v>
      </c>
      <c r="AD271" s="34" t="str">
        <f t="shared" si="168"/>
        <v>TotalTableDeletions</v>
      </c>
      <c r="AE271" s="34" t="str">
        <f t="shared" si="168"/>
        <v>TotalAttrInsWithTableIns</v>
      </c>
      <c r="AF271" s="34" t="str">
        <f t="shared" si="168"/>
        <v>TotalAttrbDelWithTableDel</v>
      </c>
      <c r="AG271" s="34" t="str">
        <f t="shared" si="168"/>
        <v>TotalAttrInjected</v>
      </c>
      <c r="AH271" s="34" t="str">
        <f t="shared" si="168"/>
        <v>TotalAttrEjected</v>
      </c>
      <c r="AI271" s="34" t="str">
        <f t="shared" si="168"/>
        <v>TatalAttrWithTypeUpd</v>
      </c>
      <c r="AJ271" s="34" t="str">
        <f t="shared" si="168"/>
        <v>TotalAttrInPKUpd</v>
      </c>
      <c r="AK271" s="34" t="str">
        <f t="shared" si="168"/>
        <v>TotalExpansion</v>
      </c>
      <c r="AL271" s="34" t="str">
        <f t="shared" si="168"/>
        <v>TotalMaintenance</v>
      </c>
      <c r="AM271" s="34" t="str">
        <f t="shared" si="168"/>
        <v>TotalActivity</v>
      </c>
      <c r="AN271" s="34" t="str">
        <f t="shared" si="168"/>
        <v>ExpansionRatePerCommit</v>
      </c>
      <c r="AO271" s="34" t="str">
        <f t="shared" si="168"/>
        <v>ExpansionRatePerMonth</v>
      </c>
      <c r="AP271" s="34" t="str">
        <f t="shared" si="168"/>
        <v>ExpansionRatePeryear</v>
      </c>
      <c r="AQ271" s="34" t="str">
        <f t="shared" si="168"/>
        <v>MaintenanceRatePerCommit</v>
      </c>
      <c r="AR271" s="34" t="str">
        <f t="shared" si="168"/>
        <v>MaintenanceRatePerMonth</v>
      </c>
      <c r="AS271" s="34" t="str">
        <f t="shared" si="168"/>
        <v>MaintenanceRatePeryear</v>
      </c>
      <c r="AT271" s="34" t="str">
        <f t="shared" si="168"/>
        <v>TotalActivityRatePerCommit</v>
      </c>
      <c r="AU271" s="34" t="str">
        <f t="shared" si="168"/>
        <v>TotalActivityPerDay</v>
      </c>
      <c r="AV271" s="34" t="str">
        <f t="shared" si="168"/>
        <v>TotalActivityRatePerMonth</v>
      </c>
      <c r="AW271" s="34" t="str">
        <f t="shared" si="168"/>
        <v>TotalAttrActivityRatePeryear</v>
      </c>
      <c r="AX271" s="34" t="str">
        <f t="shared" si="168"/>
        <v>ResizingRatio</v>
      </c>
      <c r="AY271" s="34" t="str">
        <f t="shared" si="168"/>
        <v>Bias</v>
      </c>
      <c r="AZ271" s="34" t="str">
        <f t="shared" si="168"/>
        <v>Acommits/Month</v>
      </c>
      <c r="BA271" s="34" t="str">
        <f t="shared" si="168"/>
        <v>Commits
/Month</v>
      </c>
      <c r="BB271" s="34" t="str">
        <f t="shared" si="168"/>
        <v>Project #Commits</v>
      </c>
      <c r="BC271" s="34" t="str">
        <f t="shared" si="168"/>
        <v>Project FileUpds</v>
      </c>
      <c r="BD271" s="34" t="str">
        <f t="shared" si="168"/>
        <v>Project Start Date UTC</v>
      </c>
      <c r="BE271" s="34" t="str">
        <f t="shared" si="168"/>
        <v>Project End Date UTC</v>
      </c>
      <c r="BF271" s="34" t="str">
        <f t="shared" si="168"/>
        <v>(PUP) Project Upd Period Days</v>
      </c>
      <c r="BG271" s="34" t="str">
        <f t="shared" si="168"/>
        <v>Project Upd Period Months</v>
      </c>
      <c r="BH271" s="34" t="str">
        <f t="shared" si="168"/>
        <v>SUP_PUP_Ratio</v>
      </c>
      <c r="BI271" s="34" t="str">
        <f t="shared" si="168"/>
        <v>SchemaToPrjCommits</v>
      </c>
    </row>
    <row r="272" spans="1:61" x14ac:dyDescent="0.3">
      <c r="A272" s="27" t="s">
        <v>267</v>
      </c>
      <c r="F272" s="36">
        <f t="shared" ref="F272" ca="1" si="169">AVERAGE(INDIRECT(CONCATENATE(F269,":",F270)))</f>
        <v>6.3</v>
      </c>
      <c r="G272" s="36"/>
      <c r="H272" s="36">
        <f t="shared" ref="H272" ca="1" si="170">AVERAGE(INDIRECT(CONCATENATE(H269,":",H270)))</f>
        <v>1.4</v>
      </c>
      <c r="I272" s="36"/>
      <c r="J272" s="36">
        <f t="shared" ref="J272" ca="1" si="171">AVERAGE(INDIRECT(CONCATENATE(J269,":",J270)))</f>
        <v>4.9000000000000004</v>
      </c>
      <c r="K272" s="36"/>
      <c r="L272" s="36"/>
      <c r="M272" s="36"/>
      <c r="N272" s="36"/>
      <c r="O272" s="36"/>
      <c r="P272" s="36"/>
      <c r="Q272" s="36"/>
      <c r="R272" s="36"/>
      <c r="S272" s="36"/>
      <c r="T272" s="36">
        <f t="shared" ref="T272:BC272" ca="1" si="172">AVERAGE(INDIRECT(CONCATENATE(T269,":",T270)))</f>
        <v>620.29999999999995</v>
      </c>
      <c r="U272" s="36">
        <f t="shared" ca="1" si="172"/>
        <v>21.05</v>
      </c>
      <c r="V272" s="36">
        <f t="shared" ca="1" si="172"/>
        <v>2.4</v>
      </c>
      <c r="W272" s="36">
        <f t="shared" ca="1" si="172"/>
        <v>11.55</v>
      </c>
      <c r="X272" s="36">
        <f t="shared" ca="1" si="172"/>
        <v>0.56952686975906786</v>
      </c>
      <c r="Y272" s="36">
        <f t="shared" ca="1" si="172"/>
        <v>8.9</v>
      </c>
      <c r="Z272" s="36">
        <f t="shared" ca="1" si="172"/>
        <v>11.15</v>
      </c>
      <c r="AA272" s="36">
        <f t="shared" ca="1" si="172"/>
        <v>55.85</v>
      </c>
      <c r="AB272" s="36">
        <f t="shared" ca="1" si="172"/>
        <v>77.2</v>
      </c>
      <c r="AC272" s="36">
        <f t="shared" ca="1" si="172"/>
        <v>6.7</v>
      </c>
      <c r="AD272" s="36">
        <f t="shared" ca="1" si="172"/>
        <v>4.45</v>
      </c>
      <c r="AE272" s="36">
        <f t="shared" ca="1" si="172"/>
        <v>46.75</v>
      </c>
      <c r="AF272" s="36">
        <f t="shared" ca="1" si="172"/>
        <v>28.85</v>
      </c>
      <c r="AG272" s="36">
        <f t="shared" ca="1" si="172"/>
        <v>10.4</v>
      </c>
      <c r="AH272" s="36">
        <f t="shared" ca="1" si="172"/>
        <v>6.95</v>
      </c>
      <c r="AI272" s="36">
        <f t="shared" ca="1" si="172"/>
        <v>9.85</v>
      </c>
      <c r="AJ272" s="36">
        <f t="shared" ca="1" si="172"/>
        <v>2.35</v>
      </c>
      <c r="AK272" s="36">
        <f t="shared" ca="1" si="172"/>
        <v>57.15</v>
      </c>
      <c r="AL272" s="36">
        <f t="shared" ca="1" si="172"/>
        <v>48</v>
      </c>
      <c r="AM272" s="36">
        <f t="shared" ca="1" si="172"/>
        <v>105.15</v>
      </c>
      <c r="AN272" s="36">
        <f t="shared" ca="1" si="172"/>
        <v>5.0012306752844617</v>
      </c>
      <c r="AO272" s="36">
        <f t="shared" ca="1" si="172"/>
        <v>9.1408131282011738</v>
      </c>
      <c r="AP272" s="36">
        <f t="shared" ca="1" si="172"/>
        <v>31.740833333333331</v>
      </c>
      <c r="AQ272" s="36">
        <f t="shared" ca="1" si="172"/>
        <v>4.2347922949083854</v>
      </c>
      <c r="AR272" s="36">
        <f t="shared" ca="1" si="172"/>
        <v>8.1251876913358423</v>
      </c>
      <c r="AS272" s="36">
        <f t="shared" ca="1" si="172"/>
        <v>27.649166666666666</v>
      </c>
      <c r="AT272" s="36">
        <f t="shared" ca="1" si="172"/>
        <v>9.2360229701928507</v>
      </c>
      <c r="AU272" s="36">
        <f t="shared" ca="1" si="172"/>
        <v>1.2221273055867559</v>
      </c>
      <c r="AV272" s="36">
        <f t="shared" ca="1" si="172"/>
        <v>17.266000819537016</v>
      </c>
      <c r="AW272" s="36">
        <f t="shared" ca="1" si="172"/>
        <v>59.389999999999986</v>
      </c>
      <c r="AX272" s="36">
        <f t="shared" ca="1" si="172"/>
        <v>1.5882117718882403</v>
      </c>
      <c r="AY272" s="36">
        <f t="shared" ca="1" si="172"/>
        <v>0.5420172838698083</v>
      </c>
      <c r="AZ272" s="36">
        <f t="shared" ca="1" si="172"/>
        <v>1.5087581268262704</v>
      </c>
      <c r="BA272" s="36">
        <f t="shared" ca="1" si="172"/>
        <v>2.5594895111890321</v>
      </c>
      <c r="BB272" s="36">
        <f t="shared" ca="1" si="172"/>
        <v>545.25</v>
      </c>
      <c r="BC272" s="36">
        <f t="shared" ca="1" si="172"/>
        <v>3926.45</v>
      </c>
      <c r="BD272" s="36"/>
      <c r="BE272" s="36"/>
      <c r="BF272" s="36">
        <f t="shared" ref="BF272:BI272" ca="1" si="173">AVERAGE(INDIRECT(CONCATENATE(BF269,":",BF270)))</f>
        <v>1087.25</v>
      </c>
      <c r="BG272" s="36">
        <f t="shared" ca="1" si="173"/>
        <v>35.25</v>
      </c>
      <c r="BH272" s="36">
        <f t="shared" ca="1" si="173"/>
        <v>0.52013113905116459</v>
      </c>
      <c r="BI272" s="36">
        <f t="shared" ca="1" si="173"/>
        <v>6.3039835263202823E-2</v>
      </c>
    </row>
    <row r="273" spans="1:61" ht="14.5" x14ac:dyDescent="0.35">
      <c r="A273" s="37" t="s">
        <v>268</v>
      </c>
      <c r="F273" s="38">
        <f t="shared" ref="F273" ca="1" si="174">COUNT(INDIRECT(CONCATENATE(F269,":",F270)))</f>
        <v>20</v>
      </c>
      <c r="G273" s="38"/>
      <c r="H273" s="38">
        <f t="shared" ref="H273" ca="1" si="175">COUNT(INDIRECT(CONCATENATE(H269,":",H270)))</f>
        <v>20</v>
      </c>
      <c r="I273" s="38"/>
      <c r="J273" s="38">
        <f t="shared" ref="J273" ca="1" si="176">COUNT(INDIRECT(CONCATENATE(J269,":",J270)))</f>
        <v>20</v>
      </c>
      <c r="K273" s="38"/>
      <c r="L273" s="38"/>
      <c r="M273" s="38"/>
      <c r="N273" s="38"/>
      <c r="O273" s="38"/>
      <c r="P273" s="38"/>
      <c r="Q273" s="38"/>
      <c r="R273" s="38"/>
      <c r="S273" s="38"/>
      <c r="T273" s="38">
        <f t="shared" ref="T273:BC273" ca="1" si="177">COUNT(INDIRECT(CONCATENATE(T269,":",T270)))</f>
        <v>20</v>
      </c>
      <c r="U273" s="38">
        <f t="shared" ca="1" si="177"/>
        <v>20</v>
      </c>
      <c r="V273" s="38">
        <f t="shared" ca="1" si="177"/>
        <v>20</v>
      </c>
      <c r="W273" s="38">
        <f t="shared" ca="1" si="177"/>
        <v>20</v>
      </c>
      <c r="X273" s="38">
        <f t="shared" ca="1" si="177"/>
        <v>20</v>
      </c>
      <c r="Y273" s="38">
        <f t="shared" ca="1" si="177"/>
        <v>20</v>
      </c>
      <c r="Z273" s="38">
        <f t="shared" ca="1" si="177"/>
        <v>20</v>
      </c>
      <c r="AA273" s="38">
        <f t="shared" ca="1" si="177"/>
        <v>20</v>
      </c>
      <c r="AB273" s="38">
        <f t="shared" ca="1" si="177"/>
        <v>20</v>
      </c>
      <c r="AC273" s="38">
        <f t="shared" ca="1" si="177"/>
        <v>20</v>
      </c>
      <c r="AD273" s="38">
        <f t="shared" ca="1" si="177"/>
        <v>20</v>
      </c>
      <c r="AE273" s="38">
        <f t="shared" ca="1" si="177"/>
        <v>20</v>
      </c>
      <c r="AF273" s="38">
        <f t="shared" ca="1" si="177"/>
        <v>20</v>
      </c>
      <c r="AG273" s="38">
        <f t="shared" ca="1" si="177"/>
        <v>20</v>
      </c>
      <c r="AH273" s="38">
        <f t="shared" ca="1" si="177"/>
        <v>20</v>
      </c>
      <c r="AI273" s="38">
        <f t="shared" ca="1" si="177"/>
        <v>20</v>
      </c>
      <c r="AJ273" s="38">
        <f t="shared" ca="1" si="177"/>
        <v>20</v>
      </c>
      <c r="AK273" s="38">
        <f t="shared" ca="1" si="177"/>
        <v>20</v>
      </c>
      <c r="AL273" s="38">
        <f t="shared" ca="1" si="177"/>
        <v>20</v>
      </c>
      <c r="AM273" s="38">
        <f t="shared" ca="1" si="177"/>
        <v>20</v>
      </c>
      <c r="AN273" s="38">
        <f t="shared" ca="1" si="177"/>
        <v>20</v>
      </c>
      <c r="AO273" s="38">
        <f t="shared" ca="1" si="177"/>
        <v>20</v>
      </c>
      <c r="AP273" s="38">
        <f t="shared" ca="1" si="177"/>
        <v>20</v>
      </c>
      <c r="AQ273" s="38">
        <f t="shared" ca="1" si="177"/>
        <v>20</v>
      </c>
      <c r="AR273" s="38">
        <f t="shared" ca="1" si="177"/>
        <v>20</v>
      </c>
      <c r="AS273" s="38">
        <f t="shared" ca="1" si="177"/>
        <v>20</v>
      </c>
      <c r="AT273" s="38">
        <f t="shared" ca="1" si="177"/>
        <v>20</v>
      </c>
      <c r="AU273" s="38">
        <f t="shared" ca="1" si="177"/>
        <v>20</v>
      </c>
      <c r="AV273" s="38">
        <f t="shared" ca="1" si="177"/>
        <v>20</v>
      </c>
      <c r="AW273" s="38">
        <f t="shared" ca="1" si="177"/>
        <v>20</v>
      </c>
      <c r="AX273" s="38">
        <f t="shared" ca="1" si="177"/>
        <v>20</v>
      </c>
      <c r="AY273" s="38">
        <f t="shared" ca="1" si="177"/>
        <v>20</v>
      </c>
      <c r="AZ273" s="38">
        <f t="shared" ca="1" si="177"/>
        <v>20</v>
      </c>
      <c r="BA273" s="38">
        <f t="shared" ca="1" si="177"/>
        <v>20</v>
      </c>
      <c r="BB273" s="38">
        <f t="shared" ca="1" si="177"/>
        <v>20</v>
      </c>
      <c r="BC273" s="38">
        <f t="shared" ca="1" si="177"/>
        <v>20</v>
      </c>
      <c r="BD273" s="38"/>
      <c r="BE273" s="38"/>
      <c r="BF273" s="38">
        <f t="shared" ref="BF273:BI273" ca="1" si="178">COUNT(INDIRECT(CONCATENATE(BF269,":",BF270)))</f>
        <v>20</v>
      </c>
      <c r="BG273" s="38">
        <f t="shared" ca="1" si="178"/>
        <v>20</v>
      </c>
      <c r="BH273" s="38">
        <f t="shared" ca="1" si="178"/>
        <v>20</v>
      </c>
      <c r="BI273" s="38">
        <f t="shared" ca="1" si="178"/>
        <v>20</v>
      </c>
    </row>
    <row r="274" spans="1:61" x14ac:dyDescent="0.3">
      <c r="A274" s="27" t="s">
        <v>264</v>
      </c>
      <c r="F274" s="32">
        <f t="shared" ref="F274" ca="1" si="179">MAX(INDIRECT(CONCATENATE(F269,":",F270)))</f>
        <v>10</v>
      </c>
      <c r="G274" s="32"/>
      <c r="H274" s="32">
        <f t="shared" ref="H274" ca="1" si="180">MAX(INDIRECT(CONCATENATE(H269,":",H270)))</f>
        <v>2</v>
      </c>
      <c r="J274" s="32">
        <f t="shared" ref="J274" ca="1" si="181">MAX(INDIRECT(CONCATENATE(J269,":",J270)))</f>
        <v>9</v>
      </c>
      <c r="K274" s="32"/>
      <c r="L274" s="32"/>
      <c r="Q274" s="32"/>
      <c r="R274" s="32"/>
      <c r="S274" s="32"/>
      <c r="T274" s="32">
        <f t="shared" ref="T274:BC274" ca="1" si="182">MAX(INDIRECT(CONCATENATE(T269,":",T270)))</f>
        <v>1716</v>
      </c>
      <c r="U274" s="32">
        <f t="shared" ca="1" si="182"/>
        <v>57</v>
      </c>
      <c r="V274" s="32">
        <f t="shared" ca="1" si="182"/>
        <v>5</v>
      </c>
      <c r="W274" s="32">
        <f t="shared" ca="1" si="182"/>
        <v>19</v>
      </c>
      <c r="X274" s="32">
        <f t="shared" ca="1" si="182"/>
        <v>0.8</v>
      </c>
      <c r="Y274" s="32">
        <f t="shared" ca="1" si="182"/>
        <v>26</v>
      </c>
      <c r="Z274" s="32">
        <f t="shared" ca="1" si="182"/>
        <v>33</v>
      </c>
      <c r="AA274" s="32">
        <f t="shared" ca="1" si="182"/>
        <v>171</v>
      </c>
      <c r="AB274" s="32">
        <f t="shared" ca="1" si="182"/>
        <v>245</v>
      </c>
      <c r="AC274" s="32">
        <f t="shared" ca="1" si="182"/>
        <v>16</v>
      </c>
      <c r="AD274" s="32">
        <f t="shared" ca="1" si="182"/>
        <v>15</v>
      </c>
      <c r="AE274" s="32">
        <f t="shared" ca="1" si="182"/>
        <v>142</v>
      </c>
      <c r="AF274" s="32">
        <f t="shared" ca="1" si="182"/>
        <v>134</v>
      </c>
      <c r="AG274" s="32">
        <f t="shared" ca="1" si="182"/>
        <v>51</v>
      </c>
      <c r="AH274" s="32">
        <f t="shared" ca="1" si="182"/>
        <v>39</v>
      </c>
      <c r="AI274" s="32">
        <f t="shared" ca="1" si="182"/>
        <v>48</v>
      </c>
      <c r="AJ274" s="32">
        <f t="shared" ca="1" si="182"/>
        <v>38</v>
      </c>
      <c r="AK274" s="32">
        <f t="shared" ca="1" si="182"/>
        <v>146</v>
      </c>
      <c r="AL274" s="32">
        <f t="shared" ca="1" si="182"/>
        <v>169</v>
      </c>
      <c r="AM274" s="32">
        <f t="shared" ca="1" si="182"/>
        <v>315</v>
      </c>
      <c r="AN274" s="32">
        <f t="shared" ca="1" si="182"/>
        <v>15.7777777777777</v>
      </c>
      <c r="AO274" s="32">
        <f t="shared" ca="1" si="182"/>
        <v>42.5</v>
      </c>
      <c r="AP274" s="32">
        <f t="shared" ca="1" si="182"/>
        <v>146</v>
      </c>
      <c r="AQ274" s="32">
        <f t="shared" ca="1" si="182"/>
        <v>15.6666666666666</v>
      </c>
      <c r="AR274" s="32">
        <f t="shared" ca="1" si="182"/>
        <v>43</v>
      </c>
      <c r="AS274" s="32">
        <f t="shared" ca="1" si="182"/>
        <v>169</v>
      </c>
      <c r="AT274" s="32">
        <f t="shared" ca="1" si="182"/>
        <v>31.4444444444444</v>
      </c>
      <c r="AU274" s="32">
        <f t="shared" ca="1" si="182"/>
        <v>11</v>
      </c>
      <c r="AV274" s="32">
        <f t="shared" ca="1" si="182"/>
        <v>57</v>
      </c>
      <c r="AW274" s="32">
        <f t="shared" ca="1" si="182"/>
        <v>315</v>
      </c>
      <c r="AX274" s="32">
        <f t="shared" ca="1" si="182"/>
        <v>6.5</v>
      </c>
      <c r="AY274" s="32">
        <f t="shared" ca="1" si="182"/>
        <v>0.98837209302325579</v>
      </c>
      <c r="AZ274" s="32">
        <f t="shared" ca="1" si="182"/>
        <v>7</v>
      </c>
      <c r="BA274" s="32">
        <f t="shared" ca="1" si="182"/>
        <v>12</v>
      </c>
      <c r="BB274" s="32">
        <f t="shared" ca="1" si="182"/>
        <v>1661</v>
      </c>
      <c r="BC274" s="32">
        <f t="shared" ca="1" si="182"/>
        <v>18032</v>
      </c>
      <c r="BD274" s="32"/>
      <c r="BE274" s="32"/>
      <c r="BF274" s="32">
        <f t="shared" ref="BF274:BI274" ca="1" si="183">MAX(INDIRECT(CONCATENATE(BF269,":",BF270)))</f>
        <v>2889</v>
      </c>
      <c r="BG274" s="32">
        <f t="shared" ca="1" si="183"/>
        <v>94</v>
      </c>
      <c r="BH274" s="32">
        <f t="shared" ca="1" si="183"/>
        <v>0.9511472982975574</v>
      </c>
      <c r="BI274" s="32">
        <f t="shared" ca="1" si="183"/>
        <v>0.27906976744186046</v>
      </c>
    </row>
    <row r="275" spans="1:61" x14ac:dyDescent="0.3">
      <c r="A275" s="27" t="s">
        <v>269</v>
      </c>
      <c r="F275" s="36">
        <f t="shared" ref="F275" ca="1" si="184">MEDIAN(INDIRECT(CONCATENATE(F269,":",F270)))</f>
        <v>6.5</v>
      </c>
      <c r="G275" s="36"/>
      <c r="H275" s="36">
        <f t="shared" ref="H275" ca="1" si="185">MEDIAN(INDIRECT(CONCATENATE(H269,":",H270)))</f>
        <v>1</v>
      </c>
      <c r="I275" s="36"/>
      <c r="J275" s="36">
        <f t="shared" ref="J275" ca="1" si="186">MEDIAN(INDIRECT(CONCATENATE(J269,":",J270)))</f>
        <v>5</v>
      </c>
      <c r="K275" s="36"/>
      <c r="L275" s="36"/>
      <c r="M275" s="36"/>
      <c r="N275" s="36"/>
      <c r="O275" s="36"/>
      <c r="P275" s="36"/>
      <c r="Q275" s="36"/>
      <c r="R275" s="36"/>
      <c r="S275" s="36"/>
      <c r="T275" s="36">
        <f t="shared" ref="T275:BC275" ca="1" si="187">MEDIAN(INDIRECT(CONCATENATE(T269,":",T270)))</f>
        <v>523.5</v>
      </c>
      <c r="U275" s="36">
        <f t="shared" ca="1" si="187"/>
        <v>17.5</v>
      </c>
      <c r="V275" s="36">
        <f t="shared" ca="1" si="187"/>
        <v>2</v>
      </c>
      <c r="W275" s="36">
        <f t="shared" ca="1" si="187"/>
        <v>10.5</v>
      </c>
      <c r="X275" s="36">
        <f t="shared" ca="1" si="187"/>
        <v>0.5714285714285714</v>
      </c>
      <c r="Y275" s="36">
        <f t="shared" ca="1" si="187"/>
        <v>8</v>
      </c>
      <c r="Z275" s="36">
        <f t="shared" ca="1" si="187"/>
        <v>10</v>
      </c>
      <c r="AA275" s="36">
        <f t="shared" ca="1" si="187"/>
        <v>51.5</v>
      </c>
      <c r="AB275" s="36">
        <f t="shared" ca="1" si="187"/>
        <v>67.5</v>
      </c>
      <c r="AC275" s="36">
        <f t="shared" ca="1" si="187"/>
        <v>4.5</v>
      </c>
      <c r="AD275" s="36">
        <f t="shared" ca="1" si="187"/>
        <v>2.5</v>
      </c>
      <c r="AE275" s="36">
        <f t="shared" ca="1" si="187"/>
        <v>22.5</v>
      </c>
      <c r="AF275" s="36">
        <f t="shared" ca="1" si="187"/>
        <v>15</v>
      </c>
      <c r="AG275" s="36">
        <f t="shared" ca="1" si="187"/>
        <v>9</v>
      </c>
      <c r="AH275" s="36">
        <f t="shared" ca="1" si="187"/>
        <v>3</v>
      </c>
      <c r="AI275" s="36">
        <f t="shared" ca="1" si="187"/>
        <v>5</v>
      </c>
      <c r="AJ275" s="36">
        <f t="shared" ca="1" si="187"/>
        <v>0</v>
      </c>
      <c r="AK275" s="36">
        <f t="shared" ca="1" si="187"/>
        <v>31.5</v>
      </c>
      <c r="AL275" s="36">
        <f t="shared" ca="1" si="187"/>
        <v>37.5</v>
      </c>
      <c r="AM275" s="36">
        <f t="shared" ca="1" si="187"/>
        <v>71</v>
      </c>
      <c r="AN275" s="36">
        <f t="shared" ca="1" si="187"/>
        <v>3.5110294117647047</v>
      </c>
      <c r="AO275" s="36">
        <f t="shared" ca="1" si="187"/>
        <v>3.1666666666666652</v>
      </c>
      <c r="AP275" s="36">
        <f t="shared" ca="1" si="187"/>
        <v>27.2</v>
      </c>
      <c r="AQ275" s="36">
        <f t="shared" ca="1" si="187"/>
        <v>3.3428571428571399</v>
      </c>
      <c r="AR275" s="36">
        <f t="shared" ca="1" si="187"/>
        <v>2.4373315363881352</v>
      </c>
      <c r="AS275" s="36">
        <f t="shared" ca="1" si="187"/>
        <v>19.8333333333333</v>
      </c>
      <c r="AT275" s="36">
        <f t="shared" ca="1" si="187"/>
        <v>7.2249999999999996</v>
      </c>
      <c r="AU275" s="36">
        <f t="shared" ca="1" si="187"/>
        <v>0.24547486081443926</v>
      </c>
      <c r="AV275" s="36">
        <f t="shared" ca="1" si="187"/>
        <v>7.2129629629629601</v>
      </c>
      <c r="AW275" s="36">
        <f t="shared" ca="1" si="187"/>
        <v>52.375</v>
      </c>
      <c r="AX275" s="36">
        <f t="shared" ca="1" si="187"/>
        <v>1.2222222222222201</v>
      </c>
      <c r="AY275" s="36">
        <f t="shared" ca="1" si="187"/>
        <v>0.51451975586251208</v>
      </c>
      <c r="AZ275" s="36">
        <f t="shared" ca="1" si="187"/>
        <v>0.4107142857142857</v>
      </c>
      <c r="BA275" s="36">
        <f t="shared" ca="1" si="187"/>
        <v>0.87000000000000011</v>
      </c>
      <c r="BB275" s="36">
        <f t="shared" ca="1" si="187"/>
        <v>256.5</v>
      </c>
      <c r="BC275" s="36">
        <f t="shared" ca="1" si="187"/>
        <v>1546.5</v>
      </c>
      <c r="BD275" s="36"/>
      <c r="BE275" s="36"/>
      <c r="BF275" s="36">
        <f t="shared" ref="BF275:BI275" ca="1" si="188">MEDIAN(INDIRECT(CONCATENATE(BF269,":",BF270)))</f>
        <v>1158</v>
      </c>
      <c r="BG275" s="36">
        <f t="shared" ca="1" si="188"/>
        <v>37.5</v>
      </c>
      <c r="BH275" s="36">
        <f t="shared" ca="1" si="188"/>
        <v>0.58095961788970907</v>
      </c>
      <c r="BI275" s="36">
        <f t="shared" ca="1" si="188"/>
        <v>4.486036838978015E-2</v>
      </c>
    </row>
    <row r="276" spans="1:61" x14ac:dyDescent="0.3">
      <c r="A276" s="27" t="s">
        <v>265</v>
      </c>
      <c r="F276" s="32">
        <f t="shared" ref="F276" ca="1" si="189">MIN(INDIRECT(CONCATENATE(F269,":",F270)))</f>
        <v>4</v>
      </c>
      <c r="G276" s="32"/>
      <c r="H276" s="32">
        <f t="shared" ref="H276" ca="1" si="190">MIN(INDIRECT(CONCATENATE(H269,":",H270)))</f>
        <v>1</v>
      </c>
      <c r="J276" s="32">
        <f t="shared" ref="J276" ca="1" si="191">MIN(INDIRECT(CONCATENATE(J269,":",J270)))</f>
        <v>2</v>
      </c>
      <c r="K276" s="32"/>
      <c r="L276" s="32"/>
      <c r="Q276" s="32"/>
      <c r="R276" s="32"/>
      <c r="S276" s="32"/>
      <c r="T276" s="32">
        <f t="shared" ref="T276:BC276" ca="1" si="192">MIN(INDIRECT(CONCATENATE(T269,":",T270)))</f>
        <v>4</v>
      </c>
      <c r="U276" s="32">
        <f t="shared" ca="1" si="192"/>
        <v>1</v>
      </c>
      <c r="V276" s="32">
        <f t="shared" ca="1" si="192"/>
        <v>1</v>
      </c>
      <c r="W276" s="32">
        <f t="shared" ca="1" si="192"/>
        <v>7</v>
      </c>
      <c r="X276" s="32">
        <f t="shared" ca="1" si="192"/>
        <v>0.3125</v>
      </c>
      <c r="Y276" s="32">
        <f t="shared" ca="1" si="192"/>
        <v>2</v>
      </c>
      <c r="Z276" s="32">
        <f t="shared" ca="1" si="192"/>
        <v>2</v>
      </c>
      <c r="AA276" s="32">
        <f t="shared" ca="1" si="192"/>
        <v>5</v>
      </c>
      <c r="AB276" s="32">
        <f t="shared" ca="1" si="192"/>
        <v>7</v>
      </c>
      <c r="AC276" s="32">
        <f t="shared" ca="1" si="192"/>
        <v>0</v>
      </c>
      <c r="AD276" s="32">
        <f t="shared" ca="1" si="192"/>
        <v>0</v>
      </c>
      <c r="AE276" s="32">
        <f t="shared" ca="1" si="192"/>
        <v>0</v>
      </c>
      <c r="AF276" s="32">
        <f t="shared" ca="1" si="192"/>
        <v>0</v>
      </c>
      <c r="AG276" s="32">
        <f t="shared" ca="1" si="192"/>
        <v>0</v>
      </c>
      <c r="AH276" s="32">
        <f t="shared" ca="1" si="192"/>
        <v>0</v>
      </c>
      <c r="AI276" s="32">
        <f t="shared" ca="1" si="192"/>
        <v>0</v>
      </c>
      <c r="AJ276" s="32">
        <f t="shared" ca="1" si="192"/>
        <v>0</v>
      </c>
      <c r="AK276" s="32">
        <f t="shared" ca="1" si="192"/>
        <v>10</v>
      </c>
      <c r="AL276" s="32">
        <f t="shared" ca="1" si="192"/>
        <v>1</v>
      </c>
      <c r="AM276" s="32">
        <f t="shared" ca="1" si="192"/>
        <v>27</v>
      </c>
      <c r="AN276" s="32">
        <f t="shared" ca="1" si="192"/>
        <v>0.68421052631578905</v>
      </c>
      <c r="AO276" s="32">
        <f t="shared" ca="1" si="192"/>
        <v>0.22807017543859601</v>
      </c>
      <c r="AP276" s="32">
        <f t="shared" ca="1" si="192"/>
        <v>2.6</v>
      </c>
      <c r="AQ276" s="32">
        <f t="shared" ca="1" si="192"/>
        <v>0.1</v>
      </c>
      <c r="AR276" s="32">
        <f t="shared" ca="1" si="192"/>
        <v>0.24</v>
      </c>
      <c r="AS276" s="32">
        <f t="shared" ca="1" si="192"/>
        <v>1</v>
      </c>
      <c r="AT276" s="32">
        <f t="shared" ca="1" si="192"/>
        <v>1.6875</v>
      </c>
      <c r="AU276" s="32">
        <f t="shared" ca="1" si="192"/>
        <v>2.0966802562609202E-2</v>
      </c>
      <c r="AV276" s="32">
        <f t="shared" ca="1" si="192"/>
        <v>0.63157894736842102</v>
      </c>
      <c r="AW276" s="32">
        <f t="shared" ca="1" si="192"/>
        <v>7.2</v>
      </c>
      <c r="AX276" s="32">
        <f t="shared" ca="1" si="192"/>
        <v>0.71428571428571397</v>
      </c>
      <c r="AY276" s="32">
        <f t="shared" ca="1" si="192"/>
        <v>0.1388888888888889</v>
      </c>
      <c r="AZ276" s="32">
        <f t="shared" ca="1" si="192"/>
        <v>0.13207547169811321</v>
      </c>
      <c r="BA276" s="32">
        <f t="shared" ca="1" si="192"/>
        <v>0.16981132075471697</v>
      </c>
      <c r="BB276" s="32">
        <f t="shared" ca="1" si="192"/>
        <v>37</v>
      </c>
      <c r="BC276" s="32">
        <f t="shared" ca="1" si="192"/>
        <v>53</v>
      </c>
      <c r="BD276" s="32"/>
      <c r="BE276" s="32"/>
      <c r="BF276" s="32">
        <f t="shared" ref="BF276:BI276" ca="1" si="193">MIN(INDIRECT(CONCATENATE(BF269,":",BF270)))</f>
        <v>6</v>
      </c>
      <c r="BG276" s="32">
        <f t="shared" ca="1" si="193"/>
        <v>0</v>
      </c>
      <c r="BH276" s="32">
        <f t="shared" ca="1" si="193"/>
        <v>1.0806916426512969E-2</v>
      </c>
      <c r="BI276" s="32">
        <f t="shared" ca="1" si="193"/>
        <v>4.2143287176399759E-3</v>
      </c>
    </row>
    <row r="277" spans="1:61" x14ac:dyDescent="0.3">
      <c r="A277" s="29"/>
      <c r="H277" s="27"/>
      <c r="I277" s="27"/>
      <c r="M277" s="27"/>
      <c r="N277" s="27"/>
      <c r="O277" s="27"/>
      <c r="P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61" x14ac:dyDescent="0.3">
      <c r="A278" s="27" t="s">
        <v>271</v>
      </c>
      <c r="F278" s="32">
        <f t="shared" ref="F278" ca="1" si="194">MODE(INDIRECT(CONCATENATE(F269,":",F270)))</f>
        <v>7</v>
      </c>
      <c r="G278" s="32"/>
      <c r="H278" s="32">
        <f t="shared" ref="H278" ca="1" si="195">MODE(INDIRECT(CONCATENATE(H269,":",H270)))</f>
        <v>1</v>
      </c>
      <c r="J278" s="32">
        <f t="shared" ref="J278" ca="1" si="196">MODE(INDIRECT(CONCATENATE(J269,":",J270)))</f>
        <v>5</v>
      </c>
      <c r="K278" s="32"/>
      <c r="L278" s="32"/>
      <c r="Q278" s="32"/>
      <c r="R278" s="32"/>
      <c r="S278" s="32"/>
      <c r="T278" s="32" t="e">
        <f ca="1">MODE(INDIRECT(CONCATENATE(T269,":",T270)))</f>
        <v>#N/A</v>
      </c>
      <c r="U278" s="32">
        <f ca="1">MODE(INDIRECT(CONCATENATE(U269,":",U270)))</f>
        <v>1</v>
      </c>
      <c r="V278" s="32">
        <f t="shared" ref="V278:BC278" ca="1" si="197">MODE(INDIRECT(CONCATENATE(V269,":",V270)))</f>
        <v>1</v>
      </c>
      <c r="W278" s="32">
        <f t="shared" ca="1" si="197"/>
        <v>7</v>
      </c>
      <c r="X278" s="32">
        <f t="shared" ca="1" si="197"/>
        <v>0.5714285714285714</v>
      </c>
      <c r="Y278" s="32">
        <f t="shared" ca="1" si="197"/>
        <v>2</v>
      </c>
      <c r="Z278" s="32">
        <f t="shared" ca="1" si="197"/>
        <v>11</v>
      </c>
      <c r="AA278" s="32">
        <f t="shared" ca="1" si="197"/>
        <v>18</v>
      </c>
      <c r="AB278" s="32">
        <f t="shared" ca="1" si="197"/>
        <v>17</v>
      </c>
      <c r="AC278" s="32">
        <f t="shared" ca="1" si="197"/>
        <v>4</v>
      </c>
      <c r="AD278" s="32">
        <f t="shared" ca="1" si="197"/>
        <v>0</v>
      </c>
      <c r="AE278" s="32">
        <f t="shared" ca="1" si="197"/>
        <v>85</v>
      </c>
      <c r="AF278" s="32">
        <f t="shared" ca="1" si="197"/>
        <v>0</v>
      </c>
      <c r="AG278" s="32">
        <f t="shared" ca="1" si="197"/>
        <v>4</v>
      </c>
      <c r="AH278" s="32">
        <f t="shared" ca="1" si="197"/>
        <v>3</v>
      </c>
      <c r="AI278" s="32">
        <f t="shared" ca="1" si="197"/>
        <v>1</v>
      </c>
      <c r="AJ278" s="32">
        <f t="shared" ca="1" si="197"/>
        <v>0</v>
      </c>
      <c r="AK278" s="32">
        <f t="shared" ca="1" si="197"/>
        <v>29</v>
      </c>
      <c r="AL278" s="32">
        <f t="shared" ca="1" si="197"/>
        <v>26</v>
      </c>
      <c r="AM278" s="32">
        <f t="shared" ca="1" si="197"/>
        <v>55</v>
      </c>
      <c r="AN278" s="32" t="e">
        <f t="shared" ca="1" si="197"/>
        <v>#N/A</v>
      </c>
      <c r="AO278" s="32" t="e">
        <f t="shared" ca="1" si="197"/>
        <v>#N/A</v>
      </c>
      <c r="AP278" s="32">
        <f t="shared" ca="1" si="197"/>
        <v>29</v>
      </c>
      <c r="AQ278" s="32" t="e">
        <f t="shared" ca="1" si="197"/>
        <v>#N/A</v>
      </c>
      <c r="AR278" s="32" t="e">
        <f t="shared" ca="1" si="197"/>
        <v>#N/A</v>
      </c>
      <c r="AS278" s="32">
        <f t="shared" ca="1" si="197"/>
        <v>26</v>
      </c>
      <c r="AT278" s="32" t="e">
        <f t="shared" ca="1" si="197"/>
        <v>#N/A</v>
      </c>
      <c r="AU278" s="32" t="e">
        <f t="shared" ca="1" si="197"/>
        <v>#N/A</v>
      </c>
      <c r="AV278" s="32" t="e">
        <f t="shared" ca="1" si="197"/>
        <v>#N/A</v>
      </c>
      <c r="AW278" s="32">
        <f t="shared" ca="1" si="197"/>
        <v>55</v>
      </c>
      <c r="AX278" s="32">
        <f t="shared" ca="1" si="197"/>
        <v>1</v>
      </c>
      <c r="AY278" s="32">
        <f t="shared" ca="1" si="197"/>
        <v>0.52727272727272723</v>
      </c>
      <c r="AZ278" s="32">
        <f t="shared" ca="1" si="197"/>
        <v>2</v>
      </c>
      <c r="BA278" s="32">
        <f t="shared" ca="1" si="197"/>
        <v>1.5</v>
      </c>
      <c r="BB278" s="32" t="e">
        <f t="shared" ca="1" si="197"/>
        <v>#N/A</v>
      </c>
      <c r="BC278" s="32" t="e">
        <f t="shared" ca="1" si="197"/>
        <v>#N/A</v>
      </c>
      <c r="BD278" s="32"/>
      <c r="BE278" s="32"/>
      <c r="BF278" s="32" t="e">
        <f t="shared" ref="BF278:BI278" ca="1" si="198">MODE(INDIRECT(CONCATENATE(BF269,":",BF270)))</f>
        <v>#N/A</v>
      </c>
      <c r="BG278" s="32">
        <f t="shared" ca="1" si="198"/>
        <v>40</v>
      </c>
      <c r="BH278" s="32" t="e">
        <f t="shared" ca="1" si="198"/>
        <v>#N/A</v>
      </c>
      <c r="BI278" s="32" t="e">
        <f t="shared" ca="1" si="198"/>
        <v>#N/A</v>
      </c>
    </row>
    <row r="279" spans="1:61" x14ac:dyDescent="0.3">
      <c r="A279" s="27" t="s">
        <v>270</v>
      </c>
      <c r="F279" s="36">
        <f t="shared" ref="F279" ca="1" si="199">STDEVP(INDIRECT(CONCATENATE(F269,":",F270)))</f>
        <v>1.6763054614240209</v>
      </c>
      <c r="G279" s="36"/>
      <c r="H279" s="36">
        <f t="shared" ref="H279" ca="1" si="200">STDEVP(INDIRECT(CONCATENATE(H269,":",H270)))</f>
        <v>0.4898979485566356</v>
      </c>
      <c r="I279" s="36"/>
      <c r="J279" s="36">
        <f t="shared" ref="J279" ca="1" si="201">STDEVP(INDIRECT(CONCATENATE(J269,":",J270)))</f>
        <v>1.8138357147217055</v>
      </c>
      <c r="K279" s="36"/>
      <c r="L279" s="36"/>
      <c r="M279" s="36"/>
      <c r="N279" s="36"/>
      <c r="O279" s="36"/>
      <c r="P279" s="36"/>
      <c r="Q279" s="36"/>
      <c r="R279" s="36"/>
      <c r="S279" s="36"/>
      <c r="T279" s="36">
        <f t="shared" ref="T279:BC279" ca="1" si="202">STDEVP(INDIRECT(CONCATENATE(T269,":",T270)))</f>
        <v>580.66919153679919</v>
      </c>
      <c r="U279" s="36">
        <f t="shared" ca="1" si="202"/>
        <v>19.200195311506597</v>
      </c>
      <c r="V279" s="36">
        <f t="shared" ca="1" si="202"/>
        <v>1.5297058540778354</v>
      </c>
      <c r="W279" s="36">
        <f t="shared" ca="1" si="202"/>
        <v>3.6534230524263132</v>
      </c>
      <c r="X279" s="36">
        <f t="shared" ca="1" si="202"/>
        <v>0.13598350610563789</v>
      </c>
      <c r="Y279" s="36">
        <f t="shared" ca="1" si="202"/>
        <v>6.8549252366455464</v>
      </c>
      <c r="Z279" s="36">
        <f t="shared" ca="1" si="202"/>
        <v>7.4984998499699929</v>
      </c>
      <c r="AA279" s="36">
        <f t="shared" ca="1" si="202"/>
        <v>44.260902611672982</v>
      </c>
      <c r="AB279" s="36">
        <f t="shared" ca="1" si="202"/>
        <v>58.091823865325487</v>
      </c>
      <c r="AC279" s="36">
        <f t="shared" ca="1" si="202"/>
        <v>5.0803543183522146</v>
      </c>
      <c r="AD279" s="36">
        <f t="shared" ca="1" si="202"/>
        <v>4.800781186432058</v>
      </c>
      <c r="AE279" s="36">
        <f t="shared" ca="1" si="202"/>
        <v>44.227677985623437</v>
      </c>
      <c r="AF279" s="36">
        <f t="shared" ca="1" si="202"/>
        <v>39.634927778412816</v>
      </c>
      <c r="AG279" s="36">
        <f t="shared" ca="1" si="202"/>
        <v>10.379788051786029</v>
      </c>
      <c r="AH279" s="36">
        <f t="shared" ca="1" si="202"/>
        <v>8.7947427478010969</v>
      </c>
      <c r="AI279" s="36">
        <f t="shared" ca="1" si="202"/>
        <v>12.943241479629437</v>
      </c>
      <c r="AJ279" s="36">
        <f t="shared" ca="1" si="202"/>
        <v>8.2660450035068163</v>
      </c>
      <c r="AK279" s="36">
        <f t="shared" ca="1" si="202"/>
        <v>46.109950119253</v>
      </c>
      <c r="AL279" s="36">
        <f t="shared" ca="1" si="202"/>
        <v>42.513527258979586</v>
      </c>
      <c r="AM279" s="36">
        <f t="shared" ca="1" si="202"/>
        <v>82.757038975545754</v>
      </c>
      <c r="AN279" s="36">
        <f t="shared" ca="1" si="202"/>
        <v>3.8806012953459992</v>
      </c>
      <c r="AO279" s="36">
        <f t="shared" ca="1" si="202"/>
        <v>11.158687478847034</v>
      </c>
      <c r="AP279" s="36">
        <f t="shared" ca="1" si="202"/>
        <v>32.586917311416734</v>
      </c>
      <c r="AQ279" s="36">
        <f t="shared" ca="1" si="202"/>
        <v>3.6597767559639931</v>
      </c>
      <c r="AR279" s="36">
        <f t="shared" ca="1" si="202"/>
        <v>10.919819469536886</v>
      </c>
      <c r="AS279" s="36">
        <f t="shared" ca="1" si="202"/>
        <v>35.517972553420833</v>
      </c>
      <c r="AT279" s="36">
        <f t="shared" ca="1" si="202"/>
        <v>6.9085296485891305</v>
      </c>
      <c r="AU279" s="36">
        <f t="shared" ca="1" si="202"/>
        <v>2.4037476796230219</v>
      </c>
      <c r="AV279" s="36">
        <f t="shared" ca="1" si="202"/>
        <v>18.057297511154825</v>
      </c>
      <c r="AW279" s="36">
        <f t="shared" ca="1" si="202"/>
        <v>62.648833765858903</v>
      </c>
      <c r="AX279" s="36">
        <f t="shared" ca="1" si="202"/>
        <v>1.2187671387990548</v>
      </c>
      <c r="AY279" s="36">
        <f t="shared" ca="1" si="202"/>
        <v>0.19463904005394553</v>
      </c>
      <c r="AZ279" s="36">
        <f t="shared" ca="1" si="202"/>
        <v>1.8916983052642584</v>
      </c>
      <c r="BA279" s="36">
        <f t="shared" ca="1" si="202"/>
        <v>3.1775893648566376</v>
      </c>
      <c r="BB279" s="36">
        <f t="shared" ca="1" si="202"/>
        <v>549.63195640355559</v>
      </c>
      <c r="BC279" s="36">
        <f t="shared" ca="1" si="202"/>
        <v>4582.7982224291745</v>
      </c>
      <c r="BD279" s="36"/>
      <c r="BE279" s="36"/>
      <c r="BF279" s="36">
        <f t="shared" ref="BF279:BI279" ca="1" si="203">STDEVP(INDIRECT(CONCATENATE(BF269,":",BF270)))</f>
        <v>701.19047875737738</v>
      </c>
      <c r="BG279" s="36">
        <f t="shared" ca="1" si="203"/>
        <v>22.940956823986223</v>
      </c>
      <c r="BH279" s="36">
        <f t="shared" ca="1" si="203"/>
        <v>0.31292774088524639</v>
      </c>
      <c r="BI279" s="36">
        <f t="shared" ca="1" si="203"/>
        <v>7.1343716893459933E-2</v>
      </c>
    </row>
    <row r="280" spans="1:61" x14ac:dyDescent="0.3">
      <c r="A280" s="27" t="s">
        <v>266</v>
      </c>
      <c r="F280" s="32">
        <f t="shared" ref="F280" ca="1" si="204">SUM(INDIRECT(CONCATENATE(F269,":",F270)))</f>
        <v>126</v>
      </c>
      <c r="G280" s="32"/>
      <c r="H280" s="32">
        <f t="shared" ref="H280" ca="1" si="205">SUM(INDIRECT(CONCATENATE(H269,":",H270)))</f>
        <v>28</v>
      </c>
      <c r="J280" s="32">
        <f t="shared" ref="J280" ca="1" si="206">SUM(INDIRECT(CONCATENATE(J269,":",J270)))</f>
        <v>98</v>
      </c>
      <c r="K280" s="32"/>
      <c r="L280" s="32"/>
      <c r="Q280" s="32"/>
      <c r="R280" s="32"/>
      <c r="S280" s="32"/>
      <c r="T280" s="32">
        <f t="shared" ref="T280:BC280" ca="1" si="207">SUM(INDIRECT(CONCATENATE(T269,":",T270)))</f>
        <v>12406</v>
      </c>
      <c r="U280" s="32">
        <f t="shared" ca="1" si="207"/>
        <v>421</v>
      </c>
      <c r="V280" s="32">
        <f t="shared" ca="1" si="207"/>
        <v>48</v>
      </c>
      <c r="W280" s="32">
        <f t="shared" ca="1" si="207"/>
        <v>231</v>
      </c>
      <c r="X280" s="32">
        <f t="shared" ca="1" si="207"/>
        <v>11.390537395181358</v>
      </c>
      <c r="Y280" s="32">
        <f t="shared" ca="1" si="207"/>
        <v>178</v>
      </c>
      <c r="Z280" s="32">
        <f t="shared" ca="1" si="207"/>
        <v>223</v>
      </c>
      <c r="AA280" s="32">
        <f t="shared" ca="1" si="207"/>
        <v>1117</v>
      </c>
      <c r="AB280" s="32">
        <f t="shared" ca="1" si="207"/>
        <v>1544</v>
      </c>
      <c r="AC280" s="32">
        <f t="shared" ca="1" si="207"/>
        <v>134</v>
      </c>
      <c r="AD280" s="32">
        <f t="shared" ca="1" si="207"/>
        <v>89</v>
      </c>
      <c r="AE280" s="32">
        <f t="shared" ca="1" si="207"/>
        <v>935</v>
      </c>
      <c r="AF280" s="32">
        <f t="shared" ca="1" si="207"/>
        <v>577</v>
      </c>
      <c r="AG280" s="32">
        <f t="shared" ca="1" si="207"/>
        <v>208</v>
      </c>
      <c r="AH280" s="32">
        <f t="shared" ca="1" si="207"/>
        <v>139</v>
      </c>
      <c r="AI280" s="32">
        <f t="shared" ca="1" si="207"/>
        <v>197</v>
      </c>
      <c r="AJ280" s="32">
        <f t="shared" ca="1" si="207"/>
        <v>47</v>
      </c>
      <c r="AK280" s="32">
        <f t="shared" ca="1" si="207"/>
        <v>1143</v>
      </c>
      <c r="AL280" s="32">
        <f t="shared" ca="1" si="207"/>
        <v>960</v>
      </c>
      <c r="AM280" s="32">
        <f t="shared" ca="1" si="207"/>
        <v>2103</v>
      </c>
      <c r="AN280" s="32">
        <f t="shared" ca="1" si="207"/>
        <v>100.02461350568923</v>
      </c>
      <c r="AO280" s="32">
        <f t="shared" ca="1" si="207"/>
        <v>182.81626256402348</v>
      </c>
      <c r="AP280" s="32">
        <f t="shared" ca="1" si="207"/>
        <v>634.81666666666661</v>
      </c>
      <c r="AQ280" s="32">
        <f t="shared" ca="1" si="207"/>
        <v>84.695845898167704</v>
      </c>
      <c r="AR280" s="32">
        <f t="shared" ca="1" si="207"/>
        <v>162.50375382671683</v>
      </c>
      <c r="AS280" s="32">
        <f t="shared" ca="1" si="207"/>
        <v>552.98333333333335</v>
      </c>
      <c r="AT280" s="32">
        <f t="shared" ca="1" si="207"/>
        <v>184.72045940385701</v>
      </c>
      <c r="AU280" s="32">
        <f t="shared" ca="1" si="207"/>
        <v>24.442546111735119</v>
      </c>
      <c r="AV280" s="32">
        <f t="shared" ca="1" si="207"/>
        <v>345.32001639074031</v>
      </c>
      <c r="AW280" s="32">
        <f t="shared" ca="1" si="207"/>
        <v>1187.7999999999997</v>
      </c>
      <c r="AX280" s="32">
        <f t="shared" ca="1" si="207"/>
        <v>31.764235437764803</v>
      </c>
      <c r="AY280" s="32">
        <f t="shared" ca="1" si="207"/>
        <v>10.840345677396165</v>
      </c>
      <c r="AZ280" s="32">
        <f t="shared" ca="1" si="207"/>
        <v>30.175162536525409</v>
      </c>
      <c r="BA280" s="32">
        <f t="shared" ca="1" si="207"/>
        <v>51.189790223780641</v>
      </c>
      <c r="BB280" s="32">
        <f t="shared" ca="1" si="207"/>
        <v>10905</v>
      </c>
      <c r="BC280" s="32">
        <f t="shared" ca="1" si="207"/>
        <v>78529</v>
      </c>
      <c r="BD280" s="32"/>
      <c r="BE280" s="32"/>
      <c r="BF280" s="32">
        <f t="shared" ref="BF280:BI280" ca="1" si="208">SUM(INDIRECT(CONCATENATE(BF269,":",BF270)))</f>
        <v>21745</v>
      </c>
      <c r="BG280" s="32">
        <f t="shared" ca="1" si="208"/>
        <v>705</v>
      </c>
      <c r="BH280" s="32">
        <f t="shared" ca="1" si="208"/>
        <v>10.402622781023291</v>
      </c>
      <c r="BI280" s="32">
        <f t="shared" ca="1" si="208"/>
        <v>1.2607967052640565</v>
      </c>
    </row>
    <row r="282" spans="1:61" x14ac:dyDescent="0.3">
      <c r="A282" s="31" t="s">
        <v>798</v>
      </c>
      <c r="B282" s="5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</row>
    <row r="283" spans="1:61" x14ac:dyDescent="0.3">
      <c r="A283" s="31">
        <v>175</v>
      </c>
      <c r="B283" s="33" t="str">
        <f>ADDRESS($A$283,COLUMN(B285))</f>
        <v>$B$175</v>
      </c>
      <c r="C283" s="33" t="str">
        <f t="shared" ref="C283:BI283" si="209">ADDRESS($A$283,COLUMN(C285))</f>
        <v>$C$175</v>
      </c>
      <c r="D283" s="33" t="str">
        <f t="shared" si="209"/>
        <v>$D$175</v>
      </c>
      <c r="E283" s="33" t="str">
        <f t="shared" si="209"/>
        <v>$E$175</v>
      </c>
      <c r="F283" s="33" t="str">
        <f t="shared" si="209"/>
        <v>$F$175</v>
      </c>
      <c r="G283" s="33" t="str">
        <f t="shared" si="209"/>
        <v>$G$175</v>
      </c>
      <c r="H283" s="33" t="str">
        <f t="shared" si="209"/>
        <v>$H$175</v>
      </c>
      <c r="I283" s="33" t="str">
        <f t="shared" si="209"/>
        <v>$I$175</v>
      </c>
      <c r="J283" s="33" t="str">
        <f t="shared" si="209"/>
        <v>$J$175</v>
      </c>
      <c r="K283" s="33" t="str">
        <f t="shared" si="209"/>
        <v>$K$175</v>
      </c>
      <c r="L283" s="33" t="str">
        <f t="shared" si="209"/>
        <v>$L$175</v>
      </c>
      <c r="M283" s="33" t="str">
        <f t="shared" si="209"/>
        <v>$M$175</v>
      </c>
      <c r="N283" s="33" t="str">
        <f t="shared" si="209"/>
        <v>$N$175</v>
      </c>
      <c r="O283" s="33" t="str">
        <f t="shared" si="209"/>
        <v>$O$175</v>
      </c>
      <c r="P283" s="33" t="str">
        <f t="shared" si="209"/>
        <v>$P$175</v>
      </c>
      <c r="Q283" s="33" t="str">
        <f t="shared" si="209"/>
        <v>$Q$175</v>
      </c>
      <c r="R283" s="33" t="str">
        <f t="shared" si="209"/>
        <v>$R$175</v>
      </c>
      <c r="S283" s="33" t="str">
        <f t="shared" si="209"/>
        <v>$S$175</v>
      </c>
      <c r="T283" s="33" t="str">
        <f t="shared" si="209"/>
        <v>$T$175</v>
      </c>
      <c r="U283" s="33" t="str">
        <f t="shared" si="209"/>
        <v>$U$175</v>
      </c>
      <c r="V283" s="33" t="str">
        <f t="shared" si="209"/>
        <v>$V$175</v>
      </c>
      <c r="W283" s="33" t="str">
        <f t="shared" si="209"/>
        <v>$W$175</v>
      </c>
      <c r="X283" s="33" t="str">
        <f t="shared" si="209"/>
        <v>$X$175</v>
      </c>
      <c r="Y283" s="33" t="str">
        <f t="shared" si="209"/>
        <v>$Y$175</v>
      </c>
      <c r="Z283" s="33" t="str">
        <f t="shared" si="209"/>
        <v>$Z$175</v>
      </c>
      <c r="AA283" s="33" t="str">
        <f t="shared" si="209"/>
        <v>$AA$175</v>
      </c>
      <c r="AB283" s="33" t="str">
        <f t="shared" si="209"/>
        <v>$AB$175</v>
      </c>
      <c r="AC283" s="33" t="str">
        <f t="shared" si="209"/>
        <v>$AC$175</v>
      </c>
      <c r="AD283" s="33" t="str">
        <f t="shared" si="209"/>
        <v>$AD$175</v>
      </c>
      <c r="AE283" s="33" t="str">
        <f t="shared" si="209"/>
        <v>$AE$175</v>
      </c>
      <c r="AF283" s="33" t="str">
        <f t="shared" si="209"/>
        <v>$AF$175</v>
      </c>
      <c r="AG283" s="33" t="str">
        <f t="shared" si="209"/>
        <v>$AG$175</v>
      </c>
      <c r="AH283" s="33" t="str">
        <f t="shared" si="209"/>
        <v>$AH$175</v>
      </c>
      <c r="AI283" s="33" t="str">
        <f t="shared" si="209"/>
        <v>$AI$175</v>
      </c>
      <c r="AJ283" s="33" t="str">
        <f t="shared" si="209"/>
        <v>$AJ$175</v>
      </c>
      <c r="AK283" s="33" t="str">
        <f t="shared" si="209"/>
        <v>$AK$175</v>
      </c>
      <c r="AL283" s="33" t="str">
        <f t="shared" si="209"/>
        <v>$AL$175</v>
      </c>
      <c r="AM283" s="33" t="str">
        <f t="shared" si="209"/>
        <v>$AM$175</v>
      </c>
      <c r="AN283" s="33" t="str">
        <f t="shared" si="209"/>
        <v>$AN$175</v>
      </c>
      <c r="AO283" s="33" t="str">
        <f t="shared" si="209"/>
        <v>$AO$175</v>
      </c>
      <c r="AP283" s="33" t="str">
        <f t="shared" si="209"/>
        <v>$AP$175</v>
      </c>
      <c r="AQ283" s="33" t="str">
        <f t="shared" si="209"/>
        <v>$AQ$175</v>
      </c>
      <c r="AR283" s="33" t="str">
        <f t="shared" si="209"/>
        <v>$AR$175</v>
      </c>
      <c r="AS283" s="33" t="str">
        <f t="shared" si="209"/>
        <v>$AS$175</v>
      </c>
      <c r="AT283" s="33" t="str">
        <f t="shared" si="209"/>
        <v>$AT$175</v>
      </c>
      <c r="AU283" s="33" t="str">
        <f t="shared" si="209"/>
        <v>$AU$175</v>
      </c>
      <c r="AV283" s="33" t="str">
        <f t="shared" si="209"/>
        <v>$AV$175</v>
      </c>
      <c r="AW283" s="33" t="str">
        <f t="shared" si="209"/>
        <v>$AW$175</v>
      </c>
      <c r="AX283" s="33" t="str">
        <f t="shared" si="209"/>
        <v>$AX$175</v>
      </c>
      <c r="AY283" s="33" t="str">
        <f t="shared" si="209"/>
        <v>$AY$175</v>
      </c>
      <c r="AZ283" s="33" t="str">
        <f t="shared" si="209"/>
        <v>$AZ$175</v>
      </c>
      <c r="BA283" s="33" t="str">
        <f t="shared" si="209"/>
        <v>$BA$175</v>
      </c>
      <c r="BB283" s="33" t="str">
        <f t="shared" si="209"/>
        <v>$BB$175</v>
      </c>
      <c r="BC283" s="33" t="str">
        <f t="shared" si="209"/>
        <v>$BC$175</v>
      </c>
      <c r="BD283" s="33" t="str">
        <f t="shared" si="209"/>
        <v>$BD$175</v>
      </c>
      <c r="BE283" s="33" t="str">
        <f t="shared" si="209"/>
        <v>$BE$175</v>
      </c>
      <c r="BF283" s="33" t="str">
        <f t="shared" si="209"/>
        <v>$BF$175</v>
      </c>
      <c r="BG283" s="33" t="str">
        <f t="shared" si="209"/>
        <v>$BG$175</v>
      </c>
      <c r="BH283" s="33" t="str">
        <f t="shared" si="209"/>
        <v>$BH$175</v>
      </c>
      <c r="BI283" s="33" t="str">
        <f t="shared" si="209"/>
        <v>$BI$175</v>
      </c>
    </row>
    <row r="284" spans="1:61" x14ac:dyDescent="0.3">
      <c r="A284" s="31">
        <v>196</v>
      </c>
      <c r="B284" s="33" t="str">
        <f>ADDRESS($A$284,COLUMN(B285))</f>
        <v>$B$196</v>
      </c>
      <c r="C284" s="33" t="str">
        <f t="shared" ref="C284:BI284" si="210">ADDRESS($A$284,COLUMN(C285))</f>
        <v>$C$196</v>
      </c>
      <c r="D284" s="33" t="str">
        <f t="shared" si="210"/>
        <v>$D$196</v>
      </c>
      <c r="E284" s="33" t="str">
        <f t="shared" si="210"/>
        <v>$E$196</v>
      </c>
      <c r="F284" s="33" t="str">
        <f t="shared" si="210"/>
        <v>$F$196</v>
      </c>
      <c r="G284" s="33" t="str">
        <f t="shared" si="210"/>
        <v>$G$196</v>
      </c>
      <c r="H284" s="33" t="str">
        <f t="shared" si="210"/>
        <v>$H$196</v>
      </c>
      <c r="I284" s="33" t="str">
        <f t="shared" si="210"/>
        <v>$I$196</v>
      </c>
      <c r="J284" s="33" t="str">
        <f t="shared" si="210"/>
        <v>$J$196</v>
      </c>
      <c r="K284" s="33" t="str">
        <f t="shared" si="210"/>
        <v>$K$196</v>
      </c>
      <c r="L284" s="33" t="str">
        <f t="shared" si="210"/>
        <v>$L$196</v>
      </c>
      <c r="M284" s="33" t="str">
        <f t="shared" si="210"/>
        <v>$M$196</v>
      </c>
      <c r="N284" s="33" t="str">
        <f t="shared" si="210"/>
        <v>$N$196</v>
      </c>
      <c r="O284" s="33" t="str">
        <f t="shared" si="210"/>
        <v>$O$196</v>
      </c>
      <c r="P284" s="33" t="str">
        <f t="shared" si="210"/>
        <v>$P$196</v>
      </c>
      <c r="Q284" s="33" t="str">
        <f t="shared" si="210"/>
        <v>$Q$196</v>
      </c>
      <c r="R284" s="33" t="str">
        <f t="shared" si="210"/>
        <v>$R$196</v>
      </c>
      <c r="S284" s="33" t="str">
        <f t="shared" si="210"/>
        <v>$S$196</v>
      </c>
      <c r="T284" s="33" t="str">
        <f t="shared" si="210"/>
        <v>$T$196</v>
      </c>
      <c r="U284" s="33" t="str">
        <f t="shared" si="210"/>
        <v>$U$196</v>
      </c>
      <c r="V284" s="33" t="str">
        <f t="shared" si="210"/>
        <v>$V$196</v>
      </c>
      <c r="W284" s="33" t="str">
        <f t="shared" si="210"/>
        <v>$W$196</v>
      </c>
      <c r="X284" s="33" t="str">
        <f t="shared" si="210"/>
        <v>$X$196</v>
      </c>
      <c r="Y284" s="33" t="str">
        <f t="shared" si="210"/>
        <v>$Y$196</v>
      </c>
      <c r="Z284" s="33" t="str">
        <f t="shared" si="210"/>
        <v>$Z$196</v>
      </c>
      <c r="AA284" s="33" t="str">
        <f t="shared" si="210"/>
        <v>$AA$196</v>
      </c>
      <c r="AB284" s="33" t="str">
        <f t="shared" si="210"/>
        <v>$AB$196</v>
      </c>
      <c r="AC284" s="33" t="str">
        <f t="shared" si="210"/>
        <v>$AC$196</v>
      </c>
      <c r="AD284" s="33" t="str">
        <f t="shared" si="210"/>
        <v>$AD$196</v>
      </c>
      <c r="AE284" s="33" t="str">
        <f t="shared" si="210"/>
        <v>$AE$196</v>
      </c>
      <c r="AF284" s="33" t="str">
        <f t="shared" si="210"/>
        <v>$AF$196</v>
      </c>
      <c r="AG284" s="33" t="str">
        <f t="shared" si="210"/>
        <v>$AG$196</v>
      </c>
      <c r="AH284" s="33" t="str">
        <f t="shared" si="210"/>
        <v>$AH$196</v>
      </c>
      <c r="AI284" s="33" t="str">
        <f t="shared" si="210"/>
        <v>$AI$196</v>
      </c>
      <c r="AJ284" s="33" t="str">
        <f t="shared" si="210"/>
        <v>$AJ$196</v>
      </c>
      <c r="AK284" s="33" t="str">
        <f t="shared" si="210"/>
        <v>$AK$196</v>
      </c>
      <c r="AL284" s="33" t="str">
        <f t="shared" si="210"/>
        <v>$AL$196</v>
      </c>
      <c r="AM284" s="33" t="str">
        <f t="shared" si="210"/>
        <v>$AM$196</v>
      </c>
      <c r="AN284" s="33" t="str">
        <f t="shared" si="210"/>
        <v>$AN$196</v>
      </c>
      <c r="AO284" s="33" t="str">
        <f t="shared" si="210"/>
        <v>$AO$196</v>
      </c>
      <c r="AP284" s="33" t="str">
        <f t="shared" si="210"/>
        <v>$AP$196</v>
      </c>
      <c r="AQ284" s="33" t="str">
        <f t="shared" si="210"/>
        <v>$AQ$196</v>
      </c>
      <c r="AR284" s="33" t="str">
        <f t="shared" si="210"/>
        <v>$AR$196</v>
      </c>
      <c r="AS284" s="33" t="str">
        <f t="shared" si="210"/>
        <v>$AS$196</v>
      </c>
      <c r="AT284" s="33" t="str">
        <f t="shared" si="210"/>
        <v>$AT$196</v>
      </c>
      <c r="AU284" s="33" t="str">
        <f t="shared" si="210"/>
        <v>$AU$196</v>
      </c>
      <c r="AV284" s="33" t="str">
        <f t="shared" si="210"/>
        <v>$AV$196</v>
      </c>
      <c r="AW284" s="33" t="str">
        <f t="shared" si="210"/>
        <v>$AW$196</v>
      </c>
      <c r="AX284" s="33" t="str">
        <f t="shared" si="210"/>
        <v>$AX$196</v>
      </c>
      <c r="AY284" s="33" t="str">
        <f t="shared" si="210"/>
        <v>$AY$196</v>
      </c>
      <c r="AZ284" s="33" t="str">
        <f t="shared" si="210"/>
        <v>$AZ$196</v>
      </c>
      <c r="BA284" s="33" t="str">
        <f t="shared" si="210"/>
        <v>$BA$196</v>
      </c>
      <c r="BB284" s="33" t="str">
        <f t="shared" si="210"/>
        <v>$BB$196</v>
      </c>
      <c r="BC284" s="33" t="str">
        <f t="shared" si="210"/>
        <v>$BC$196</v>
      </c>
      <c r="BD284" s="33" t="str">
        <f t="shared" si="210"/>
        <v>$BD$196</v>
      </c>
      <c r="BE284" s="33" t="str">
        <f t="shared" si="210"/>
        <v>$BE$196</v>
      </c>
      <c r="BF284" s="33" t="str">
        <f t="shared" si="210"/>
        <v>$BF$196</v>
      </c>
      <c r="BG284" s="33" t="str">
        <f t="shared" si="210"/>
        <v>$BG$196</v>
      </c>
      <c r="BH284" s="33" t="str">
        <f t="shared" si="210"/>
        <v>$BH$196</v>
      </c>
      <c r="BI284" s="33" t="str">
        <f t="shared" si="210"/>
        <v>$BI$196</v>
      </c>
    </row>
    <row r="285" spans="1:61" ht="32" x14ac:dyDescent="0.3">
      <c r="A285" s="27" t="s">
        <v>798</v>
      </c>
      <c r="B285" s="35" t="str">
        <f>B1</f>
        <v>OVERALL
CLASS</v>
      </c>
      <c r="C285" s="34" t="str">
        <f t="shared" ref="C285:BI285" si="211">C1</f>
        <v>Sc. Upd. Period
(SUP) Class</v>
      </c>
      <c r="D285" s="34" t="str">
        <f t="shared" si="211"/>
        <v>Line Vol. of 
Change Class</v>
      </c>
      <c r="E285" s="34" t="str">
        <f t="shared" si="211"/>
        <v>Line Shape</v>
      </c>
      <c r="F285" s="34" t="str">
        <f t="shared" si="211"/>
        <v>#Active 
commits</v>
      </c>
      <c r="G285" s="34" t="str">
        <f t="shared" si="211"/>
        <v>Acommit
Class</v>
      </c>
      <c r="H285" s="34" t="str">
        <f t="shared" si="211"/>
        <v>#Areeds
postV0</v>
      </c>
      <c r="I285" s="34" t="str">
        <f t="shared" si="211"/>
        <v xml:space="preserve">AReed
CLASS </v>
      </c>
      <c r="J285" s="34" t="str">
        <f t="shared" si="211"/>
        <v>#ATurf
postV0</v>
      </c>
      <c r="K285" s="34" t="str">
        <f t="shared" si="211"/>
        <v>ATurf 
CLASS</v>
      </c>
      <c r="L285" s="34" t="str">
        <f t="shared" si="211"/>
        <v>Turf
Ratio</v>
      </c>
      <c r="M285" s="34" t="str">
        <f t="shared" si="211"/>
        <v>Over SUP as
human time</v>
      </c>
      <c r="N285" s="34" t="str">
        <f t="shared" si="211"/>
        <v>Turf absence /
presence</v>
      </c>
      <c r="O285" s="34" t="str">
        <f t="shared" si="211"/>
        <v>Exceptions?</v>
      </c>
      <c r="P285" s="34" t="str">
        <f t="shared" si="211"/>
        <v>Presence of 
idle periods?</v>
      </c>
      <c r="Q285" s="34" t="str">
        <f t="shared" si="211"/>
        <v>Overall Description</v>
      </c>
      <c r="R285" s="34" t="str">
        <f t="shared" si="211"/>
        <v>Activity Class</v>
      </c>
      <c r="S285" s="34" t="str">
        <f t="shared" si="211"/>
        <v>HB Bias Class
(Exp or Mntnc?)</v>
      </c>
      <c r="T285" s="34" t="str">
        <f t="shared" si="211"/>
        <v>DurationInDays</v>
      </c>
      <c r="U285" s="34" t="str">
        <f t="shared" si="211"/>
        <v>DurationInMonths</v>
      </c>
      <c r="V285" s="34" t="str">
        <f t="shared" si="211"/>
        <v>DurationInYears</v>
      </c>
      <c r="W285" s="34" t="str">
        <f t="shared" si="211"/>
        <v>#Commits</v>
      </c>
      <c r="X285" s="34" t="str">
        <f t="shared" si="211"/>
        <v>ActiveCommitRatio</v>
      </c>
      <c r="Y285" s="34" t="str">
        <f t="shared" si="211"/>
        <v>#Tables@Start</v>
      </c>
      <c r="Z285" s="34" t="str">
        <f t="shared" si="211"/>
        <v>#Tables@End</v>
      </c>
      <c r="AA285" s="34" t="str">
        <f t="shared" si="211"/>
        <v>#Attrs@Start</v>
      </c>
      <c r="AB285" s="34" t="str">
        <f t="shared" si="211"/>
        <v>#Attrs@End</v>
      </c>
      <c r="AC285" s="34" t="str">
        <f t="shared" si="211"/>
        <v>TotalTableInsertions</v>
      </c>
      <c r="AD285" s="34" t="str">
        <f t="shared" si="211"/>
        <v>TotalTableDeletions</v>
      </c>
      <c r="AE285" s="34" t="str">
        <f t="shared" si="211"/>
        <v>TotalAttrInsWithTableIns</v>
      </c>
      <c r="AF285" s="34" t="str">
        <f t="shared" si="211"/>
        <v>TotalAttrbDelWithTableDel</v>
      </c>
      <c r="AG285" s="34" t="str">
        <f t="shared" si="211"/>
        <v>TotalAttrInjected</v>
      </c>
      <c r="AH285" s="34" t="str">
        <f t="shared" si="211"/>
        <v>TotalAttrEjected</v>
      </c>
      <c r="AI285" s="34" t="str">
        <f t="shared" si="211"/>
        <v>TatalAttrWithTypeUpd</v>
      </c>
      <c r="AJ285" s="34" t="str">
        <f t="shared" si="211"/>
        <v>TotalAttrInPKUpd</v>
      </c>
      <c r="AK285" s="34" t="str">
        <f t="shared" si="211"/>
        <v>TotalExpansion</v>
      </c>
      <c r="AL285" s="34" t="str">
        <f t="shared" si="211"/>
        <v>TotalMaintenance</v>
      </c>
      <c r="AM285" s="34" t="str">
        <f t="shared" si="211"/>
        <v>TotalActivity</v>
      </c>
      <c r="AN285" s="34" t="str">
        <f t="shared" si="211"/>
        <v>ExpansionRatePerCommit</v>
      </c>
      <c r="AO285" s="34" t="str">
        <f t="shared" si="211"/>
        <v>ExpansionRatePerMonth</v>
      </c>
      <c r="AP285" s="34" t="str">
        <f t="shared" si="211"/>
        <v>ExpansionRatePeryear</v>
      </c>
      <c r="AQ285" s="34" t="str">
        <f t="shared" si="211"/>
        <v>MaintenanceRatePerCommit</v>
      </c>
      <c r="AR285" s="34" t="str">
        <f t="shared" si="211"/>
        <v>MaintenanceRatePerMonth</v>
      </c>
      <c r="AS285" s="34" t="str">
        <f t="shared" si="211"/>
        <v>MaintenanceRatePeryear</v>
      </c>
      <c r="AT285" s="34" t="str">
        <f t="shared" si="211"/>
        <v>TotalActivityRatePerCommit</v>
      </c>
      <c r="AU285" s="34" t="str">
        <f t="shared" si="211"/>
        <v>TotalActivityPerDay</v>
      </c>
      <c r="AV285" s="34" t="str">
        <f t="shared" si="211"/>
        <v>TotalActivityRatePerMonth</v>
      </c>
      <c r="AW285" s="34" t="str">
        <f t="shared" si="211"/>
        <v>TotalAttrActivityRatePeryear</v>
      </c>
      <c r="AX285" s="34" t="str">
        <f t="shared" si="211"/>
        <v>ResizingRatio</v>
      </c>
      <c r="AY285" s="34" t="str">
        <f t="shared" si="211"/>
        <v>Bias</v>
      </c>
      <c r="AZ285" s="34" t="str">
        <f t="shared" si="211"/>
        <v>Acommits/Month</v>
      </c>
      <c r="BA285" s="34" t="str">
        <f t="shared" si="211"/>
        <v>Commits
/Month</v>
      </c>
      <c r="BB285" s="34" t="str">
        <f t="shared" si="211"/>
        <v>Project #Commits</v>
      </c>
      <c r="BC285" s="34" t="str">
        <f t="shared" si="211"/>
        <v>Project FileUpds</v>
      </c>
      <c r="BD285" s="34" t="str">
        <f t="shared" si="211"/>
        <v>Project Start Date UTC</v>
      </c>
      <c r="BE285" s="34" t="str">
        <f t="shared" si="211"/>
        <v>Project End Date UTC</v>
      </c>
      <c r="BF285" s="34" t="str">
        <f t="shared" si="211"/>
        <v>(PUP) Project Upd Period Days</v>
      </c>
      <c r="BG285" s="34" t="str">
        <f t="shared" si="211"/>
        <v>Project Upd Period Months</v>
      </c>
      <c r="BH285" s="34" t="str">
        <f t="shared" si="211"/>
        <v>SUP_PUP_Ratio</v>
      </c>
      <c r="BI285" s="34" t="str">
        <f t="shared" si="211"/>
        <v>SchemaToPrjCommits</v>
      </c>
    </row>
    <row r="286" spans="1:61" x14ac:dyDescent="0.3">
      <c r="A286" s="27" t="s">
        <v>267</v>
      </c>
      <c r="F286" s="36">
        <f t="shared" ref="F286" ca="1" si="212">AVERAGE(INDIRECT(CONCATENATE(F283,":",F284)))</f>
        <v>43.954545454545453</v>
      </c>
      <c r="G286" s="36"/>
      <c r="H286" s="36">
        <f t="shared" ref="H286" ca="1" si="213">AVERAGE(INDIRECT(CONCATENATE(H283,":",H284)))</f>
        <v>7.3181818181818183</v>
      </c>
      <c r="I286" s="36"/>
      <c r="J286" s="36">
        <f t="shared" ref="J286" ca="1" si="214">AVERAGE(INDIRECT(CONCATENATE(J283,":",J284)))</f>
        <v>36.636363636363633</v>
      </c>
      <c r="K286" s="36"/>
      <c r="L286" s="36"/>
      <c r="M286" s="36"/>
      <c r="N286" s="36"/>
      <c r="O286" s="36"/>
      <c r="P286" s="36"/>
      <c r="Q286" s="36"/>
      <c r="R286" s="36"/>
      <c r="S286" s="36"/>
      <c r="T286" s="36">
        <f t="shared" ref="T286:BC286" ca="1" si="215">AVERAGE(INDIRECT(CONCATENATE(T283,":",T284)))</f>
        <v>1080.4545454545455</v>
      </c>
      <c r="U286" s="36">
        <f t="shared" ca="1" si="215"/>
        <v>35.954545454545453</v>
      </c>
      <c r="V286" s="36">
        <f t="shared" ca="1" si="215"/>
        <v>3.3636363636363638</v>
      </c>
      <c r="W286" s="36">
        <f t="shared" ca="1" si="215"/>
        <v>77.36363636363636</v>
      </c>
      <c r="X286" s="36">
        <f t="shared" ca="1" si="215"/>
        <v>0.69785420510133866</v>
      </c>
      <c r="Y286" s="36">
        <f t="shared" ca="1" si="215"/>
        <v>24.181818181818183</v>
      </c>
      <c r="Z286" s="36">
        <f t="shared" ca="1" si="215"/>
        <v>33.772727272727273</v>
      </c>
      <c r="AA286" s="36">
        <f t="shared" ca="1" si="215"/>
        <v>164.13636363636363</v>
      </c>
      <c r="AB286" s="36">
        <f t="shared" ca="1" si="215"/>
        <v>237.68181818181819</v>
      </c>
      <c r="AC286" s="36">
        <f t="shared" ca="1" si="215"/>
        <v>35.227272727272727</v>
      </c>
      <c r="AD286" s="36">
        <f t="shared" ca="1" si="215"/>
        <v>25.636363636363637</v>
      </c>
      <c r="AE286" s="36">
        <f t="shared" ca="1" si="215"/>
        <v>228.63636363636363</v>
      </c>
      <c r="AF286" s="36">
        <f t="shared" ca="1" si="215"/>
        <v>176.63636363636363</v>
      </c>
      <c r="AG286" s="36">
        <f t="shared" ca="1" si="215"/>
        <v>55.590909090909093</v>
      </c>
      <c r="AH286" s="36">
        <f t="shared" ca="1" si="215"/>
        <v>34.045454545454547</v>
      </c>
      <c r="AI286" s="36">
        <f t="shared" ca="1" si="215"/>
        <v>47.909090909090907</v>
      </c>
      <c r="AJ286" s="36">
        <f t="shared" ca="1" si="215"/>
        <v>3.3181818181818183</v>
      </c>
      <c r="AK286" s="36">
        <f t="shared" ca="1" si="215"/>
        <v>284.22727272727275</v>
      </c>
      <c r="AL286" s="36">
        <f t="shared" ca="1" si="215"/>
        <v>261.90909090909093</v>
      </c>
      <c r="AM286" s="36">
        <f t="shared" ca="1" si="215"/>
        <v>546.13636363636363</v>
      </c>
      <c r="AN286" s="36">
        <f t="shared" ca="1" si="215"/>
        <v>5.4607116382461944</v>
      </c>
      <c r="AO286" s="36">
        <f t="shared" ca="1" si="215"/>
        <v>10.603981231303008</v>
      </c>
      <c r="AP286" s="36">
        <f t="shared" ca="1" si="215"/>
        <v>86.12063492063487</v>
      </c>
      <c r="AQ286" s="36">
        <f t="shared" ca="1" si="215"/>
        <v>5.6267350564265852</v>
      </c>
      <c r="AR286" s="36">
        <f t="shared" ca="1" si="215"/>
        <v>9.4906003906464509</v>
      </c>
      <c r="AS286" s="36">
        <f t="shared" ca="1" si="215"/>
        <v>84.684704184704145</v>
      </c>
      <c r="AT286" s="36">
        <f t="shared" ca="1" si="215"/>
        <v>11.087446694672785</v>
      </c>
      <c r="AU286" s="36">
        <f t="shared" ca="1" si="215"/>
        <v>0.72431979953185144</v>
      </c>
      <c r="AV286" s="36">
        <f t="shared" ca="1" si="215"/>
        <v>20.094581621949462</v>
      </c>
      <c r="AW286" s="36">
        <f t="shared" ca="1" si="215"/>
        <v>170.80533910533907</v>
      </c>
      <c r="AX286" s="36">
        <f t="shared" ca="1" si="215"/>
        <v>1.7592842372844304</v>
      </c>
      <c r="AY286" s="36">
        <f t="shared" ca="1" si="215"/>
        <v>0.5600196805970008</v>
      </c>
      <c r="AZ286" s="36">
        <f t="shared" ca="1" si="215"/>
        <v>1.6895055933234147</v>
      </c>
      <c r="BA286" s="36">
        <f t="shared" ca="1" si="215"/>
        <v>2.3752996181294184</v>
      </c>
      <c r="BB286" s="36">
        <f t="shared" ca="1" si="215"/>
        <v>2321.5</v>
      </c>
      <c r="BC286" s="36">
        <f t="shared" ca="1" si="215"/>
        <v>20389.454545454544</v>
      </c>
      <c r="BD286" s="36"/>
      <c r="BE286" s="36"/>
      <c r="BF286" s="36">
        <f t="shared" ref="BF286:BI286" ca="1" si="216">AVERAGE(INDIRECT(CONCATENATE(BF283,":",BF284)))</f>
        <v>2000.5</v>
      </c>
      <c r="BG286" s="36">
        <f t="shared" ca="1" si="216"/>
        <v>65.272727272727266</v>
      </c>
      <c r="BH286" s="36">
        <f t="shared" ca="1" si="216"/>
        <v>0.57792736978306569</v>
      </c>
      <c r="BI286" s="36">
        <f t="shared" ca="1" si="216"/>
        <v>5.5803099736685957E-2</v>
      </c>
    </row>
    <row r="287" spans="1:61" ht="14.5" x14ac:dyDescent="0.35">
      <c r="A287" s="37" t="s">
        <v>268</v>
      </c>
      <c r="F287" s="38">
        <f t="shared" ref="F287" ca="1" si="217">COUNT(INDIRECT(CONCATENATE(F283,":",F284)))</f>
        <v>22</v>
      </c>
      <c r="G287" s="38"/>
      <c r="H287" s="38">
        <f t="shared" ref="H287" ca="1" si="218">COUNT(INDIRECT(CONCATENATE(H283,":",H284)))</f>
        <v>22</v>
      </c>
      <c r="I287" s="38"/>
      <c r="J287" s="38">
        <f t="shared" ref="J287" ca="1" si="219">COUNT(INDIRECT(CONCATENATE(J283,":",J284)))</f>
        <v>22</v>
      </c>
      <c r="K287" s="38"/>
      <c r="L287" s="38"/>
      <c r="M287" s="38"/>
      <c r="N287" s="38"/>
      <c r="O287" s="38"/>
      <c r="P287" s="38"/>
      <c r="Q287" s="38"/>
      <c r="R287" s="38"/>
      <c r="S287" s="38"/>
      <c r="T287" s="38">
        <f t="shared" ref="T287:BC287" ca="1" si="220">COUNT(INDIRECT(CONCATENATE(T283,":",T284)))</f>
        <v>22</v>
      </c>
      <c r="U287" s="38">
        <f t="shared" ca="1" si="220"/>
        <v>22</v>
      </c>
      <c r="V287" s="38">
        <f t="shared" ca="1" si="220"/>
        <v>22</v>
      </c>
      <c r="W287" s="38">
        <f t="shared" ca="1" si="220"/>
        <v>22</v>
      </c>
      <c r="X287" s="38">
        <f t="shared" ca="1" si="220"/>
        <v>22</v>
      </c>
      <c r="Y287" s="38">
        <f t="shared" ca="1" si="220"/>
        <v>22</v>
      </c>
      <c r="Z287" s="38">
        <f t="shared" ca="1" si="220"/>
        <v>22</v>
      </c>
      <c r="AA287" s="38">
        <f t="shared" ca="1" si="220"/>
        <v>22</v>
      </c>
      <c r="AB287" s="38">
        <f t="shared" ca="1" si="220"/>
        <v>22</v>
      </c>
      <c r="AC287" s="38">
        <f t="shared" ca="1" si="220"/>
        <v>22</v>
      </c>
      <c r="AD287" s="38">
        <f t="shared" ca="1" si="220"/>
        <v>22</v>
      </c>
      <c r="AE287" s="38">
        <f t="shared" ca="1" si="220"/>
        <v>22</v>
      </c>
      <c r="AF287" s="38">
        <f t="shared" ca="1" si="220"/>
        <v>22</v>
      </c>
      <c r="AG287" s="38">
        <f t="shared" ca="1" si="220"/>
        <v>22</v>
      </c>
      <c r="AH287" s="38">
        <f t="shared" ca="1" si="220"/>
        <v>22</v>
      </c>
      <c r="AI287" s="38">
        <f t="shared" ca="1" si="220"/>
        <v>22</v>
      </c>
      <c r="AJ287" s="38">
        <f t="shared" ca="1" si="220"/>
        <v>22</v>
      </c>
      <c r="AK287" s="38">
        <f t="shared" ca="1" si="220"/>
        <v>22</v>
      </c>
      <c r="AL287" s="38">
        <f t="shared" ca="1" si="220"/>
        <v>22</v>
      </c>
      <c r="AM287" s="38">
        <f t="shared" ca="1" si="220"/>
        <v>22</v>
      </c>
      <c r="AN287" s="38">
        <f t="shared" ca="1" si="220"/>
        <v>22</v>
      </c>
      <c r="AO287" s="38">
        <f t="shared" ca="1" si="220"/>
        <v>22</v>
      </c>
      <c r="AP287" s="38">
        <f t="shared" ca="1" si="220"/>
        <v>22</v>
      </c>
      <c r="AQ287" s="38">
        <f t="shared" ca="1" si="220"/>
        <v>22</v>
      </c>
      <c r="AR287" s="38">
        <f t="shared" ca="1" si="220"/>
        <v>22</v>
      </c>
      <c r="AS287" s="38">
        <f t="shared" ca="1" si="220"/>
        <v>22</v>
      </c>
      <c r="AT287" s="38">
        <f t="shared" ca="1" si="220"/>
        <v>22</v>
      </c>
      <c r="AU287" s="38">
        <f t="shared" ca="1" si="220"/>
        <v>22</v>
      </c>
      <c r="AV287" s="38">
        <f t="shared" ca="1" si="220"/>
        <v>22</v>
      </c>
      <c r="AW287" s="38">
        <f t="shared" ca="1" si="220"/>
        <v>22</v>
      </c>
      <c r="AX287" s="38">
        <f t="shared" ca="1" si="220"/>
        <v>22</v>
      </c>
      <c r="AY287" s="38">
        <f t="shared" ca="1" si="220"/>
        <v>22</v>
      </c>
      <c r="AZ287" s="38">
        <f t="shared" ca="1" si="220"/>
        <v>22</v>
      </c>
      <c r="BA287" s="38">
        <f t="shared" ca="1" si="220"/>
        <v>22</v>
      </c>
      <c r="BB287" s="38">
        <f t="shared" ca="1" si="220"/>
        <v>22</v>
      </c>
      <c r="BC287" s="38">
        <f t="shared" ca="1" si="220"/>
        <v>22</v>
      </c>
      <c r="BD287" s="38"/>
      <c r="BE287" s="38"/>
      <c r="BF287" s="38">
        <f t="shared" ref="BF287:BI287" ca="1" si="221">COUNT(INDIRECT(CONCATENATE(BF283,":",BF284)))</f>
        <v>22</v>
      </c>
      <c r="BG287" s="38">
        <f t="shared" ca="1" si="221"/>
        <v>22</v>
      </c>
      <c r="BH287" s="38">
        <f t="shared" ca="1" si="221"/>
        <v>22</v>
      </c>
      <c r="BI287" s="38">
        <f t="shared" ca="1" si="221"/>
        <v>22</v>
      </c>
    </row>
    <row r="288" spans="1:61" x14ac:dyDescent="0.3">
      <c r="A288" s="27" t="s">
        <v>264</v>
      </c>
      <c r="F288" s="32">
        <f t="shared" ref="F288" ca="1" si="222">MAX(INDIRECT(CONCATENATE(F283,":",F284)))</f>
        <v>232</v>
      </c>
      <c r="G288" s="32"/>
      <c r="H288" s="32">
        <f t="shared" ref="H288" ca="1" si="223">MAX(INDIRECT(CONCATENATE(H283,":",H284)))</f>
        <v>31</v>
      </c>
      <c r="J288" s="32">
        <f t="shared" ref="J288" ca="1" si="224">MAX(INDIRECT(CONCATENATE(J283,":",J284)))</f>
        <v>207</v>
      </c>
      <c r="K288" s="32"/>
      <c r="L288" s="32"/>
      <c r="Q288" s="32"/>
      <c r="R288" s="32"/>
      <c r="S288" s="32"/>
      <c r="T288" s="32">
        <f t="shared" ref="T288:BC288" ca="1" si="225">MAX(INDIRECT(CONCATENATE(T283,":",T284)))</f>
        <v>3170</v>
      </c>
      <c r="U288" s="32">
        <f t="shared" ca="1" si="225"/>
        <v>105</v>
      </c>
      <c r="V288" s="32">
        <f t="shared" ca="1" si="225"/>
        <v>9</v>
      </c>
      <c r="W288" s="32">
        <f t="shared" ca="1" si="225"/>
        <v>516</v>
      </c>
      <c r="X288" s="32">
        <f t="shared" ca="1" si="225"/>
        <v>0.92307692307692313</v>
      </c>
      <c r="Y288" s="32">
        <f t="shared" ca="1" si="225"/>
        <v>61</v>
      </c>
      <c r="Z288" s="32">
        <f t="shared" ca="1" si="225"/>
        <v>135</v>
      </c>
      <c r="AA288" s="32">
        <f t="shared" ca="1" si="225"/>
        <v>430</v>
      </c>
      <c r="AB288" s="32">
        <f t="shared" ca="1" si="225"/>
        <v>819</v>
      </c>
      <c r="AC288" s="32">
        <f t="shared" ca="1" si="225"/>
        <v>301</v>
      </c>
      <c r="AD288" s="32">
        <f t="shared" ca="1" si="225"/>
        <v>214</v>
      </c>
      <c r="AE288" s="32">
        <f t="shared" ca="1" si="225"/>
        <v>1774</v>
      </c>
      <c r="AF288" s="32">
        <f t="shared" ca="1" si="225"/>
        <v>1321</v>
      </c>
      <c r="AG288" s="32">
        <f t="shared" ca="1" si="225"/>
        <v>278</v>
      </c>
      <c r="AH288" s="32">
        <f t="shared" ca="1" si="225"/>
        <v>184</v>
      </c>
      <c r="AI288" s="32">
        <f t="shared" ca="1" si="225"/>
        <v>331</v>
      </c>
      <c r="AJ288" s="32">
        <f t="shared" ca="1" si="225"/>
        <v>54</v>
      </c>
      <c r="AK288" s="32">
        <f t="shared" ca="1" si="225"/>
        <v>2014</v>
      </c>
      <c r="AL288" s="32">
        <f t="shared" ca="1" si="225"/>
        <v>1831</v>
      </c>
      <c r="AM288" s="32">
        <f t="shared" ca="1" si="225"/>
        <v>3845</v>
      </c>
      <c r="AN288" s="32">
        <f t="shared" ca="1" si="225"/>
        <v>27.3888888888888</v>
      </c>
      <c r="AO288" s="32">
        <f t="shared" ca="1" si="225"/>
        <v>46.3333333333333</v>
      </c>
      <c r="AP288" s="32">
        <f t="shared" ca="1" si="225"/>
        <v>268</v>
      </c>
      <c r="AQ288" s="32">
        <f t="shared" ca="1" si="225"/>
        <v>43</v>
      </c>
      <c r="AR288" s="32">
        <f t="shared" ca="1" si="225"/>
        <v>59.1666666666666</v>
      </c>
      <c r="AS288" s="32">
        <f t="shared" ca="1" si="225"/>
        <v>387</v>
      </c>
      <c r="AT288" s="32">
        <f t="shared" ca="1" si="225"/>
        <v>70.3888888888888</v>
      </c>
      <c r="AU288" s="32">
        <f t="shared" ca="1" si="225"/>
        <v>3.8220858895705523</v>
      </c>
      <c r="AV288" s="32">
        <f t="shared" ca="1" si="225"/>
        <v>103.833333333333</v>
      </c>
      <c r="AW288" s="32">
        <f t="shared" ca="1" si="225"/>
        <v>633.5</v>
      </c>
      <c r="AX288" s="32">
        <f t="shared" ca="1" si="225"/>
        <v>5.5</v>
      </c>
      <c r="AY288" s="32">
        <f t="shared" ca="1" si="225"/>
        <v>0.87096774193548387</v>
      </c>
      <c r="AZ288" s="32">
        <f t="shared" ca="1" si="225"/>
        <v>7</v>
      </c>
      <c r="BA288" s="32">
        <f t="shared" ca="1" si="225"/>
        <v>8.3333333333333339</v>
      </c>
      <c r="BB288" s="32">
        <f t="shared" ca="1" si="225"/>
        <v>7498</v>
      </c>
      <c r="BC288" s="32">
        <f t="shared" ca="1" si="225"/>
        <v>114511</v>
      </c>
      <c r="BD288" s="32"/>
      <c r="BE288" s="32"/>
      <c r="BF288" s="32">
        <f t="shared" ref="BF288:BI288" ca="1" si="226">MAX(INDIRECT(CONCATENATE(BF283,":",BF284)))</f>
        <v>6031</v>
      </c>
      <c r="BG288" s="32">
        <f t="shared" ca="1" si="226"/>
        <v>198</v>
      </c>
      <c r="BH288" s="32">
        <f t="shared" ca="1" si="226"/>
        <v>1</v>
      </c>
      <c r="BI288" s="32">
        <f t="shared" ca="1" si="226"/>
        <v>0.189873417721519</v>
      </c>
    </row>
    <row r="289" spans="1:61" x14ac:dyDescent="0.3">
      <c r="A289" s="27" t="s">
        <v>269</v>
      </c>
      <c r="F289" s="36">
        <f t="shared" ref="F289" ca="1" si="227">MEDIAN(INDIRECT(CONCATENATE(F283,":",F284)))</f>
        <v>22</v>
      </c>
      <c r="G289" s="36"/>
      <c r="H289" s="36">
        <f t="shared" ref="H289" ca="1" si="228">MEDIAN(INDIRECT(CONCATENATE(H283,":",H284)))</f>
        <v>5.5</v>
      </c>
      <c r="I289" s="36"/>
      <c r="J289" s="36">
        <f t="shared" ref="J289" ca="1" si="229">MEDIAN(INDIRECT(CONCATENATE(J283,":",J284)))</f>
        <v>18.5</v>
      </c>
      <c r="K289" s="36"/>
      <c r="L289" s="36"/>
      <c r="M289" s="36"/>
      <c r="N289" s="36"/>
      <c r="O289" s="36"/>
      <c r="P289" s="36"/>
      <c r="Q289" s="36"/>
      <c r="R289" s="36"/>
      <c r="S289" s="36"/>
      <c r="T289" s="36">
        <f t="shared" ref="T289:BC289" ca="1" si="230">MEDIAN(INDIRECT(CONCATENATE(T283,":",T284)))</f>
        <v>940</v>
      </c>
      <c r="U289" s="36">
        <f t="shared" ca="1" si="230"/>
        <v>31</v>
      </c>
      <c r="V289" s="36">
        <f t="shared" ca="1" si="230"/>
        <v>3</v>
      </c>
      <c r="W289" s="36">
        <f t="shared" ca="1" si="230"/>
        <v>36.5</v>
      </c>
      <c r="X289" s="36">
        <f t="shared" ca="1" si="230"/>
        <v>0.77350427350427353</v>
      </c>
      <c r="Y289" s="36">
        <f t="shared" ca="1" si="230"/>
        <v>20</v>
      </c>
      <c r="Z289" s="36">
        <f t="shared" ca="1" si="230"/>
        <v>22.5</v>
      </c>
      <c r="AA289" s="36">
        <f t="shared" ca="1" si="230"/>
        <v>147</v>
      </c>
      <c r="AB289" s="36">
        <f t="shared" ca="1" si="230"/>
        <v>194.5</v>
      </c>
      <c r="AC289" s="36">
        <f t="shared" ca="1" si="230"/>
        <v>24</v>
      </c>
      <c r="AD289" s="36">
        <f t="shared" ca="1" si="230"/>
        <v>9</v>
      </c>
      <c r="AE289" s="36">
        <f t="shared" ca="1" si="230"/>
        <v>112</v>
      </c>
      <c r="AF289" s="36">
        <f t="shared" ca="1" si="230"/>
        <v>55.5</v>
      </c>
      <c r="AG289" s="36">
        <f t="shared" ca="1" si="230"/>
        <v>32.5</v>
      </c>
      <c r="AH289" s="36">
        <f t="shared" ca="1" si="230"/>
        <v>13</v>
      </c>
      <c r="AI289" s="36">
        <f t="shared" ca="1" si="230"/>
        <v>16.5</v>
      </c>
      <c r="AJ289" s="36">
        <f t="shared" ca="1" si="230"/>
        <v>0</v>
      </c>
      <c r="AK289" s="36">
        <f t="shared" ca="1" si="230"/>
        <v>143</v>
      </c>
      <c r="AL289" s="36">
        <f t="shared" ca="1" si="230"/>
        <v>104.5</v>
      </c>
      <c r="AM289" s="36">
        <f t="shared" ca="1" si="230"/>
        <v>254</v>
      </c>
      <c r="AN289" s="36">
        <f t="shared" ca="1" si="230"/>
        <v>3.8857609139126801</v>
      </c>
      <c r="AO289" s="36">
        <f t="shared" ca="1" si="230"/>
        <v>5.5208791208791155</v>
      </c>
      <c r="AP289" s="36">
        <f t="shared" ca="1" si="230"/>
        <v>61.8333333333333</v>
      </c>
      <c r="AQ289" s="36">
        <f t="shared" ca="1" si="230"/>
        <v>2.77513227513227</v>
      </c>
      <c r="AR289" s="36">
        <f t="shared" ca="1" si="230"/>
        <v>4.4525641025640947</v>
      </c>
      <c r="AS289" s="36">
        <f t="shared" ca="1" si="230"/>
        <v>42</v>
      </c>
      <c r="AT289" s="36">
        <f t="shared" ca="1" si="230"/>
        <v>7.5468278253773953</v>
      </c>
      <c r="AU289" s="36">
        <f t="shared" ca="1" si="230"/>
        <v>0.36091403253185672</v>
      </c>
      <c r="AV289" s="36">
        <f t="shared" ca="1" si="230"/>
        <v>10.932126696832551</v>
      </c>
      <c r="AW289" s="36">
        <f t="shared" ca="1" si="230"/>
        <v>121.6666666666665</v>
      </c>
      <c r="AX289" s="36">
        <f t="shared" ca="1" si="230"/>
        <v>1.3613911290322549</v>
      </c>
      <c r="AY289" s="36">
        <f t="shared" ca="1" si="230"/>
        <v>0.55510896271765842</v>
      </c>
      <c r="AZ289" s="36">
        <f t="shared" ca="1" si="230"/>
        <v>0.82058823529411762</v>
      </c>
      <c r="BA289" s="36">
        <f t="shared" ca="1" si="230"/>
        <v>1.3823529411764706</v>
      </c>
      <c r="BB289" s="36">
        <f t="shared" ca="1" si="230"/>
        <v>976</v>
      </c>
      <c r="BC289" s="36">
        <f t="shared" ca="1" si="230"/>
        <v>12880.5</v>
      </c>
      <c r="BD289" s="36"/>
      <c r="BE289" s="36"/>
      <c r="BF289" s="36">
        <f t="shared" ref="BF289:BI289" ca="1" si="231">MEDIAN(INDIRECT(CONCATENATE(BF283,":",BF284)))</f>
        <v>1534</v>
      </c>
      <c r="BG289" s="36">
        <f t="shared" ca="1" si="231"/>
        <v>50</v>
      </c>
      <c r="BH289" s="36">
        <f t="shared" ca="1" si="231"/>
        <v>0.52663589722023629</v>
      </c>
      <c r="BI289" s="36">
        <f t="shared" ca="1" si="231"/>
        <v>5.6805549837374944E-2</v>
      </c>
    </row>
    <row r="290" spans="1:61" x14ac:dyDescent="0.3">
      <c r="A290" s="27" t="s">
        <v>265</v>
      </c>
      <c r="F290" s="32">
        <f t="shared" ref="F290" ca="1" si="232">MIN(INDIRECT(CONCATENATE(F283,":",F284)))</f>
        <v>7</v>
      </c>
      <c r="G290" s="32"/>
      <c r="H290" s="32">
        <f t="shared" ref="H290" ca="1" si="233">MIN(INDIRECT(CONCATENATE(H283,":",H284)))</f>
        <v>1</v>
      </c>
      <c r="J290" s="32">
        <f t="shared" ref="J290" ca="1" si="234">MIN(INDIRECT(CONCATENATE(J283,":",J284)))</f>
        <v>0</v>
      </c>
      <c r="K290" s="32"/>
      <c r="L290" s="32"/>
      <c r="Q290" s="32"/>
      <c r="R290" s="32"/>
      <c r="S290" s="32"/>
      <c r="T290" s="32">
        <f t="shared" ref="T290:BC290" ca="1" si="235">MIN(INDIRECT(CONCATENATE(T283,":",T284)))</f>
        <v>63</v>
      </c>
      <c r="U290" s="32">
        <f t="shared" ca="1" si="235"/>
        <v>3</v>
      </c>
      <c r="V290" s="32">
        <f t="shared" ca="1" si="235"/>
        <v>1</v>
      </c>
      <c r="W290" s="32">
        <f t="shared" ca="1" si="235"/>
        <v>9</v>
      </c>
      <c r="X290" s="32">
        <f t="shared" ca="1" si="235"/>
        <v>0.23684210526315788</v>
      </c>
      <c r="Y290" s="32">
        <f t="shared" ca="1" si="235"/>
        <v>2</v>
      </c>
      <c r="Z290" s="32">
        <f t="shared" ca="1" si="235"/>
        <v>1</v>
      </c>
      <c r="AA290" s="32">
        <f t="shared" ca="1" si="235"/>
        <v>23</v>
      </c>
      <c r="AB290" s="32">
        <f t="shared" ca="1" si="235"/>
        <v>8</v>
      </c>
      <c r="AC290" s="32">
        <f t="shared" ca="1" si="235"/>
        <v>0</v>
      </c>
      <c r="AD290" s="32">
        <f t="shared" ca="1" si="235"/>
        <v>0</v>
      </c>
      <c r="AE290" s="32">
        <f t="shared" ca="1" si="235"/>
        <v>0</v>
      </c>
      <c r="AF290" s="32">
        <f t="shared" ca="1" si="235"/>
        <v>0</v>
      </c>
      <c r="AG290" s="32">
        <f t="shared" ca="1" si="235"/>
        <v>0</v>
      </c>
      <c r="AH290" s="32">
        <f t="shared" ca="1" si="235"/>
        <v>0</v>
      </c>
      <c r="AI290" s="32">
        <f t="shared" ca="1" si="235"/>
        <v>0</v>
      </c>
      <c r="AJ290" s="32">
        <f t="shared" ca="1" si="235"/>
        <v>0</v>
      </c>
      <c r="AK290" s="32">
        <f t="shared" ca="1" si="235"/>
        <v>25</v>
      </c>
      <c r="AL290" s="32">
        <f t="shared" ca="1" si="235"/>
        <v>33</v>
      </c>
      <c r="AM290" s="32">
        <f t="shared" ca="1" si="235"/>
        <v>112</v>
      </c>
      <c r="AN290" s="32">
        <f t="shared" ca="1" si="235"/>
        <v>0.952380952380952</v>
      </c>
      <c r="AO290" s="32">
        <f t="shared" ca="1" si="235"/>
        <v>1.4285714285714199</v>
      </c>
      <c r="AP290" s="32">
        <f t="shared" ca="1" si="235"/>
        <v>17.1428571428571</v>
      </c>
      <c r="AQ290" s="32">
        <f t="shared" ca="1" si="235"/>
        <v>0.56756756756756699</v>
      </c>
      <c r="AR290" s="32">
        <f t="shared" ca="1" si="235"/>
        <v>0.6875</v>
      </c>
      <c r="AS290" s="32">
        <f t="shared" ca="1" si="235"/>
        <v>8.25</v>
      </c>
      <c r="AT290" s="32">
        <f t="shared" ca="1" si="235"/>
        <v>2.4126984126984099</v>
      </c>
      <c r="AU290" s="32">
        <f t="shared" ca="1" si="235"/>
        <v>7.8038674033149166E-2</v>
      </c>
      <c r="AV290" s="32">
        <f t="shared" ca="1" si="235"/>
        <v>2.3541666666666599</v>
      </c>
      <c r="AW290" s="32">
        <f t="shared" ca="1" si="235"/>
        <v>28.25</v>
      </c>
      <c r="AX290" s="32">
        <f t="shared" ca="1" si="235"/>
        <v>0.1</v>
      </c>
      <c r="AY290" s="32">
        <f t="shared" ca="1" si="235"/>
        <v>0.14367816091954022</v>
      </c>
      <c r="AZ290" s="32">
        <f t="shared" ca="1" si="235"/>
        <v>0.2857142857142857</v>
      </c>
      <c r="BA290" s="32">
        <f t="shared" ca="1" si="235"/>
        <v>0.42857142857142855</v>
      </c>
      <c r="BB290" s="32">
        <f t="shared" ca="1" si="235"/>
        <v>79</v>
      </c>
      <c r="BC290" s="32">
        <f t="shared" ca="1" si="235"/>
        <v>265</v>
      </c>
      <c r="BD290" s="32"/>
      <c r="BE290" s="32"/>
      <c r="BF290" s="32">
        <f t="shared" ref="BF290:BI290" ca="1" si="236">MIN(INDIRECT(CONCATENATE(BF283,":",BF284)))</f>
        <v>211</v>
      </c>
      <c r="BG290" s="32">
        <f t="shared" ca="1" si="236"/>
        <v>6</v>
      </c>
      <c r="BH290" s="32">
        <f t="shared" ca="1" si="236"/>
        <v>7.0800862211905152E-2</v>
      </c>
      <c r="BI290" s="32">
        <f t="shared" ca="1" si="236"/>
        <v>2.0827134781315083E-3</v>
      </c>
    </row>
    <row r="291" spans="1:61" x14ac:dyDescent="0.3">
      <c r="A291" s="29"/>
      <c r="H291" s="27"/>
      <c r="I291" s="27"/>
      <c r="M291" s="27"/>
      <c r="N291" s="27"/>
      <c r="O291" s="27"/>
      <c r="P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61" x14ac:dyDescent="0.3">
      <c r="A292" s="27" t="s">
        <v>271</v>
      </c>
      <c r="F292" s="32">
        <f t="shared" ref="F292" ca="1" si="237">MODE(INDIRECT(CONCATENATE(F283,":",F284)))</f>
        <v>21</v>
      </c>
      <c r="G292" s="32"/>
      <c r="H292" s="32">
        <f t="shared" ref="H292" ca="1" si="238">MODE(INDIRECT(CONCATENATE(H283,":",H284)))</f>
        <v>3</v>
      </c>
      <c r="J292" s="32">
        <f t="shared" ref="J292" ca="1" si="239">MODE(INDIRECT(CONCATENATE(J283,":",J284)))</f>
        <v>18</v>
      </c>
      <c r="K292" s="32"/>
      <c r="L292" s="32"/>
      <c r="Q292" s="32"/>
      <c r="R292" s="32"/>
      <c r="S292" s="32"/>
      <c r="T292" s="32" t="e">
        <f ca="1">MODE(INDIRECT(CONCATENATE(T283,":",T284)))</f>
        <v>#N/A</v>
      </c>
      <c r="U292" s="32">
        <f ca="1">MODE(INDIRECT(CONCATENATE(U283,":",U284)))</f>
        <v>15</v>
      </c>
      <c r="V292" s="32">
        <f t="shared" ref="V292:BC292" ca="1" si="240">MODE(INDIRECT(CONCATENATE(V283,":",V284)))</f>
        <v>2</v>
      </c>
      <c r="W292" s="32">
        <f t="shared" ca="1" si="240"/>
        <v>24</v>
      </c>
      <c r="X292" s="32">
        <f t="shared" ca="1" si="240"/>
        <v>0.66666666666666663</v>
      </c>
      <c r="Y292" s="32">
        <f t="shared" ca="1" si="240"/>
        <v>10</v>
      </c>
      <c r="Z292" s="32">
        <f t="shared" ca="1" si="240"/>
        <v>22</v>
      </c>
      <c r="AA292" s="32" t="e">
        <f t="shared" ca="1" si="240"/>
        <v>#N/A</v>
      </c>
      <c r="AB292" s="32" t="e">
        <f t="shared" ca="1" si="240"/>
        <v>#N/A</v>
      </c>
      <c r="AC292" s="32">
        <f t="shared" ca="1" si="240"/>
        <v>17</v>
      </c>
      <c r="AD292" s="32">
        <f t="shared" ca="1" si="240"/>
        <v>0</v>
      </c>
      <c r="AE292" s="32">
        <f t="shared" ca="1" si="240"/>
        <v>68</v>
      </c>
      <c r="AF292" s="32">
        <f t="shared" ca="1" si="240"/>
        <v>0</v>
      </c>
      <c r="AG292" s="32">
        <f t="shared" ca="1" si="240"/>
        <v>0</v>
      </c>
      <c r="AH292" s="32">
        <f t="shared" ca="1" si="240"/>
        <v>11</v>
      </c>
      <c r="AI292" s="32">
        <f t="shared" ca="1" si="240"/>
        <v>6</v>
      </c>
      <c r="AJ292" s="32">
        <f t="shared" ca="1" si="240"/>
        <v>0</v>
      </c>
      <c r="AK292" s="32">
        <f t="shared" ca="1" si="240"/>
        <v>139</v>
      </c>
      <c r="AL292" s="32">
        <f t="shared" ca="1" si="240"/>
        <v>95</v>
      </c>
      <c r="AM292" s="32" t="e">
        <f t="shared" ca="1" si="240"/>
        <v>#N/A</v>
      </c>
      <c r="AN292" s="32" t="e">
        <f t="shared" ca="1" si="240"/>
        <v>#N/A</v>
      </c>
      <c r="AO292" s="32" t="e">
        <f t="shared" ca="1" si="240"/>
        <v>#N/A</v>
      </c>
      <c r="AP292" s="32" t="e">
        <f t="shared" ca="1" si="240"/>
        <v>#N/A</v>
      </c>
      <c r="AQ292" s="32" t="e">
        <f t="shared" ca="1" si="240"/>
        <v>#N/A</v>
      </c>
      <c r="AR292" s="32" t="e">
        <f t="shared" ca="1" si="240"/>
        <v>#N/A</v>
      </c>
      <c r="AS292" s="32">
        <f t="shared" ca="1" si="240"/>
        <v>22</v>
      </c>
      <c r="AT292" s="32">
        <f t="shared" ca="1" si="240"/>
        <v>8</v>
      </c>
      <c r="AU292" s="32" t="e">
        <f t="shared" ca="1" si="240"/>
        <v>#N/A</v>
      </c>
      <c r="AV292" s="32" t="e">
        <f t="shared" ca="1" si="240"/>
        <v>#N/A</v>
      </c>
      <c r="AW292" s="32" t="e">
        <f t="shared" ca="1" si="240"/>
        <v>#N/A</v>
      </c>
      <c r="AX292" s="32">
        <f t="shared" ca="1" si="240"/>
        <v>1</v>
      </c>
      <c r="AY292" s="32" t="e">
        <f t="shared" ca="1" si="240"/>
        <v>#N/A</v>
      </c>
      <c r="AZ292" s="32" t="e">
        <f t="shared" ca="1" si="240"/>
        <v>#N/A</v>
      </c>
      <c r="BA292" s="32" t="e">
        <f t="shared" ca="1" si="240"/>
        <v>#N/A</v>
      </c>
      <c r="BB292" s="32" t="e">
        <f t="shared" ca="1" si="240"/>
        <v>#N/A</v>
      </c>
      <c r="BC292" s="32" t="e">
        <f t="shared" ca="1" si="240"/>
        <v>#N/A</v>
      </c>
      <c r="BD292" s="32"/>
      <c r="BE292" s="32"/>
      <c r="BF292" s="32">
        <f t="shared" ref="BF292:BI292" ca="1" si="241">MODE(INDIRECT(CONCATENATE(BF283,":",BF284)))</f>
        <v>1217</v>
      </c>
      <c r="BG292" s="32">
        <f t="shared" ca="1" si="241"/>
        <v>39</v>
      </c>
      <c r="BH292" s="32" t="e">
        <f t="shared" ca="1" si="241"/>
        <v>#N/A</v>
      </c>
      <c r="BI292" s="32" t="e">
        <f t="shared" ca="1" si="241"/>
        <v>#N/A</v>
      </c>
    </row>
    <row r="293" spans="1:61" x14ac:dyDescent="0.3">
      <c r="A293" s="27" t="s">
        <v>270</v>
      </c>
      <c r="F293" s="36">
        <f t="shared" ref="F293" ca="1" si="242">STDEVP(INDIRECT(CONCATENATE(F283,":",F284)))</f>
        <v>53.018416416739974</v>
      </c>
      <c r="G293" s="36"/>
      <c r="H293" s="36">
        <f t="shared" ref="H293" ca="1" si="243">STDEVP(INDIRECT(CONCATENATE(H283,":",H284)))</f>
        <v>7.2887607353960551</v>
      </c>
      <c r="I293" s="36"/>
      <c r="J293" s="36">
        <f t="shared" ref="J293" ca="1" si="244">STDEVP(INDIRECT(CONCATENATE(J283,":",J284)))</f>
        <v>47.002461690412318</v>
      </c>
      <c r="K293" s="36"/>
      <c r="L293" s="36"/>
      <c r="M293" s="36"/>
      <c r="N293" s="36"/>
      <c r="O293" s="36"/>
      <c r="P293" s="36"/>
      <c r="Q293" s="36"/>
      <c r="R293" s="36"/>
      <c r="S293" s="36"/>
      <c r="T293" s="36">
        <f t="shared" ref="T293:BC293" ca="1" si="245">STDEVP(INDIRECT(CONCATENATE(T283,":",T284)))</f>
        <v>796.36867474537348</v>
      </c>
      <c r="U293" s="36">
        <f t="shared" ca="1" si="245"/>
        <v>26.140315906707773</v>
      </c>
      <c r="V293" s="36">
        <f t="shared" ca="1" si="245"/>
        <v>2.1007672742347898</v>
      </c>
      <c r="W293" s="36">
        <f t="shared" ca="1" si="245"/>
        <v>113.5415604543694</v>
      </c>
      <c r="X293" s="36">
        <f t="shared" ca="1" si="245"/>
        <v>0.18980901803976269</v>
      </c>
      <c r="Y293" s="36">
        <f t="shared" ca="1" si="245"/>
        <v>17.517877527196362</v>
      </c>
      <c r="Z293" s="36">
        <f t="shared" ca="1" si="245"/>
        <v>27.85992856837057</v>
      </c>
      <c r="AA293" s="36">
        <f t="shared" ca="1" si="245"/>
        <v>123.25925945470513</v>
      </c>
      <c r="AB293" s="36">
        <f t="shared" ca="1" si="245"/>
        <v>181.37765382148135</v>
      </c>
      <c r="AC293" s="36">
        <f t="shared" ca="1" si="245"/>
        <v>59.846722260197808</v>
      </c>
      <c r="AD293" s="36">
        <f t="shared" ca="1" si="245"/>
        <v>45.805463602803634</v>
      </c>
      <c r="AE293" s="36">
        <f t="shared" ca="1" si="245"/>
        <v>359.3244349982017</v>
      </c>
      <c r="AF293" s="36">
        <f t="shared" ca="1" si="245"/>
        <v>300.13202329134867</v>
      </c>
      <c r="AG293" s="36">
        <f t="shared" ca="1" si="245"/>
        <v>69.720649798065295</v>
      </c>
      <c r="AH293" s="36">
        <f t="shared" ca="1" si="245"/>
        <v>49.715990909023581</v>
      </c>
      <c r="AI293" s="36">
        <f t="shared" ca="1" si="245"/>
        <v>76.577298493927685</v>
      </c>
      <c r="AJ293" s="36">
        <f t="shared" ca="1" si="245"/>
        <v>11.327305559561347</v>
      </c>
      <c r="AK293" s="36">
        <f t="shared" ca="1" si="245"/>
        <v>410.15373302061244</v>
      </c>
      <c r="AL293" s="36">
        <f t="shared" ca="1" si="245"/>
        <v>396.46436376493813</v>
      </c>
      <c r="AM293" s="36">
        <f t="shared" ca="1" si="245"/>
        <v>798.60795339336596</v>
      </c>
      <c r="AN293" s="36">
        <f t="shared" ca="1" si="245"/>
        <v>5.4204380184820984</v>
      </c>
      <c r="AO293" s="36">
        <f t="shared" ca="1" si="245"/>
        <v>12.192063574485044</v>
      </c>
      <c r="AP293" s="36">
        <f t="shared" ca="1" si="245"/>
        <v>72.406768968102597</v>
      </c>
      <c r="AQ293" s="36">
        <f t="shared" ca="1" si="245"/>
        <v>8.7715121404799739</v>
      </c>
      <c r="AR293" s="36">
        <f t="shared" ca="1" si="245"/>
        <v>13.109205921953457</v>
      </c>
      <c r="AS293" s="36">
        <f t="shared" ca="1" si="245"/>
        <v>102.7480037514775</v>
      </c>
      <c r="AT293" s="36">
        <f t="shared" ca="1" si="245"/>
        <v>13.946539311532167</v>
      </c>
      <c r="AU293" s="36">
        <f t="shared" ca="1" si="245"/>
        <v>0.91744076272669306</v>
      </c>
      <c r="AV293" s="36">
        <f t="shared" ca="1" si="245"/>
        <v>23.675176021391216</v>
      </c>
      <c r="AW293" s="36">
        <f t="shared" ca="1" si="245"/>
        <v>168.34951401602035</v>
      </c>
      <c r="AX293" s="36">
        <f t="shared" ca="1" si="245"/>
        <v>1.2613262448019766</v>
      </c>
      <c r="AY293" s="36">
        <f t="shared" ca="1" si="245"/>
        <v>0.16674732090888883</v>
      </c>
      <c r="AZ293" s="36">
        <f t="shared" ca="1" si="245"/>
        <v>1.8852213516592908</v>
      </c>
      <c r="BA293" s="36">
        <f t="shared" ca="1" si="245"/>
        <v>2.281210964380596</v>
      </c>
      <c r="BB293" s="36">
        <f t="shared" ca="1" si="245"/>
        <v>2479.9252875476272</v>
      </c>
      <c r="BC293" s="36">
        <f t="shared" ca="1" si="245"/>
        <v>31180.722273877189</v>
      </c>
      <c r="BD293" s="36"/>
      <c r="BE293" s="36"/>
      <c r="BF293" s="36">
        <f t="shared" ref="BF293:BI293" ca="1" si="246">STDEVP(INDIRECT(CONCATENATE(BF283,":",BF284)))</f>
        <v>1320.3914966953757</v>
      </c>
      <c r="BG293" s="36">
        <f t="shared" ca="1" si="246"/>
        <v>43.488955565733548</v>
      </c>
      <c r="BH293" s="36">
        <f t="shared" ca="1" si="246"/>
        <v>0.28373340450668855</v>
      </c>
      <c r="BI293" s="36">
        <f t="shared" ca="1" si="246"/>
        <v>4.5910934664376506E-2</v>
      </c>
    </row>
    <row r="294" spans="1:61" x14ac:dyDescent="0.3">
      <c r="A294" s="27" t="s">
        <v>266</v>
      </c>
      <c r="F294" s="32">
        <f t="shared" ref="F294" ca="1" si="247">SUM(INDIRECT(CONCATENATE(F283,":",F284)))</f>
        <v>967</v>
      </c>
      <c r="G294" s="32"/>
      <c r="H294" s="32">
        <f t="shared" ref="H294" ca="1" si="248">SUM(INDIRECT(CONCATENATE(H283,":",H284)))</f>
        <v>161</v>
      </c>
      <c r="J294" s="32">
        <f t="shared" ref="J294" ca="1" si="249">SUM(INDIRECT(CONCATENATE(J283,":",J284)))</f>
        <v>806</v>
      </c>
      <c r="K294" s="32"/>
      <c r="L294" s="32"/>
      <c r="Q294" s="32"/>
      <c r="R294" s="32"/>
      <c r="S294" s="32"/>
      <c r="T294" s="32">
        <f t="shared" ref="T294:BC294" ca="1" si="250">SUM(INDIRECT(CONCATENATE(T283,":",T284)))</f>
        <v>23770</v>
      </c>
      <c r="U294" s="32">
        <f t="shared" ca="1" si="250"/>
        <v>791</v>
      </c>
      <c r="V294" s="32">
        <f t="shared" ca="1" si="250"/>
        <v>74</v>
      </c>
      <c r="W294" s="32">
        <f t="shared" ca="1" si="250"/>
        <v>1702</v>
      </c>
      <c r="X294" s="32">
        <f t="shared" ca="1" si="250"/>
        <v>15.352792512229451</v>
      </c>
      <c r="Y294" s="32">
        <f t="shared" ca="1" si="250"/>
        <v>532</v>
      </c>
      <c r="Z294" s="32">
        <f t="shared" ca="1" si="250"/>
        <v>743</v>
      </c>
      <c r="AA294" s="32">
        <f t="shared" ca="1" si="250"/>
        <v>3611</v>
      </c>
      <c r="AB294" s="32">
        <f t="shared" ca="1" si="250"/>
        <v>5229</v>
      </c>
      <c r="AC294" s="32">
        <f t="shared" ca="1" si="250"/>
        <v>775</v>
      </c>
      <c r="AD294" s="32">
        <f t="shared" ca="1" si="250"/>
        <v>564</v>
      </c>
      <c r="AE294" s="32">
        <f t="shared" ca="1" si="250"/>
        <v>5030</v>
      </c>
      <c r="AF294" s="32">
        <f t="shared" ca="1" si="250"/>
        <v>3886</v>
      </c>
      <c r="AG294" s="32">
        <f t="shared" ca="1" si="250"/>
        <v>1223</v>
      </c>
      <c r="AH294" s="32">
        <f t="shared" ca="1" si="250"/>
        <v>749</v>
      </c>
      <c r="AI294" s="32">
        <f t="shared" ca="1" si="250"/>
        <v>1054</v>
      </c>
      <c r="AJ294" s="32">
        <f t="shared" ca="1" si="250"/>
        <v>73</v>
      </c>
      <c r="AK294" s="32">
        <f t="shared" ca="1" si="250"/>
        <v>6253</v>
      </c>
      <c r="AL294" s="32">
        <f t="shared" ca="1" si="250"/>
        <v>5762</v>
      </c>
      <c r="AM294" s="32">
        <f t="shared" ca="1" si="250"/>
        <v>12015</v>
      </c>
      <c r="AN294" s="32">
        <f t="shared" ca="1" si="250"/>
        <v>120.13565604141628</v>
      </c>
      <c r="AO294" s="32">
        <f t="shared" ca="1" si="250"/>
        <v>233.28758708866619</v>
      </c>
      <c r="AP294" s="32">
        <f t="shared" ca="1" si="250"/>
        <v>1894.6539682539672</v>
      </c>
      <c r="AQ294" s="32">
        <f t="shared" ca="1" si="250"/>
        <v>123.78817124138487</v>
      </c>
      <c r="AR294" s="32">
        <f t="shared" ca="1" si="250"/>
        <v>208.79320859422191</v>
      </c>
      <c r="AS294" s="32">
        <f t="shared" ca="1" si="250"/>
        <v>1863.0634920634911</v>
      </c>
      <c r="AT294" s="32">
        <f t="shared" ca="1" si="250"/>
        <v>243.92382728280126</v>
      </c>
      <c r="AU294" s="32">
        <f t="shared" ca="1" si="250"/>
        <v>15.935035589700732</v>
      </c>
      <c r="AV294" s="32">
        <f t="shared" ca="1" si="250"/>
        <v>442.08079568288821</v>
      </c>
      <c r="AW294" s="32">
        <f t="shared" ca="1" si="250"/>
        <v>3757.7174603174599</v>
      </c>
      <c r="AX294" s="32">
        <f t="shared" ca="1" si="250"/>
        <v>38.704253220257471</v>
      </c>
      <c r="AY294" s="32">
        <f t="shared" ca="1" si="250"/>
        <v>12.320432973134018</v>
      </c>
      <c r="AZ294" s="32">
        <f t="shared" ca="1" si="250"/>
        <v>37.169123053115122</v>
      </c>
      <c r="BA294" s="32">
        <f t="shared" ca="1" si="250"/>
        <v>52.256591598847209</v>
      </c>
      <c r="BB294" s="32">
        <f t="shared" ca="1" si="250"/>
        <v>51073</v>
      </c>
      <c r="BC294" s="32">
        <f t="shared" ca="1" si="250"/>
        <v>448568</v>
      </c>
      <c r="BD294" s="32"/>
      <c r="BE294" s="32"/>
      <c r="BF294" s="32">
        <f t="shared" ref="BF294:BI294" ca="1" si="251">SUM(INDIRECT(CONCATENATE(BF283,":",BF284)))</f>
        <v>44011</v>
      </c>
      <c r="BG294" s="32">
        <f t="shared" ca="1" si="251"/>
        <v>1436</v>
      </c>
      <c r="BH294" s="32">
        <f t="shared" ca="1" si="251"/>
        <v>12.714402135227445</v>
      </c>
      <c r="BI294" s="32">
        <f t="shared" ca="1" si="251"/>
        <v>1.2276681942070911</v>
      </c>
    </row>
    <row r="295" spans="1:61" x14ac:dyDescent="0.3">
      <c r="A295" s="126" t="s">
        <v>820</v>
      </c>
      <c r="F295" s="127">
        <f ca="1">_xlfn.QUARTILE.EXC(INDIRECT(CONCATENATE(F283,":",F284)),1)</f>
        <v>15</v>
      </c>
      <c r="G295" s="32"/>
      <c r="H295" s="127">
        <f ca="1">_xlfn.QUARTILE.EXC(INDIRECT(CONCATENATE(H283,":",H284)),1)</f>
        <v>3</v>
      </c>
      <c r="J295" s="127">
        <f ca="1">_xlfn.QUARTILE.EXC(INDIRECT(CONCATENATE(J283,":",J284)),1)</f>
        <v>9.75</v>
      </c>
      <c r="K295" s="32"/>
      <c r="L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</row>
    <row r="296" spans="1:61" x14ac:dyDescent="0.3">
      <c r="A296" s="126" t="s">
        <v>819</v>
      </c>
      <c r="F296" s="127">
        <f ca="1">_xlfn.QUARTILE.EXC(INDIRECT(CONCATENATE(F283,":",F284)),2)</f>
        <v>22</v>
      </c>
      <c r="G296" s="32"/>
      <c r="H296" s="127">
        <f ca="1">_xlfn.QUARTILE.EXC(INDIRECT(CONCATENATE(H283,":",H284)),2)</f>
        <v>5.5</v>
      </c>
      <c r="J296" s="127">
        <f ca="1">_xlfn.QUARTILE.EXC(INDIRECT(CONCATENATE(J283,":",J284)),2)</f>
        <v>18.5</v>
      </c>
      <c r="K296" s="32"/>
      <c r="L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</row>
    <row r="297" spans="1:61" x14ac:dyDescent="0.3">
      <c r="A297" s="126" t="s">
        <v>818</v>
      </c>
      <c r="F297" s="127">
        <f ca="1">_xlfn.QUARTILE.EXC(INDIRECT(CONCATENATE(F283,":",F284)),3)</f>
        <v>50.5</v>
      </c>
      <c r="G297" s="32"/>
      <c r="H297" s="127">
        <f ca="1">_xlfn.QUARTILE.EXC(INDIRECT(CONCATENATE(H283,":",H284)),3)</f>
        <v>8</v>
      </c>
      <c r="J297" s="127">
        <f ca="1">_xlfn.QUARTILE.EXC(INDIRECT(CONCATENATE(J283,":",J284)),3)</f>
        <v>44.5</v>
      </c>
      <c r="K297" s="32"/>
      <c r="L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</row>
    <row r="298" spans="1:61" x14ac:dyDescent="0.3">
      <c r="A298" s="126" t="s">
        <v>817</v>
      </c>
      <c r="F298" s="127">
        <f ca="1">(_xlfn.QUARTILE.EXC(INDIRECT(CONCATENATE(F283,":",F284)),3) - _xlfn.QUARTILE.EXC(INDIRECT(CONCATENATE(F283,":",F284)),1))</f>
        <v>35.5</v>
      </c>
      <c r="G298" s="32"/>
      <c r="H298" s="127">
        <f ca="1">(_xlfn.QUARTILE.EXC(INDIRECT(CONCATENATE(H283,":",H284)),3) - _xlfn.QUARTILE.EXC(INDIRECT(CONCATENATE(H283,":",H284)),1))</f>
        <v>5</v>
      </c>
      <c r="J298" s="127">
        <f ca="1">(_xlfn.QUARTILE.EXC(INDIRECT(CONCATENATE(J283,":",J284)),3) - _xlfn.QUARTILE.EXC(INDIRECT(CONCATENATE(J283,":",J284)),1))</f>
        <v>34.75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4" fitToHeight="6" orientation="landscape" r:id="rId1"/>
  <headerFooter>
    <oddHeader>&amp;L&amp;Z&amp;F&amp;R&amp;A</oddHeader>
    <oddFooter>&amp;L&amp;D&amp;R&amp;P of &amp;N</oddFooter>
  </headerFooter>
  <rowBreaks count="7" manualBreakCount="7">
    <brk id="35" max="65" man="1"/>
    <brk id="83" max="65" man="1"/>
    <brk id="125" max="65" man="1"/>
    <brk id="154" max="65" man="1"/>
    <brk id="174" max="65" man="1"/>
    <brk id="198" max="65" man="1"/>
    <brk id="267" max="6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59D5-F7E9-43D1-AB25-66EC4515AA5C}">
  <sheetPr>
    <tabColor rgb="FFFF0000"/>
  </sheetPr>
  <dimension ref="A1:F179"/>
  <sheetViews>
    <sheetView zoomScale="50" zoomScaleNormal="50" zoomScaleSheetLayoutView="100" workbookViewId="0">
      <selection activeCell="S1" sqref="S1"/>
    </sheetView>
  </sheetViews>
  <sheetFormatPr defaultColWidth="9.09765625" defaultRowHeight="13" x14ac:dyDescent="0.3"/>
  <cols>
    <col min="1" max="1" width="38.296875" style="27" bestFit="1" customWidth="1"/>
    <col min="2" max="2" width="8.19921875" style="27" customWidth="1"/>
    <col min="3" max="3" width="7" style="32" bestFit="1" customWidth="1"/>
    <col min="4" max="4" width="13.59765625" style="27" bestFit="1" customWidth="1"/>
    <col min="5" max="5" width="7.3984375" style="27" customWidth="1"/>
    <col min="6" max="6" width="9.09765625" style="32"/>
    <col min="7" max="16384" width="9.09765625" style="27"/>
  </cols>
  <sheetData>
    <row r="1" spans="1:6" ht="36" customHeight="1" x14ac:dyDescent="0.3">
      <c r="A1" s="2" t="s">
        <v>0</v>
      </c>
      <c r="B1" s="4" t="s">
        <v>378</v>
      </c>
      <c r="C1" s="53" t="s">
        <v>379</v>
      </c>
      <c r="D1" s="4" t="s">
        <v>311</v>
      </c>
      <c r="E1" s="41" t="s">
        <v>325</v>
      </c>
      <c r="F1" s="11" t="s">
        <v>19</v>
      </c>
    </row>
    <row r="2" spans="1:6" ht="25" customHeight="1" x14ac:dyDescent="0.35">
      <c r="A2" s="8" t="s">
        <v>90</v>
      </c>
      <c r="B2" s="8">
        <f t="shared" ref="B2:B33" si="0">C2+E2</f>
        <v>1</v>
      </c>
      <c r="C2" s="55">
        <v>0</v>
      </c>
      <c r="D2" s="8" t="s">
        <v>279</v>
      </c>
      <c r="E2" s="8">
        <v>1</v>
      </c>
      <c r="F2" s="48">
        <v>1</v>
      </c>
    </row>
    <row r="3" spans="1:6" ht="25" customHeight="1" x14ac:dyDescent="0.35">
      <c r="A3" s="8" t="s">
        <v>213</v>
      </c>
      <c r="B3" s="8">
        <f t="shared" si="0"/>
        <v>1</v>
      </c>
      <c r="C3" s="55">
        <v>0</v>
      </c>
      <c r="D3" s="8" t="s">
        <v>279</v>
      </c>
      <c r="E3" s="8">
        <v>1</v>
      </c>
      <c r="F3" s="48">
        <v>1</v>
      </c>
    </row>
    <row r="4" spans="1:6" ht="25" customHeight="1" x14ac:dyDescent="0.35">
      <c r="A4" s="8" t="s">
        <v>101</v>
      </c>
      <c r="B4" s="8">
        <f t="shared" si="0"/>
        <v>1</v>
      </c>
      <c r="C4" s="55">
        <v>0</v>
      </c>
      <c r="D4" s="8" t="s">
        <v>279</v>
      </c>
      <c r="E4" s="8">
        <v>1</v>
      </c>
      <c r="F4" s="48">
        <v>1</v>
      </c>
    </row>
    <row r="5" spans="1:6" ht="25" customHeight="1" x14ac:dyDescent="0.35">
      <c r="A5" s="8" t="s">
        <v>159</v>
      </c>
      <c r="B5" s="8">
        <f t="shared" si="0"/>
        <v>1</v>
      </c>
      <c r="C5" s="55">
        <v>0</v>
      </c>
      <c r="D5" s="8" t="s">
        <v>279</v>
      </c>
      <c r="E5" s="8">
        <v>1</v>
      </c>
      <c r="F5" s="48">
        <v>1</v>
      </c>
    </row>
    <row r="6" spans="1:6" ht="25" customHeight="1" x14ac:dyDescent="0.35">
      <c r="A6" s="8" t="s">
        <v>210</v>
      </c>
      <c r="B6" s="8">
        <f t="shared" si="0"/>
        <v>1</v>
      </c>
      <c r="C6" s="55">
        <v>0</v>
      </c>
      <c r="D6" s="8" t="s">
        <v>279</v>
      </c>
      <c r="E6" s="8">
        <v>1</v>
      </c>
      <c r="F6" s="48">
        <v>1</v>
      </c>
    </row>
    <row r="7" spans="1:6" ht="25" customHeight="1" x14ac:dyDescent="0.35">
      <c r="A7" s="8" t="s">
        <v>64</v>
      </c>
      <c r="B7" s="8">
        <f t="shared" si="0"/>
        <v>1</v>
      </c>
      <c r="C7" s="55">
        <v>0</v>
      </c>
      <c r="D7" s="8" t="s">
        <v>279</v>
      </c>
      <c r="E7" s="8">
        <v>1</v>
      </c>
      <c r="F7" s="48">
        <v>1</v>
      </c>
    </row>
    <row r="8" spans="1:6" ht="25" customHeight="1" x14ac:dyDescent="0.35">
      <c r="A8" s="8" t="s">
        <v>178</v>
      </c>
      <c r="B8" s="8">
        <f t="shared" si="0"/>
        <v>1</v>
      </c>
      <c r="C8" s="55">
        <v>0</v>
      </c>
      <c r="D8" s="8" t="s">
        <v>279</v>
      </c>
      <c r="E8" s="8">
        <v>1</v>
      </c>
      <c r="F8" s="48">
        <v>1</v>
      </c>
    </row>
    <row r="9" spans="1:6" ht="25" customHeight="1" x14ac:dyDescent="0.35">
      <c r="A9" s="8" t="s">
        <v>181</v>
      </c>
      <c r="B9" s="8">
        <f t="shared" si="0"/>
        <v>1</v>
      </c>
      <c r="C9" s="55">
        <v>0</v>
      </c>
      <c r="D9" s="8" t="s">
        <v>279</v>
      </c>
      <c r="E9" s="8">
        <v>1</v>
      </c>
      <c r="F9" s="48">
        <v>1</v>
      </c>
    </row>
    <row r="10" spans="1:6" ht="25" customHeight="1" x14ac:dyDescent="0.35">
      <c r="A10" s="8" t="s">
        <v>62</v>
      </c>
      <c r="B10" s="8">
        <f t="shared" si="0"/>
        <v>1</v>
      </c>
      <c r="C10" s="55">
        <v>0</v>
      </c>
      <c r="D10" s="8" t="s">
        <v>279</v>
      </c>
      <c r="E10" s="6">
        <v>1</v>
      </c>
      <c r="F10" s="48">
        <v>1</v>
      </c>
    </row>
    <row r="11" spans="1:6" ht="25" customHeight="1" x14ac:dyDescent="0.35">
      <c r="A11" s="8" t="s">
        <v>75</v>
      </c>
      <c r="B11" s="8">
        <f t="shared" si="0"/>
        <v>1</v>
      </c>
      <c r="C11" s="55">
        <v>0</v>
      </c>
      <c r="D11" s="8" t="s">
        <v>279</v>
      </c>
      <c r="E11" s="8">
        <v>1</v>
      </c>
      <c r="F11" s="48">
        <v>1</v>
      </c>
    </row>
    <row r="12" spans="1:6" ht="25" customHeight="1" x14ac:dyDescent="0.35">
      <c r="A12" s="8" t="s">
        <v>92</v>
      </c>
      <c r="B12" s="8">
        <f t="shared" si="0"/>
        <v>1</v>
      </c>
      <c r="C12" s="55">
        <v>0</v>
      </c>
      <c r="D12" s="8" t="s">
        <v>279</v>
      </c>
      <c r="E12" s="8">
        <v>1</v>
      </c>
      <c r="F12" s="48">
        <v>1</v>
      </c>
    </row>
    <row r="13" spans="1:6" ht="25" customHeight="1" x14ac:dyDescent="0.35">
      <c r="A13" s="8" t="s">
        <v>129</v>
      </c>
      <c r="B13" s="8">
        <f t="shared" si="0"/>
        <v>1</v>
      </c>
      <c r="C13" s="55">
        <v>0</v>
      </c>
      <c r="D13" s="8" t="s">
        <v>279</v>
      </c>
      <c r="E13" s="8">
        <v>1</v>
      </c>
      <c r="F13" s="48">
        <v>1</v>
      </c>
    </row>
    <row r="14" spans="1:6" ht="25" customHeight="1" x14ac:dyDescent="0.35">
      <c r="A14" s="8" t="s">
        <v>143</v>
      </c>
      <c r="B14" s="8">
        <f t="shared" si="0"/>
        <v>1</v>
      </c>
      <c r="C14" s="55">
        <v>0</v>
      </c>
      <c r="D14" s="8" t="s">
        <v>279</v>
      </c>
      <c r="E14" s="8">
        <v>1</v>
      </c>
      <c r="F14" s="48">
        <v>1</v>
      </c>
    </row>
    <row r="15" spans="1:6" ht="25" customHeight="1" x14ac:dyDescent="0.35">
      <c r="A15" s="8" t="s">
        <v>167</v>
      </c>
      <c r="B15" s="8">
        <f t="shared" si="0"/>
        <v>1</v>
      </c>
      <c r="C15" s="55">
        <v>0</v>
      </c>
      <c r="D15" s="8" t="s">
        <v>279</v>
      </c>
      <c r="E15" s="8">
        <v>1</v>
      </c>
      <c r="F15" s="48">
        <v>1</v>
      </c>
    </row>
    <row r="16" spans="1:6" ht="25" customHeight="1" x14ac:dyDescent="0.35">
      <c r="A16" s="8" t="s">
        <v>171</v>
      </c>
      <c r="B16" s="8">
        <f t="shared" si="0"/>
        <v>1</v>
      </c>
      <c r="C16" s="55">
        <v>0</v>
      </c>
      <c r="D16" s="8" t="s">
        <v>279</v>
      </c>
      <c r="E16" s="8">
        <v>1</v>
      </c>
      <c r="F16" s="48">
        <v>1</v>
      </c>
    </row>
    <row r="17" spans="1:6" ht="25" customHeight="1" x14ac:dyDescent="0.35">
      <c r="A17" s="8" t="s">
        <v>176</v>
      </c>
      <c r="B17" s="8">
        <f t="shared" si="0"/>
        <v>1</v>
      </c>
      <c r="C17" s="55">
        <v>0</v>
      </c>
      <c r="D17" s="8" t="s">
        <v>279</v>
      </c>
      <c r="E17" s="8">
        <v>1</v>
      </c>
      <c r="F17" s="48">
        <v>1</v>
      </c>
    </row>
    <row r="18" spans="1:6" ht="25" customHeight="1" x14ac:dyDescent="0.35">
      <c r="A18" s="8" t="s">
        <v>183</v>
      </c>
      <c r="B18" s="8">
        <f t="shared" si="0"/>
        <v>1</v>
      </c>
      <c r="C18" s="55">
        <v>0</v>
      </c>
      <c r="D18" s="8" t="s">
        <v>279</v>
      </c>
      <c r="E18" s="8">
        <v>1</v>
      </c>
      <c r="F18" s="48">
        <v>1</v>
      </c>
    </row>
    <row r="19" spans="1:6" ht="25" customHeight="1" x14ac:dyDescent="0.35">
      <c r="A19" s="8" t="s">
        <v>206</v>
      </c>
      <c r="B19" s="8">
        <f t="shared" si="0"/>
        <v>1</v>
      </c>
      <c r="C19" s="55">
        <v>0</v>
      </c>
      <c r="D19" s="8" t="s">
        <v>279</v>
      </c>
      <c r="E19" s="8">
        <v>1</v>
      </c>
      <c r="F19" s="48">
        <v>1</v>
      </c>
    </row>
    <row r="20" spans="1:6" ht="25" customHeight="1" x14ac:dyDescent="0.35">
      <c r="A20" s="8" t="s">
        <v>216</v>
      </c>
      <c r="B20" s="8">
        <f t="shared" si="0"/>
        <v>1</v>
      </c>
      <c r="C20" s="55">
        <v>0</v>
      </c>
      <c r="D20" s="8" t="s">
        <v>279</v>
      </c>
      <c r="E20" s="8">
        <v>1</v>
      </c>
      <c r="F20" s="48">
        <v>1</v>
      </c>
    </row>
    <row r="21" spans="1:6" ht="25" customHeight="1" x14ac:dyDescent="0.35">
      <c r="A21" s="8" t="s">
        <v>74</v>
      </c>
      <c r="B21" s="8">
        <f t="shared" si="0"/>
        <v>1</v>
      </c>
      <c r="C21" s="55">
        <v>0</v>
      </c>
      <c r="D21" s="8" t="s">
        <v>279</v>
      </c>
      <c r="E21" s="8">
        <v>1</v>
      </c>
      <c r="F21" s="48">
        <v>2</v>
      </c>
    </row>
    <row r="22" spans="1:6" ht="25" customHeight="1" x14ac:dyDescent="0.35">
      <c r="A22" s="8" t="s">
        <v>146</v>
      </c>
      <c r="B22" s="8">
        <f t="shared" si="0"/>
        <v>1</v>
      </c>
      <c r="C22" s="55">
        <v>0</v>
      </c>
      <c r="D22" s="8" t="s">
        <v>279</v>
      </c>
      <c r="E22" s="8">
        <v>1</v>
      </c>
      <c r="F22" s="48">
        <v>2</v>
      </c>
    </row>
    <row r="23" spans="1:6" ht="25" customHeight="1" x14ac:dyDescent="0.35">
      <c r="A23" s="8" t="s">
        <v>110</v>
      </c>
      <c r="B23" s="8">
        <f t="shared" si="0"/>
        <v>1</v>
      </c>
      <c r="C23" s="55">
        <v>0</v>
      </c>
      <c r="D23" s="8" t="s">
        <v>279</v>
      </c>
      <c r="E23" s="8">
        <v>1</v>
      </c>
      <c r="F23" s="48">
        <v>2</v>
      </c>
    </row>
    <row r="24" spans="1:6" ht="25" customHeight="1" x14ac:dyDescent="0.35">
      <c r="A24" s="8" t="s">
        <v>83</v>
      </c>
      <c r="B24" s="8">
        <f t="shared" si="0"/>
        <v>1</v>
      </c>
      <c r="C24" s="55">
        <v>0</v>
      </c>
      <c r="D24" s="8" t="s">
        <v>279</v>
      </c>
      <c r="E24" s="8">
        <v>1</v>
      </c>
      <c r="F24" s="48">
        <v>2</v>
      </c>
    </row>
    <row r="25" spans="1:6" ht="25" customHeight="1" x14ac:dyDescent="0.35">
      <c r="A25" s="8" t="s">
        <v>116</v>
      </c>
      <c r="B25" s="8">
        <f t="shared" si="0"/>
        <v>1</v>
      </c>
      <c r="C25" s="55">
        <v>0</v>
      </c>
      <c r="D25" s="8" t="s">
        <v>279</v>
      </c>
      <c r="E25" s="8">
        <v>1</v>
      </c>
      <c r="F25" s="48">
        <v>2</v>
      </c>
    </row>
    <row r="26" spans="1:6" ht="25" customHeight="1" x14ac:dyDescent="0.35">
      <c r="A26" s="8" t="s">
        <v>214</v>
      </c>
      <c r="B26" s="8">
        <f t="shared" si="0"/>
        <v>1</v>
      </c>
      <c r="C26" s="55">
        <v>0</v>
      </c>
      <c r="D26" s="8" t="s">
        <v>279</v>
      </c>
      <c r="E26" s="8">
        <v>1</v>
      </c>
      <c r="F26" s="48">
        <v>2</v>
      </c>
    </row>
    <row r="27" spans="1:6" ht="25" customHeight="1" x14ac:dyDescent="0.35">
      <c r="A27" s="8" t="s">
        <v>191</v>
      </c>
      <c r="B27" s="8">
        <f t="shared" si="0"/>
        <v>1</v>
      </c>
      <c r="C27" s="55">
        <v>0</v>
      </c>
      <c r="D27" s="8" t="s">
        <v>279</v>
      </c>
      <c r="E27" s="8">
        <v>1</v>
      </c>
      <c r="F27" s="48">
        <v>3</v>
      </c>
    </row>
    <row r="28" spans="1:6" ht="25" customHeight="1" x14ac:dyDescent="0.35">
      <c r="A28" s="8" t="s">
        <v>135</v>
      </c>
      <c r="B28" s="8">
        <f t="shared" si="0"/>
        <v>1</v>
      </c>
      <c r="C28" s="55">
        <v>0</v>
      </c>
      <c r="D28" s="8" t="s">
        <v>279</v>
      </c>
      <c r="E28" s="8">
        <v>1</v>
      </c>
      <c r="F28" s="48">
        <v>3</v>
      </c>
    </row>
    <row r="29" spans="1:6" ht="25" customHeight="1" x14ac:dyDescent="0.35">
      <c r="A29" s="8" t="s">
        <v>119</v>
      </c>
      <c r="B29" s="8">
        <f t="shared" si="0"/>
        <v>1</v>
      </c>
      <c r="C29" s="55">
        <v>0</v>
      </c>
      <c r="D29" s="8" t="s">
        <v>279</v>
      </c>
      <c r="E29" s="8">
        <v>1</v>
      </c>
      <c r="F29" s="48">
        <v>3</v>
      </c>
    </row>
    <row r="30" spans="1:6" ht="25" customHeight="1" x14ac:dyDescent="0.35">
      <c r="A30" s="8" t="s">
        <v>68</v>
      </c>
      <c r="B30" s="8">
        <f t="shared" si="0"/>
        <v>1</v>
      </c>
      <c r="C30" s="55">
        <v>0</v>
      </c>
      <c r="D30" s="8" t="s">
        <v>279</v>
      </c>
      <c r="E30" s="8">
        <v>1</v>
      </c>
      <c r="F30" s="48">
        <v>3</v>
      </c>
    </row>
    <row r="31" spans="1:6" ht="25" customHeight="1" x14ac:dyDescent="0.35">
      <c r="A31" s="8" t="s">
        <v>55</v>
      </c>
      <c r="B31" s="8">
        <f t="shared" si="0"/>
        <v>1</v>
      </c>
      <c r="C31" s="55">
        <v>0</v>
      </c>
      <c r="D31" s="8" t="s">
        <v>279</v>
      </c>
      <c r="E31" s="8">
        <v>1</v>
      </c>
      <c r="F31" s="48">
        <v>3</v>
      </c>
    </row>
    <row r="32" spans="1:6" ht="25" customHeight="1" x14ac:dyDescent="0.35">
      <c r="A32" s="8" t="s">
        <v>77</v>
      </c>
      <c r="B32" s="8">
        <f t="shared" si="0"/>
        <v>1</v>
      </c>
      <c r="C32" s="55">
        <v>0</v>
      </c>
      <c r="D32" s="8" t="s">
        <v>279</v>
      </c>
      <c r="E32" s="8">
        <v>1</v>
      </c>
      <c r="F32" s="48">
        <v>4</v>
      </c>
    </row>
    <row r="33" spans="1:6" ht="25" customHeight="1" x14ac:dyDescent="0.35">
      <c r="A33" s="8" t="s">
        <v>89</v>
      </c>
      <c r="B33" s="8">
        <f t="shared" si="0"/>
        <v>1</v>
      </c>
      <c r="C33" s="55">
        <v>0</v>
      </c>
      <c r="D33" s="8" t="s">
        <v>279</v>
      </c>
      <c r="E33" s="8">
        <v>1</v>
      </c>
      <c r="F33" s="48">
        <v>4</v>
      </c>
    </row>
    <row r="34" spans="1:6" ht="25" customHeight="1" x14ac:dyDescent="0.35">
      <c r="A34" s="8" t="s">
        <v>140</v>
      </c>
      <c r="B34" s="8">
        <f t="shared" ref="B34:B55" si="1">C34+E34</f>
        <v>1</v>
      </c>
      <c r="C34" s="55">
        <v>0</v>
      </c>
      <c r="D34" s="8" t="s">
        <v>279</v>
      </c>
      <c r="E34" s="8">
        <v>1</v>
      </c>
      <c r="F34" s="48">
        <v>4</v>
      </c>
    </row>
    <row r="35" spans="1:6" ht="25" customHeight="1" x14ac:dyDescent="0.35">
      <c r="A35" s="8" t="s">
        <v>151</v>
      </c>
      <c r="B35" s="8">
        <f t="shared" si="1"/>
        <v>1</v>
      </c>
      <c r="C35" s="55">
        <v>0</v>
      </c>
      <c r="D35" s="8" t="s">
        <v>279</v>
      </c>
      <c r="E35" s="8">
        <v>1</v>
      </c>
      <c r="F35" s="48">
        <v>5</v>
      </c>
    </row>
    <row r="36" spans="1:6" ht="25" customHeight="1" x14ac:dyDescent="0.35">
      <c r="A36" s="8" t="s">
        <v>115</v>
      </c>
      <c r="B36" s="8">
        <f t="shared" si="1"/>
        <v>1</v>
      </c>
      <c r="C36" s="55">
        <v>0</v>
      </c>
      <c r="D36" s="8" t="s">
        <v>279</v>
      </c>
      <c r="E36" s="8">
        <v>1</v>
      </c>
      <c r="F36" s="48">
        <v>5</v>
      </c>
    </row>
    <row r="37" spans="1:6" ht="25" customHeight="1" x14ac:dyDescent="0.35">
      <c r="A37" s="8" t="s">
        <v>142</v>
      </c>
      <c r="B37" s="8">
        <f t="shared" si="1"/>
        <v>1</v>
      </c>
      <c r="C37" s="55">
        <v>0</v>
      </c>
      <c r="D37" s="8" t="s">
        <v>279</v>
      </c>
      <c r="E37" s="8">
        <v>1</v>
      </c>
      <c r="F37" s="48">
        <v>6</v>
      </c>
    </row>
    <row r="38" spans="1:6" ht="25" customHeight="1" x14ac:dyDescent="0.35">
      <c r="A38" s="8" t="s">
        <v>122</v>
      </c>
      <c r="B38" s="8">
        <f t="shared" si="1"/>
        <v>1</v>
      </c>
      <c r="C38" s="55">
        <v>0</v>
      </c>
      <c r="D38" s="8" t="s">
        <v>279</v>
      </c>
      <c r="E38" s="8">
        <v>1</v>
      </c>
      <c r="F38" s="48">
        <v>6</v>
      </c>
    </row>
    <row r="39" spans="1:6" ht="25" customHeight="1" x14ac:dyDescent="0.35">
      <c r="A39" s="8" t="s">
        <v>84</v>
      </c>
      <c r="B39" s="8">
        <f t="shared" si="1"/>
        <v>1</v>
      </c>
      <c r="C39" s="55">
        <v>0</v>
      </c>
      <c r="D39" s="8" t="s">
        <v>279</v>
      </c>
      <c r="E39" s="8">
        <v>1</v>
      </c>
      <c r="F39" s="48">
        <v>6</v>
      </c>
    </row>
    <row r="40" spans="1:6" ht="25" customHeight="1" x14ac:dyDescent="0.35">
      <c r="A40" s="8" t="s">
        <v>120</v>
      </c>
      <c r="B40" s="8">
        <f t="shared" si="1"/>
        <v>1</v>
      </c>
      <c r="C40" s="55">
        <v>0</v>
      </c>
      <c r="D40" s="8" t="s">
        <v>279</v>
      </c>
      <c r="E40" s="8">
        <v>1</v>
      </c>
      <c r="F40" s="48">
        <v>7</v>
      </c>
    </row>
    <row r="41" spans="1:6" ht="25" customHeight="1" x14ac:dyDescent="0.35">
      <c r="A41" s="8" t="s">
        <v>220</v>
      </c>
      <c r="B41" s="8">
        <f t="shared" si="1"/>
        <v>1</v>
      </c>
      <c r="C41" s="55">
        <v>0</v>
      </c>
      <c r="D41" s="8" t="s">
        <v>279</v>
      </c>
      <c r="E41" s="8">
        <v>1</v>
      </c>
      <c r="F41" s="48">
        <v>7</v>
      </c>
    </row>
    <row r="42" spans="1:6" ht="25" customHeight="1" x14ac:dyDescent="0.35">
      <c r="A42" s="8" t="s">
        <v>205</v>
      </c>
      <c r="B42" s="8">
        <f t="shared" si="1"/>
        <v>1</v>
      </c>
      <c r="C42" s="55">
        <v>0</v>
      </c>
      <c r="D42" s="8" t="s">
        <v>279</v>
      </c>
      <c r="E42" s="8">
        <v>1</v>
      </c>
      <c r="F42" s="48">
        <v>9</v>
      </c>
    </row>
    <row r="43" spans="1:6" ht="25" customHeight="1" x14ac:dyDescent="0.35">
      <c r="A43" s="8" t="s">
        <v>51</v>
      </c>
      <c r="B43" s="8">
        <f t="shared" si="1"/>
        <v>1</v>
      </c>
      <c r="C43" s="55">
        <v>0</v>
      </c>
      <c r="D43" s="8" t="s">
        <v>279</v>
      </c>
      <c r="E43" s="8">
        <v>1</v>
      </c>
      <c r="F43" s="48">
        <v>9</v>
      </c>
    </row>
    <row r="44" spans="1:6" ht="25" customHeight="1" x14ac:dyDescent="0.35">
      <c r="A44" s="8" t="s">
        <v>32</v>
      </c>
      <c r="B44" s="8">
        <f t="shared" si="1"/>
        <v>1</v>
      </c>
      <c r="C44" s="55">
        <v>0</v>
      </c>
      <c r="D44" s="8" t="s">
        <v>279</v>
      </c>
      <c r="E44" s="8">
        <v>1</v>
      </c>
      <c r="F44" s="48">
        <v>9</v>
      </c>
    </row>
    <row r="45" spans="1:6" ht="25" customHeight="1" x14ac:dyDescent="0.35">
      <c r="A45" s="24" t="s">
        <v>150</v>
      </c>
      <c r="B45" s="8">
        <f t="shared" si="1"/>
        <v>1</v>
      </c>
      <c r="C45" s="55">
        <v>0</v>
      </c>
      <c r="D45" s="40" t="s">
        <v>279</v>
      </c>
      <c r="E45" s="25">
        <v>1</v>
      </c>
      <c r="F45" s="48">
        <v>11</v>
      </c>
    </row>
    <row r="46" spans="1:6" ht="25" customHeight="1" x14ac:dyDescent="0.35">
      <c r="A46" s="24" t="s">
        <v>209</v>
      </c>
      <c r="B46" s="8">
        <f t="shared" si="1"/>
        <v>1</v>
      </c>
      <c r="C46" s="55">
        <v>0</v>
      </c>
      <c r="D46" s="40" t="s">
        <v>279</v>
      </c>
      <c r="E46" s="25">
        <v>1</v>
      </c>
      <c r="F46" s="48">
        <v>12</v>
      </c>
    </row>
    <row r="47" spans="1:6" ht="25" customHeight="1" x14ac:dyDescent="0.35">
      <c r="A47" s="24" t="s">
        <v>81</v>
      </c>
      <c r="B47" s="8">
        <f t="shared" si="1"/>
        <v>1</v>
      </c>
      <c r="C47" s="55">
        <v>0</v>
      </c>
      <c r="D47" s="40" t="s">
        <v>279</v>
      </c>
      <c r="E47" s="25">
        <v>1</v>
      </c>
      <c r="F47" s="48">
        <v>13</v>
      </c>
    </row>
    <row r="48" spans="1:6" ht="25" customHeight="1" x14ac:dyDescent="0.35">
      <c r="A48" s="24" t="s">
        <v>175</v>
      </c>
      <c r="B48" s="24">
        <f t="shared" si="1"/>
        <v>1</v>
      </c>
      <c r="C48" s="56">
        <v>1</v>
      </c>
      <c r="D48" s="39" t="s">
        <v>303</v>
      </c>
      <c r="E48" s="25">
        <v>0</v>
      </c>
      <c r="F48" s="48">
        <v>17</v>
      </c>
    </row>
    <row r="49" spans="1:6" ht="25" customHeight="1" x14ac:dyDescent="0.35">
      <c r="A49" s="24" t="s">
        <v>38</v>
      </c>
      <c r="B49" s="24">
        <f t="shared" si="1"/>
        <v>1</v>
      </c>
      <c r="C49" s="56">
        <v>1</v>
      </c>
      <c r="D49" s="39" t="s">
        <v>303</v>
      </c>
      <c r="E49" s="25">
        <v>0</v>
      </c>
      <c r="F49" s="48">
        <v>19</v>
      </c>
    </row>
    <row r="50" spans="1:6" ht="25" customHeight="1" x14ac:dyDescent="0.35">
      <c r="A50" s="24" t="s">
        <v>134</v>
      </c>
      <c r="B50" s="24">
        <f t="shared" si="1"/>
        <v>1</v>
      </c>
      <c r="C50" s="56">
        <v>1</v>
      </c>
      <c r="D50" s="39" t="s">
        <v>303</v>
      </c>
      <c r="E50" s="25">
        <v>0</v>
      </c>
      <c r="F50" s="48">
        <v>21</v>
      </c>
    </row>
    <row r="51" spans="1:6" ht="25" customHeight="1" x14ac:dyDescent="0.35">
      <c r="A51" s="24" t="s">
        <v>85</v>
      </c>
      <c r="B51" s="24">
        <f t="shared" si="1"/>
        <v>1</v>
      </c>
      <c r="C51" s="56">
        <v>1</v>
      </c>
      <c r="D51" s="39" t="s">
        <v>303</v>
      </c>
      <c r="E51" s="25">
        <v>0</v>
      </c>
      <c r="F51" s="48">
        <v>22</v>
      </c>
    </row>
    <row r="52" spans="1:6" ht="25" customHeight="1" x14ac:dyDescent="0.35">
      <c r="A52" s="24" t="s">
        <v>34</v>
      </c>
      <c r="B52" s="24">
        <f t="shared" si="1"/>
        <v>1</v>
      </c>
      <c r="C52" s="56">
        <v>1</v>
      </c>
      <c r="D52" s="39" t="s">
        <v>303</v>
      </c>
      <c r="E52" s="25">
        <v>0</v>
      </c>
      <c r="F52" s="48">
        <v>24</v>
      </c>
    </row>
    <row r="53" spans="1:6" ht="25" customHeight="1" x14ac:dyDescent="0.35">
      <c r="A53" s="24" t="s">
        <v>91</v>
      </c>
      <c r="B53" s="24">
        <f t="shared" si="1"/>
        <v>1</v>
      </c>
      <c r="C53" s="56">
        <v>1</v>
      </c>
      <c r="D53" s="39" t="s">
        <v>303</v>
      </c>
      <c r="E53" s="25">
        <v>0</v>
      </c>
      <c r="F53" s="48">
        <v>24</v>
      </c>
    </row>
    <row r="54" spans="1:6" ht="25" customHeight="1" x14ac:dyDescent="0.35">
      <c r="A54" s="24" t="s">
        <v>132</v>
      </c>
      <c r="B54" s="24">
        <f t="shared" si="1"/>
        <v>1</v>
      </c>
      <c r="C54" s="56">
        <v>1</v>
      </c>
      <c r="D54" s="39" t="s">
        <v>303</v>
      </c>
      <c r="E54" s="25">
        <v>0</v>
      </c>
      <c r="F54" s="48">
        <v>39</v>
      </c>
    </row>
    <row r="55" spans="1:6" ht="25" customHeight="1" x14ac:dyDescent="0.35">
      <c r="A55" s="24" t="s">
        <v>94</v>
      </c>
      <c r="B55" s="24">
        <f t="shared" si="1"/>
        <v>1</v>
      </c>
      <c r="C55" s="56">
        <v>1</v>
      </c>
      <c r="D55" s="39" t="s">
        <v>303</v>
      </c>
      <c r="E55" s="25">
        <v>0</v>
      </c>
      <c r="F55" s="48">
        <v>383</v>
      </c>
    </row>
    <row r="56" spans="1:6" ht="25" customHeight="1" x14ac:dyDescent="0.35">
      <c r="A56" s="60"/>
      <c r="B56" s="60"/>
      <c r="C56" s="61"/>
      <c r="D56" s="60"/>
      <c r="E56" s="60"/>
      <c r="F56" s="62"/>
    </row>
    <row r="57" spans="1:6" customFormat="1" ht="25" customHeight="1" x14ac:dyDescent="0.3"/>
    <row r="58" spans="1:6" customFormat="1" ht="25" customHeight="1" x14ac:dyDescent="0.3"/>
    <row r="59" spans="1:6" customFormat="1" ht="25" customHeight="1" x14ac:dyDescent="0.3"/>
    <row r="60" spans="1:6" customFormat="1" ht="25" customHeight="1" x14ac:dyDescent="0.3"/>
    <row r="61" spans="1:6" customFormat="1" ht="25" customHeight="1" x14ac:dyDescent="0.3"/>
    <row r="62" spans="1:6" customFormat="1" ht="25" customHeight="1" x14ac:dyDescent="0.3"/>
    <row r="63" spans="1:6" customFormat="1" ht="25" customHeight="1" x14ac:dyDescent="0.3"/>
    <row r="64" spans="1:6" customFormat="1" ht="25" customHeight="1" x14ac:dyDescent="0.3"/>
    <row r="65" customFormat="1" ht="25" customHeight="1" x14ac:dyDescent="0.3"/>
    <row r="66" customFormat="1" ht="25" customHeight="1" x14ac:dyDescent="0.3"/>
    <row r="67" customFormat="1" ht="25" customHeight="1" x14ac:dyDescent="0.3"/>
    <row r="68" customFormat="1" ht="25" customHeight="1" x14ac:dyDescent="0.3"/>
    <row r="69" customFormat="1" ht="25" customHeight="1" x14ac:dyDescent="0.3"/>
    <row r="70" customFormat="1" ht="25" customHeight="1" x14ac:dyDescent="0.3"/>
    <row r="71" customFormat="1" ht="25" customHeight="1" x14ac:dyDescent="0.3"/>
    <row r="72" customFormat="1" ht="25" customHeight="1" x14ac:dyDescent="0.3"/>
    <row r="73" customFormat="1" ht="25" customHeight="1" x14ac:dyDescent="0.3"/>
    <row r="74" customFormat="1" ht="25" customHeight="1" x14ac:dyDescent="0.3"/>
    <row r="75" customFormat="1" ht="25" customHeight="1" x14ac:dyDescent="0.3"/>
    <row r="76" customFormat="1" ht="25" customHeight="1" x14ac:dyDescent="0.3"/>
    <row r="77" customFormat="1" ht="25" customHeight="1" x14ac:dyDescent="0.3"/>
    <row r="78" customFormat="1" ht="25" customHeight="1" x14ac:dyDescent="0.3"/>
    <row r="79" customFormat="1" ht="25" customHeight="1" x14ac:dyDescent="0.3"/>
    <row r="80" customFormat="1" ht="25" customHeight="1" x14ac:dyDescent="0.3"/>
    <row r="81" customFormat="1" ht="25" customHeight="1" x14ac:dyDescent="0.3"/>
    <row r="82" customFormat="1" ht="25" customHeight="1" x14ac:dyDescent="0.3"/>
    <row r="83" customFormat="1" ht="25" customHeight="1" x14ac:dyDescent="0.3"/>
    <row r="84" customFormat="1" ht="25" customHeight="1" x14ac:dyDescent="0.3"/>
    <row r="85" customFormat="1" ht="25" customHeight="1" x14ac:dyDescent="0.3"/>
    <row r="86" customFormat="1" ht="25" customHeight="1" x14ac:dyDescent="0.3"/>
    <row r="87" customFormat="1" ht="25" customHeight="1" x14ac:dyDescent="0.3"/>
    <row r="88" customFormat="1" ht="25" customHeight="1" x14ac:dyDescent="0.3"/>
    <row r="89" customFormat="1" ht="25" customHeight="1" x14ac:dyDescent="0.3"/>
    <row r="90" customFormat="1" ht="25" customHeight="1" x14ac:dyDescent="0.3"/>
    <row r="91" customFormat="1" ht="25" customHeight="1" x14ac:dyDescent="0.3"/>
    <row r="92" customFormat="1" ht="25" customHeight="1" x14ac:dyDescent="0.3"/>
    <row r="93" customFormat="1" ht="25" customHeight="1" x14ac:dyDescent="0.3"/>
    <row r="94" customFormat="1" ht="25" customHeight="1" x14ac:dyDescent="0.3"/>
    <row r="95" customFormat="1" ht="25" customHeight="1" x14ac:dyDescent="0.3"/>
    <row r="96" customFormat="1" ht="25" customHeight="1" x14ac:dyDescent="0.3"/>
    <row r="97" customFormat="1" ht="25" customHeight="1" x14ac:dyDescent="0.3"/>
    <row r="98" customFormat="1" ht="25" customHeight="1" x14ac:dyDescent="0.3"/>
    <row r="99" customFormat="1" ht="25" customHeight="1" x14ac:dyDescent="0.3"/>
    <row r="100" customFormat="1" ht="25" customHeight="1" x14ac:dyDescent="0.3"/>
    <row r="101" customFormat="1" ht="25" customHeight="1" x14ac:dyDescent="0.3"/>
    <row r="102" customFormat="1" ht="25" customHeight="1" x14ac:dyDescent="0.3"/>
    <row r="103" customFormat="1" ht="25" customHeight="1" x14ac:dyDescent="0.3"/>
    <row r="104" customFormat="1" ht="25" customHeight="1" x14ac:dyDescent="0.3"/>
    <row r="105" customFormat="1" ht="25" customHeight="1" x14ac:dyDescent="0.3"/>
    <row r="106" customFormat="1" ht="25" customHeight="1" x14ac:dyDescent="0.3"/>
    <row r="107" customFormat="1" ht="25" customHeight="1" x14ac:dyDescent="0.3"/>
    <row r="108" customFormat="1" ht="25" customHeight="1" x14ac:dyDescent="0.3"/>
    <row r="109" customFormat="1" ht="25" customHeight="1" x14ac:dyDescent="0.3"/>
    <row r="110" customFormat="1" ht="25" customHeight="1" x14ac:dyDescent="0.3"/>
    <row r="111" customFormat="1" ht="25" customHeight="1" x14ac:dyDescent="0.3"/>
    <row r="112" customFormat="1" ht="25" customHeight="1" x14ac:dyDescent="0.3"/>
    <row r="113" customFormat="1" ht="25" customHeight="1" x14ac:dyDescent="0.3"/>
    <row r="114" customFormat="1" ht="25" customHeight="1" x14ac:dyDescent="0.3"/>
    <row r="115" customFormat="1" ht="25" customHeight="1" x14ac:dyDescent="0.3"/>
    <row r="116" customFormat="1" ht="25" customHeight="1" x14ac:dyDescent="0.3"/>
    <row r="117" customFormat="1" ht="25" customHeight="1" x14ac:dyDescent="0.3"/>
    <row r="118" customFormat="1" ht="25" customHeight="1" x14ac:dyDescent="0.3"/>
    <row r="119" customFormat="1" ht="25" customHeight="1" x14ac:dyDescent="0.3"/>
    <row r="120" customFormat="1" ht="25" customHeight="1" x14ac:dyDescent="0.3"/>
    <row r="121" customFormat="1" ht="25" customHeight="1" x14ac:dyDescent="0.3"/>
    <row r="122" customFormat="1" ht="25" customHeight="1" x14ac:dyDescent="0.3"/>
    <row r="123" customFormat="1" ht="25" customHeight="1" x14ac:dyDescent="0.3"/>
    <row r="124" customFormat="1" ht="25" customHeight="1" x14ac:dyDescent="0.3"/>
    <row r="125" customFormat="1" ht="25" customHeight="1" x14ac:dyDescent="0.3"/>
    <row r="126" customFormat="1" ht="25" customHeight="1" x14ac:dyDescent="0.3"/>
    <row r="127" customFormat="1" ht="25" customHeight="1" x14ac:dyDescent="0.3"/>
    <row r="128" customFormat="1" ht="25" customHeight="1" x14ac:dyDescent="0.3"/>
    <row r="129" customFormat="1" ht="25" customHeight="1" x14ac:dyDescent="0.3"/>
    <row r="130" customFormat="1" ht="25" customHeight="1" x14ac:dyDescent="0.3"/>
    <row r="131" customFormat="1" ht="25" customHeight="1" x14ac:dyDescent="0.3"/>
    <row r="132" customFormat="1" ht="25" customHeight="1" x14ac:dyDescent="0.3"/>
    <row r="133" customFormat="1" ht="25" customHeight="1" x14ac:dyDescent="0.3"/>
    <row r="134" customFormat="1" ht="25" customHeight="1" x14ac:dyDescent="0.3"/>
    <row r="135" customFormat="1" ht="25" customHeight="1" x14ac:dyDescent="0.3"/>
    <row r="136" customFormat="1" ht="25" customHeight="1" x14ac:dyDescent="0.3"/>
    <row r="137" customFormat="1" ht="25" customHeight="1" x14ac:dyDescent="0.3"/>
    <row r="138" customFormat="1" ht="25" customHeight="1" x14ac:dyDescent="0.3"/>
    <row r="139" customFormat="1" ht="25" customHeight="1" x14ac:dyDescent="0.3"/>
    <row r="140" customFormat="1" ht="25" customHeight="1" x14ac:dyDescent="0.3"/>
    <row r="141" customFormat="1" ht="25" customHeight="1" x14ac:dyDescent="0.3"/>
    <row r="142" customFormat="1" ht="25" customHeight="1" x14ac:dyDescent="0.3"/>
    <row r="143" customFormat="1" ht="25" customHeight="1" x14ac:dyDescent="0.3"/>
    <row r="144" customFormat="1" ht="25" customHeight="1" x14ac:dyDescent="0.3"/>
    <row r="145" customFormat="1" ht="25" customHeight="1" x14ac:dyDescent="0.3"/>
    <row r="146" customFormat="1" ht="25" customHeight="1" x14ac:dyDescent="0.3"/>
    <row r="147" customFormat="1" ht="25" customHeight="1" x14ac:dyDescent="0.3"/>
    <row r="148" customFormat="1" ht="25" customHeight="1" x14ac:dyDescent="0.3"/>
    <row r="149" customFormat="1" ht="25" customHeight="1" x14ac:dyDescent="0.3"/>
    <row r="150" customFormat="1" ht="25" customHeight="1" x14ac:dyDescent="0.3"/>
    <row r="151" customFormat="1" ht="25" customHeight="1" x14ac:dyDescent="0.3"/>
    <row r="152" customFormat="1" ht="25" customHeight="1" x14ac:dyDescent="0.3"/>
    <row r="153" customFormat="1" ht="25" customHeight="1" x14ac:dyDescent="0.3"/>
    <row r="154" customFormat="1" ht="25" customHeight="1" x14ac:dyDescent="0.3"/>
    <row r="155" customFormat="1" ht="25" customHeight="1" x14ac:dyDescent="0.3"/>
    <row r="156" customFormat="1" ht="25" customHeight="1" x14ac:dyDescent="0.3"/>
    <row r="157" customFormat="1" ht="25" customHeight="1" x14ac:dyDescent="0.3"/>
    <row r="158" customFormat="1" ht="25" customHeight="1" x14ac:dyDescent="0.3"/>
    <row r="159" customFormat="1" ht="25" customHeight="1" x14ac:dyDescent="0.3"/>
    <row r="160" customFormat="1" ht="25" customHeight="1" x14ac:dyDescent="0.3"/>
    <row r="161" spans="1:6" customFormat="1" ht="25" customHeight="1" x14ac:dyDescent="0.3"/>
    <row r="162" spans="1:6" customFormat="1" x14ac:dyDescent="0.3"/>
    <row r="163" spans="1:6" customFormat="1" x14ac:dyDescent="0.3"/>
    <row r="164" spans="1:6" customFormat="1" x14ac:dyDescent="0.3"/>
    <row r="165" spans="1:6" customFormat="1" x14ac:dyDescent="0.3"/>
    <row r="166" spans="1:6" customFormat="1" x14ac:dyDescent="0.3"/>
    <row r="167" spans="1:6" customFormat="1" x14ac:dyDescent="0.3"/>
    <row r="168" spans="1:6" ht="14.5" x14ac:dyDescent="0.35">
      <c r="A168" s="37"/>
      <c r="B168" s="37"/>
      <c r="C168" s="38"/>
      <c r="D168" s="37"/>
      <c r="E168" s="37"/>
      <c r="F168" s="38"/>
    </row>
    <row r="170" spans="1:6" x14ac:dyDescent="0.3">
      <c r="F170" s="36"/>
    </row>
    <row r="172" spans="1:6" x14ac:dyDescent="0.3">
      <c r="A172" s="29"/>
      <c r="B172" s="29"/>
      <c r="C172" s="59"/>
      <c r="D172" s="29"/>
      <c r="E172" s="29"/>
    </row>
    <row r="174" spans="1:6" x14ac:dyDescent="0.3">
      <c r="F174" s="36"/>
    </row>
    <row r="179" spans="1:5" x14ac:dyDescent="0.3">
      <c r="A179" s="34"/>
      <c r="B179" s="34"/>
      <c r="C179" s="35"/>
      <c r="D179" s="34"/>
      <c r="E179" s="34"/>
    </row>
  </sheetData>
  <sortState xmlns:xlrd2="http://schemas.microsoft.com/office/spreadsheetml/2017/richdata2" ref="A2:F55">
    <sortCondition ref="F2:F55"/>
  </sortState>
  <printOptions gridLines="1"/>
  <pageMargins left="0.70866141732283472" right="0.70866141732283472" top="0.74803149606299213" bottom="0.74803149606299213" header="0.31496062992125984" footer="0.31496062992125984"/>
  <pageSetup paperSize="9" scale="38" fitToHeight="6" orientation="landscape" r:id="rId1"/>
  <headerFooter>
    <oddHeader>&amp;L&amp;Z&amp;F&amp;R&amp;A</oddHeader>
    <oddFooter>&amp;L&amp;D&amp;R&amp;P of &amp;N</oddFooter>
  </headerFooter>
  <rowBreaks count="3" manualBreakCount="3">
    <brk id="48" max="42" man="1"/>
    <brk id="87" max="42" man="1"/>
    <brk id="119" max="4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09B5-6238-4529-9AB3-C9BDBCB69792}">
  <sheetPr>
    <tabColor rgb="FFFF0000"/>
  </sheetPr>
  <dimension ref="A1:AC196"/>
  <sheetViews>
    <sheetView view="pageBreakPreview" zoomScale="70" zoomScaleNormal="110" zoomScaleSheetLayoutView="70" workbookViewId="0">
      <selection activeCell="M1" sqref="M1"/>
    </sheetView>
  </sheetViews>
  <sheetFormatPr defaultRowHeight="13" x14ac:dyDescent="0.3"/>
  <cols>
    <col min="2" max="2" width="10.09765625" bestFit="1" customWidth="1"/>
    <col min="6" max="6" width="5" bestFit="1" customWidth="1"/>
    <col min="7" max="7" width="5" customWidth="1"/>
    <col min="8" max="8" width="17.296875" bestFit="1" customWidth="1"/>
    <col min="9" max="9" width="5.69921875" bestFit="1" customWidth="1"/>
    <col min="10" max="10" width="8.69921875" customWidth="1"/>
    <col min="11" max="11" width="10.3984375" bestFit="1" customWidth="1"/>
    <col min="12" max="12" width="7.59765625" customWidth="1"/>
    <col min="32" max="32" width="16.8984375" bestFit="1" customWidth="1"/>
    <col min="33" max="33" width="5.69921875" bestFit="1" customWidth="1"/>
    <col min="34" max="34" width="7.69921875" bestFit="1" customWidth="1"/>
    <col min="35" max="35" width="10.3984375" bestFit="1" customWidth="1"/>
  </cols>
  <sheetData>
    <row r="1" spans="1:29" ht="28" x14ac:dyDescent="0.5">
      <c r="A1" s="162" t="s">
        <v>827</v>
      </c>
      <c r="B1" s="162" t="s">
        <v>788</v>
      </c>
      <c r="C1" s="50" t="s">
        <v>377</v>
      </c>
      <c r="D1" t="s">
        <v>305</v>
      </c>
      <c r="E1" s="199" t="s">
        <v>375</v>
      </c>
      <c r="F1" s="199">
        <f>AVERAGE(B2:B196)</f>
        <v>83.917948717948718</v>
      </c>
      <c r="G1" s="199"/>
      <c r="H1" s="201" t="s">
        <v>901</v>
      </c>
      <c r="L1" s="200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 ht="15.5" x14ac:dyDescent="0.35">
      <c r="A2" s="6" t="s">
        <v>279</v>
      </c>
      <c r="B2" s="163">
        <v>0</v>
      </c>
      <c r="C2" s="52">
        <f t="shared" ref="C2:C33" si="0">STANDARDIZE(B2,$F$1,$F$2)</f>
        <v>-0.26329740690235948</v>
      </c>
      <c r="D2">
        <f t="shared" ref="D2:D33" si="1">B2+1</f>
        <v>1</v>
      </c>
      <c r="E2" s="199" t="s">
        <v>376</v>
      </c>
      <c r="F2" s="199">
        <f>_xlfn.STDEV.P(B2:B196)</f>
        <v>318.71923732643762</v>
      </c>
      <c r="G2" s="199"/>
      <c r="H2" s="175" t="s">
        <v>866</v>
      </c>
      <c r="I2" t="s">
        <v>887</v>
      </c>
      <c r="J2" t="s">
        <v>891</v>
      </c>
      <c r="K2" t="s">
        <v>880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5.5" x14ac:dyDescent="0.35">
      <c r="A3" s="6" t="s">
        <v>279</v>
      </c>
      <c r="B3" s="163">
        <v>0</v>
      </c>
      <c r="C3" s="52">
        <f t="shared" si="0"/>
        <v>-0.26329740690235948</v>
      </c>
      <c r="D3">
        <f t="shared" si="1"/>
        <v>1</v>
      </c>
      <c r="E3" s="51"/>
      <c r="F3" s="49"/>
      <c r="G3" s="49"/>
      <c r="H3" s="42" t="s">
        <v>279</v>
      </c>
      <c r="I3" s="176">
        <v>34</v>
      </c>
      <c r="J3" s="179">
        <v>0.17435897435897435</v>
      </c>
      <c r="K3" s="179">
        <v>0.17435897435897435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 ht="15.5" x14ac:dyDescent="0.35">
      <c r="A4" s="6" t="s">
        <v>279</v>
      </c>
      <c r="B4" s="163">
        <v>0</v>
      </c>
      <c r="C4" s="52">
        <f t="shared" si="0"/>
        <v>-0.26329740690235948</v>
      </c>
      <c r="D4">
        <f t="shared" si="1"/>
        <v>1</v>
      </c>
      <c r="E4" s="49"/>
      <c r="F4" s="49"/>
      <c r="G4" s="49"/>
      <c r="H4" s="42" t="s">
        <v>277</v>
      </c>
      <c r="I4" s="176">
        <v>65</v>
      </c>
      <c r="J4" s="179">
        <v>0.33333333333333331</v>
      </c>
      <c r="K4" s="179">
        <v>0.50769230769230766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</row>
    <row r="5" spans="1:29" ht="15.5" x14ac:dyDescent="0.35">
      <c r="A5" s="6" t="s">
        <v>279</v>
      </c>
      <c r="B5" s="163">
        <v>0</v>
      </c>
      <c r="C5" s="52">
        <f t="shared" si="0"/>
        <v>-0.26329740690235948</v>
      </c>
      <c r="D5">
        <f t="shared" si="1"/>
        <v>1</v>
      </c>
      <c r="E5" s="49"/>
      <c r="F5" s="49"/>
      <c r="G5" s="49"/>
      <c r="H5" s="42" t="s">
        <v>331</v>
      </c>
      <c r="I5" s="176">
        <v>35</v>
      </c>
      <c r="J5" s="179">
        <v>0.17948717948717949</v>
      </c>
      <c r="K5" s="179">
        <v>0.68717948717948718</v>
      </c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</row>
    <row r="6" spans="1:29" ht="15.5" x14ac:dyDescent="0.35">
      <c r="A6" s="6" t="s">
        <v>279</v>
      </c>
      <c r="B6" s="163">
        <v>0</v>
      </c>
      <c r="C6" s="52">
        <f t="shared" si="0"/>
        <v>-0.26329740690235948</v>
      </c>
      <c r="D6">
        <f t="shared" si="1"/>
        <v>1</v>
      </c>
      <c r="E6" s="49"/>
      <c r="F6" s="49"/>
      <c r="G6" s="49"/>
      <c r="H6" s="42" t="s">
        <v>332</v>
      </c>
      <c r="I6" s="176">
        <v>29</v>
      </c>
      <c r="J6" s="179">
        <v>0.14871794871794872</v>
      </c>
      <c r="K6" s="179">
        <v>0.83589743589743593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ht="15.5" x14ac:dyDescent="0.35">
      <c r="A7" s="6" t="s">
        <v>279</v>
      </c>
      <c r="B7" s="163">
        <v>0</v>
      </c>
      <c r="C7" s="52">
        <f t="shared" si="0"/>
        <v>-0.26329740690235948</v>
      </c>
      <c r="D7">
        <f t="shared" si="1"/>
        <v>1</v>
      </c>
      <c r="E7" s="49"/>
      <c r="F7" s="49"/>
      <c r="G7" s="49"/>
      <c r="H7" s="42" t="s">
        <v>333</v>
      </c>
      <c r="I7" s="176">
        <v>32</v>
      </c>
      <c r="J7" s="179">
        <v>0.1641025641025641</v>
      </c>
      <c r="K7" s="179">
        <v>1</v>
      </c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5" x14ac:dyDescent="0.35">
      <c r="A8" s="6" t="s">
        <v>279</v>
      </c>
      <c r="B8" s="163">
        <v>0</v>
      </c>
      <c r="C8" s="52">
        <f t="shared" si="0"/>
        <v>-0.26329740690235948</v>
      </c>
      <c r="D8">
        <f t="shared" si="1"/>
        <v>1</v>
      </c>
      <c r="E8" s="49"/>
      <c r="F8" s="49"/>
      <c r="G8" s="49"/>
      <c r="H8" s="42" t="s">
        <v>867</v>
      </c>
      <c r="I8" s="176">
        <v>195</v>
      </c>
      <c r="J8" s="179">
        <v>1</v>
      </c>
      <c r="K8" s="17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</row>
    <row r="9" spans="1:29" ht="15.5" x14ac:dyDescent="0.35">
      <c r="A9" s="6" t="s">
        <v>279</v>
      </c>
      <c r="B9" s="163">
        <v>0</v>
      </c>
      <c r="C9" s="52">
        <f t="shared" si="0"/>
        <v>-0.26329740690235948</v>
      </c>
      <c r="D9">
        <f t="shared" si="1"/>
        <v>1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</row>
    <row r="10" spans="1:29" ht="15.5" x14ac:dyDescent="0.35">
      <c r="A10" s="6" t="s">
        <v>279</v>
      </c>
      <c r="B10" s="163">
        <v>0</v>
      </c>
      <c r="C10" s="52">
        <f t="shared" si="0"/>
        <v>-0.26329740690235948</v>
      </c>
      <c r="D10">
        <f t="shared" si="1"/>
        <v>1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15.5" x14ac:dyDescent="0.35">
      <c r="A11" s="6" t="s">
        <v>279</v>
      </c>
      <c r="B11" s="163">
        <v>0</v>
      </c>
      <c r="C11" s="52">
        <f t="shared" si="0"/>
        <v>-0.26329740690235948</v>
      </c>
      <c r="D11">
        <f t="shared" si="1"/>
        <v>1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15.5" x14ac:dyDescent="0.35">
      <c r="A12" s="6" t="s">
        <v>279</v>
      </c>
      <c r="B12" s="163">
        <v>0</v>
      </c>
      <c r="C12" s="52">
        <f t="shared" si="0"/>
        <v>-0.26329740690235948</v>
      </c>
      <c r="D12">
        <f t="shared" si="1"/>
        <v>1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15.5" x14ac:dyDescent="0.35">
      <c r="A13" s="6" t="s">
        <v>279</v>
      </c>
      <c r="B13" s="163">
        <v>0</v>
      </c>
      <c r="C13" s="52">
        <f t="shared" si="0"/>
        <v>-0.26329740690235948</v>
      </c>
      <c r="D13">
        <f t="shared" si="1"/>
        <v>1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15.5" x14ac:dyDescent="0.35">
      <c r="A14" s="6" t="s">
        <v>279</v>
      </c>
      <c r="B14" s="163">
        <v>0</v>
      </c>
      <c r="C14" s="52">
        <f t="shared" si="0"/>
        <v>-0.26329740690235948</v>
      </c>
      <c r="D14">
        <f t="shared" si="1"/>
        <v>1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ht="15.5" x14ac:dyDescent="0.35">
      <c r="A15" s="6" t="s">
        <v>279</v>
      </c>
      <c r="B15" s="163">
        <v>0</v>
      </c>
      <c r="C15" s="52">
        <f t="shared" si="0"/>
        <v>-0.26329740690235948</v>
      </c>
      <c r="D15">
        <f t="shared" si="1"/>
        <v>1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ht="15.5" x14ac:dyDescent="0.35">
      <c r="A16" s="6" t="s">
        <v>279</v>
      </c>
      <c r="B16" s="163">
        <v>0</v>
      </c>
      <c r="C16" s="52">
        <f t="shared" si="0"/>
        <v>-0.26329740690235948</v>
      </c>
      <c r="D16">
        <f t="shared" si="1"/>
        <v>1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 ht="15.5" x14ac:dyDescent="0.35">
      <c r="A17" s="6" t="s">
        <v>279</v>
      </c>
      <c r="B17" s="163">
        <v>0</v>
      </c>
      <c r="C17" s="52">
        <f t="shared" si="0"/>
        <v>-0.26329740690235948</v>
      </c>
      <c r="D17">
        <f t="shared" si="1"/>
        <v>1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15.5" x14ac:dyDescent="0.35">
      <c r="A18" s="6" t="s">
        <v>279</v>
      </c>
      <c r="B18" s="163">
        <v>0</v>
      </c>
      <c r="C18" s="52">
        <f t="shared" si="0"/>
        <v>-0.26329740690235948</v>
      </c>
      <c r="D18">
        <f t="shared" si="1"/>
        <v>1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1:29" ht="15.5" x14ac:dyDescent="0.35">
      <c r="A19" s="6" t="s">
        <v>279</v>
      </c>
      <c r="B19" s="163">
        <v>0</v>
      </c>
      <c r="C19" s="52">
        <f t="shared" si="0"/>
        <v>-0.26329740690235948</v>
      </c>
      <c r="D19">
        <f t="shared" si="1"/>
        <v>1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spans="1:29" ht="15.5" x14ac:dyDescent="0.35">
      <c r="A20" s="6" t="s">
        <v>279</v>
      </c>
      <c r="B20" s="163">
        <v>0</v>
      </c>
      <c r="C20" s="52">
        <f t="shared" si="0"/>
        <v>-0.26329740690235948</v>
      </c>
      <c r="D20">
        <f t="shared" si="1"/>
        <v>1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spans="1:29" ht="15.5" x14ac:dyDescent="0.35">
      <c r="A21" s="6" t="s">
        <v>279</v>
      </c>
      <c r="B21" s="163">
        <v>0</v>
      </c>
      <c r="C21" s="52">
        <f t="shared" si="0"/>
        <v>-0.26329740690235948</v>
      </c>
      <c r="D21">
        <f t="shared" si="1"/>
        <v>1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spans="1:29" ht="15.5" x14ac:dyDescent="0.35">
      <c r="A22" s="6" t="s">
        <v>279</v>
      </c>
      <c r="B22" s="163">
        <v>0</v>
      </c>
      <c r="C22" s="52">
        <f t="shared" si="0"/>
        <v>-0.26329740690235948</v>
      </c>
      <c r="D22">
        <f t="shared" si="1"/>
        <v>1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spans="1:29" ht="15.5" x14ac:dyDescent="0.35">
      <c r="A23" s="6" t="s">
        <v>279</v>
      </c>
      <c r="B23" s="163">
        <v>0</v>
      </c>
      <c r="C23" s="52">
        <f t="shared" si="0"/>
        <v>-0.26329740690235948</v>
      </c>
      <c r="D23">
        <f t="shared" si="1"/>
        <v>1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r="24" spans="1:29" ht="15.5" x14ac:dyDescent="0.35">
      <c r="A24" s="6" t="s">
        <v>279</v>
      </c>
      <c r="B24" s="163">
        <v>0</v>
      </c>
      <c r="C24" s="52">
        <f t="shared" si="0"/>
        <v>-0.26329740690235948</v>
      </c>
      <c r="D24">
        <f t="shared" si="1"/>
        <v>1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</row>
    <row r="25" spans="1:29" ht="15.5" x14ac:dyDescent="0.35">
      <c r="A25" s="6" t="s">
        <v>279</v>
      </c>
      <c r="B25" s="163">
        <v>0</v>
      </c>
      <c r="C25" s="52">
        <f t="shared" si="0"/>
        <v>-0.26329740690235948</v>
      </c>
      <c r="D25">
        <f t="shared" si="1"/>
        <v>1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spans="1:29" ht="15.5" x14ac:dyDescent="0.35">
      <c r="A26" s="6" t="s">
        <v>279</v>
      </c>
      <c r="B26" s="163">
        <v>0</v>
      </c>
      <c r="C26" s="52">
        <f t="shared" si="0"/>
        <v>-0.26329740690235948</v>
      </c>
      <c r="D26">
        <f t="shared" si="1"/>
        <v>1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spans="1:29" ht="15.5" x14ac:dyDescent="0.35">
      <c r="A27" s="6" t="s">
        <v>279</v>
      </c>
      <c r="B27" s="163">
        <v>0</v>
      </c>
      <c r="C27" s="52">
        <f t="shared" si="0"/>
        <v>-0.26329740690235948</v>
      </c>
      <c r="D27">
        <f t="shared" si="1"/>
        <v>1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spans="1:29" ht="15.5" x14ac:dyDescent="0.35">
      <c r="A28" s="6" t="s">
        <v>279</v>
      </c>
      <c r="B28" s="163">
        <v>0</v>
      </c>
      <c r="C28" s="52">
        <f t="shared" si="0"/>
        <v>-0.26329740690235948</v>
      </c>
      <c r="D28">
        <f t="shared" si="1"/>
        <v>1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spans="1:29" ht="15.5" x14ac:dyDescent="0.35">
      <c r="A29" s="6" t="s">
        <v>279</v>
      </c>
      <c r="B29" s="163">
        <v>0</v>
      </c>
      <c r="C29" s="52">
        <f t="shared" si="0"/>
        <v>-0.26329740690235948</v>
      </c>
      <c r="D29">
        <f t="shared" si="1"/>
        <v>1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r="30" spans="1:29" ht="15.5" x14ac:dyDescent="0.35">
      <c r="A30" s="6" t="s">
        <v>279</v>
      </c>
      <c r="B30" s="163">
        <v>0</v>
      </c>
      <c r="C30" s="52">
        <f t="shared" si="0"/>
        <v>-0.26329740690235948</v>
      </c>
      <c r="D30">
        <f t="shared" si="1"/>
        <v>1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r="31" spans="1:29" ht="15.5" x14ac:dyDescent="0.35">
      <c r="A31" s="6" t="s">
        <v>279</v>
      </c>
      <c r="B31" s="163">
        <v>0</v>
      </c>
      <c r="C31" s="52">
        <f t="shared" si="0"/>
        <v>-0.26329740690235948</v>
      </c>
      <c r="D31">
        <f t="shared" si="1"/>
        <v>1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 spans="1:29" ht="15.5" x14ac:dyDescent="0.35">
      <c r="A32" s="6" t="s">
        <v>279</v>
      </c>
      <c r="B32" s="163">
        <v>0</v>
      </c>
      <c r="C32" s="52">
        <f t="shared" si="0"/>
        <v>-0.26329740690235948</v>
      </c>
      <c r="D32">
        <f t="shared" si="1"/>
        <v>1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spans="1:29" ht="15.5" x14ac:dyDescent="0.35">
      <c r="A33" s="6" t="s">
        <v>279</v>
      </c>
      <c r="B33" s="163">
        <v>0</v>
      </c>
      <c r="C33" s="52">
        <f t="shared" si="0"/>
        <v>-0.26329740690235948</v>
      </c>
      <c r="D33">
        <f t="shared" si="1"/>
        <v>1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r="34" spans="1:29" ht="15.5" x14ac:dyDescent="0.35">
      <c r="A34" s="6" t="s">
        <v>279</v>
      </c>
      <c r="B34" s="163">
        <v>0</v>
      </c>
      <c r="C34" s="52">
        <f t="shared" ref="C34:C65" si="2">STANDARDIZE(B34,$F$1,$F$2)</f>
        <v>-0.26329740690235948</v>
      </c>
      <c r="D34">
        <f t="shared" ref="D34:D65" si="3">B34+1</f>
        <v>1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r="35" spans="1:29" ht="15.5" x14ac:dyDescent="0.35">
      <c r="A35" s="6" t="s">
        <v>279</v>
      </c>
      <c r="B35" s="163">
        <v>0</v>
      </c>
      <c r="C35" s="52">
        <f t="shared" si="2"/>
        <v>-0.26329740690235948</v>
      </c>
      <c r="D35">
        <f t="shared" si="3"/>
        <v>1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spans="1:29" ht="15.5" x14ac:dyDescent="0.35">
      <c r="A36" s="6" t="s">
        <v>277</v>
      </c>
      <c r="B36" s="164">
        <v>1</v>
      </c>
      <c r="C36" s="52">
        <f t="shared" si="2"/>
        <v>-0.26015984919361096</v>
      </c>
      <c r="D36">
        <f t="shared" si="3"/>
        <v>2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spans="1:29" ht="15.5" x14ac:dyDescent="0.35">
      <c r="A37" s="6" t="s">
        <v>277</v>
      </c>
      <c r="B37" s="164">
        <v>1</v>
      </c>
      <c r="C37" s="52">
        <f t="shared" si="2"/>
        <v>-0.26015984919361096</v>
      </c>
      <c r="D37">
        <f t="shared" si="3"/>
        <v>2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spans="1:29" ht="15.5" x14ac:dyDescent="0.35">
      <c r="A38" s="6" t="s">
        <v>277</v>
      </c>
      <c r="B38" s="164">
        <v>1</v>
      </c>
      <c r="C38" s="52">
        <f t="shared" si="2"/>
        <v>-0.26015984919361096</v>
      </c>
      <c r="D38">
        <f t="shared" si="3"/>
        <v>2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 spans="1:29" ht="15.5" x14ac:dyDescent="0.35">
      <c r="A39" s="6" t="s">
        <v>277</v>
      </c>
      <c r="B39" s="164">
        <v>1</v>
      </c>
      <c r="C39" s="52">
        <f t="shared" si="2"/>
        <v>-0.26015984919361096</v>
      </c>
      <c r="D39">
        <f t="shared" si="3"/>
        <v>2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</row>
    <row r="40" spans="1:29" ht="15.5" x14ac:dyDescent="0.35">
      <c r="A40" s="6" t="s">
        <v>277</v>
      </c>
      <c r="B40" s="164">
        <v>1</v>
      </c>
      <c r="C40" s="52">
        <f t="shared" si="2"/>
        <v>-0.26015984919361096</v>
      </c>
      <c r="D40">
        <f t="shared" si="3"/>
        <v>2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</row>
    <row r="41" spans="1:29" ht="15.5" x14ac:dyDescent="0.35">
      <c r="A41" s="6" t="s">
        <v>277</v>
      </c>
      <c r="B41" s="164">
        <v>1</v>
      </c>
      <c r="C41" s="52">
        <f t="shared" si="2"/>
        <v>-0.26015984919361096</v>
      </c>
      <c r="D41">
        <f t="shared" si="3"/>
        <v>2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spans="1:29" ht="15.5" x14ac:dyDescent="0.35">
      <c r="A42" s="6" t="s">
        <v>277</v>
      </c>
      <c r="B42" s="164">
        <v>1</v>
      </c>
      <c r="C42" s="52">
        <f t="shared" si="2"/>
        <v>-0.26015984919361096</v>
      </c>
      <c r="D42">
        <f t="shared" si="3"/>
        <v>2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</row>
    <row r="43" spans="1:29" ht="15.5" x14ac:dyDescent="0.35">
      <c r="A43" s="6" t="s">
        <v>277</v>
      </c>
      <c r="B43" s="164">
        <v>1</v>
      </c>
      <c r="C43" s="52">
        <f t="shared" si="2"/>
        <v>-0.26015984919361096</v>
      </c>
      <c r="D43">
        <f t="shared" si="3"/>
        <v>2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 spans="1:29" ht="15.5" x14ac:dyDescent="0.35">
      <c r="A44" s="6" t="s">
        <v>277</v>
      </c>
      <c r="B44" s="164">
        <v>1</v>
      </c>
      <c r="C44" s="52">
        <f t="shared" si="2"/>
        <v>-0.26015984919361096</v>
      </c>
      <c r="D44">
        <f t="shared" si="3"/>
        <v>2</v>
      </c>
      <c r="E44" s="49"/>
    </row>
    <row r="45" spans="1:29" ht="15.5" x14ac:dyDescent="0.35">
      <c r="A45" s="6" t="s">
        <v>277</v>
      </c>
      <c r="B45" s="164">
        <v>1</v>
      </c>
      <c r="C45" s="52">
        <f t="shared" si="2"/>
        <v>-0.26015984919361096</v>
      </c>
      <c r="D45">
        <f t="shared" si="3"/>
        <v>2</v>
      </c>
    </row>
    <row r="46" spans="1:29" ht="15.5" x14ac:dyDescent="0.35">
      <c r="A46" s="6" t="s">
        <v>277</v>
      </c>
      <c r="B46" s="164">
        <v>1</v>
      </c>
      <c r="C46" s="52">
        <f t="shared" si="2"/>
        <v>-0.26015984919361096</v>
      </c>
      <c r="D46">
        <f t="shared" si="3"/>
        <v>2</v>
      </c>
    </row>
    <row r="47" spans="1:29" ht="15.5" x14ac:dyDescent="0.35">
      <c r="A47" s="6" t="s">
        <v>277</v>
      </c>
      <c r="B47" s="164">
        <v>1</v>
      </c>
      <c r="C47" s="52">
        <f t="shared" si="2"/>
        <v>-0.26015984919361096</v>
      </c>
      <c r="D47">
        <f t="shared" si="3"/>
        <v>2</v>
      </c>
    </row>
    <row r="48" spans="1:29" ht="15.5" x14ac:dyDescent="0.35">
      <c r="A48" s="6" t="s">
        <v>277</v>
      </c>
      <c r="B48" s="164">
        <v>1</v>
      </c>
      <c r="C48" s="52">
        <f t="shared" si="2"/>
        <v>-0.26015984919361096</v>
      </c>
      <c r="D48">
        <f t="shared" si="3"/>
        <v>2</v>
      </c>
    </row>
    <row r="49" spans="1:4" ht="15.5" x14ac:dyDescent="0.35">
      <c r="A49" s="6" t="s">
        <v>277</v>
      </c>
      <c r="B49" s="164">
        <v>1</v>
      </c>
      <c r="C49" s="52">
        <f t="shared" si="2"/>
        <v>-0.26015984919361096</v>
      </c>
      <c r="D49">
        <f t="shared" si="3"/>
        <v>2</v>
      </c>
    </row>
    <row r="50" spans="1:4" ht="15.5" x14ac:dyDescent="0.35">
      <c r="A50" s="6" t="s">
        <v>277</v>
      </c>
      <c r="B50" s="164">
        <v>1</v>
      </c>
      <c r="C50" s="52">
        <f t="shared" si="2"/>
        <v>-0.26015984919361096</v>
      </c>
      <c r="D50">
        <f t="shared" si="3"/>
        <v>2</v>
      </c>
    </row>
    <row r="51" spans="1:4" ht="15.5" x14ac:dyDescent="0.35">
      <c r="A51" s="6" t="s">
        <v>277</v>
      </c>
      <c r="B51" s="164">
        <v>1</v>
      </c>
      <c r="C51" s="52">
        <f t="shared" si="2"/>
        <v>-0.26015984919361096</v>
      </c>
      <c r="D51">
        <f t="shared" si="3"/>
        <v>2</v>
      </c>
    </row>
    <row r="52" spans="1:4" ht="15.5" x14ac:dyDescent="0.35">
      <c r="A52" s="6" t="s">
        <v>277</v>
      </c>
      <c r="B52" s="164">
        <v>1</v>
      </c>
      <c r="C52" s="52">
        <f t="shared" si="2"/>
        <v>-0.26015984919361096</v>
      </c>
      <c r="D52">
        <f t="shared" si="3"/>
        <v>2</v>
      </c>
    </row>
    <row r="53" spans="1:4" ht="15.5" x14ac:dyDescent="0.35">
      <c r="A53" s="6" t="s">
        <v>277</v>
      </c>
      <c r="B53" s="164">
        <v>1</v>
      </c>
      <c r="C53" s="52">
        <f t="shared" si="2"/>
        <v>-0.26015984919361096</v>
      </c>
      <c r="D53">
        <f t="shared" si="3"/>
        <v>2</v>
      </c>
    </row>
    <row r="54" spans="1:4" ht="15.5" x14ac:dyDescent="0.35">
      <c r="A54" s="6" t="s">
        <v>277</v>
      </c>
      <c r="B54" s="164">
        <v>1</v>
      </c>
      <c r="C54" s="52">
        <f t="shared" si="2"/>
        <v>-0.26015984919361096</v>
      </c>
      <c r="D54">
        <f t="shared" si="3"/>
        <v>2</v>
      </c>
    </row>
    <row r="55" spans="1:4" ht="15.5" x14ac:dyDescent="0.35">
      <c r="A55" s="6" t="s">
        <v>277</v>
      </c>
      <c r="B55" s="164">
        <v>2</v>
      </c>
      <c r="C55" s="52">
        <f t="shared" si="2"/>
        <v>-0.2570222914848625</v>
      </c>
      <c r="D55">
        <f t="shared" si="3"/>
        <v>3</v>
      </c>
    </row>
    <row r="56" spans="1:4" ht="15.5" x14ac:dyDescent="0.35">
      <c r="A56" s="6" t="s">
        <v>277</v>
      </c>
      <c r="B56" s="164">
        <v>2</v>
      </c>
      <c r="C56" s="52">
        <f t="shared" si="2"/>
        <v>-0.2570222914848625</v>
      </c>
      <c r="D56">
        <f t="shared" si="3"/>
        <v>3</v>
      </c>
    </row>
    <row r="57" spans="1:4" ht="15.5" x14ac:dyDescent="0.35">
      <c r="A57" s="6" t="s">
        <v>277</v>
      </c>
      <c r="B57" s="164">
        <v>2</v>
      </c>
      <c r="C57" s="52">
        <f t="shared" si="2"/>
        <v>-0.2570222914848625</v>
      </c>
      <c r="D57">
        <f t="shared" si="3"/>
        <v>3</v>
      </c>
    </row>
    <row r="58" spans="1:4" ht="15.5" x14ac:dyDescent="0.35">
      <c r="A58" s="6" t="s">
        <v>277</v>
      </c>
      <c r="B58" s="164">
        <v>2</v>
      </c>
      <c r="C58" s="52">
        <f t="shared" si="2"/>
        <v>-0.2570222914848625</v>
      </c>
      <c r="D58">
        <f t="shared" si="3"/>
        <v>3</v>
      </c>
    </row>
    <row r="59" spans="1:4" ht="15.5" x14ac:dyDescent="0.35">
      <c r="A59" s="6" t="s">
        <v>277</v>
      </c>
      <c r="B59" s="164">
        <v>2</v>
      </c>
      <c r="C59" s="52">
        <f t="shared" si="2"/>
        <v>-0.2570222914848625</v>
      </c>
      <c r="D59">
        <f t="shared" si="3"/>
        <v>3</v>
      </c>
    </row>
    <row r="60" spans="1:4" ht="15.5" x14ac:dyDescent="0.35">
      <c r="A60" s="6" t="s">
        <v>277</v>
      </c>
      <c r="B60" s="164">
        <v>2</v>
      </c>
      <c r="C60" s="52">
        <f t="shared" si="2"/>
        <v>-0.2570222914848625</v>
      </c>
      <c r="D60">
        <f t="shared" si="3"/>
        <v>3</v>
      </c>
    </row>
    <row r="61" spans="1:4" ht="15.5" x14ac:dyDescent="0.35">
      <c r="A61" s="6" t="s">
        <v>277</v>
      </c>
      <c r="B61" s="164">
        <v>2</v>
      </c>
      <c r="C61" s="52">
        <f t="shared" si="2"/>
        <v>-0.2570222914848625</v>
      </c>
      <c r="D61">
        <f t="shared" si="3"/>
        <v>3</v>
      </c>
    </row>
    <row r="62" spans="1:4" ht="15.5" x14ac:dyDescent="0.35">
      <c r="A62" s="6" t="s">
        <v>277</v>
      </c>
      <c r="B62" s="164">
        <v>2</v>
      </c>
      <c r="C62" s="52">
        <f t="shared" si="2"/>
        <v>-0.2570222914848625</v>
      </c>
      <c r="D62">
        <f t="shared" si="3"/>
        <v>3</v>
      </c>
    </row>
    <row r="63" spans="1:4" ht="15.5" x14ac:dyDescent="0.35">
      <c r="A63" s="6" t="s">
        <v>277</v>
      </c>
      <c r="B63" s="164">
        <v>2</v>
      </c>
      <c r="C63" s="52">
        <f t="shared" si="2"/>
        <v>-0.2570222914848625</v>
      </c>
      <c r="D63">
        <f t="shared" si="3"/>
        <v>3</v>
      </c>
    </row>
    <row r="64" spans="1:4" ht="15.5" x14ac:dyDescent="0.35">
      <c r="A64" s="6" t="s">
        <v>277</v>
      </c>
      <c r="B64" s="164">
        <v>2</v>
      </c>
      <c r="C64" s="52">
        <f t="shared" si="2"/>
        <v>-0.2570222914848625</v>
      </c>
      <c r="D64">
        <f t="shared" si="3"/>
        <v>3</v>
      </c>
    </row>
    <row r="65" spans="1:4" ht="15.5" x14ac:dyDescent="0.35">
      <c r="A65" s="6" t="s">
        <v>277</v>
      </c>
      <c r="B65" s="164">
        <v>2</v>
      </c>
      <c r="C65" s="52">
        <f t="shared" si="2"/>
        <v>-0.2570222914848625</v>
      </c>
      <c r="D65">
        <f t="shared" si="3"/>
        <v>3</v>
      </c>
    </row>
    <row r="66" spans="1:4" ht="15.5" x14ac:dyDescent="0.35">
      <c r="A66" s="6" t="s">
        <v>277</v>
      </c>
      <c r="B66" s="164">
        <v>2</v>
      </c>
      <c r="C66" s="52">
        <f t="shared" ref="C66:C97" si="4">STANDARDIZE(B66,$F$1,$F$2)</f>
        <v>-0.2570222914848625</v>
      </c>
      <c r="D66">
        <f t="shared" ref="D66:D97" si="5">B66+1</f>
        <v>3</v>
      </c>
    </row>
    <row r="67" spans="1:4" ht="15.5" x14ac:dyDescent="0.35">
      <c r="A67" s="6" t="s">
        <v>277</v>
      </c>
      <c r="B67" s="164">
        <v>3</v>
      </c>
      <c r="C67" s="52">
        <f t="shared" si="4"/>
        <v>-0.25388473377611404</v>
      </c>
      <c r="D67">
        <f t="shared" si="5"/>
        <v>4</v>
      </c>
    </row>
    <row r="68" spans="1:4" ht="15.5" x14ac:dyDescent="0.35">
      <c r="A68" s="6" t="s">
        <v>277</v>
      </c>
      <c r="B68" s="164">
        <v>3</v>
      </c>
      <c r="C68" s="52">
        <f t="shared" si="4"/>
        <v>-0.25388473377611404</v>
      </c>
      <c r="D68">
        <f t="shared" si="5"/>
        <v>4</v>
      </c>
    </row>
    <row r="69" spans="1:4" ht="15.5" x14ac:dyDescent="0.35">
      <c r="A69" s="6" t="s">
        <v>277</v>
      </c>
      <c r="B69" s="164">
        <v>3</v>
      </c>
      <c r="C69" s="52">
        <f t="shared" si="4"/>
        <v>-0.25388473377611404</v>
      </c>
      <c r="D69">
        <f t="shared" si="5"/>
        <v>4</v>
      </c>
    </row>
    <row r="70" spans="1:4" ht="15.5" x14ac:dyDescent="0.35">
      <c r="A70" s="6" t="s">
        <v>277</v>
      </c>
      <c r="B70" s="164">
        <v>3</v>
      </c>
      <c r="C70" s="52">
        <f t="shared" si="4"/>
        <v>-0.25388473377611404</v>
      </c>
      <c r="D70">
        <f t="shared" si="5"/>
        <v>4</v>
      </c>
    </row>
    <row r="71" spans="1:4" ht="15.5" x14ac:dyDescent="0.35">
      <c r="A71" s="6" t="s">
        <v>277</v>
      </c>
      <c r="B71" s="164">
        <v>3</v>
      </c>
      <c r="C71" s="52">
        <f t="shared" si="4"/>
        <v>-0.25388473377611404</v>
      </c>
      <c r="D71">
        <f t="shared" si="5"/>
        <v>4</v>
      </c>
    </row>
    <row r="72" spans="1:4" ht="15.5" x14ac:dyDescent="0.35">
      <c r="A72" s="6" t="s">
        <v>277</v>
      </c>
      <c r="B72" s="164">
        <v>3</v>
      </c>
      <c r="C72" s="52">
        <f t="shared" si="4"/>
        <v>-0.25388473377611404</v>
      </c>
      <c r="D72">
        <f t="shared" si="5"/>
        <v>4</v>
      </c>
    </row>
    <row r="73" spans="1:4" ht="15.5" x14ac:dyDescent="0.35">
      <c r="A73" s="6" t="s">
        <v>277</v>
      </c>
      <c r="B73" s="164">
        <v>3</v>
      </c>
      <c r="C73" s="52">
        <f t="shared" si="4"/>
        <v>-0.25388473377611404</v>
      </c>
      <c r="D73">
        <f t="shared" si="5"/>
        <v>4</v>
      </c>
    </row>
    <row r="74" spans="1:4" ht="15.5" x14ac:dyDescent="0.35">
      <c r="A74" s="6" t="s">
        <v>277</v>
      </c>
      <c r="B74" s="164">
        <v>3</v>
      </c>
      <c r="C74" s="52">
        <f t="shared" si="4"/>
        <v>-0.25388473377611404</v>
      </c>
      <c r="D74">
        <f t="shared" si="5"/>
        <v>4</v>
      </c>
    </row>
    <row r="75" spans="1:4" ht="15.5" x14ac:dyDescent="0.35">
      <c r="A75" s="6" t="s">
        <v>277</v>
      </c>
      <c r="B75" s="164">
        <v>4</v>
      </c>
      <c r="C75" s="52">
        <f t="shared" si="4"/>
        <v>-0.25074717606736552</v>
      </c>
      <c r="D75">
        <f t="shared" si="5"/>
        <v>5</v>
      </c>
    </row>
    <row r="76" spans="1:4" ht="15.5" x14ac:dyDescent="0.35">
      <c r="A76" s="6" t="s">
        <v>277</v>
      </c>
      <c r="B76" s="164">
        <v>4</v>
      </c>
      <c r="C76" s="52">
        <f t="shared" si="4"/>
        <v>-0.25074717606736552</v>
      </c>
      <c r="D76">
        <f t="shared" si="5"/>
        <v>5</v>
      </c>
    </row>
    <row r="77" spans="1:4" ht="15.5" x14ac:dyDescent="0.35">
      <c r="A77" s="6" t="s">
        <v>277</v>
      </c>
      <c r="B77" s="164">
        <v>4</v>
      </c>
      <c r="C77" s="52">
        <f t="shared" si="4"/>
        <v>-0.25074717606736552</v>
      </c>
      <c r="D77">
        <f t="shared" si="5"/>
        <v>5</v>
      </c>
    </row>
    <row r="78" spans="1:4" ht="15.5" x14ac:dyDescent="0.35">
      <c r="A78" s="6" t="s">
        <v>277</v>
      </c>
      <c r="B78" s="164">
        <v>4</v>
      </c>
      <c r="C78" s="52">
        <f t="shared" si="4"/>
        <v>-0.25074717606736552</v>
      </c>
      <c r="D78">
        <f t="shared" si="5"/>
        <v>5</v>
      </c>
    </row>
    <row r="79" spans="1:4" ht="15.5" x14ac:dyDescent="0.35">
      <c r="A79" s="6" t="s">
        <v>277</v>
      </c>
      <c r="B79" s="164">
        <v>4</v>
      </c>
      <c r="C79" s="52">
        <f t="shared" si="4"/>
        <v>-0.25074717606736552</v>
      </c>
      <c r="D79">
        <f t="shared" si="5"/>
        <v>5</v>
      </c>
    </row>
    <row r="80" spans="1:4" ht="15.5" x14ac:dyDescent="0.35">
      <c r="A80" s="6" t="s">
        <v>277</v>
      </c>
      <c r="B80" s="164">
        <v>4</v>
      </c>
      <c r="C80" s="52">
        <f t="shared" si="4"/>
        <v>-0.25074717606736552</v>
      </c>
      <c r="D80">
        <f t="shared" si="5"/>
        <v>5</v>
      </c>
    </row>
    <row r="81" spans="1:4" ht="15.5" x14ac:dyDescent="0.35">
      <c r="A81" s="6" t="s">
        <v>277</v>
      </c>
      <c r="B81" s="164">
        <v>5</v>
      </c>
      <c r="C81" s="52">
        <f t="shared" si="4"/>
        <v>-0.24760961835861706</v>
      </c>
      <c r="D81">
        <f t="shared" si="5"/>
        <v>6</v>
      </c>
    </row>
    <row r="82" spans="1:4" ht="15.5" x14ac:dyDescent="0.35">
      <c r="A82" s="6" t="s">
        <v>277</v>
      </c>
      <c r="B82" s="164">
        <v>5</v>
      </c>
      <c r="C82" s="52">
        <f t="shared" si="4"/>
        <v>-0.24760961835861706</v>
      </c>
      <c r="D82">
        <f t="shared" si="5"/>
        <v>6</v>
      </c>
    </row>
    <row r="83" spans="1:4" ht="15.5" x14ac:dyDescent="0.35">
      <c r="A83" s="6" t="s">
        <v>277</v>
      </c>
      <c r="B83" s="164">
        <v>5</v>
      </c>
      <c r="C83" s="52">
        <f t="shared" si="4"/>
        <v>-0.24760961835861706</v>
      </c>
      <c r="D83">
        <f t="shared" si="5"/>
        <v>6</v>
      </c>
    </row>
    <row r="84" spans="1:4" ht="15.5" x14ac:dyDescent="0.35">
      <c r="A84" s="6" t="s">
        <v>277</v>
      </c>
      <c r="B84" s="164">
        <v>5</v>
      </c>
      <c r="C84" s="52">
        <f t="shared" si="4"/>
        <v>-0.24760961835861706</v>
      </c>
      <c r="D84">
        <f t="shared" si="5"/>
        <v>6</v>
      </c>
    </row>
    <row r="85" spans="1:4" ht="15.5" x14ac:dyDescent="0.35">
      <c r="A85" s="6" t="s">
        <v>277</v>
      </c>
      <c r="B85" s="164">
        <v>5</v>
      </c>
      <c r="C85" s="52">
        <f t="shared" si="4"/>
        <v>-0.24760961835861706</v>
      </c>
      <c r="D85">
        <f t="shared" si="5"/>
        <v>6</v>
      </c>
    </row>
    <row r="86" spans="1:4" ht="15.5" x14ac:dyDescent="0.35">
      <c r="A86" s="6" t="s">
        <v>277</v>
      </c>
      <c r="B86" s="164">
        <v>5</v>
      </c>
      <c r="C86" s="52">
        <f t="shared" si="4"/>
        <v>-0.24760961835861706</v>
      </c>
      <c r="D86">
        <f t="shared" si="5"/>
        <v>6</v>
      </c>
    </row>
    <row r="87" spans="1:4" ht="15.5" x14ac:dyDescent="0.35">
      <c r="A87" s="6" t="s">
        <v>277</v>
      </c>
      <c r="B87" s="164">
        <v>6</v>
      </c>
      <c r="C87" s="52">
        <f t="shared" si="4"/>
        <v>-0.24447206064986859</v>
      </c>
      <c r="D87">
        <f t="shared" si="5"/>
        <v>7</v>
      </c>
    </row>
    <row r="88" spans="1:4" ht="15.5" x14ac:dyDescent="0.35">
      <c r="A88" s="6" t="s">
        <v>277</v>
      </c>
      <c r="B88" s="164">
        <v>6</v>
      </c>
      <c r="C88" s="52">
        <f t="shared" si="4"/>
        <v>-0.24447206064986859</v>
      </c>
      <c r="D88">
        <f t="shared" si="5"/>
        <v>7</v>
      </c>
    </row>
    <row r="89" spans="1:4" ht="15.5" x14ac:dyDescent="0.35">
      <c r="A89" s="6" t="s">
        <v>277</v>
      </c>
      <c r="B89" s="164">
        <v>6</v>
      </c>
      <c r="C89" s="52">
        <f t="shared" si="4"/>
        <v>-0.24447206064986859</v>
      </c>
      <c r="D89">
        <f t="shared" si="5"/>
        <v>7</v>
      </c>
    </row>
    <row r="90" spans="1:4" ht="15.5" x14ac:dyDescent="0.35">
      <c r="A90" s="6" t="s">
        <v>277</v>
      </c>
      <c r="B90" s="164">
        <v>7</v>
      </c>
      <c r="C90" s="52">
        <f t="shared" si="4"/>
        <v>-0.2413345029411201</v>
      </c>
      <c r="D90">
        <f t="shared" si="5"/>
        <v>8</v>
      </c>
    </row>
    <row r="91" spans="1:4" ht="15.5" x14ac:dyDescent="0.35">
      <c r="A91" s="6" t="s">
        <v>277</v>
      </c>
      <c r="B91" s="164">
        <v>7</v>
      </c>
      <c r="C91" s="52">
        <f t="shared" si="4"/>
        <v>-0.2413345029411201</v>
      </c>
      <c r="D91">
        <f t="shared" si="5"/>
        <v>8</v>
      </c>
    </row>
    <row r="92" spans="1:4" ht="15.5" x14ac:dyDescent="0.35">
      <c r="A92" s="6" t="s">
        <v>277</v>
      </c>
      <c r="B92" s="164">
        <v>8</v>
      </c>
      <c r="C92" s="52">
        <f t="shared" si="4"/>
        <v>-0.23819694523237164</v>
      </c>
      <c r="D92">
        <f t="shared" si="5"/>
        <v>9</v>
      </c>
    </row>
    <row r="93" spans="1:4" ht="15.5" x14ac:dyDescent="0.35">
      <c r="A93" s="6" t="s">
        <v>277</v>
      </c>
      <c r="B93" s="164">
        <v>8</v>
      </c>
      <c r="C93" s="52">
        <f t="shared" si="4"/>
        <v>-0.23819694523237164</v>
      </c>
      <c r="D93">
        <f t="shared" si="5"/>
        <v>9</v>
      </c>
    </row>
    <row r="94" spans="1:4" ht="15.5" x14ac:dyDescent="0.35">
      <c r="A94" s="6" t="s">
        <v>277</v>
      </c>
      <c r="B94" s="164">
        <v>9</v>
      </c>
      <c r="C94" s="52">
        <f t="shared" si="4"/>
        <v>-0.23505938752362315</v>
      </c>
      <c r="D94">
        <f t="shared" si="5"/>
        <v>10</v>
      </c>
    </row>
    <row r="95" spans="1:4" ht="15.5" x14ac:dyDescent="0.35">
      <c r="A95" s="6" t="s">
        <v>277</v>
      </c>
      <c r="B95" s="164">
        <v>9</v>
      </c>
      <c r="C95" s="52">
        <f t="shared" si="4"/>
        <v>-0.23505938752362315</v>
      </c>
      <c r="D95">
        <f t="shared" si="5"/>
        <v>10</v>
      </c>
    </row>
    <row r="96" spans="1:4" ht="15.5" x14ac:dyDescent="0.35">
      <c r="A96" s="6" t="s">
        <v>277</v>
      </c>
      <c r="B96" s="164">
        <v>9</v>
      </c>
      <c r="C96" s="52">
        <f t="shared" si="4"/>
        <v>-0.23505938752362315</v>
      </c>
      <c r="D96">
        <f t="shared" si="5"/>
        <v>10</v>
      </c>
    </row>
    <row r="97" spans="1:5" ht="15.5" x14ac:dyDescent="0.35">
      <c r="A97" s="6" t="s">
        <v>277</v>
      </c>
      <c r="B97" s="164">
        <v>9</v>
      </c>
      <c r="C97" s="52">
        <f t="shared" si="4"/>
        <v>-0.23505938752362315</v>
      </c>
      <c r="D97">
        <f t="shared" si="5"/>
        <v>10</v>
      </c>
    </row>
    <row r="98" spans="1:5" ht="15.5" x14ac:dyDescent="0.35">
      <c r="A98" s="6" t="s">
        <v>277</v>
      </c>
      <c r="B98" s="164">
        <v>10</v>
      </c>
      <c r="C98" s="52">
        <f t="shared" ref="C98:C129" si="6">STANDARDIZE(B98,$F$1,$F$2)</f>
        <v>-0.23192182981487466</v>
      </c>
      <c r="D98">
        <f t="shared" ref="D98:D129" si="7">B98+1</f>
        <v>11</v>
      </c>
      <c r="E98" t="s">
        <v>304</v>
      </c>
    </row>
    <row r="99" spans="1:5" ht="15.5" x14ac:dyDescent="0.35">
      <c r="A99" s="6" t="s">
        <v>277</v>
      </c>
      <c r="B99" s="164">
        <v>10</v>
      </c>
      <c r="C99" s="52">
        <f t="shared" si="6"/>
        <v>-0.23192182981487466</v>
      </c>
      <c r="D99">
        <f t="shared" si="7"/>
        <v>11</v>
      </c>
    </row>
    <row r="100" spans="1:5" ht="15.5" x14ac:dyDescent="0.35">
      <c r="A100" s="6" t="s">
        <v>277</v>
      </c>
      <c r="B100" s="164">
        <v>10</v>
      </c>
      <c r="C100" s="52">
        <f t="shared" si="6"/>
        <v>-0.23192182981487466</v>
      </c>
      <c r="D100">
        <f t="shared" si="7"/>
        <v>11</v>
      </c>
    </row>
    <row r="101" spans="1:5" ht="15.5" x14ac:dyDescent="0.35">
      <c r="A101" s="6" t="s">
        <v>331</v>
      </c>
      <c r="B101" s="165">
        <v>11</v>
      </c>
      <c r="C101" s="52">
        <f t="shared" si="6"/>
        <v>-0.2287842721061262</v>
      </c>
      <c r="D101">
        <f t="shared" si="7"/>
        <v>12</v>
      </c>
    </row>
    <row r="102" spans="1:5" ht="15.5" x14ac:dyDescent="0.35">
      <c r="A102" s="6" t="s">
        <v>331</v>
      </c>
      <c r="B102" s="165">
        <v>11</v>
      </c>
      <c r="C102" s="52">
        <f t="shared" si="6"/>
        <v>-0.2287842721061262</v>
      </c>
      <c r="D102">
        <f t="shared" si="7"/>
        <v>12</v>
      </c>
    </row>
    <row r="103" spans="1:5" ht="15.5" x14ac:dyDescent="0.35">
      <c r="A103" s="6" t="s">
        <v>331</v>
      </c>
      <c r="B103" s="165">
        <v>11</v>
      </c>
      <c r="C103" s="52">
        <f t="shared" si="6"/>
        <v>-0.2287842721061262</v>
      </c>
      <c r="D103">
        <f t="shared" si="7"/>
        <v>12</v>
      </c>
    </row>
    <row r="104" spans="1:5" ht="14.5" x14ac:dyDescent="0.35">
      <c r="A104" s="6" t="s">
        <v>331</v>
      </c>
      <c r="B104" s="172">
        <v>11</v>
      </c>
      <c r="C104" s="52">
        <f t="shared" si="6"/>
        <v>-0.2287842721061262</v>
      </c>
      <c r="D104">
        <f t="shared" si="7"/>
        <v>12</v>
      </c>
    </row>
    <row r="105" spans="1:5" ht="15.5" x14ac:dyDescent="0.35">
      <c r="A105" s="6" t="s">
        <v>331</v>
      </c>
      <c r="B105" s="165">
        <v>12</v>
      </c>
      <c r="C105" s="52">
        <f t="shared" si="6"/>
        <v>-0.22564671439737771</v>
      </c>
      <c r="D105">
        <f t="shared" si="7"/>
        <v>13</v>
      </c>
    </row>
    <row r="106" spans="1:5" ht="15.5" x14ac:dyDescent="0.35">
      <c r="A106" s="6" t="s">
        <v>331</v>
      </c>
      <c r="B106" s="166">
        <v>12</v>
      </c>
      <c r="C106" s="52">
        <f t="shared" si="6"/>
        <v>-0.22564671439737771</v>
      </c>
      <c r="D106">
        <f t="shared" si="7"/>
        <v>13</v>
      </c>
    </row>
    <row r="107" spans="1:5" ht="15.5" x14ac:dyDescent="0.35">
      <c r="A107" s="6" t="s">
        <v>331</v>
      </c>
      <c r="B107" s="165">
        <v>13</v>
      </c>
      <c r="C107" s="52">
        <f t="shared" si="6"/>
        <v>-0.22250915668862925</v>
      </c>
      <c r="D107">
        <f t="shared" si="7"/>
        <v>14</v>
      </c>
    </row>
    <row r="108" spans="1:5" ht="15.5" x14ac:dyDescent="0.35">
      <c r="A108" s="6" t="s">
        <v>331</v>
      </c>
      <c r="B108" s="166">
        <v>13</v>
      </c>
      <c r="C108" s="52">
        <f t="shared" si="6"/>
        <v>-0.22250915668862925</v>
      </c>
      <c r="D108">
        <f t="shared" si="7"/>
        <v>14</v>
      </c>
    </row>
    <row r="109" spans="1:5" ht="15.5" x14ac:dyDescent="0.35">
      <c r="A109" s="6" t="s">
        <v>331</v>
      </c>
      <c r="B109" s="166">
        <v>13</v>
      </c>
      <c r="C109" s="52">
        <f t="shared" si="6"/>
        <v>-0.22250915668862925</v>
      </c>
      <c r="D109">
        <f t="shared" si="7"/>
        <v>14</v>
      </c>
    </row>
    <row r="110" spans="1:5" ht="15.5" x14ac:dyDescent="0.35">
      <c r="A110" s="6" t="s">
        <v>331</v>
      </c>
      <c r="B110" s="166">
        <v>13</v>
      </c>
      <c r="C110" s="52">
        <f t="shared" si="6"/>
        <v>-0.22250915668862925</v>
      </c>
      <c r="D110">
        <f t="shared" si="7"/>
        <v>14</v>
      </c>
    </row>
    <row r="111" spans="1:5" ht="15.5" x14ac:dyDescent="0.35">
      <c r="A111" s="6" t="s">
        <v>331</v>
      </c>
      <c r="B111" s="165">
        <v>14</v>
      </c>
      <c r="C111" s="52">
        <f t="shared" si="6"/>
        <v>-0.21937159897988076</v>
      </c>
      <c r="D111">
        <f t="shared" si="7"/>
        <v>15</v>
      </c>
    </row>
    <row r="112" spans="1:5" ht="15.5" x14ac:dyDescent="0.35">
      <c r="A112" s="6" t="s">
        <v>331</v>
      </c>
      <c r="B112" s="166">
        <v>14</v>
      </c>
      <c r="C112" s="52">
        <f t="shared" si="6"/>
        <v>-0.21937159897988076</v>
      </c>
      <c r="D112">
        <f t="shared" si="7"/>
        <v>15</v>
      </c>
    </row>
    <row r="113" spans="1:4" ht="15.5" x14ac:dyDescent="0.35">
      <c r="A113" s="6" t="s">
        <v>331</v>
      </c>
      <c r="B113" s="166">
        <v>14</v>
      </c>
      <c r="C113" s="52">
        <f t="shared" si="6"/>
        <v>-0.21937159897988076</v>
      </c>
      <c r="D113">
        <f t="shared" si="7"/>
        <v>15</v>
      </c>
    </row>
    <row r="114" spans="1:4" ht="15.5" x14ac:dyDescent="0.35">
      <c r="A114" s="6" t="s">
        <v>331</v>
      </c>
      <c r="B114" s="166">
        <v>16</v>
      </c>
      <c r="C114" s="52">
        <f t="shared" si="6"/>
        <v>-0.21309648356238381</v>
      </c>
      <c r="D114">
        <f t="shared" si="7"/>
        <v>17</v>
      </c>
    </row>
    <row r="115" spans="1:4" ht="15.5" x14ac:dyDescent="0.35">
      <c r="A115" s="6" t="s">
        <v>331</v>
      </c>
      <c r="B115" s="165">
        <v>17</v>
      </c>
      <c r="C115" s="52">
        <f t="shared" si="6"/>
        <v>-0.20995892585363532</v>
      </c>
      <c r="D115">
        <f t="shared" si="7"/>
        <v>18</v>
      </c>
    </row>
    <row r="116" spans="1:4" ht="15.5" x14ac:dyDescent="0.35">
      <c r="A116" s="6" t="s">
        <v>331</v>
      </c>
      <c r="B116" s="166">
        <v>17</v>
      </c>
      <c r="C116" s="52">
        <f t="shared" si="6"/>
        <v>-0.20995892585363532</v>
      </c>
      <c r="D116">
        <f t="shared" si="7"/>
        <v>18</v>
      </c>
    </row>
    <row r="117" spans="1:4" ht="15.5" x14ac:dyDescent="0.35">
      <c r="A117" s="6" t="s">
        <v>331</v>
      </c>
      <c r="B117" s="166">
        <v>17</v>
      </c>
      <c r="C117" s="52">
        <f t="shared" si="6"/>
        <v>-0.20995892585363532</v>
      </c>
      <c r="D117">
        <f t="shared" si="7"/>
        <v>18</v>
      </c>
    </row>
    <row r="118" spans="1:4" ht="15.5" x14ac:dyDescent="0.35">
      <c r="A118" s="6" t="s">
        <v>331</v>
      </c>
      <c r="B118" s="166">
        <v>18</v>
      </c>
      <c r="C118" s="52">
        <f t="shared" si="6"/>
        <v>-0.20682136814488686</v>
      </c>
      <c r="D118">
        <f t="shared" si="7"/>
        <v>19</v>
      </c>
    </row>
    <row r="119" spans="1:4" ht="15.5" x14ac:dyDescent="0.35">
      <c r="A119" s="6" t="s">
        <v>331</v>
      </c>
      <c r="B119" s="166">
        <v>18</v>
      </c>
      <c r="C119" s="52">
        <f t="shared" si="6"/>
        <v>-0.20682136814488686</v>
      </c>
      <c r="D119">
        <f t="shared" si="7"/>
        <v>19</v>
      </c>
    </row>
    <row r="120" spans="1:4" ht="15.5" x14ac:dyDescent="0.35">
      <c r="A120" s="6" t="s">
        <v>331</v>
      </c>
      <c r="B120" s="165">
        <v>19</v>
      </c>
      <c r="C120" s="52">
        <f t="shared" si="6"/>
        <v>-0.20368381043613837</v>
      </c>
      <c r="D120">
        <f t="shared" si="7"/>
        <v>20</v>
      </c>
    </row>
    <row r="121" spans="1:4" ht="15.5" x14ac:dyDescent="0.35">
      <c r="A121" s="6" t="s">
        <v>331</v>
      </c>
      <c r="B121" s="165">
        <v>19</v>
      </c>
      <c r="C121" s="52">
        <f t="shared" si="6"/>
        <v>-0.20368381043613837</v>
      </c>
      <c r="D121">
        <f t="shared" si="7"/>
        <v>20</v>
      </c>
    </row>
    <row r="122" spans="1:4" ht="15.5" x14ac:dyDescent="0.35">
      <c r="A122" s="6" t="s">
        <v>331</v>
      </c>
      <c r="B122" s="165">
        <v>20</v>
      </c>
      <c r="C122" s="52">
        <f t="shared" si="6"/>
        <v>-0.20054625272738991</v>
      </c>
      <c r="D122">
        <f t="shared" si="7"/>
        <v>21</v>
      </c>
    </row>
    <row r="123" spans="1:4" ht="15.5" x14ac:dyDescent="0.35">
      <c r="A123" s="6" t="s">
        <v>331</v>
      </c>
      <c r="B123" s="165">
        <v>21</v>
      </c>
      <c r="C123" s="52">
        <f t="shared" si="6"/>
        <v>-0.19740869501864142</v>
      </c>
      <c r="D123">
        <f t="shared" si="7"/>
        <v>22</v>
      </c>
    </row>
    <row r="124" spans="1:4" ht="15.5" x14ac:dyDescent="0.35">
      <c r="A124" s="6" t="s">
        <v>331</v>
      </c>
      <c r="B124" s="166">
        <v>21</v>
      </c>
      <c r="C124" s="52">
        <f t="shared" si="6"/>
        <v>-0.19740869501864142</v>
      </c>
      <c r="D124">
        <f t="shared" si="7"/>
        <v>22</v>
      </c>
    </row>
    <row r="125" spans="1:4" ht="15.5" x14ac:dyDescent="0.35">
      <c r="A125" s="6" t="s">
        <v>331</v>
      </c>
      <c r="B125" s="166">
        <v>21</v>
      </c>
      <c r="C125" s="52">
        <f t="shared" si="6"/>
        <v>-0.19740869501864142</v>
      </c>
      <c r="D125">
        <f t="shared" si="7"/>
        <v>22</v>
      </c>
    </row>
    <row r="126" spans="1:4" ht="15.5" x14ac:dyDescent="0.35">
      <c r="A126" s="6" t="s">
        <v>331</v>
      </c>
      <c r="B126" s="165">
        <v>22</v>
      </c>
      <c r="C126" s="52">
        <f t="shared" si="6"/>
        <v>-0.19427113730989293</v>
      </c>
      <c r="D126">
        <f t="shared" si="7"/>
        <v>23</v>
      </c>
    </row>
    <row r="127" spans="1:4" ht="15.5" x14ac:dyDescent="0.35">
      <c r="A127" s="6" t="s">
        <v>331</v>
      </c>
      <c r="B127" s="165">
        <v>23</v>
      </c>
      <c r="C127" s="52">
        <f t="shared" si="6"/>
        <v>-0.19113357960114447</v>
      </c>
      <c r="D127">
        <f t="shared" si="7"/>
        <v>24</v>
      </c>
    </row>
    <row r="128" spans="1:4" ht="15.5" x14ac:dyDescent="0.35">
      <c r="A128" s="6" t="s">
        <v>331</v>
      </c>
      <c r="B128" s="166">
        <v>23</v>
      </c>
      <c r="C128" s="52">
        <f t="shared" si="6"/>
        <v>-0.19113357960114447</v>
      </c>
      <c r="D128">
        <f t="shared" si="7"/>
        <v>24</v>
      </c>
    </row>
    <row r="129" spans="1:4" ht="15.5" x14ac:dyDescent="0.35">
      <c r="A129" s="6" t="s">
        <v>331</v>
      </c>
      <c r="B129" s="165">
        <v>24</v>
      </c>
      <c r="C129" s="52">
        <f t="shared" si="6"/>
        <v>-0.18799602189239598</v>
      </c>
      <c r="D129">
        <f t="shared" si="7"/>
        <v>25</v>
      </c>
    </row>
    <row r="130" spans="1:4" ht="15.5" x14ac:dyDescent="0.35">
      <c r="A130" s="6" t="s">
        <v>331</v>
      </c>
      <c r="B130" s="165">
        <v>24</v>
      </c>
      <c r="C130" s="52">
        <f t="shared" ref="C130:C161" si="8">STANDARDIZE(B130,$F$1,$F$2)</f>
        <v>-0.18799602189239598</v>
      </c>
      <c r="D130">
        <f t="shared" ref="D130:D161" si="9">B130+1</f>
        <v>25</v>
      </c>
    </row>
    <row r="131" spans="1:4" ht="15.5" x14ac:dyDescent="0.35">
      <c r="A131" s="6" t="s">
        <v>331</v>
      </c>
      <c r="B131" s="166">
        <v>27</v>
      </c>
      <c r="C131" s="52">
        <f t="shared" si="8"/>
        <v>-0.17858334876615056</v>
      </c>
      <c r="D131">
        <f t="shared" si="9"/>
        <v>28</v>
      </c>
    </row>
    <row r="132" spans="1:4" ht="14.5" x14ac:dyDescent="0.35">
      <c r="A132" s="6" t="s">
        <v>331</v>
      </c>
      <c r="B132" s="168">
        <v>27</v>
      </c>
      <c r="C132" s="52">
        <f t="shared" si="8"/>
        <v>-0.17858334876615056</v>
      </c>
      <c r="D132">
        <f t="shared" si="9"/>
        <v>28</v>
      </c>
    </row>
    <row r="133" spans="1:4" ht="15.5" x14ac:dyDescent="0.35">
      <c r="A133" s="6" t="s">
        <v>331</v>
      </c>
      <c r="B133" s="165">
        <v>28</v>
      </c>
      <c r="C133" s="52">
        <f t="shared" si="8"/>
        <v>-0.17544579105740207</v>
      </c>
      <c r="D133">
        <f t="shared" si="9"/>
        <v>29</v>
      </c>
    </row>
    <row r="134" spans="1:4" ht="15.5" x14ac:dyDescent="0.35">
      <c r="A134" s="6" t="s">
        <v>331</v>
      </c>
      <c r="B134" s="165">
        <v>28</v>
      </c>
      <c r="C134" s="52">
        <f t="shared" si="8"/>
        <v>-0.17544579105740207</v>
      </c>
      <c r="D134">
        <f t="shared" si="9"/>
        <v>29</v>
      </c>
    </row>
    <row r="135" spans="1:4" ht="15.5" x14ac:dyDescent="0.35">
      <c r="A135" s="6" t="s">
        <v>331</v>
      </c>
      <c r="B135" s="166">
        <v>29</v>
      </c>
      <c r="C135" s="52">
        <f t="shared" si="8"/>
        <v>-0.17230823334865358</v>
      </c>
      <c r="D135">
        <f t="shared" si="9"/>
        <v>30</v>
      </c>
    </row>
    <row r="136" spans="1:4" ht="15.5" x14ac:dyDescent="0.35">
      <c r="A136" s="6" t="s">
        <v>332</v>
      </c>
      <c r="B136" s="177">
        <v>31</v>
      </c>
      <c r="C136" s="52">
        <f t="shared" si="8"/>
        <v>-0.16603311793115663</v>
      </c>
      <c r="D136">
        <f t="shared" si="9"/>
        <v>32</v>
      </c>
    </row>
    <row r="137" spans="1:4" ht="15.5" x14ac:dyDescent="0.35">
      <c r="A137" s="6" t="s">
        <v>332</v>
      </c>
      <c r="B137" s="165">
        <v>31</v>
      </c>
      <c r="C137" s="52">
        <f t="shared" si="8"/>
        <v>-0.16603311793115663</v>
      </c>
      <c r="D137">
        <f t="shared" si="9"/>
        <v>32</v>
      </c>
    </row>
    <row r="138" spans="1:4" ht="15.5" x14ac:dyDescent="0.35">
      <c r="A138" s="6" t="s">
        <v>332</v>
      </c>
      <c r="B138" s="165">
        <v>32</v>
      </c>
      <c r="C138" s="52">
        <f t="shared" si="8"/>
        <v>-0.16289556022240817</v>
      </c>
      <c r="D138">
        <f t="shared" si="9"/>
        <v>33</v>
      </c>
    </row>
    <row r="139" spans="1:4" ht="15.5" x14ac:dyDescent="0.35">
      <c r="A139" s="6" t="s">
        <v>332</v>
      </c>
      <c r="B139" s="166">
        <v>32</v>
      </c>
      <c r="C139" s="52">
        <f t="shared" si="8"/>
        <v>-0.16289556022240817</v>
      </c>
      <c r="D139">
        <f t="shared" si="9"/>
        <v>33</v>
      </c>
    </row>
    <row r="140" spans="1:4" ht="15.5" x14ac:dyDescent="0.35">
      <c r="A140" s="6" t="s">
        <v>332</v>
      </c>
      <c r="B140" s="167">
        <v>33</v>
      </c>
      <c r="C140" s="52">
        <f t="shared" si="8"/>
        <v>-0.15975800251365968</v>
      </c>
      <c r="D140">
        <f t="shared" si="9"/>
        <v>34</v>
      </c>
    </row>
    <row r="141" spans="1:4" ht="15.5" x14ac:dyDescent="0.35">
      <c r="A141" s="6" t="s">
        <v>332</v>
      </c>
      <c r="B141" s="166">
        <v>34</v>
      </c>
      <c r="C141" s="52">
        <f t="shared" si="8"/>
        <v>-0.15662044480491119</v>
      </c>
      <c r="D141">
        <f t="shared" si="9"/>
        <v>35</v>
      </c>
    </row>
    <row r="142" spans="1:4" ht="15.5" x14ac:dyDescent="0.35">
      <c r="A142" s="6" t="s">
        <v>332</v>
      </c>
      <c r="B142" s="166">
        <v>34</v>
      </c>
      <c r="C142" s="52">
        <f t="shared" si="8"/>
        <v>-0.15662044480491119</v>
      </c>
      <c r="D142">
        <f t="shared" si="9"/>
        <v>35</v>
      </c>
    </row>
    <row r="143" spans="1:4" ht="15.5" x14ac:dyDescent="0.35">
      <c r="A143" s="6" t="s">
        <v>332</v>
      </c>
      <c r="B143" s="166">
        <v>36</v>
      </c>
      <c r="C143" s="52">
        <f t="shared" si="8"/>
        <v>-0.15034532938741424</v>
      </c>
      <c r="D143">
        <f t="shared" si="9"/>
        <v>37</v>
      </c>
    </row>
    <row r="144" spans="1:4" ht="15.5" x14ac:dyDescent="0.35">
      <c r="A144" s="6" t="s">
        <v>332</v>
      </c>
      <c r="B144" s="167">
        <v>36</v>
      </c>
      <c r="C144" s="52">
        <f t="shared" si="8"/>
        <v>-0.15034532938741424</v>
      </c>
      <c r="D144">
        <f t="shared" si="9"/>
        <v>37</v>
      </c>
    </row>
    <row r="145" spans="1:5" ht="15.5" x14ac:dyDescent="0.35">
      <c r="A145" s="6" t="s">
        <v>332</v>
      </c>
      <c r="B145" s="167">
        <v>36</v>
      </c>
      <c r="C145" s="52">
        <f t="shared" si="8"/>
        <v>-0.15034532938741424</v>
      </c>
      <c r="D145">
        <f t="shared" si="9"/>
        <v>37</v>
      </c>
    </row>
    <row r="146" spans="1:5" ht="15.5" x14ac:dyDescent="0.35">
      <c r="A146" s="6" t="s">
        <v>332</v>
      </c>
      <c r="B146" s="166">
        <v>37</v>
      </c>
      <c r="C146" s="52">
        <f t="shared" si="8"/>
        <v>-0.14720777167866578</v>
      </c>
      <c r="D146">
        <f t="shared" si="9"/>
        <v>38</v>
      </c>
    </row>
    <row r="147" spans="1:5" ht="15.5" x14ac:dyDescent="0.35">
      <c r="A147" s="6" t="s">
        <v>332</v>
      </c>
      <c r="B147" s="167">
        <v>37</v>
      </c>
      <c r="C147" s="52">
        <f t="shared" si="8"/>
        <v>-0.14720777167866578</v>
      </c>
      <c r="D147">
        <f t="shared" si="9"/>
        <v>38</v>
      </c>
    </row>
    <row r="148" spans="1:5" ht="15.5" x14ac:dyDescent="0.35">
      <c r="A148" s="6" t="s">
        <v>332</v>
      </c>
      <c r="B148" s="166">
        <v>38</v>
      </c>
      <c r="C148" s="52">
        <f t="shared" si="8"/>
        <v>-0.14407021396991729</v>
      </c>
      <c r="D148">
        <f t="shared" si="9"/>
        <v>39</v>
      </c>
    </row>
    <row r="149" spans="1:5" ht="15.5" x14ac:dyDescent="0.35">
      <c r="A149" s="6" t="s">
        <v>332</v>
      </c>
      <c r="B149" s="165">
        <v>39</v>
      </c>
      <c r="C149" s="52">
        <f t="shared" si="8"/>
        <v>-0.14093265626116883</v>
      </c>
      <c r="D149">
        <f t="shared" si="9"/>
        <v>40</v>
      </c>
    </row>
    <row r="150" spans="1:5" ht="15.5" x14ac:dyDescent="0.35">
      <c r="A150" s="6" t="s">
        <v>332</v>
      </c>
      <c r="B150" s="166">
        <v>42</v>
      </c>
      <c r="C150" s="52">
        <f t="shared" si="8"/>
        <v>-0.13151998313492338</v>
      </c>
      <c r="D150">
        <f t="shared" si="9"/>
        <v>43</v>
      </c>
    </row>
    <row r="151" spans="1:5" ht="15.5" x14ac:dyDescent="0.35">
      <c r="A151" s="6" t="s">
        <v>332</v>
      </c>
      <c r="B151" s="166">
        <v>43</v>
      </c>
      <c r="C151" s="52">
        <f t="shared" si="8"/>
        <v>-0.1283824254261749</v>
      </c>
      <c r="D151">
        <f t="shared" si="9"/>
        <v>44</v>
      </c>
    </row>
    <row r="152" spans="1:5" ht="15.5" x14ac:dyDescent="0.35">
      <c r="A152" s="6" t="s">
        <v>332</v>
      </c>
      <c r="B152" s="165">
        <v>54</v>
      </c>
      <c r="C152" s="52">
        <f t="shared" si="8"/>
        <v>-9.3869290629941649E-2</v>
      </c>
      <c r="D152">
        <f t="shared" si="9"/>
        <v>55</v>
      </c>
    </row>
    <row r="153" spans="1:5" ht="15.5" x14ac:dyDescent="0.35">
      <c r="A153" s="6" t="s">
        <v>332</v>
      </c>
      <c r="B153" s="167">
        <v>55</v>
      </c>
      <c r="C153" s="52">
        <f t="shared" si="8"/>
        <v>-9.0731732921193173E-2</v>
      </c>
      <c r="D153">
        <f t="shared" si="9"/>
        <v>56</v>
      </c>
    </row>
    <row r="154" spans="1:5" ht="15.5" x14ac:dyDescent="0.35">
      <c r="A154" s="6" t="s">
        <v>332</v>
      </c>
      <c r="B154" s="169">
        <v>55</v>
      </c>
      <c r="C154" s="52">
        <f t="shared" si="8"/>
        <v>-9.0731732921193173E-2</v>
      </c>
      <c r="D154">
        <f t="shared" si="9"/>
        <v>56</v>
      </c>
    </row>
    <row r="155" spans="1:5" ht="15.5" x14ac:dyDescent="0.35">
      <c r="A155" s="6" t="s">
        <v>332</v>
      </c>
      <c r="B155" s="166">
        <v>57</v>
      </c>
      <c r="C155" s="52">
        <f t="shared" si="8"/>
        <v>-8.4456617503696207E-2</v>
      </c>
      <c r="D155">
        <f t="shared" si="9"/>
        <v>58</v>
      </c>
    </row>
    <row r="156" spans="1:5" ht="15.5" x14ac:dyDescent="0.35">
      <c r="A156" s="6" t="s">
        <v>332</v>
      </c>
      <c r="B156" s="167">
        <v>57</v>
      </c>
      <c r="C156" s="52">
        <f t="shared" si="8"/>
        <v>-8.4456617503696207E-2</v>
      </c>
      <c r="D156">
        <f t="shared" si="9"/>
        <v>58</v>
      </c>
    </row>
    <row r="157" spans="1:5" ht="15.5" x14ac:dyDescent="0.35">
      <c r="A157" s="6" t="s">
        <v>332</v>
      </c>
      <c r="B157" s="166">
        <v>63</v>
      </c>
      <c r="C157" s="52">
        <f t="shared" si="8"/>
        <v>-6.5631271251205339E-2</v>
      </c>
      <c r="D157">
        <f t="shared" si="9"/>
        <v>64</v>
      </c>
    </row>
    <row r="158" spans="1:5" ht="15.5" x14ac:dyDescent="0.35">
      <c r="A158" s="6" t="s">
        <v>332</v>
      </c>
      <c r="B158" s="167">
        <v>65</v>
      </c>
      <c r="C158" s="52">
        <f t="shared" si="8"/>
        <v>-5.9356155833708388E-2</v>
      </c>
      <c r="D158">
        <f t="shared" si="9"/>
        <v>66</v>
      </c>
      <c r="E158" t="s">
        <v>307</v>
      </c>
    </row>
    <row r="159" spans="1:5" ht="15.5" x14ac:dyDescent="0.35">
      <c r="A159" s="6" t="s">
        <v>332</v>
      </c>
      <c r="B159" s="166">
        <v>69</v>
      </c>
      <c r="C159" s="52">
        <f t="shared" si="8"/>
        <v>-4.6805924998714478E-2</v>
      </c>
      <c r="D159">
        <f t="shared" si="9"/>
        <v>70</v>
      </c>
    </row>
    <row r="160" spans="1:5" ht="15.5" x14ac:dyDescent="0.35">
      <c r="A160" s="6" t="s">
        <v>332</v>
      </c>
      <c r="B160" s="167">
        <v>70</v>
      </c>
      <c r="C160" s="52">
        <f t="shared" si="8"/>
        <v>-4.3668367289965995E-2</v>
      </c>
      <c r="D160">
        <f t="shared" si="9"/>
        <v>71</v>
      </c>
    </row>
    <row r="161" spans="1:4" ht="15.5" x14ac:dyDescent="0.35">
      <c r="A161" s="6" t="s">
        <v>332</v>
      </c>
      <c r="B161" s="167">
        <v>72</v>
      </c>
      <c r="C161" s="52">
        <f t="shared" si="8"/>
        <v>-3.7393251872469044E-2</v>
      </c>
      <c r="D161">
        <f t="shared" si="9"/>
        <v>73</v>
      </c>
    </row>
    <row r="162" spans="1:4" ht="15.5" x14ac:dyDescent="0.35">
      <c r="A162" s="6" t="s">
        <v>332</v>
      </c>
      <c r="B162" s="167">
        <v>73</v>
      </c>
      <c r="C162" s="52">
        <f t="shared" ref="C162:C193" si="10">STANDARDIZE(B162,$F$1,$F$2)</f>
        <v>-3.4255694163720561E-2</v>
      </c>
      <c r="D162">
        <f t="shared" ref="D162:D193" si="11">B162+1</f>
        <v>74</v>
      </c>
    </row>
    <row r="163" spans="1:4" ht="15.5" x14ac:dyDescent="0.35">
      <c r="A163" s="6" t="s">
        <v>332</v>
      </c>
      <c r="B163" s="167">
        <v>86</v>
      </c>
      <c r="C163" s="52">
        <f t="shared" si="10"/>
        <v>6.5325560500096511E-3</v>
      </c>
      <c r="D163">
        <f t="shared" si="11"/>
        <v>87</v>
      </c>
    </row>
    <row r="164" spans="1:4" ht="15.5" x14ac:dyDescent="0.35">
      <c r="A164" s="6" t="s">
        <v>332</v>
      </c>
      <c r="B164" s="166">
        <v>88</v>
      </c>
      <c r="C164" s="52">
        <f t="shared" si="10"/>
        <v>1.2807671467506606E-2</v>
      </c>
      <c r="D164">
        <f t="shared" si="11"/>
        <v>89</v>
      </c>
    </row>
    <row r="165" spans="1:4" ht="15.5" x14ac:dyDescent="0.35">
      <c r="A165" s="6" t="s">
        <v>333</v>
      </c>
      <c r="B165" s="170">
        <v>112</v>
      </c>
      <c r="C165" s="52">
        <f t="shared" si="10"/>
        <v>8.8109056477470082E-2</v>
      </c>
      <c r="D165">
        <f t="shared" si="11"/>
        <v>113</v>
      </c>
    </row>
    <row r="166" spans="1:4" ht="15.5" x14ac:dyDescent="0.35">
      <c r="A166" s="6" t="s">
        <v>333</v>
      </c>
      <c r="B166" s="170">
        <v>113</v>
      </c>
      <c r="C166" s="52">
        <f t="shared" si="10"/>
        <v>9.1246614186218558E-2</v>
      </c>
      <c r="D166">
        <f t="shared" si="11"/>
        <v>114</v>
      </c>
    </row>
    <row r="167" spans="1:4" ht="15.5" x14ac:dyDescent="0.35">
      <c r="A167" s="6" t="s">
        <v>333</v>
      </c>
      <c r="B167" s="169">
        <v>116</v>
      </c>
      <c r="C167" s="52">
        <f t="shared" si="10"/>
        <v>0.10065928731246399</v>
      </c>
      <c r="D167">
        <f t="shared" si="11"/>
        <v>117</v>
      </c>
    </row>
    <row r="168" spans="1:4" ht="15.5" x14ac:dyDescent="0.35">
      <c r="A168" s="6" t="s">
        <v>333</v>
      </c>
      <c r="B168" s="165">
        <v>117</v>
      </c>
      <c r="C168" s="52">
        <f t="shared" si="10"/>
        <v>0.10379684502121246</v>
      </c>
      <c r="D168">
        <f t="shared" si="11"/>
        <v>118</v>
      </c>
    </row>
    <row r="169" spans="1:4" ht="15.5" x14ac:dyDescent="0.35">
      <c r="A169" s="6" t="s">
        <v>333</v>
      </c>
      <c r="B169" s="170">
        <v>121</v>
      </c>
      <c r="C169" s="52">
        <f t="shared" si="10"/>
        <v>0.11634707585620638</v>
      </c>
      <c r="D169">
        <f t="shared" si="11"/>
        <v>122</v>
      </c>
    </row>
    <row r="170" spans="1:4" ht="15.5" x14ac:dyDescent="0.35">
      <c r="A170" s="6" t="s">
        <v>333</v>
      </c>
      <c r="B170" s="167">
        <v>125</v>
      </c>
      <c r="C170" s="52">
        <f t="shared" si="10"/>
        <v>0.12889730669120028</v>
      </c>
      <c r="D170">
        <f t="shared" si="11"/>
        <v>126</v>
      </c>
    </row>
    <row r="171" spans="1:4" ht="15.5" x14ac:dyDescent="0.35">
      <c r="A171" s="6" t="s">
        <v>333</v>
      </c>
      <c r="B171" s="165">
        <v>137</v>
      </c>
      <c r="C171" s="52">
        <f t="shared" si="10"/>
        <v>0.16654799919618202</v>
      </c>
      <c r="D171">
        <f t="shared" si="11"/>
        <v>138</v>
      </c>
    </row>
    <row r="172" spans="1:4" ht="15.5" x14ac:dyDescent="0.35">
      <c r="A172" s="6" t="s">
        <v>333</v>
      </c>
      <c r="B172" s="170">
        <v>148</v>
      </c>
      <c r="C172" s="52">
        <f t="shared" si="10"/>
        <v>0.20106113399241529</v>
      </c>
      <c r="D172">
        <f t="shared" si="11"/>
        <v>149</v>
      </c>
    </row>
    <row r="173" spans="1:4" ht="15.5" x14ac:dyDescent="0.35">
      <c r="A173" s="6" t="s">
        <v>333</v>
      </c>
      <c r="B173" s="167">
        <v>149</v>
      </c>
      <c r="C173" s="52">
        <f t="shared" si="10"/>
        <v>0.20419869170116375</v>
      </c>
      <c r="D173">
        <f t="shared" si="11"/>
        <v>150</v>
      </c>
    </row>
    <row r="174" spans="1:4" ht="15.5" x14ac:dyDescent="0.35">
      <c r="A174" s="6" t="s">
        <v>333</v>
      </c>
      <c r="B174" s="170">
        <v>174</v>
      </c>
      <c r="C174" s="52">
        <f t="shared" si="10"/>
        <v>0.28263763441987572</v>
      </c>
      <c r="D174">
        <f t="shared" si="11"/>
        <v>175</v>
      </c>
    </row>
    <row r="175" spans="1:4" ht="15.5" x14ac:dyDescent="0.35">
      <c r="A175" s="6" t="s">
        <v>333</v>
      </c>
      <c r="B175" s="170">
        <v>178</v>
      </c>
      <c r="C175" s="52">
        <f t="shared" si="10"/>
        <v>0.29518786525486962</v>
      </c>
      <c r="D175">
        <f t="shared" si="11"/>
        <v>179</v>
      </c>
    </row>
    <row r="176" spans="1:4" ht="15.5" x14ac:dyDescent="0.35">
      <c r="A176" s="6" t="s">
        <v>333</v>
      </c>
      <c r="B176" s="170">
        <v>189</v>
      </c>
      <c r="C176" s="52">
        <f t="shared" si="10"/>
        <v>0.32970100005110287</v>
      </c>
      <c r="D176">
        <f t="shared" si="11"/>
        <v>190</v>
      </c>
    </row>
    <row r="177" spans="1:4" ht="15.5" x14ac:dyDescent="0.35">
      <c r="A177" s="6" t="s">
        <v>333</v>
      </c>
      <c r="B177" s="170">
        <v>190</v>
      </c>
      <c r="C177" s="52">
        <f t="shared" si="10"/>
        <v>0.33283855775985138</v>
      </c>
      <c r="D177">
        <f t="shared" si="11"/>
        <v>191</v>
      </c>
    </row>
    <row r="178" spans="1:4" ht="15.5" x14ac:dyDescent="0.35">
      <c r="A178" s="6" t="s">
        <v>333</v>
      </c>
      <c r="B178" s="167">
        <v>199</v>
      </c>
      <c r="C178" s="52">
        <f t="shared" si="10"/>
        <v>0.36107657713858765</v>
      </c>
      <c r="D178">
        <f t="shared" si="11"/>
        <v>200</v>
      </c>
    </row>
    <row r="179" spans="1:4" ht="15.5" x14ac:dyDescent="0.35">
      <c r="A179" s="6" t="s">
        <v>333</v>
      </c>
      <c r="B179" s="167">
        <v>214</v>
      </c>
      <c r="C179" s="52">
        <f t="shared" si="10"/>
        <v>0.40813994276981486</v>
      </c>
      <c r="D179">
        <f t="shared" si="11"/>
        <v>215</v>
      </c>
    </row>
    <row r="180" spans="1:4" ht="15.5" x14ac:dyDescent="0.35">
      <c r="A180" s="6" t="s">
        <v>333</v>
      </c>
      <c r="B180" s="170">
        <v>217</v>
      </c>
      <c r="C180" s="52">
        <f t="shared" si="10"/>
        <v>0.41755261589606024</v>
      </c>
      <c r="D180">
        <f t="shared" si="11"/>
        <v>218</v>
      </c>
    </row>
    <row r="181" spans="1:4" ht="15.5" x14ac:dyDescent="0.35">
      <c r="A181" s="6" t="s">
        <v>333</v>
      </c>
      <c r="B181" s="170">
        <v>245</v>
      </c>
      <c r="C181" s="52">
        <f t="shared" si="10"/>
        <v>0.50540423174101767</v>
      </c>
      <c r="D181">
        <f t="shared" si="11"/>
        <v>246</v>
      </c>
    </row>
    <row r="182" spans="1:4" ht="15.5" x14ac:dyDescent="0.35">
      <c r="A182" s="6" t="s">
        <v>333</v>
      </c>
      <c r="B182" s="170">
        <v>253</v>
      </c>
      <c r="C182" s="52">
        <f t="shared" si="10"/>
        <v>0.53050469341100548</v>
      </c>
      <c r="D182">
        <f t="shared" si="11"/>
        <v>254</v>
      </c>
    </row>
    <row r="183" spans="1:4" ht="15.5" x14ac:dyDescent="0.35">
      <c r="A183" s="6" t="s">
        <v>333</v>
      </c>
      <c r="B183" s="170">
        <v>255</v>
      </c>
      <c r="C183" s="52">
        <f t="shared" si="10"/>
        <v>0.5367798088285024</v>
      </c>
      <c r="D183">
        <f t="shared" si="11"/>
        <v>256</v>
      </c>
    </row>
    <row r="184" spans="1:4" ht="15.5" x14ac:dyDescent="0.35">
      <c r="A184" s="6" t="s">
        <v>333</v>
      </c>
      <c r="B184" s="167">
        <v>283</v>
      </c>
      <c r="C184" s="52">
        <f t="shared" si="10"/>
        <v>0.62463142467345978</v>
      </c>
      <c r="D184">
        <f t="shared" si="11"/>
        <v>284</v>
      </c>
    </row>
    <row r="185" spans="1:4" ht="15.5" x14ac:dyDescent="0.35">
      <c r="A185" s="6" t="s">
        <v>333</v>
      </c>
      <c r="B185" s="170">
        <v>304</v>
      </c>
      <c r="C185" s="52">
        <f t="shared" si="10"/>
        <v>0.69052013655717781</v>
      </c>
      <c r="D185">
        <f t="shared" si="11"/>
        <v>305</v>
      </c>
    </row>
    <row r="186" spans="1:4" ht="15.5" x14ac:dyDescent="0.35">
      <c r="A186" s="6" t="s">
        <v>333</v>
      </c>
      <c r="B186" s="167">
        <v>315</v>
      </c>
      <c r="C186" s="52">
        <f t="shared" si="10"/>
        <v>0.72503327135341111</v>
      </c>
      <c r="D186">
        <f t="shared" si="11"/>
        <v>316</v>
      </c>
    </row>
    <row r="187" spans="1:4" ht="15.5" x14ac:dyDescent="0.35">
      <c r="A187" s="6" t="s">
        <v>333</v>
      </c>
      <c r="B187" s="170">
        <v>352</v>
      </c>
      <c r="C187" s="52">
        <f t="shared" si="10"/>
        <v>0.84112290657710476</v>
      </c>
      <c r="D187">
        <f t="shared" si="11"/>
        <v>353</v>
      </c>
    </row>
    <row r="188" spans="1:4" ht="15.5" x14ac:dyDescent="0.35">
      <c r="A188" s="6" t="s">
        <v>333</v>
      </c>
      <c r="B188" s="170">
        <v>358</v>
      </c>
      <c r="C188" s="52">
        <f t="shared" si="10"/>
        <v>0.85994825282959564</v>
      </c>
      <c r="D188">
        <f t="shared" si="11"/>
        <v>359</v>
      </c>
    </row>
    <row r="189" spans="1:4" ht="15.5" x14ac:dyDescent="0.35">
      <c r="A189" s="6" t="s">
        <v>333</v>
      </c>
      <c r="B189" s="170">
        <v>372</v>
      </c>
      <c r="C189" s="52">
        <f t="shared" si="10"/>
        <v>0.90387406075207433</v>
      </c>
      <c r="D189">
        <f t="shared" si="11"/>
        <v>373</v>
      </c>
    </row>
    <row r="190" spans="1:4" ht="15.5" x14ac:dyDescent="0.35">
      <c r="A190" s="6" t="s">
        <v>333</v>
      </c>
      <c r="B190" s="165">
        <v>383</v>
      </c>
      <c r="C190" s="52">
        <f t="shared" si="10"/>
        <v>0.93838719554830763</v>
      </c>
      <c r="D190">
        <f t="shared" si="11"/>
        <v>384</v>
      </c>
    </row>
    <row r="191" spans="1:4" ht="15.5" x14ac:dyDescent="0.35">
      <c r="A191" s="6" t="s">
        <v>333</v>
      </c>
      <c r="B191" s="170">
        <v>537</v>
      </c>
      <c r="C191" s="52">
        <f t="shared" si="10"/>
        <v>1.4215710826955732</v>
      </c>
      <c r="D191">
        <f t="shared" si="11"/>
        <v>538</v>
      </c>
    </row>
    <row r="192" spans="1:4" ht="15.5" x14ac:dyDescent="0.35">
      <c r="A192" s="6" t="s">
        <v>333</v>
      </c>
      <c r="B192" s="170">
        <v>623</v>
      </c>
      <c r="C192" s="52">
        <f t="shared" si="10"/>
        <v>1.6914010456479422</v>
      </c>
      <c r="D192">
        <f t="shared" si="11"/>
        <v>624</v>
      </c>
    </row>
    <row r="193" spans="1:4" ht="15.5" x14ac:dyDescent="0.35">
      <c r="A193" s="6" t="s">
        <v>333</v>
      </c>
      <c r="B193" s="170">
        <v>710</v>
      </c>
      <c r="C193" s="52">
        <f t="shared" si="10"/>
        <v>1.9643685663090598</v>
      </c>
      <c r="D193">
        <f t="shared" si="11"/>
        <v>711</v>
      </c>
    </row>
    <row r="194" spans="1:4" ht="15.5" x14ac:dyDescent="0.35">
      <c r="A194" s="6" t="s">
        <v>333</v>
      </c>
      <c r="B194" s="170">
        <v>1267</v>
      </c>
      <c r="C194" s="52">
        <f t="shared" ref="C194:C196" si="12">STANDARDIZE(B194,$F$1,$F$2)</f>
        <v>3.7119882100819619</v>
      </c>
      <c r="D194">
        <f t="shared" ref="D194:D196" si="13">B194+1</f>
        <v>1268</v>
      </c>
    </row>
    <row r="195" spans="1:4" ht="15.5" x14ac:dyDescent="0.35">
      <c r="A195" s="6" t="s">
        <v>333</v>
      </c>
      <c r="B195" s="170">
        <v>1452</v>
      </c>
      <c r="C195" s="52">
        <f t="shared" si="12"/>
        <v>4.2924363862004302</v>
      </c>
      <c r="D195">
        <f t="shared" si="13"/>
        <v>1453</v>
      </c>
    </row>
    <row r="196" spans="1:4" ht="15.5" x14ac:dyDescent="0.35">
      <c r="A196" s="6" t="s">
        <v>333</v>
      </c>
      <c r="B196" s="170">
        <v>3845</v>
      </c>
      <c r="C196" s="52">
        <f t="shared" si="12"/>
        <v>11.800611983235539</v>
      </c>
      <c r="D196">
        <f t="shared" si="13"/>
        <v>3846</v>
      </c>
    </row>
  </sheetData>
  <sortState xmlns:xlrd2="http://schemas.microsoft.com/office/spreadsheetml/2017/richdata2" ref="A2:B196">
    <sortCondition ref="B2:B196"/>
    <sortCondition ref="A2:A196"/>
  </sortState>
  <pageMargins left="0.7" right="0.7" top="0.75" bottom="0.75" header="0.3" footer="0.3"/>
  <pageSetup paperSize="9" scale="68" orientation="landscape" r:id="rId2"/>
  <rowBreaks count="1" manualBreakCount="1">
    <brk id="43" max="16383" man="1"/>
  </rowBreaks>
  <colBreaks count="1" manualBreakCount="1">
    <brk id="7" max="1048575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246E-7C12-422F-9E07-DE83CAD9465D}">
  <sheetPr>
    <tabColor rgb="FFFF0000"/>
  </sheetPr>
  <dimension ref="A1:Q196"/>
  <sheetViews>
    <sheetView workbookViewId="0">
      <selection activeCell="H19" sqref="H19"/>
    </sheetView>
  </sheetViews>
  <sheetFormatPr defaultRowHeight="13" x14ac:dyDescent="0.3"/>
  <cols>
    <col min="12" max="12" width="12" bestFit="1" customWidth="1"/>
    <col min="13" max="13" width="5.69921875" bestFit="1" customWidth="1"/>
    <col min="14" max="14" width="7.69921875" bestFit="1" customWidth="1"/>
    <col min="15" max="15" width="10.09765625" bestFit="1" customWidth="1"/>
  </cols>
  <sheetData>
    <row r="1" spans="1:17" ht="26" x14ac:dyDescent="0.3">
      <c r="A1" s="4" t="s">
        <v>378</v>
      </c>
      <c r="B1" s="4" t="s">
        <v>787</v>
      </c>
    </row>
    <row r="2" spans="1:17" x14ac:dyDescent="0.3">
      <c r="A2" s="6">
        <v>0</v>
      </c>
      <c r="B2" s="6" t="s">
        <v>279</v>
      </c>
      <c r="K2" t="s">
        <v>894</v>
      </c>
      <c r="L2" s="175" t="s">
        <v>866</v>
      </c>
      <c r="M2" t="s">
        <v>887</v>
      </c>
      <c r="N2" t="s">
        <v>891</v>
      </c>
      <c r="O2" t="s">
        <v>880</v>
      </c>
    </row>
    <row r="3" spans="1:17" x14ac:dyDescent="0.3">
      <c r="A3" s="6">
        <v>0</v>
      </c>
      <c r="B3" s="6" t="s">
        <v>279</v>
      </c>
      <c r="K3" s="178">
        <v>0</v>
      </c>
      <c r="L3" s="42" t="s">
        <v>279</v>
      </c>
      <c r="M3" s="176">
        <v>34</v>
      </c>
      <c r="N3" s="179">
        <v>0.17435897435897435</v>
      </c>
      <c r="O3" s="179">
        <v>0.17435897435897435</v>
      </c>
      <c r="P3" s="179"/>
      <c r="Q3" s="179"/>
    </row>
    <row r="4" spans="1:17" x14ac:dyDescent="0.3">
      <c r="A4" s="6">
        <v>0</v>
      </c>
      <c r="B4" s="6" t="s">
        <v>279</v>
      </c>
      <c r="K4" s="178">
        <v>1</v>
      </c>
      <c r="L4" s="42" t="s">
        <v>312</v>
      </c>
      <c r="M4" s="176">
        <v>54</v>
      </c>
      <c r="N4" s="179">
        <v>0.27692307692307694</v>
      </c>
      <c r="O4" s="179">
        <v>0.45128205128205129</v>
      </c>
      <c r="P4" s="179"/>
      <c r="Q4" s="179"/>
    </row>
    <row r="5" spans="1:17" x14ac:dyDescent="0.3">
      <c r="A5" s="6">
        <v>0</v>
      </c>
      <c r="B5" s="6" t="s">
        <v>279</v>
      </c>
      <c r="K5" s="178">
        <v>2.2999999999999998</v>
      </c>
      <c r="L5" s="42" t="s">
        <v>350</v>
      </c>
      <c r="M5" s="176">
        <v>36</v>
      </c>
      <c r="N5" s="179">
        <v>0.18461538461538463</v>
      </c>
      <c r="O5" s="179">
        <v>0.63589743589743586</v>
      </c>
      <c r="P5" s="179"/>
      <c r="Q5" s="179"/>
    </row>
    <row r="6" spans="1:17" x14ac:dyDescent="0.3">
      <c r="A6" s="6">
        <v>0</v>
      </c>
      <c r="B6" s="6" t="s">
        <v>279</v>
      </c>
      <c r="K6" s="178" t="s">
        <v>892</v>
      </c>
      <c r="L6" s="42" t="s">
        <v>332</v>
      </c>
      <c r="M6" s="176">
        <v>45</v>
      </c>
      <c r="N6" s="179">
        <v>0.23076923076923078</v>
      </c>
      <c r="O6" s="179">
        <v>0.8666666666666667</v>
      </c>
      <c r="P6" s="179"/>
      <c r="Q6" s="179"/>
    </row>
    <row r="7" spans="1:17" x14ac:dyDescent="0.3">
      <c r="A7" s="6">
        <v>0</v>
      </c>
      <c r="B7" s="6" t="s">
        <v>279</v>
      </c>
      <c r="K7" s="178" t="s">
        <v>893</v>
      </c>
      <c r="L7" s="42" t="s">
        <v>351</v>
      </c>
      <c r="M7" s="176">
        <v>26</v>
      </c>
      <c r="N7" s="179">
        <v>0.13333333333333333</v>
      </c>
      <c r="O7" s="179">
        <v>1</v>
      </c>
      <c r="P7" s="179"/>
      <c r="Q7" s="179"/>
    </row>
    <row r="8" spans="1:17" x14ac:dyDescent="0.3">
      <c r="A8" s="6">
        <v>0</v>
      </c>
      <c r="B8" s="6" t="s">
        <v>279</v>
      </c>
      <c r="L8" s="42" t="s">
        <v>867</v>
      </c>
      <c r="M8" s="176">
        <v>195</v>
      </c>
      <c r="N8" s="179">
        <v>1</v>
      </c>
      <c r="O8" s="179"/>
    </row>
    <row r="9" spans="1:17" x14ac:dyDescent="0.3">
      <c r="A9" s="6">
        <v>0</v>
      </c>
      <c r="B9" s="6" t="s">
        <v>279</v>
      </c>
    </row>
    <row r="10" spans="1:17" x14ac:dyDescent="0.3">
      <c r="A10" s="6">
        <v>0</v>
      </c>
      <c r="B10" s="6" t="s">
        <v>279</v>
      </c>
    </row>
    <row r="11" spans="1:17" x14ac:dyDescent="0.3">
      <c r="A11" s="6">
        <v>0</v>
      </c>
      <c r="B11" s="6" t="s">
        <v>279</v>
      </c>
    </row>
    <row r="12" spans="1:17" x14ac:dyDescent="0.3">
      <c r="A12" s="6">
        <v>0</v>
      </c>
      <c r="B12" s="6" t="s">
        <v>279</v>
      </c>
    </row>
    <row r="13" spans="1:17" x14ac:dyDescent="0.3">
      <c r="A13" s="6">
        <v>0</v>
      </c>
      <c r="B13" s="6" t="s">
        <v>279</v>
      </c>
    </row>
    <row r="14" spans="1:17" x14ac:dyDescent="0.3">
      <c r="A14" s="6">
        <v>0</v>
      </c>
      <c r="B14" s="6" t="s">
        <v>279</v>
      </c>
    </row>
    <row r="15" spans="1:17" x14ac:dyDescent="0.3">
      <c r="A15" s="6">
        <v>0</v>
      </c>
      <c r="B15" s="6" t="s">
        <v>279</v>
      </c>
    </row>
    <row r="16" spans="1:17" x14ac:dyDescent="0.3">
      <c r="A16" s="6">
        <v>0</v>
      </c>
      <c r="B16" s="6" t="s">
        <v>279</v>
      </c>
    </row>
    <row r="17" spans="1:2" x14ac:dyDescent="0.3">
      <c r="A17" s="6">
        <v>0</v>
      </c>
      <c r="B17" s="6" t="s">
        <v>279</v>
      </c>
    </row>
    <row r="18" spans="1:2" x14ac:dyDescent="0.3">
      <c r="A18" s="6">
        <v>0</v>
      </c>
      <c r="B18" s="6" t="s">
        <v>279</v>
      </c>
    </row>
    <row r="19" spans="1:2" x14ac:dyDescent="0.3">
      <c r="A19" s="6">
        <v>0</v>
      </c>
      <c r="B19" s="6" t="s">
        <v>279</v>
      </c>
    </row>
    <row r="20" spans="1:2" x14ac:dyDescent="0.3">
      <c r="A20" s="6">
        <v>0</v>
      </c>
      <c r="B20" s="6" t="s">
        <v>279</v>
      </c>
    </row>
    <row r="21" spans="1:2" x14ac:dyDescent="0.3">
      <c r="A21" s="6">
        <v>0</v>
      </c>
      <c r="B21" s="6" t="s">
        <v>279</v>
      </c>
    </row>
    <row r="22" spans="1:2" x14ac:dyDescent="0.3">
      <c r="A22" s="6">
        <v>0</v>
      </c>
      <c r="B22" s="6" t="s">
        <v>279</v>
      </c>
    </row>
    <row r="23" spans="1:2" x14ac:dyDescent="0.3">
      <c r="A23" s="6">
        <v>0</v>
      </c>
      <c r="B23" s="6" t="s">
        <v>279</v>
      </c>
    </row>
    <row r="24" spans="1:2" x14ac:dyDescent="0.3">
      <c r="A24" s="6">
        <v>0</v>
      </c>
      <c r="B24" s="6" t="s">
        <v>279</v>
      </c>
    </row>
    <row r="25" spans="1:2" x14ac:dyDescent="0.3">
      <c r="A25" s="6">
        <v>0</v>
      </c>
      <c r="B25" s="6" t="s">
        <v>279</v>
      </c>
    </row>
    <row r="26" spans="1:2" x14ac:dyDescent="0.3">
      <c r="A26" s="6">
        <v>0</v>
      </c>
      <c r="B26" s="6" t="s">
        <v>279</v>
      </c>
    </row>
    <row r="27" spans="1:2" x14ac:dyDescent="0.3">
      <c r="A27" s="6">
        <v>0</v>
      </c>
      <c r="B27" s="6" t="s">
        <v>279</v>
      </c>
    </row>
    <row r="28" spans="1:2" x14ac:dyDescent="0.3">
      <c r="A28" s="6">
        <v>0</v>
      </c>
      <c r="B28" s="6" t="s">
        <v>279</v>
      </c>
    </row>
    <row r="29" spans="1:2" x14ac:dyDescent="0.3">
      <c r="A29" s="6">
        <v>0</v>
      </c>
      <c r="B29" s="6" t="s">
        <v>279</v>
      </c>
    </row>
    <row r="30" spans="1:2" x14ac:dyDescent="0.3">
      <c r="A30" s="6">
        <v>0</v>
      </c>
      <c r="B30" s="6" t="s">
        <v>279</v>
      </c>
    </row>
    <row r="31" spans="1:2" x14ac:dyDescent="0.3">
      <c r="A31" s="6">
        <v>0</v>
      </c>
      <c r="B31" s="6" t="s">
        <v>279</v>
      </c>
    </row>
    <row r="32" spans="1:2" x14ac:dyDescent="0.3">
      <c r="A32" s="6">
        <v>0</v>
      </c>
      <c r="B32" s="6" t="s">
        <v>279</v>
      </c>
    </row>
    <row r="33" spans="1:2" x14ac:dyDescent="0.3">
      <c r="A33" s="6">
        <v>0</v>
      </c>
      <c r="B33" s="6" t="s">
        <v>279</v>
      </c>
    </row>
    <row r="34" spans="1:2" x14ac:dyDescent="0.3">
      <c r="A34" s="6">
        <v>0</v>
      </c>
      <c r="B34" s="6" t="s">
        <v>279</v>
      </c>
    </row>
    <row r="35" spans="1:2" x14ac:dyDescent="0.3">
      <c r="A35" s="6">
        <v>0</v>
      </c>
      <c r="B35" s="6" t="s">
        <v>279</v>
      </c>
    </row>
    <row r="36" spans="1:2" x14ac:dyDescent="0.3">
      <c r="A36" s="8">
        <v>1</v>
      </c>
      <c r="B36" s="6" t="s">
        <v>312</v>
      </c>
    </row>
    <row r="37" spans="1:2" x14ac:dyDescent="0.3">
      <c r="A37" s="8">
        <v>1</v>
      </c>
      <c r="B37" s="6" t="s">
        <v>312</v>
      </c>
    </row>
    <row r="38" spans="1:2" x14ac:dyDescent="0.3">
      <c r="A38" s="8">
        <v>1</v>
      </c>
      <c r="B38" s="6" t="s">
        <v>312</v>
      </c>
    </row>
    <row r="39" spans="1:2" x14ac:dyDescent="0.3">
      <c r="A39" s="8">
        <v>1</v>
      </c>
      <c r="B39" s="6" t="s">
        <v>312</v>
      </c>
    </row>
    <row r="40" spans="1:2" x14ac:dyDescent="0.3">
      <c r="A40" s="8">
        <v>1</v>
      </c>
      <c r="B40" s="6" t="s">
        <v>312</v>
      </c>
    </row>
    <row r="41" spans="1:2" x14ac:dyDescent="0.3">
      <c r="A41" s="8">
        <v>1</v>
      </c>
      <c r="B41" s="6" t="s">
        <v>312</v>
      </c>
    </row>
    <row r="42" spans="1:2" x14ac:dyDescent="0.3">
      <c r="A42" s="8">
        <v>1</v>
      </c>
      <c r="B42" s="6" t="s">
        <v>312</v>
      </c>
    </row>
    <row r="43" spans="1:2" x14ac:dyDescent="0.3">
      <c r="A43" s="8">
        <v>1</v>
      </c>
      <c r="B43" s="6" t="s">
        <v>312</v>
      </c>
    </row>
    <row r="44" spans="1:2" x14ac:dyDescent="0.3">
      <c r="A44" s="8">
        <v>1</v>
      </c>
      <c r="B44" s="6" t="s">
        <v>312</v>
      </c>
    </row>
    <row r="45" spans="1:2" x14ac:dyDescent="0.3">
      <c r="A45" s="8">
        <v>1</v>
      </c>
      <c r="B45" s="6" t="s">
        <v>312</v>
      </c>
    </row>
    <row r="46" spans="1:2" x14ac:dyDescent="0.3">
      <c r="A46" s="8">
        <v>1</v>
      </c>
      <c r="B46" s="6" t="s">
        <v>312</v>
      </c>
    </row>
    <row r="47" spans="1:2" x14ac:dyDescent="0.3">
      <c r="A47" s="8">
        <v>1</v>
      </c>
      <c r="B47" s="6" t="s">
        <v>312</v>
      </c>
    </row>
    <row r="48" spans="1:2" x14ac:dyDescent="0.3">
      <c r="A48" s="8">
        <v>1</v>
      </c>
      <c r="B48" s="6" t="s">
        <v>312</v>
      </c>
    </row>
    <row r="49" spans="1:2" x14ac:dyDescent="0.3">
      <c r="A49" s="8">
        <v>1</v>
      </c>
      <c r="B49" s="6" t="s">
        <v>312</v>
      </c>
    </row>
    <row r="50" spans="1:2" x14ac:dyDescent="0.3">
      <c r="A50" s="8">
        <v>1</v>
      </c>
      <c r="B50" s="6" t="s">
        <v>312</v>
      </c>
    </row>
    <row r="51" spans="1:2" x14ac:dyDescent="0.3">
      <c r="A51" s="8">
        <v>1</v>
      </c>
      <c r="B51" s="6" t="s">
        <v>312</v>
      </c>
    </row>
    <row r="52" spans="1:2" x14ac:dyDescent="0.3">
      <c r="A52" s="8">
        <v>1</v>
      </c>
      <c r="B52" s="6" t="s">
        <v>312</v>
      </c>
    </row>
    <row r="53" spans="1:2" x14ac:dyDescent="0.3">
      <c r="A53" s="8">
        <v>1</v>
      </c>
      <c r="B53" s="6" t="s">
        <v>312</v>
      </c>
    </row>
    <row r="54" spans="1:2" x14ac:dyDescent="0.3">
      <c r="A54" s="8">
        <v>1</v>
      </c>
      <c r="B54" s="6" t="s">
        <v>312</v>
      </c>
    </row>
    <row r="55" spans="1:2" x14ac:dyDescent="0.3">
      <c r="A55" s="8">
        <v>1</v>
      </c>
      <c r="B55" s="6" t="s">
        <v>312</v>
      </c>
    </row>
    <row r="56" spans="1:2" x14ac:dyDescent="0.3">
      <c r="A56" s="8">
        <v>1</v>
      </c>
      <c r="B56" s="6" t="s">
        <v>312</v>
      </c>
    </row>
    <row r="57" spans="1:2" x14ac:dyDescent="0.3">
      <c r="A57" s="8">
        <v>1</v>
      </c>
      <c r="B57" s="6" t="s">
        <v>312</v>
      </c>
    </row>
    <row r="58" spans="1:2" x14ac:dyDescent="0.3">
      <c r="A58" s="8">
        <v>1</v>
      </c>
      <c r="B58" s="6" t="s">
        <v>312</v>
      </c>
    </row>
    <row r="59" spans="1:2" x14ac:dyDescent="0.3">
      <c r="A59" s="8">
        <v>1</v>
      </c>
      <c r="B59" s="6" t="s">
        <v>312</v>
      </c>
    </row>
    <row r="60" spans="1:2" x14ac:dyDescent="0.3">
      <c r="A60" s="8">
        <v>1</v>
      </c>
      <c r="B60" s="6" t="s">
        <v>312</v>
      </c>
    </row>
    <row r="61" spans="1:2" x14ac:dyDescent="0.3">
      <c r="A61" s="8">
        <v>1</v>
      </c>
      <c r="B61" s="6" t="s">
        <v>312</v>
      </c>
    </row>
    <row r="62" spans="1:2" x14ac:dyDescent="0.3">
      <c r="A62" s="8">
        <v>1</v>
      </c>
      <c r="B62" s="6" t="s">
        <v>312</v>
      </c>
    </row>
    <row r="63" spans="1:2" x14ac:dyDescent="0.3">
      <c r="A63" s="8">
        <v>1</v>
      </c>
      <c r="B63" s="6" t="s">
        <v>312</v>
      </c>
    </row>
    <row r="64" spans="1:2" x14ac:dyDescent="0.3">
      <c r="A64" s="8">
        <v>1</v>
      </c>
      <c r="B64" s="6" t="s">
        <v>312</v>
      </c>
    </row>
    <row r="65" spans="1:2" x14ac:dyDescent="0.3">
      <c r="A65" s="8">
        <v>1</v>
      </c>
      <c r="B65" s="6" t="s">
        <v>312</v>
      </c>
    </row>
    <row r="66" spans="1:2" x14ac:dyDescent="0.3">
      <c r="A66" s="8">
        <v>1</v>
      </c>
      <c r="B66" s="6" t="s">
        <v>312</v>
      </c>
    </row>
    <row r="67" spans="1:2" x14ac:dyDescent="0.3">
      <c r="A67" s="8">
        <v>1</v>
      </c>
      <c r="B67" s="6" t="s">
        <v>312</v>
      </c>
    </row>
    <row r="68" spans="1:2" x14ac:dyDescent="0.3">
      <c r="A68" s="8">
        <v>1</v>
      </c>
      <c r="B68" s="6" t="s">
        <v>312</v>
      </c>
    </row>
    <row r="69" spans="1:2" x14ac:dyDescent="0.3">
      <c r="A69" s="8">
        <v>1</v>
      </c>
      <c r="B69" s="6" t="s">
        <v>312</v>
      </c>
    </row>
    <row r="70" spans="1:2" x14ac:dyDescent="0.3">
      <c r="A70" s="8">
        <v>1</v>
      </c>
      <c r="B70" s="6" t="s">
        <v>312</v>
      </c>
    </row>
    <row r="71" spans="1:2" x14ac:dyDescent="0.3">
      <c r="A71" s="8">
        <v>1</v>
      </c>
      <c r="B71" s="6" t="s">
        <v>312</v>
      </c>
    </row>
    <row r="72" spans="1:2" x14ac:dyDescent="0.3">
      <c r="A72" s="8">
        <v>1</v>
      </c>
      <c r="B72" s="6" t="s">
        <v>312</v>
      </c>
    </row>
    <row r="73" spans="1:2" x14ac:dyDescent="0.3">
      <c r="A73" s="8">
        <v>1</v>
      </c>
      <c r="B73" s="6" t="s">
        <v>312</v>
      </c>
    </row>
    <row r="74" spans="1:2" x14ac:dyDescent="0.3">
      <c r="A74" s="8">
        <v>1</v>
      </c>
      <c r="B74" s="6" t="s">
        <v>312</v>
      </c>
    </row>
    <row r="75" spans="1:2" x14ac:dyDescent="0.3">
      <c r="A75" s="8">
        <v>1</v>
      </c>
      <c r="B75" s="6" t="s">
        <v>312</v>
      </c>
    </row>
    <row r="76" spans="1:2" x14ac:dyDescent="0.3">
      <c r="A76" s="8">
        <v>1</v>
      </c>
      <c r="B76" s="6" t="s">
        <v>312</v>
      </c>
    </row>
    <row r="77" spans="1:2" x14ac:dyDescent="0.3">
      <c r="A77" s="8">
        <v>1</v>
      </c>
      <c r="B77" s="6" t="s">
        <v>312</v>
      </c>
    </row>
    <row r="78" spans="1:2" x14ac:dyDescent="0.3">
      <c r="A78" s="8">
        <v>1</v>
      </c>
      <c r="B78" s="6" t="s">
        <v>312</v>
      </c>
    </row>
    <row r="79" spans="1:2" x14ac:dyDescent="0.3">
      <c r="A79" s="39">
        <v>1</v>
      </c>
      <c r="B79" s="6" t="s">
        <v>312</v>
      </c>
    </row>
    <row r="80" spans="1:2" x14ac:dyDescent="0.3">
      <c r="A80" s="39">
        <v>1</v>
      </c>
      <c r="B80" s="6" t="s">
        <v>312</v>
      </c>
    </row>
    <row r="81" spans="1:4" x14ac:dyDescent="0.3">
      <c r="A81" s="39">
        <v>1</v>
      </c>
      <c r="B81" s="6" t="s">
        <v>312</v>
      </c>
    </row>
    <row r="82" spans="1:4" x14ac:dyDescent="0.3">
      <c r="A82" s="39">
        <v>1</v>
      </c>
      <c r="B82" s="6" t="s">
        <v>312</v>
      </c>
    </row>
    <row r="83" spans="1:4" x14ac:dyDescent="0.3">
      <c r="A83" s="39">
        <v>1</v>
      </c>
      <c r="B83" s="6" t="s">
        <v>312</v>
      </c>
    </row>
    <row r="84" spans="1:4" x14ac:dyDescent="0.3">
      <c r="A84" s="39">
        <v>1</v>
      </c>
      <c r="B84" s="6" t="s">
        <v>312</v>
      </c>
    </row>
    <row r="85" spans="1:4" x14ac:dyDescent="0.3">
      <c r="A85" s="39">
        <v>1</v>
      </c>
      <c r="B85" s="6" t="s">
        <v>312</v>
      </c>
    </row>
    <row r="86" spans="1:4" x14ac:dyDescent="0.3">
      <c r="A86" s="39">
        <v>1</v>
      </c>
      <c r="B86" s="6" t="s">
        <v>312</v>
      </c>
    </row>
    <row r="87" spans="1:4" x14ac:dyDescent="0.3">
      <c r="A87" s="39">
        <v>1</v>
      </c>
      <c r="B87" s="6" t="s">
        <v>312</v>
      </c>
    </row>
    <row r="88" spans="1:4" x14ac:dyDescent="0.3">
      <c r="A88" s="39">
        <v>1</v>
      </c>
      <c r="B88" s="6" t="s">
        <v>312</v>
      </c>
    </row>
    <row r="89" spans="1:4" x14ac:dyDescent="0.3">
      <c r="A89" s="39">
        <v>1</v>
      </c>
      <c r="B89" s="6" t="s">
        <v>312</v>
      </c>
      <c r="D89">
        <f>88/195</f>
        <v>0.45128205128205129</v>
      </c>
    </row>
    <row r="90" spans="1:4" x14ac:dyDescent="0.3">
      <c r="A90" s="8">
        <v>2</v>
      </c>
      <c r="B90" s="6" t="s">
        <v>350</v>
      </c>
    </row>
    <row r="91" spans="1:4" x14ac:dyDescent="0.3">
      <c r="A91" s="8">
        <v>2</v>
      </c>
      <c r="B91" s="6" t="s">
        <v>350</v>
      </c>
    </row>
    <row r="92" spans="1:4" x14ac:dyDescent="0.3">
      <c r="A92" s="8">
        <v>2</v>
      </c>
      <c r="B92" s="6" t="s">
        <v>350</v>
      </c>
    </row>
    <row r="93" spans="1:4" x14ac:dyDescent="0.3">
      <c r="A93" s="8">
        <v>2</v>
      </c>
      <c r="B93" s="6" t="s">
        <v>350</v>
      </c>
    </row>
    <row r="94" spans="1:4" x14ac:dyDescent="0.3">
      <c r="A94" s="8">
        <v>2</v>
      </c>
      <c r="B94" s="6" t="s">
        <v>350</v>
      </c>
    </row>
    <row r="95" spans="1:4" x14ac:dyDescent="0.3">
      <c r="A95" s="8">
        <v>2</v>
      </c>
      <c r="B95" s="6" t="s">
        <v>350</v>
      </c>
    </row>
    <row r="96" spans="1:4" x14ac:dyDescent="0.3">
      <c r="A96" s="8">
        <v>2</v>
      </c>
      <c r="B96" s="6" t="s">
        <v>350</v>
      </c>
    </row>
    <row r="97" spans="1:2" x14ac:dyDescent="0.3">
      <c r="A97" s="8">
        <v>2</v>
      </c>
      <c r="B97" s="6" t="s">
        <v>350</v>
      </c>
    </row>
    <row r="98" spans="1:2" x14ac:dyDescent="0.3">
      <c r="A98" s="8">
        <v>2</v>
      </c>
      <c r="B98" s="6" t="s">
        <v>350</v>
      </c>
    </row>
    <row r="99" spans="1:2" x14ac:dyDescent="0.3">
      <c r="A99" s="8">
        <v>2</v>
      </c>
      <c r="B99" s="6" t="s">
        <v>350</v>
      </c>
    </row>
    <row r="100" spans="1:2" x14ac:dyDescent="0.3">
      <c r="A100" s="8">
        <v>2</v>
      </c>
      <c r="B100" s="6" t="s">
        <v>350</v>
      </c>
    </row>
    <row r="101" spans="1:2" x14ac:dyDescent="0.3">
      <c r="A101" s="8">
        <v>2</v>
      </c>
      <c r="B101" s="6" t="s">
        <v>350</v>
      </c>
    </row>
    <row r="102" spans="1:2" x14ac:dyDescent="0.3">
      <c r="A102" s="8">
        <v>2</v>
      </c>
      <c r="B102" s="6" t="s">
        <v>350</v>
      </c>
    </row>
    <row r="103" spans="1:2" x14ac:dyDescent="0.3">
      <c r="A103" s="8">
        <v>2</v>
      </c>
      <c r="B103" s="6" t="s">
        <v>350</v>
      </c>
    </row>
    <row r="104" spans="1:2" x14ac:dyDescent="0.3">
      <c r="A104" s="8">
        <v>2</v>
      </c>
      <c r="B104" s="6" t="s">
        <v>350</v>
      </c>
    </row>
    <row r="105" spans="1:2" x14ac:dyDescent="0.3">
      <c r="A105" s="8">
        <v>2</v>
      </c>
      <c r="B105" s="6" t="s">
        <v>350</v>
      </c>
    </row>
    <row r="106" spans="1:2" x14ac:dyDescent="0.3">
      <c r="A106" s="8">
        <v>2</v>
      </c>
      <c r="B106" s="6" t="s">
        <v>350</v>
      </c>
    </row>
    <row r="107" spans="1:2" x14ac:dyDescent="0.3">
      <c r="A107" s="8">
        <v>2</v>
      </c>
      <c r="B107" s="6" t="s">
        <v>350</v>
      </c>
    </row>
    <row r="108" spans="1:2" x14ac:dyDescent="0.3">
      <c r="A108" s="39">
        <v>2</v>
      </c>
      <c r="B108" s="6" t="s">
        <v>350</v>
      </c>
    </row>
    <row r="109" spans="1:2" x14ac:dyDescent="0.3">
      <c r="A109" s="39">
        <v>2</v>
      </c>
      <c r="B109" s="6" t="s">
        <v>350</v>
      </c>
    </row>
    <row r="110" spans="1:2" x14ac:dyDescent="0.3">
      <c r="A110" s="39">
        <v>2</v>
      </c>
      <c r="B110" s="6" t="s">
        <v>350</v>
      </c>
    </row>
    <row r="111" spans="1:2" x14ac:dyDescent="0.3">
      <c r="A111" s="39">
        <v>2</v>
      </c>
      <c r="B111" s="6" t="s">
        <v>350</v>
      </c>
    </row>
    <row r="112" spans="1:2" x14ac:dyDescent="0.3">
      <c r="A112" s="39">
        <v>2</v>
      </c>
      <c r="B112" s="6" t="s">
        <v>350</v>
      </c>
    </row>
    <row r="113" spans="1:4" x14ac:dyDescent="0.3">
      <c r="A113" s="39">
        <v>2</v>
      </c>
      <c r="B113" s="6" t="s">
        <v>350</v>
      </c>
    </row>
    <row r="114" spans="1:4" x14ac:dyDescent="0.3">
      <c r="A114" s="39">
        <v>2</v>
      </c>
      <c r="B114" s="6" t="s">
        <v>350</v>
      </c>
    </row>
    <row r="115" spans="1:4" x14ac:dyDescent="0.3">
      <c r="A115" s="39">
        <v>2</v>
      </c>
      <c r="B115" s="6" t="s">
        <v>350</v>
      </c>
    </row>
    <row r="116" spans="1:4" x14ac:dyDescent="0.3">
      <c r="A116" s="39">
        <v>2</v>
      </c>
      <c r="B116" s="6" t="s">
        <v>350</v>
      </c>
      <c r="D116">
        <f>115/195</f>
        <v>0.58974358974358976</v>
      </c>
    </row>
    <row r="117" spans="1:4" x14ac:dyDescent="0.3">
      <c r="A117" s="8">
        <v>3</v>
      </c>
      <c r="B117" s="6" t="s">
        <v>350</v>
      </c>
    </row>
    <row r="118" spans="1:4" x14ac:dyDescent="0.3">
      <c r="A118" s="8">
        <v>3</v>
      </c>
      <c r="B118" s="6" t="s">
        <v>350</v>
      </c>
    </row>
    <row r="119" spans="1:4" x14ac:dyDescent="0.3">
      <c r="A119" s="8">
        <v>3</v>
      </c>
      <c r="B119" s="6" t="s">
        <v>350</v>
      </c>
    </row>
    <row r="120" spans="1:4" x14ac:dyDescent="0.3">
      <c r="A120" s="8">
        <v>3</v>
      </c>
      <c r="B120" s="6" t="s">
        <v>350</v>
      </c>
    </row>
    <row r="121" spans="1:4" x14ac:dyDescent="0.3">
      <c r="A121" s="39">
        <v>3</v>
      </c>
      <c r="B121" s="6" t="s">
        <v>350</v>
      </c>
    </row>
    <row r="122" spans="1:4" x14ac:dyDescent="0.3">
      <c r="A122" s="39">
        <v>3</v>
      </c>
      <c r="B122" s="6" t="s">
        <v>350</v>
      </c>
    </row>
    <row r="123" spans="1:4" x14ac:dyDescent="0.3">
      <c r="A123" s="110">
        <v>3</v>
      </c>
      <c r="B123" s="6" t="s">
        <v>350</v>
      </c>
    </row>
    <row r="124" spans="1:4" x14ac:dyDescent="0.3">
      <c r="A124" s="111">
        <v>3</v>
      </c>
      <c r="B124" s="6" t="s">
        <v>350</v>
      </c>
    </row>
    <row r="125" spans="1:4" x14ac:dyDescent="0.3">
      <c r="A125" s="110">
        <v>3</v>
      </c>
      <c r="B125" s="6" t="s">
        <v>350</v>
      </c>
      <c r="D125">
        <f>124/194</f>
        <v>0.63917525773195871</v>
      </c>
    </row>
    <row r="126" spans="1:4" x14ac:dyDescent="0.3">
      <c r="A126" s="19">
        <v>4</v>
      </c>
      <c r="B126" s="6" t="s">
        <v>332</v>
      </c>
    </row>
    <row r="127" spans="1:4" x14ac:dyDescent="0.3">
      <c r="A127" s="19">
        <v>4</v>
      </c>
      <c r="B127" s="6" t="s">
        <v>332</v>
      </c>
    </row>
    <row r="128" spans="1:4" x14ac:dyDescent="0.3">
      <c r="A128" s="19">
        <v>4</v>
      </c>
      <c r="B128" s="6" t="s">
        <v>332</v>
      </c>
    </row>
    <row r="129" spans="1:2" x14ac:dyDescent="0.3">
      <c r="A129" s="19">
        <v>4</v>
      </c>
      <c r="B129" s="6" t="s">
        <v>332</v>
      </c>
    </row>
    <row r="130" spans="1:2" x14ac:dyDescent="0.3">
      <c r="A130" s="146">
        <v>4</v>
      </c>
      <c r="B130" s="6" t="s">
        <v>332</v>
      </c>
    </row>
    <row r="131" spans="1:2" x14ac:dyDescent="0.3">
      <c r="A131" s="23">
        <v>4</v>
      </c>
      <c r="B131" s="6" t="s">
        <v>332</v>
      </c>
    </row>
    <row r="132" spans="1:2" x14ac:dyDescent="0.3">
      <c r="A132" s="23">
        <v>4</v>
      </c>
      <c r="B132" s="6" t="s">
        <v>332</v>
      </c>
    </row>
    <row r="133" spans="1:2" x14ac:dyDescent="0.3">
      <c r="A133" s="23">
        <v>4</v>
      </c>
      <c r="B133" s="6" t="s">
        <v>332</v>
      </c>
    </row>
    <row r="134" spans="1:2" x14ac:dyDescent="0.3">
      <c r="A134" s="19">
        <v>5</v>
      </c>
      <c r="B134" s="6" t="s">
        <v>332</v>
      </c>
    </row>
    <row r="135" spans="1:2" x14ac:dyDescent="0.3">
      <c r="A135" s="19">
        <v>5</v>
      </c>
      <c r="B135" s="6" t="s">
        <v>332</v>
      </c>
    </row>
    <row r="136" spans="1:2" x14ac:dyDescent="0.3">
      <c r="A136" s="19">
        <v>5</v>
      </c>
      <c r="B136" s="6" t="s">
        <v>332</v>
      </c>
    </row>
    <row r="137" spans="1:2" x14ac:dyDescent="0.3">
      <c r="A137" s="19">
        <v>5</v>
      </c>
      <c r="B137" s="6" t="s">
        <v>332</v>
      </c>
    </row>
    <row r="138" spans="1:2" x14ac:dyDescent="0.3">
      <c r="A138" s="19">
        <v>5</v>
      </c>
      <c r="B138" s="6" t="s">
        <v>332</v>
      </c>
    </row>
    <row r="139" spans="1:2" x14ac:dyDescent="0.3">
      <c r="A139" s="19">
        <v>5</v>
      </c>
      <c r="B139" s="6" t="s">
        <v>332</v>
      </c>
    </row>
    <row r="140" spans="1:2" x14ac:dyDescent="0.3">
      <c r="A140" s="174">
        <v>5</v>
      </c>
      <c r="B140" s="6" t="s">
        <v>332</v>
      </c>
    </row>
    <row r="141" spans="1:2" x14ac:dyDescent="0.3">
      <c r="A141" s="23">
        <v>5</v>
      </c>
      <c r="B141" s="6" t="s">
        <v>332</v>
      </c>
    </row>
    <row r="142" spans="1:2" x14ac:dyDescent="0.3">
      <c r="A142" s="23">
        <v>5</v>
      </c>
      <c r="B142" s="6" t="s">
        <v>332</v>
      </c>
    </row>
    <row r="143" spans="1:2" x14ac:dyDescent="0.3">
      <c r="A143" s="19">
        <v>6</v>
      </c>
      <c r="B143" s="6" t="s">
        <v>332</v>
      </c>
    </row>
    <row r="144" spans="1:2" x14ac:dyDescent="0.3">
      <c r="A144" s="19">
        <v>6</v>
      </c>
      <c r="B144" s="6" t="s">
        <v>332</v>
      </c>
    </row>
    <row r="145" spans="1:2" x14ac:dyDescent="0.3">
      <c r="A145" s="19">
        <v>6</v>
      </c>
      <c r="B145" s="6" t="s">
        <v>332</v>
      </c>
    </row>
    <row r="146" spans="1:2" x14ac:dyDescent="0.3">
      <c r="A146" s="174">
        <v>6</v>
      </c>
      <c r="B146" s="6" t="s">
        <v>332</v>
      </c>
    </row>
    <row r="147" spans="1:2" x14ac:dyDescent="0.3">
      <c r="A147" s="23">
        <v>6</v>
      </c>
      <c r="B147" s="6" t="s">
        <v>332</v>
      </c>
    </row>
    <row r="148" spans="1:2" x14ac:dyDescent="0.3">
      <c r="A148" s="23">
        <v>6</v>
      </c>
      <c r="B148" s="6" t="s">
        <v>332</v>
      </c>
    </row>
    <row r="149" spans="1:2" x14ac:dyDescent="0.3">
      <c r="A149" s="19">
        <v>7</v>
      </c>
      <c r="B149" s="6" t="s">
        <v>332</v>
      </c>
    </row>
    <row r="150" spans="1:2" x14ac:dyDescent="0.3">
      <c r="A150" s="19">
        <v>7</v>
      </c>
      <c r="B150" s="6" t="s">
        <v>332</v>
      </c>
    </row>
    <row r="151" spans="1:2" x14ac:dyDescent="0.3">
      <c r="A151" s="19">
        <v>7</v>
      </c>
      <c r="B151" s="6" t="s">
        <v>332</v>
      </c>
    </row>
    <row r="152" spans="1:2" x14ac:dyDescent="0.3">
      <c r="A152" s="19">
        <v>7</v>
      </c>
      <c r="B152" s="6" t="s">
        <v>332</v>
      </c>
    </row>
    <row r="153" spans="1:2" x14ac:dyDescent="0.3">
      <c r="A153" s="19">
        <v>7</v>
      </c>
      <c r="B153" s="6" t="s">
        <v>332</v>
      </c>
    </row>
    <row r="154" spans="1:2" x14ac:dyDescent="0.3">
      <c r="A154" s="174">
        <v>7</v>
      </c>
      <c r="B154" s="6" t="s">
        <v>332</v>
      </c>
    </row>
    <row r="155" spans="1:2" x14ac:dyDescent="0.3">
      <c r="A155" s="23">
        <v>7</v>
      </c>
      <c r="B155" s="6" t="s">
        <v>332</v>
      </c>
    </row>
    <row r="156" spans="1:2" x14ac:dyDescent="0.3">
      <c r="A156" s="23">
        <v>7</v>
      </c>
      <c r="B156" s="6" t="s">
        <v>332</v>
      </c>
    </row>
    <row r="157" spans="1:2" x14ac:dyDescent="0.3">
      <c r="A157" s="23">
        <v>7</v>
      </c>
      <c r="B157" s="6" t="s">
        <v>332</v>
      </c>
    </row>
    <row r="158" spans="1:2" x14ac:dyDescent="0.3">
      <c r="A158" s="23">
        <v>7</v>
      </c>
      <c r="B158" s="6" t="s">
        <v>332</v>
      </c>
    </row>
    <row r="159" spans="1:2" x14ac:dyDescent="0.3">
      <c r="A159" s="23">
        <v>7</v>
      </c>
      <c r="B159" s="6" t="s">
        <v>332</v>
      </c>
    </row>
    <row r="160" spans="1:2" x14ac:dyDescent="0.3">
      <c r="A160" s="20">
        <v>7</v>
      </c>
      <c r="B160" s="6" t="s">
        <v>332</v>
      </c>
    </row>
    <row r="161" spans="1:2" x14ac:dyDescent="0.3">
      <c r="A161" s="19">
        <v>8</v>
      </c>
      <c r="B161" s="6" t="s">
        <v>332</v>
      </c>
    </row>
    <row r="162" spans="1:2" x14ac:dyDescent="0.3">
      <c r="A162" s="19">
        <v>8</v>
      </c>
      <c r="B162" s="6" t="s">
        <v>332</v>
      </c>
    </row>
    <row r="163" spans="1:2" x14ac:dyDescent="0.3">
      <c r="A163" s="23">
        <v>8</v>
      </c>
      <c r="B163" s="6" t="s">
        <v>332</v>
      </c>
    </row>
    <row r="164" spans="1:2" x14ac:dyDescent="0.3">
      <c r="A164" s="23">
        <v>8</v>
      </c>
      <c r="B164" s="6" t="s">
        <v>332</v>
      </c>
    </row>
    <row r="165" spans="1:2" x14ac:dyDescent="0.3">
      <c r="A165" s="19">
        <v>9</v>
      </c>
      <c r="B165" s="6" t="s">
        <v>332</v>
      </c>
    </row>
    <row r="166" spans="1:2" x14ac:dyDescent="0.3">
      <c r="A166" s="19">
        <v>9</v>
      </c>
      <c r="B166" s="6" t="s">
        <v>332</v>
      </c>
    </row>
    <row r="167" spans="1:2" x14ac:dyDescent="0.3">
      <c r="A167" s="23">
        <v>9</v>
      </c>
      <c r="B167" s="6" t="s">
        <v>332</v>
      </c>
    </row>
    <row r="168" spans="1:2" x14ac:dyDescent="0.3">
      <c r="A168" s="20">
        <v>9</v>
      </c>
      <c r="B168" s="6" t="s">
        <v>332</v>
      </c>
    </row>
    <row r="169" spans="1:2" x14ac:dyDescent="0.3">
      <c r="A169" s="23">
        <v>10</v>
      </c>
      <c r="B169" s="6" t="s">
        <v>332</v>
      </c>
    </row>
    <row r="170" spans="1:2" x14ac:dyDescent="0.3">
      <c r="A170" s="20">
        <v>10</v>
      </c>
      <c r="B170" s="6" t="s">
        <v>332</v>
      </c>
    </row>
    <row r="171" spans="1:2" x14ac:dyDescent="0.3">
      <c r="A171" s="19">
        <v>11</v>
      </c>
      <c r="B171" s="6" t="s">
        <v>351</v>
      </c>
    </row>
    <row r="172" spans="1:2" x14ac:dyDescent="0.3">
      <c r="A172" s="20">
        <v>11</v>
      </c>
      <c r="B172" s="6" t="s">
        <v>351</v>
      </c>
    </row>
    <row r="173" spans="1:2" x14ac:dyDescent="0.3">
      <c r="A173" s="19">
        <v>12</v>
      </c>
      <c r="B173" s="6" t="s">
        <v>351</v>
      </c>
    </row>
    <row r="174" spans="1:2" x14ac:dyDescent="0.3">
      <c r="A174" s="19">
        <v>12</v>
      </c>
      <c r="B174" s="6" t="s">
        <v>351</v>
      </c>
    </row>
    <row r="175" spans="1:2" x14ac:dyDescent="0.3">
      <c r="A175" s="20">
        <v>12</v>
      </c>
      <c r="B175" s="6" t="s">
        <v>351</v>
      </c>
    </row>
    <row r="176" spans="1:2" x14ac:dyDescent="0.3">
      <c r="A176" s="20">
        <v>16</v>
      </c>
      <c r="B176" s="6" t="s">
        <v>351</v>
      </c>
    </row>
    <row r="177" spans="1:2" x14ac:dyDescent="0.3">
      <c r="A177" s="20">
        <v>16</v>
      </c>
      <c r="B177" s="6" t="s">
        <v>351</v>
      </c>
    </row>
    <row r="178" spans="1:2" x14ac:dyDescent="0.3">
      <c r="A178" s="19">
        <v>17</v>
      </c>
      <c r="B178" s="6" t="s">
        <v>351</v>
      </c>
    </row>
    <row r="179" spans="1:2" x14ac:dyDescent="0.3">
      <c r="A179" s="19">
        <v>18</v>
      </c>
      <c r="B179" s="6" t="s">
        <v>351</v>
      </c>
    </row>
    <row r="180" spans="1:2" x14ac:dyDescent="0.3">
      <c r="A180" s="20">
        <v>20</v>
      </c>
      <c r="B180" s="6" t="s">
        <v>351</v>
      </c>
    </row>
    <row r="181" spans="1:2" x14ac:dyDescent="0.3">
      <c r="A181" s="20">
        <v>20</v>
      </c>
      <c r="B181" s="6" t="s">
        <v>351</v>
      </c>
    </row>
    <row r="182" spans="1:2" x14ac:dyDescent="0.3">
      <c r="A182" s="20">
        <v>21</v>
      </c>
      <c r="B182" s="6" t="s">
        <v>351</v>
      </c>
    </row>
    <row r="183" spans="1:2" x14ac:dyDescent="0.3">
      <c r="A183" s="20">
        <v>21</v>
      </c>
      <c r="B183" s="6" t="s">
        <v>351</v>
      </c>
    </row>
    <row r="184" spans="1:2" x14ac:dyDescent="0.3">
      <c r="A184" s="19">
        <v>22</v>
      </c>
      <c r="B184" s="6" t="s">
        <v>351</v>
      </c>
    </row>
    <row r="185" spans="1:2" x14ac:dyDescent="0.3">
      <c r="A185" s="19">
        <v>22</v>
      </c>
      <c r="B185" s="6" t="s">
        <v>351</v>
      </c>
    </row>
    <row r="186" spans="1:2" x14ac:dyDescent="0.3">
      <c r="A186" s="20">
        <v>23</v>
      </c>
      <c r="B186" s="6" t="s">
        <v>351</v>
      </c>
    </row>
    <row r="187" spans="1:2" x14ac:dyDescent="0.3">
      <c r="A187" s="20">
        <v>29</v>
      </c>
      <c r="B187" s="6" t="s">
        <v>351</v>
      </c>
    </row>
    <row r="188" spans="1:2" x14ac:dyDescent="0.3">
      <c r="A188" s="20">
        <v>39</v>
      </c>
      <c r="B188" s="6" t="s">
        <v>351</v>
      </c>
    </row>
    <row r="189" spans="1:2" x14ac:dyDescent="0.3">
      <c r="A189" s="20">
        <v>40</v>
      </c>
      <c r="B189" s="6" t="s">
        <v>351</v>
      </c>
    </row>
    <row r="190" spans="1:2" x14ac:dyDescent="0.3">
      <c r="A190" s="20">
        <v>46</v>
      </c>
      <c r="B190" s="6" t="s">
        <v>351</v>
      </c>
    </row>
    <row r="191" spans="1:2" x14ac:dyDescent="0.3">
      <c r="A191" s="20">
        <v>48</v>
      </c>
      <c r="B191" s="6" t="s">
        <v>351</v>
      </c>
    </row>
    <row r="192" spans="1:2" x14ac:dyDescent="0.3">
      <c r="A192" s="20">
        <v>58</v>
      </c>
      <c r="B192" s="6" t="s">
        <v>351</v>
      </c>
    </row>
    <row r="193" spans="1:2" x14ac:dyDescent="0.3">
      <c r="A193" s="20">
        <v>58</v>
      </c>
      <c r="B193" s="6" t="s">
        <v>351</v>
      </c>
    </row>
    <row r="194" spans="1:2" x14ac:dyDescent="0.3">
      <c r="A194" s="20">
        <v>63</v>
      </c>
      <c r="B194" s="6" t="s">
        <v>351</v>
      </c>
    </row>
    <row r="195" spans="1:2" x14ac:dyDescent="0.3">
      <c r="A195" s="20">
        <v>168</v>
      </c>
      <c r="B195" s="6" t="s">
        <v>351</v>
      </c>
    </row>
    <row r="196" spans="1:2" x14ac:dyDescent="0.3">
      <c r="A196" s="20">
        <v>232</v>
      </c>
      <c r="B196" s="6" t="s">
        <v>351</v>
      </c>
    </row>
  </sheetData>
  <sortState xmlns:xlrd2="http://schemas.microsoft.com/office/spreadsheetml/2017/richdata2" ref="A2:B196">
    <sortCondition ref="B2:B196"/>
    <sortCondition ref="A2:A196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85F5-0C4D-4DDA-97BC-EE01FDFE5FFD}">
  <sheetPr>
    <tabColor rgb="FFFF0000"/>
  </sheetPr>
  <dimension ref="A1:P285"/>
  <sheetViews>
    <sheetView view="pageBreakPreview" zoomScale="93" zoomScaleNormal="100" zoomScaleSheetLayoutView="93" workbookViewId="0">
      <selection activeCell="L10" sqref="L10"/>
    </sheetView>
  </sheetViews>
  <sheetFormatPr defaultRowHeight="13" x14ac:dyDescent="0.3"/>
  <cols>
    <col min="1" max="1" width="13.296875" style="27" customWidth="1"/>
    <col min="11" max="11" width="12.69921875" bestFit="1" customWidth="1"/>
    <col min="12" max="12" width="29.69921875" bestFit="1" customWidth="1"/>
    <col min="13" max="13" width="20" bestFit="1" customWidth="1"/>
    <col min="14" max="14" width="10.09765625" bestFit="1" customWidth="1"/>
  </cols>
  <sheetData>
    <row r="1" spans="1:14" ht="39" x14ac:dyDescent="0.3">
      <c r="A1" s="128" t="s">
        <v>821</v>
      </c>
      <c r="B1" s="128" t="s">
        <v>1</v>
      </c>
      <c r="K1" s="175" t="s">
        <v>866</v>
      </c>
      <c r="L1" t="s">
        <v>870</v>
      </c>
      <c r="M1" t="s">
        <v>871</v>
      </c>
      <c r="N1" t="s">
        <v>880</v>
      </c>
    </row>
    <row r="2" spans="1:14" x14ac:dyDescent="0.3">
      <c r="A2" s="6" t="s">
        <v>872</v>
      </c>
      <c r="B2" s="6">
        <v>0</v>
      </c>
      <c r="K2" s="42" t="s">
        <v>872</v>
      </c>
      <c r="L2" s="176">
        <v>36</v>
      </c>
      <c r="M2" s="179">
        <v>0.18461538461538463</v>
      </c>
      <c r="N2" s="179">
        <v>0.18461538461538463</v>
      </c>
    </row>
    <row r="3" spans="1:14" x14ac:dyDescent="0.3">
      <c r="A3" s="6" t="s">
        <v>872</v>
      </c>
      <c r="B3" s="6">
        <v>0</v>
      </c>
      <c r="K3" s="42" t="s">
        <v>875</v>
      </c>
      <c r="L3" s="176">
        <v>55</v>
      </c>
      <c r="M3" s="179">
        <v>0.28205128205128205</v>
      </c>
      <c r="N3" s="179">
        <v>0.46666666666666667</v>
      </c>
    </row>
    <row r="4" spans="1:14" x14ac:dyDescent="0.3">
      <c r="A4" s="6" t="s">
        <v>872</v>
      </c>
      <c r="B4" s="6">
        <v>0</v>
      </c>
      <c r="K4" s="42" t="s">
        <v>876</v>
      </c>
      <c r="L4" s="176">
        <v>25</v>
      </c>
      <c r="M4" s="179">
        <v>0.12820512820512819</v>
      </c>
      <c r="N4" s="179">
        <v>0.59487179487179487</v>
      </c>
    </row>
    <row r="5" spans="1:14" x14ac:dyDescent="0.3">
      <c r="A5" s="6" t="s">
        <v>872</v>
      </c>
      <c r="B5" s="6">
        <v>0</v>
      </c>
      <c r="K5" s="42" t="s">
        <v>881</v>
      </c>
      <c r="L5" s="176">
        <v>51</v>
      </c>
      <c r="M5" s="179">
        <v>0.26153846153846155</v>
      </c>
      <c r="N5" s="179">
        <v>0.85641025641025637</v>
      </c>
    </row>
    <row r="6" spans="1:14" x14ac:dyDescent="0.3">
      <c r="A6" s="6" t="s">
        <v>872</v>
      </c>
      <c r="B6" s="6">
        <v>0</v>
      </c>
      <c r="K6" s="42" t="s">
        <v>873</v>
      </c>
      <c r="L6" s="176">
        <v>28</v>
      </c>
      <c r="M6" s="179">
        <v>0.14358974358974358</v>
      </c>
      <c r="N6" s="179">
        <v>1</v>
      </c>
    </row>
    <row r="7" spans="1:14" x14ac:dyDescent="0.3">
      <c r="A7" s="6" t="s">
        <v>872</v>
      </c>
      <c r="B7" s="6">
        <v>0</v>
      </c>
      <c r="K7" s="42" t="s">
        <v>867</v>
      </c>
      <c r="L7" s="176">
        <v>195</v>
      </c>
      <c r="M7" s="179">
        <v>1</v>
      </c>
      <c r="N7" s="179"/>
    </row>
    <row r="8" spans="1:14" x14ac:dyDescent="0.3">
      <c r="A8" s="6" t="s">
        <v>872</v>
      </c>
      <c r="B8" s="6">
        <v>0</v>
      </c>
    </row>
    <row r="9" spans="1:14" x14ac:dyDescent="0.3">
      <c r="A9" s="6" t="s">
        <v>872</v>
      </c>
      <c r="B9" s="8">
        <v>0</v>
      </c>
    </row>
    <row r="10" spans="1:14" x14ac:dyDescent="0.3">
      <c r="A10" s="6" t="s">
        <v>872</v>
      </c>
      <c r="B10" s="8">
        <v>0</v>
      </c>
    </row>
    <row r="11" spans="1:14" x14ac:dyDescent="0.3">
      <c r="A11" s="6" t="s">
        <v>872</v>
      </c>
      <c r="B11" s="8">
        <v>0</v>
      </c>
    </row>
    <row r="12" spans="1:14" x14ac:dyDescent="0.3">
      <c r="A12" s="6" t="s">
        <v>872</v>
      </c>
      <c r="B12" s="8">
        <v>0</v>
      </c>
    </row>
    <row r="13" spans="1:14" x14ac:dyDescent="0.3">
      <c r="A13" s="6" t="s">
        <v>872</v>
      </c>
      <c r="B13" s="8">
        <v>0</v>
      </c>
    </row>
    <row r="14" spans="1:14" x14ac:dyDescent="0.3">
      <c r="A14" s="6" t="s">
        <v>872</v>
      </c>
      <c r="B14" s="8">
        <v>0</v>
      </c>
    </row>
    <row r="15" spans="1:14" x14ac:dyDescent="0.3">
      <c r="A15" s="6" t="s">
        <v>872</v>
      </c>
      <c r="B15" s="6">
        <v>1</v>
      </c>
    </row>
    <row r="16" spans="1:14" x14ac:dyDescent="0.3">
      <c r="A16" s="6" t="s">
        <v>872</v>
      </c>
      <c r="B16" s="6">
        <v>1</v>
      </c>
    </row>
    <row r="17" spans="1:16" x14ac:dyDescent="0.3">
      <c r="A17" s="6" t="s">
        <v>872</v>
      </c>
      <c r="B17" s="6">
        <v>2</v>
      </c>
    </row>
    <row r="18" spans="1:16" x14ac:dyDescent="0.3">
      <c r="A18" s="6" t="s">
        <v>872</v>
      </c>
      <c r="B18" s="8">
        <v>2</v>
      </c>
    </row>
    <row r="19" spans="1:16" x14ac:dyDescent="0.3">
      <c r="A19" s="6" t="s">
        <v>872</v>
      </c>
      <c r="B19" s="24">
        <v>2</v>
      </c>
    </row>
    <row r="20" spans="1:16" x14ac:dyDescent="0.3">
      <c r="A20" s="6" t="s">
        <v>872</v>
      </c>
      <c r="B20" s="8">
        <v>3</v>
      </c>
    </row>
    <row r="21" spans="1:16" x14ac:dyDescent="0.3">
      <c r="A21" s="6" t="s">
        <v>872</v>
      </c>
      <c r="B21" s="8">
        <v>3</v>
      </c>
      <c r="K21" t="s">
        <v>874</v>
      </c>
    </row>
    <row r="22" spans="1:16" x14ac:dyDescent="0.3">
      <c r="A22" s="6" t="s">
        <v>872</v>
      </c>
      <c r="B22" s="6">
        <v>4</v>
      </c>
    </row>
    <row r="23" spans="1:16" x14ac:dyDescent="0.3">
      <c r="A23" s="6" t="s">
        <v>872</v>
      </c>
      <c r="B23" s="8">
        <v>4</v>
      </c>
      <c r="K23" t="s">
        <v>866</v>
      </c>
      <c r="L23" t="s">
        <v>870</v>
      </c>
      <c r="M23" t="s">
        <v>871</v>
      </c>
    </row>
    <row r="24" spans="1:16" x14ac:dyDescent="0.3">
      <c r="A24" s="6" t="s">
        <v>872</v>
      </c>
      <c r="B24" s="23">
        <v>4</v>
      </c>
      <c r="K24" s="42" t="s">
        <v>326</v>
      </c>
      <c r="L24" s="176">
        <v>36</v>
      </c>
      <c r="M24" s="179">
        <v>0.18461538461538463</v>
      </c>
    </row>
    <row r="25" spans="1:16" x14ac:dyDescent="0.3">
      <c r="A25" s="6" t="s">
        <v>872</v>
      </c>
      <c r="B25" s="8">
        <v>5</v>
      </c>
      <c r="K25" s="42" t="s">
        <v>327</v>
      </c>
      <c r="L25" s="176">
        <v>80</v>
      </c>
      <c r="M25" s="179">
        <v>0.41025641025641024</v>
      </c>
    </row>
    <row r="26" spans="1:16" x14ac:dyDescent="0.3">
      <c r="A26" s="6" t="s">
        <v>872</v>
      </c>
      <c r="B26" s="8">
        <v>5</v>
      </c>
      <c r="K26" s="42" t="s">
        <v>328</v>
      </c>
      <c r="L26" s="176">
        <v>30</v>
      </c>
      <c r="M26" s="179">
        <v>0.15384615384615385</v>
      </c>
    </row>
    <row r="27" spans="1:16" x14ac:dyDescent="0.3">
      <c r="A27" s="6" t="s">
        <v>872</v>
      </c>
      <c r="B27" s="19">
        <v>6</v>
      </c>
      <c r="K27" s="42" t="s">
        <v>329</v>
      </c>
      <c r="L27" s="176">
        <v>49</v>
      </c>
      <c r="M27" s="179">
        <v>0.25128205128205128</v>
      </c>
    </row>
    <row r="28" spans="1:16" x14ac:dyDescent="0.3">
      <c r="A28" s="6" t="s">
        <v>872</v>
      </c>
      <c r="B28" s="6">
        <v>7</v>
      </c>
      <c r="K28" s="42" t="s">
        <v>867</v>
      </c>
      <c r="L28" s="176">
        <v>195</v>
      </c>
      <c r="M28" s="179">
        <v>1</v>
      </c>
      <c r="P28" s="44"/>
    </row>
    <row r="29" spans="1:16" x14ac:dyDescent="0.3">
      <c r="A29" s="6" t="s">
        <v>872</v>
      </c>
      <c r="B29" s="24">
        <v>7</v>
      </c>
    </row>
    <row r="30" spans="1:16" x14ac:dyDescent="0.3">
      <c r="A30" s="6" t="s">
        <v>872</v>
      </c>
      <c r="B30" s="6">
        <v>8</v>
      </c>
      <c r="M30" t="s">
        <v>869</v>
      </c>
    </row>
    <row r="31" spans="1:16" x14ac:dyDescent="0.3">
      <c r="A31" s="6" t="s">
        <v>872</v>
      </c>
      <c r="B31" s="8">
        <v>8</v>
      </c>
      <c r="M31" t="s">
        <v>868</v>
      </c>
    </row>
    <row r="32" spans="1:16" x14ac:dyDescent="0.3">
      <c r="A32" s="6" t="s">
        <v>872</v>
      </c>
      <c r="B32" s="8">
        <v>8</v>
      </c>
      <c r="L32" s="176">
        <v>36</v>
      </c>
      <c r="M32">
        <f>L32+L31</f>
        <v>36</v>
      </c>
      <c r="N32" s="44">
        <f>M32/195</f>
        <v>0.18461538461538463</v>
      </c>
    </row>
    <row r="33" spans="1:14" x14ac:dyDescent="0.3">
      <c r="A33" s="6" t="s">
        <v>872</v>
      </c>
      <c r="B33" s="8">
        <v>9</v>
      </c>
      <c r="L33" s="176">
        <v>80</v>
      </c>
      <c r="M33">
        <f>L33+M32</f>
        <v>116</v>
      </c>
      <c r="N33" s="44">
        <f t="shared" ref="N33:N35" si="0">M33/195</f>
        <v>0.59487179487179487</v>
      </c>
    </row>
    <row r="34" spans="1:14" x14ac:dyDescent="0.3">
      <c r="A34" s="6" t="s">
        <v>872</v>
      </c>
      <c r="B34" s="24">
        <v>9</v>
      </c>
      <c r="L34" s="176">
        <v>30</v>
      </c>
      <c r="M34">
        <f t="shared" ref="M34:M35" si="1">L34+M33</f>
        <v>146</v>
      </c>
      <c r="N34" s="44">
        <f t="shared" si="0"/>
        <v>0.74871794871794872</v>
      </c>
    </row>
    <row r="35" spans="1:14" x14ac:dyDescent="0.3">
      <c r="A35" s="6" t="s">
        <v>872</v>
      </c>
      <c r="B35" s="24">
        <v>9</v>
      </c>
      <c r="L35" s="176">
        <v>49</v>
      </c>
      <c r="M35">
        <f t="shared" si="1"/>
        <v>195</v>
      </c>
      <c r="N35" s="44">
        <f t="shared" si="0"/>
        <v>1</v>
      </c>
    </row>
    <row r="36" spans="1:14" x14ac:dyDescent="0.3">
      <c r="A36" s="6" t="s">
        <v>872</v>
      </c>
      <c r="B36" s="8">
        <v>10</v>
      </c>
    </row>
    <row r="37" spans="1:14" x14ac:dyDescent="0.3">
      <c r="A37" s="6" t="s">
        <v>872</v>
      </c>
      <c r="B37" s="8">
        <v>10</v>
      </c>
    </row>
    <row r="38" spans="1:14" x14ac:dyDescent="0.3">
      <c r="A38" s="6" t="s">
        <v>875</v>
      </c>
      <c r="B38" s="6">
        <v>12</v>
      </c>
    </row>
    <row r="39" spans="1:14" x14ac:dyDescent="0.3">
      <c r="A39" s="6" t="s">
        <v>875</v>
      </c>
      <c r="B39" s="8">
        <v>12</v>
      </c>
    </row>
    <row r="40" spans="1:14" x14ac:dyDescent="0.3">
      <c r="A40" s="6" t="s">
        <v>875</v>
      </c>
      <c r="B40" s="6">
        <v>13</v>
      </c>
    </row>
    <row r="41" spans="1:14" x14ac:dyDescent="0.3">
      <c r="A41" s="6" t="s">
        <v>875</v>
      </c>
      <c r="B41" s="6">
        <v>13</v>
      </c>
    </row>
    <row r="42" spans="1:14" x14ac:dyDescent="0.3">
      <c r="A42" s="6" t="s">
        <v>875</v>
      </c>
      <c r="B42" s="8">
        <v>15</v>
      </c>
    </row>
    <row r="43" spans="1:14" x14ac:dyDescent="0.3">
      <c r="A43" s="6" t="s">
        <v>875</v>
      </c>
      <c r="B43" s="23">
        <v>15</v>
      </c>
    </row>
    <row r="44" spans="1:14" x14ac:dyDescent="0.3">
      <c r="A44" s="6" t="s">
        <v>875</v>
      </c>
      <c r="B44" s="6">
        <v>16</v>
      </c>
    </row>
    <row r="45" spans="1:14" x14ac:dyDescent="0.3">
      <c r="A45" s="6" t="s">
        <v>875</v>
      </c>
      <c r="B45" s="24">
        <v>17</v>
      </c>
    </row>
    <row r="46" spans="1:14" x14ac:dyDescent="0.3">
      <c r="A46" s="6" t="s">
        <v>875</v>
      </c>
      <c r="B46" s="23">
        <v>17</v>
      </c>
    </row>
    <row r="47" spans="1:14" x14ac:dyDescent="0.3">
      <c r="A47" s="6" t="s">
        <v>875</v>
      </c>
      <c r="B47" s="6">
        <v>20</v>
      </c>
    </row>
    <row r="48" spans="1:14" x14ac:dyDescent="0.3">
      <c r="A48" s="6" t="s">
        <v>875</v>
      </c>
      <c r="B48" s="8">
        <v>20</v>
      </c>
    </row>
    <row r="49" spans="1:2" x14ac:dyDescent="0.3">
      <c r="A49" s="6" t="s">
        <v>875</v>
      </c>
      <c r="B49" s="8">
        <v>20</v>
      </c>
    </row>
    <row r="50" spans="1:2" x14ac:dyDescent="0.3">
      <c r="A50" s="6" t="s">
        <v>875</v>
      </c>
      <c r="B50" s="8">
        <v>24</v>
      </c>
    </row>
    <row r="51" spans="1:2" x14ac:dyDescent="0.3">
      <c r="A51" s="6" t="s">
        <v>875</v>
      </c>
      <c r="B51" s="24">
        <v>25</v>
      </c>
    </row>
    <row r="52" spans="1:2" x14ac:dyDescent="0.3">
      <c r="A52" s="6" t="s">
        <v>875</v>
      </c>
      <c r="B52" s="8">
        <v>26</v>
      </c>
    </row>
    <row r="53" spans="1:2" x14ac:dyDescent="0.3">
      <c r="A53" s="6" t="s">
        <v>875</v>
      </c>
      <c r="B53" s="8">
        <v>28</v>
      </c>
    </row>
    <row r="54" spans="1:2" x14ac:dyDescent="0.3">
      <c r="A54" s="6" t="s">
        <v>875</v>
      </c>
      <c r="B54" s="6">
        <v>29</v>
      </c>
    </row>
    <row r="55" spans="1:2" x14ac:dyDescent="0.3">
      <c r="A55" s="6" t="s">
        <v>875</v>
      </c>
      <c r="B55" s="24">
        <v>29</v>
      </c>
    </row>
    <row r="56" spans="1:2" x14ac:dyDescent="0.3">
      <c r="A56" s="6" t="s">
        <v>875</v>
      </c>
      <c r="B56" s="24">
        <v>30</v>
      </c>
    </row>
    <row r="57" spans="1:2" x14ac:dyDescent="0.3">
      <c r="A57" s="6" t="s">
        <v>875</v>
      </c>
      <c r="B57" s="19">
        <v>31</v>
      </c>
    </row>
    <row r="58" spans="1:2" x14ac:dyDescent="0.3">
      <c r="A58" s="6" t="s">
        <v>875</v>
      </c>
      <c r="B58" s="6">
        <v>33</v>
      </c>
    </row>
    <row r="59" spans="1:2" x14ac:dyDescent="0.3">
      <c r="A59" s="6" t="s">
        <v>875</v>
      </c>
      <c r="B59" s="24">
        <v>35</v>
      </c>
    </row>
    <row r="60" spans="1:2" x14ac:dyDescent="0.3">
      <c r="A60" s="6" t="s">
        <v>875</v>
      </c>
      <c r="B60" s="23">
        <v>38</v>
      </c>
    </row>
    <row r="61" spans="1:2" x14ac:dyDescent="0.3">
      <c r="A61" s="6" t="s">
        <v>875</v>
      </c>
      <c r="B61" s="24">
        <v>39</v>
      </c>
    </row>
    <row r="62" spans="1:2" x14ac:dyDescent="0.3">
      <c r="A62" s="6" t="s">
        <v>875</v>
      </c>
      <c r="B62" s="24">
        <v>40</v>
      </c>
    </row>
    <row r="63" spans="1:2" x14ac:dyDescent="0.3">
      <c r="A63" s="6" t="s">
        <v>875</v>
      </c>
      <c r="B63" s="8">
        <v>42</v>
      </c>
    </row>
    <row r="64" spans="1:2" x14ac:dyDescent="0.3">
      <c r="A64" s="6" t="s">
        <v>875</v>
      </c>
      <c r="B64" s="24">
        <v>42</v>
      </c>
    </row>
    <row r="65" spans="1:2" x14ac:dyDescent="0.3">
      <c r="A65" s="6" t="s">
        <v>875</v>
      </c>
      <c r="B65" s="23">
        <v>43</v>
      </c>
    </row>
    <row r="66" spans="1:2" x14ac:dyDescent="0.3">
      <c r="A66" s="6" t="s">
        <v>875</v>
      </c>
      <c r="B66" s="8">
        <v>46</v>
      </c>
    </row>
    <row r="67" spans="1:2" x14ac:dyDescent="0.3">
      <c r="A67" s="6" t="s">
        <v>875</v>
      </c>
      <c r="B67" s="24">
        <v>46</v>
      </c>
    </row>
    <row r="68" spans="1:2" x14ac:dyDescent="0.3">
      <c r="A68" s="6" t="s">
        <v>875</v>
      </c>
      <c r="B68" s="6">
        <v>52</v>
      </c>
    </row>
    <row r="69" spans="1:2" x14ac:dyDescent="0.3">
      <c r="A69" s="6" t="s">
        <v>875</v>
      </c>
      <c r="B69" s="19">
        <v>53</v>
      </c>
    </row>
    <row r="70" spans="1:2" x14ac:dyDescent="0.3">
      <c r="A70" s="6" t="s">
        <v>875</v>
      </c>
      <c r="B70" s="6">
        <v>54</v>
      </c>
    </row>
    <row r="71" spans="1:2" x14ac:dyDescent="0.3">
      <c r="A71" s="6" t="s">
        <v>875</v>
      </c>
      <c r="B71" s="19">
        <v>60</v>
      </c>
    </row>
    <row r="72" spans="1:2" x14ac:dyDescent="0.3">
      <c r="A72" s="6" t="s">
        <v>875</v>
      </c>
      <c r="B72" s="23">
        <v>60</v>
      </c>
    </row>
    <row r="73" spans="1:2" x14ac:dyDescent="0.3">
      <c r="A73" s="6" t="s">
        <v>875</v>
      </c>
      <c r="B73" s="23">
        <v>62</v>
      </c>
    </row>
    <row r="74" spans="1:2" x14ac:dyDescent="0.3">
      <c r="A74" s="6" t="s">
        <v>875</v>
      </c>
      <c r="B74" s="20">
        <v>63</v>
      </c>
    </row>
    <row r="75" spans="1:2" x14ac:dyDescent="0.3">
      <c r="A75" s="6" t="s">
        <v>875</v>
      </c>
      <c r="B75" s="24">
        <v>77</v>
      </c>
    </row>
    <row r="76" spans="1:2" x14ac:dyDescent="0.3">
      <c r="A76" s="6" t="s">
        <v>875</v>
      </c>
      <c r="B76" s="19">
        <v>78</v>
      </c>
    </row>
    <row r="77" spans="1:2" x14ac:dyDescent="0.3">
      <c r="A77" s="6" t="s">
        <v>875</v>
      </c>
      <c r="B77" s="8">
        <v>81</v>
      </c>
    </row>
    <row r="78" spans="1:2" x14ac:dyDescent="0.3">
      <c r="A78" s="6" t="s">
        <v>875</v>
      </c>
      <c r="B78" s="8">
        <v>85</v>
      </c>
    </row>
    <row r="79" spans="1:2" x14ac:dyDescent="0.3">
      <c r="A79" s="6" t="s">
        <v>875</v>
      </c>
      <c r="B79" s="19">
        <v>96</v>
      </c>
    </row>
    <row r="80" spans="1:2" x14ac:dyDescent="0.3">
      <c r="A80" s="6" t="s">
        <v>875</v>
      </c>
      <c r="B80" s="19">
        <v>106</v>
      </c>
    </row>
    <row r="81" spans="1:2" x14ac:dyDescent="0.3">
      <c r="A81" s="6" t="s">
        <v>875</v>
      </c>
      <c r="B81" s="19">
        <v>107</v>
      </c>
    </row>
    <row r="82" spans="1:2" x14ac:dyDescent="0.3">
      <c r="A82" s="6" t="s">
        <v>875</v>
      </c>
      <c r="B82" s="8">
        <v>112</v>
      </c>
    </row>
    <row r="83" spans="1:2" x14ac:dyDescent="0.3">
      <c r="A83" s="6" t="s">
        <v>875</v>
      </c>
      <c r="B83" s="19">
        <v>116</v>
      </c>
    </row>
    <row r="84" spans="1:2" x14ac:dyDescent="0.3">
      <c r="A84" s="6" t="s">
        <v>875</v>
      </c>
      <c r="B84" s="8">
        <v>119</v>
      </c>
    </row>
    <row r="85" spans="1:2" x14ac:dyDescent="0.3">
      <c r="A85" s="6" t="s">
        <v>875</v>
      </c>
      <c r="B85" s="6">
        <v>125</v>
      </c>
    </row>
    <row r="86" spans="1:2" x14ac:dyDescent="0.3">
      <c r="A86" s="6" t="s">
        <v>875</v>
      </c>
      <c r="B86" s="19">
        <v>134</v>
      </c>
    </row>
    <row r="87" spans="1:2" x14ac:dyDescent="0.3">
      <c r="A87" s="6" t="s">
        <v>875</v>
      </c>
      <c r="B87" s="8">
        <v>146</v>
      </c>
    </row>
    <row r="88" spans="1:2" x14ac:dyDescent="0.3">
      <c r="A88" s="6" t="s">
        <v>875</v>
      </c>
      <c r="B88" s="8">
        <v>148</v>
      </c>
    </row>
    <row r="89" spans="1:2" x14ac:dyDescent="0.3">
      <c r="A89" s="6" t="s">
        <v>875</v>
      </c>
      <c r="B89" s="20">
        <v>162</v>
      </c>
    </row>
    <row r="90" spans="1:2" x14ac:dyDescent="0.3">
      <c r="A90" s="6" t="s">
        <v>875</v>
      </c>
      <c r="B90" s="8">
        <v>172</v>
      </c>
    </row>
    <row r="91" spans="1:2" x14ac:dyDescent="0.3">
      <c r="A91" s="6" t="s">
        <v>875</v>
      </c>
      <c r="B91" s="23">
        <v>174</v>
      </c>
    </row>
    <row r="92" spans="1:2" x14ac:dyDescent="0.3">
      <c r="A92" s="6" t="s">
        <v>875</v>
      </c>
      <c r="B92" s="24">
        <v>177</v>
      </c>
    </row>
    <row r="93" spans="1:2" x14ac:dyDescent="0.3">
      <c r="A93" s="6" t="s">
        <v>876</v>
      </c>
      <c r="B93" s="19">
        <v>190</v>
      </c>
    </row>
    <row r="94" spans="1:2" x14ac:dyDescent="0.3">
      <c r="A94" s="6" t="s">
        <v>876</v>
      </c>
      <c r="B94" s="8">
        <v>191</v>
      </c>
    </row>
    <row r="95" spans="1:2" x14ac:dyDescent="0.3">
      <c r="A95" s="6" t="s">
        <v>876</v>
      </c>
      <c r="B95" s="8">
        <v>192</v>
      </c>
    </row>
    <row r="96" spans="1:2" x14ac:dyDescent="0.3">
      <c r="A96" s="6" t="s">
        <v>876</v>
      </c>
      <c r="B96" s="6">
        <v>197</v>
      </c>
    </row>
    <row r="97" spans="1:2" x14ac:dyDescent="0.3">
      <c r="A97" s="6" t="s">
        <v>876</v>
      </c>
      <c r="B97" s="24">
        <v>226</v>
      </c>
    </row>
    <row r="98" spans="1:2" x14ac:dyDescent="0.3">
      <c r="A98" s="6" t="s">
        <v>876</v>
      </c>
      <c r="B98" s="6">
        <v>229</v>
      </c>
    </row>
    <row r="99" spans="1:2" x14ac:dyDescent="0.3">
      <c r="A99" s="6" t="s">
        <v>876</v>
      </c>
      <c r="B99" s="19">
        <v>249</v>
      </c>
    </row>
    <row r="100" spans="1:2" x14ac:dyDescent="0.3">
      <c r="A100" s="6" t="s">
        <v>876</v>
      </c>
      <c r="B100" s="8">
        <v>250</v>
      </c>
    </row>
    <row r="101" spans="1:2" x14ac:dyDescent="0.3">
      <c r="A101" s="6" t="s">
        <v>876</v>
      </c>
      <c r="B101" s="19">
        <v>254</v>
      </c>
    </row>
    <row r="102" spans="1:2" x14ac:dyDescent="0.3">
      <c r="A102" s="6" t="s">
        <v>876</v>
      </c>
      <c r="B102" s="8">
        <v>263</v>
      </c>
    </row>
    <row r="103" spans="1:2" x14ac:dyDescent="0.3">
      <c r="A103" s="6" t="s">
        <v>876</v>
      </c>
      <c r="B103" s="24">
        <v>280</v>
      </c>
    </row>
    <row r="104" spans="1:2" x14ac:dyDescent="0.3">
      <c r="A104" s="6" t="s">
        <v>876</v>
      </c>
      <c r="B104" s="20">
        <v>285</v>
      </c>
    </row>
    <row r="105" spans="1:2" x14ac:dyDescent="0.3">
      <c r="A105" s="6" t="s">
        <v>876</v>
      </c>
      <c r="B105" s="23">
        <v>287</v>
      </c>
    </row>
    <row r="106" spans="1:2" x14ac:dyDescent="0.3">
      <c r="A106" s="6" t="s">
        <v>876</v>
      </c>
      <c r="B106" s="19">
        <v>291</v>
      </c>
    </row>
    <row r="107" spans="1:2" x14ac:dyDescent="0.3">
      <c r="A107" s="6" t="s">
        <v>876</v>
      </c>
      <c r="B107" s="8">
        <v>292</v>
      </c>
    </row>
    <row r="108" spans="1:2" x14ac:dyDescent="0.3">
      <c r="A108" s="6" t="s">
        <v>876</v>
      </c>
      <c r="B108" s="24">
        <v>292</v>
      </c>
    </row>
    <row r="109" spans="1:2" x14ac:dyDescent="0.3">
      <c r="A109" s="6" t="s">
        <v>876</v>
      </c>
      <c r="B109" s="23">
        <v>293</v>
      </c>
    </row>
    <row r="110" spans="1:2" x14ac:dyDescent="0.3">
      <c r="A110" s="6" t="s">
        <v>876</v>
      </c>
      <c r="B110" s="8">
        <v>310</v>
      </c>
    </row>
    <row r="111" spans="1:2" x14ac:dyDescent="0.3">
      <c r="A111" s="6" t="s">
        <v>876</v>
      </c>
      <c r="B111" s="6">
        <v>321</v>
      </c>
    </row>
    <row r="112" spans="1:2" x14ac:dyDescent="0.3">
      <c r="A112" s="6" t="s">
        <v>876</v>
      </c>
      <c r="B112" s="6">
        <v>322</v>
      </c>
    </row>
    <row r="113" spans="1:2" x14ac:dyDescent="0.3">
      <c r="A113" s="6" t="s">
        <v>876</v>
      </c>
      <c r="B113" s="8">
        <v>324</v>
      </c>
    </row>
    <row r="114" spans="1:2" x14ac:dyDescent="0.3">
      <c r="A114" s="6" t="s">
        <v>876</v>
      </c>
      <c r="B114" s="8">
        <v>324</v>
      </c>
    </row>
    <row r="115" spans="1:2" x14ac:dyDescent="0.3">
      <c r="A115" s="6" t="s">
        <v>876</v>
      </c>
      <c r="B115" s="8">
        <v>331</v>
      </c>
    </row>
    <row r="116" spans="1:2" x14ac:dyDescent="0.3">
      <c r="A116" s="6" t="s">
        <v>876</v>
      </c>
      <c r="B116" s="20">
        <v>332</v>
      </c>
    </row>
    <row r="117" spans="1:2" x14ac:dyDescent="0.3">
      <c r="A117" s="6" t="s">
        <v>876</v>
      </c>
      <c r="B117" s="8">
        <v>339</v>
      </c>
    </row>
    <row r="118" spans="1:2" x14ac:dyDescent="0.3">
      <c r="A118" s="6" t="s">
        <v>881</v>
      </c>
      <c r="B118" s="24">
        <v>383</v>
      </c>
    </row>
    <row r="119" spans="1:2" x14ac:dyDescent="0.3">
      <c r="A119" s="6" t="s">
        <v>881</v>
      </c>
      <c r="B119" s="8">
        <v>392</v>
      </c>
    </row>
    <row r="120" spans="1:2" x14ac:dyDescent="0.3">
      <c r="A120" s="6" t="s">
        <v>881</v>
      </c>
      <c r="B120" s="8">
        <v>393</v>
      </c>
    </row>
    <row r="121" spans="1:2" x14ac:dyDescent="0.3">
      <c r="A121" s="6" t="s">
        <v>881</v>
      </c>
      <c r="B121" s="20">
        <v>427</v>
      </c>
    </row>
    <row r="122" spans="1:2" x14ac:dyDescent="0.3">
      <c r="A122" s="6" t="s">
        <v>881</v>
      </c>
      <c r="B122" s="24">
        <v>430</v>
      </c>
    </row>
    <row r="123" spans="1:2" x14ac:dyDescent="0.3">
      <c r="A123" s="6" t="s">
        <v>881</v>
      </c>
      <c r="B123" s="20">
        <v>439</v>
      </c>
    </row>
    <row r="124" spans="1:2" x14ac:dyDescent="0.3">
      <c r="A124" s="6" t="s">
        <v>881</v>
      </c>
      <c r="B124" s="8">
        <v>461</v>
      </c>
    </row>
    <row r="125" spans="1:2" x14ac:dyDescent="0.3">
      <c r="A125" s="6" t="s">
        <v>881</v>
      </c>
      <c r="B125" s="8">
        <v>461</v>
      </c>
    </row>
    <row r="126" spans="1:2" x14ac:dyDescent="0.3">
      <c r="A126" s="6" t="s">
        <v>881</v>
      </c>
      <c r="B126" s="6">
        <v>469</v>
      </c>
    </row>
    <row r="127" spans="1:2" x14ac:dyDescent="0.3">
      <c r="A127" s="6" t="s">
        <v>881</v>
      </c>
      <c r="B127" s="20">
        <v>488</v>
      </c>
    </row>
    <row r="128" spans="1:2" x14ac:dyDescent="0.3">
      <c r="A128" s="6" t="s">
        <v>881</v>
      </c>
      <c r="B128" s="6">
        <v>498</v>
      </c>
    </row>
    <row r="129" spans="1:2" x14ac:dyDescent="0.3">
      <c r="A129" s="6" t="s">
        <v>881</v>
      </c>
      <c r="B129" s="8">
        <v>502</v>
      </c>
    </row>
    <row r="130" spans="1:2" x14ac:dyDescent="0.3">
      <c r="A130" s="6" t="s">
        <v>881</v>
      </c>
      <c r="B130" s="6">
        <v>503</v>
      </c>
    </row>
    <row r="131" spans="1:2" x14ac:dyDescent="0.3">
      <c r="A131" s="6" t="s">
        <v>881</v>
      </c>
      <c r="B131" s="20">
        <v>516</v>
      </c>
    </row>
    <row r="132" spans="1:2" x14ac:dyDescent="0.3">
      <c r="A132" s="6" t="s">
        <v>881</v>
      </c>
      <c r="B132" s="6">
        <v>517</v>
      </c>
    </row>
    <row r="133" spans="1:2" x14ac:dyDescent="0.3">
      <c r="A133" s="6" t="s">
        <v>881</v>
      </c>
      <c r="B133" s="24">
        <v>554</v>
      </c>
    </row>
    <row r="134" spans="1:2" x14ac:dyDescent="0.3">
      <c r="A134" s="6" t="s">
        <v>881</v>
      </c>
      <c r="B134" s="8">
        <v>578</v>
      </c>
    </row>
    <row r="135" spans="1:2" x14ac:dyDescent="0.3">
      <c r="A135" s="6" t="s">
        <v>881</v>
      </c>
      <c r="B135" s="8">
        <v>585</v>
      </c>
    </row>
    <row r="136" spans="1:2" x14ac:dyDescent="0.3">
      <c r="A136" s="6" t="s">
        <v>881</v>
      </c>
      <c r="B136" s="24">
        <v>594</v>
      </c>
    </row>
    <row r="137" spans="1:2" x14ac:dyDescent="0.3">
      <c r="A137" s="6" t="s">
        <v>881</v>
      </c>
      <c r="B137" s="8">
        <v>599</v>
      </c>
    </row>
    <row r="138" spans="1:2" x14ac:dyDescent="0.3">
      <c r="A138" s="6" t="s">
        <v>881</v>
      </c>
      <c r="B138" s="19">
        <v>602</v>
      </c>
    </row>
    <row r="139" spans="1:2" x14ac:dyDescent="0.3">
      <c r="A139" s="6" t="s">
        <v>881</v>
      </c>
      <c r="B139" s="8">
        <v>606</v>
      </c>
    </row>
    <row r="140" spans="1:2" x14ac:dyDescent="0.3">
      <c r="A140" s="6" t="s">
        <v>881</v>
      </c>
      <c r="B140" s="8">
        <v>610</v>
      </c>
    </row>
    <row r="141" spans="1:2" x14ac:dyDescent="0.3">
      <c r="A141" s="6" t="s">
        <v>881</v>
      </c>
      <c r="B141" s="19">
        <v>614</v>
      </c>
    </row>
    <row r="142" spans="1:2" x14ac:dyDescent="0.3">
      <c r="A142" s="6" t="s">
        <v>881</v>
      </c>
      <c r="B142" s="8">
        <v>659</v>
      </c>
    </row>
    <row r="143" spans="1:2" x14ac:dyDescent="0.3">
      <c r="A143" s="6" t="s">
        <v>881</v>
      </c>
      <c r="B143" s="6">
        <v>662</v>
      </c>
    </row>
    <row r="144" spans="1:2" x14ac:dyDescent="0.3">
      <c r="A144" s="6" t="s">
        <v>881</v>
      </c>
      <c r="B144" s="8">
        <v>668</v>
      </c>
    </row>
    <row r="145" spans="1:2" x14ac:dyDescent="0.3">
      <c r="A145" s="6" t="s">
        <v>881</v>
      </c>
      <c r="B145" s="24">
        <v>683</v>
      </c>
    </row>
    <row r="146" spans="1:2" x14ac:dyDescent="0.3">
      <c r="A146" s="6" t="s">
        <v>881</v>
      </c>
      <c r="B146" s="20">
        <v>689</v>
      </c>
    </row>
    <row r="147" spans="1:2" x14ac:dyDescent="0.3">
      <c r="A147" s="6" t="s">
        <v>881</v>
      </c>
      <c r="B147" s="20">
        <v>722</v>
      </c>
    </row>
    <row r="148" spans="1:2" x14ac:dyDescent="0.3">
      <c r="A148" s="6" t="s">
        <v>881</v>
      </c>
      <c r="B148" s="8">
        <v>741</v>
      </c>
    </row>
    <row r="149" spans="1:2" x14ac:dyDescent="0.3">
      <c r="A149" s="6" t="s">
        <v>881</v>
      </c>
      <c r="B149" s="23">
        <v>754</v>
      </c>
    </row>
    <row r="150" spans="1:2" x14ac:dyDescent="0.3">
      <c r="A150" s="6" t="s">
        <v>881</v>
      </c>
      <c r="B150" s="23">
        <v>792</v>
      </c>
    </row>
    <row r="151" spans="1:2" x14ac:dyDescent="0.3">
      <c r="A151" s="6" t="s">
        <v>881</v>
      </c>
      <c r="B151" s="23">
        <v>801</v>
      </c>
    </row>
    <row r="152" spans="1:2" x14ac:dyDescent="0.3">
      <c r="A152" s="6" t="s">
        <v>881</v>
      </c>
      <c r="B152" s="8">
        <v>820</v>
      </c>
    </row>
    <row r="153" spans="1:2" x14ac:dyDescent="0.3">
      <c r="A153" s="6" t="s">
        <v>881</v>
      </c>
      <c r="B153" s="19">
        <v>820</v>
      </c>
    </row>
    <row r="154" spans="1:2" x14ac:dyDescent="0.3">
      <c r="A154" s="6" t="s">
        <v>881</v>
      </c>
      <c r="B154" s="23">
        <v>821</v>
      </c>
    </row>
    <row r="155" spans="1:2" x14ac:dyDescent="0.3">
      <c r="A155" s="6" t="s">
        <v>881</v>
      </c>
      <c r="B155" s="8">
        <v>829</v>
      </c>
    </row>
    <row r="156" spans="1:2" x14ac:dyDescent="0.3">
      <c r="A156" s="6" t="s">
        <v>881</v>
      </c>
      <c r="B156" s="8">
        <v>847</v>
      </c>
    </row>
    <row r="157" spans="1:2" x14ac:dyDescent="0.3">
      <c r="A157" s="6" t="s">
        <v>881</v>
      </c>
      <c r="B157" s="20">
        <v>847</v>
      </c>
    </row>
    <row r="158" spans="1:2" x14ac:dyDescent="0.3">
      <c r="A158" s="6" t="s">
        <v>881</v>
      </c>
      <c r="B158" s="19">
        <v>870</v>
      </c>
    </row>
    <row r="159" spans="1:2" x14ac:dyDescent="0.3">
      <c r="A159" s="6" t="s">
        <v>881</v>
      </c>
      <c r="B159" s="19">
        <v>873</v>
      </c>
    </row>
    <row r="160" spans="1:2" x14ac:dyDescent="0.3">
      <c r="A160" s="6" t="s">
        <v>881</v>
      </c>
      <c r="B160" s="19">
        <v>921</v>
      </c>
    </row>
    <row r="161" spans="1:2" x14ac:dyDescent="0.3">
      <c r="A161" s="6" t="s">
        <v>881</v>
      </c>
      <c r="B161" s="19">
        <v>927</v>
      </c>
    </row>
    <row r="162" spans="1:2" x14ac:dyDescent="0.3">
      <c r="A162" s="6" t="s">
        <v>881</v>
      </c>
      <c r="B162" s="8">
        <v>934</v>
      </c>
    </row>
    <row r="163" spans="1:2" x14ac:dyDescent="0.3">
      <c r="A163" s="6" t="s">
        <v>881</v>
      </c>
      <c r="B163" s="8">
        <v>943</v>
      </c>
    </row>
    <row r="164" spans="1:2" x14ac:dyDescent="0.3">
      <c r="A164" s="6" t="s">
        <v>881</v>
      </c>
      <c r="B164" s="19">
        <v>981</v>
      </c>
    </row>
    <row r="165" spans="1:2" x14ac:dyDescent="0.3">
      <c r="A165" s="6" t="s">
        <v>881</v>
      </c>
      <c r="B165" s="23">
        <v>1008</v>
      </c>
    </row>
    <row r="166" spans="1:2" x14ac:dyDescent="0.3">
      <c r="A166" s="6" t="s">
        <v>881</v>
      </c>
      <c r="B166" s="20">
        <v>1033</v>
      </c>
    </row>
    <row r="167" spans="1:2" x14ac:dyDescent="0.3">
      <c r="A167" s="6" t="s">
        <v>881</v>
      </c>
      <c r="B167" s="20">
        <v>1054</v>
      </c>
    </row>
    <row r="168" spans="1:2" x14ac:dyDescent="0.3">
      <c r="A168" s="6" t="s">
        <v>881</v>
      </c>
      <c r="B168" s="8">
        <v>1074</v>
      </c>
    </row>
    <row r="169" spans="1:2" x14ac:dyDescent="0.3">
      <c r="A169" s="6" t="s">
        <v>873</v>
      </c>
      <c r="B169" s="8">
        <v>1110</v>
      </c>
    </row>
    <row r="170" spans="1:2" x14ac:dyDescent="0.3">
      <c r="A170" s="6" t="s">
        <v>873</v>
      </c>
      <c r="B170" s="20">
        <v>1125</v>
      </c>
    </row>
    <row r="171" spans="1:2" x14ac:dyDescent="0.3">
      <c r="A171" s="6" t="s">
        <v>873</v>
      </c>
      <c r="B171" s="23">
        <v>1126</v>
      </c>
    </row>
    <row r="172" spans="1:2" x14ac:dyDescent="0.3">
      <c r="A172" s="6" t="s">
        <v>873</v>
      </c>
      <c r="B172" s="19">
        <v>1208</v>
      </c>
    </row>
    <row r="173" spans="1:2" x14ac:dyDescent="0.3">
      <c r="A173" s="6" t="s">
        <v>873</v>
      </c>
      <c r="B173" s="19">
        <v>1215</v>
      </c>
    </row>
    <row r="174" spans="1:2" x14ac:dyDescent="0.3">
      <c r="A174" s="6" t="s">
        <v>873</v>
      </c>
      <c r="B174" s="24">
        <v>1227</v>
      </c>
    </row>
    <row r="175" spans="1:2" x14ac:dyDescent="0.3">
      <c r="A175" s="6" t="s">
        <v>873</v>
      </c>
      <c r="B175" s="20">
        <v>1257</v>
      </c>
    </row>
    <row r="176" spans="1:2" x14ac:dyDescent="0.3">
      <c r="A176" s="6" t="s">
        <v>873</v>
      </c>
      <c r="B176" s="23">
        <v>1285</v>
      </c>
    </row>
    <row r="177" spans="1:2" x14ac:dyDescent="0.3">
      <c r="A177" s="6" t="s">
        <v>873</v>
      </c>
      <c r="B177" s="19">
        <v>1387</v>
      </c>
    </row>
    <row r="178" spans="1:2" x14ac:dyDescent="0.3">
      <c r="A178" s="6" t="s">
        <v>873</v>
      </c>
      <c r="B178" s="24">
        <v>1397</v>
      </c>
    </row>
    <row r="179" spans="1:2" x14ac:dyDescent="0.3">
      <c r="A179" s="6" t="s">
        <v>873</v>
      </c>
      <c r="B179" s="20">
        <v>1420</v>
      </c>
    </row>
    <row r="180" spans="1:2" x14ac:dyDescent="0.3">
      <c r="A180" s="6" t="s">
        <v>873</v>
      </c>
      <c r="B180" s="20">
        <v>1447</v>
      </c>
    </row>
    <row r="181" spans="1:2" x14ac:dyDescent="0.3">
      <c r="A181" s="6" t="s">
        <v>873</v>
      </c>
      <c r="B181" s="19">
        <v>1473</v>
      </c>
    </row>
    <row r="182" spans="1:2" x14ac:dyDescent="0.3">
      <c r="A182" s="6" t="s">
        <v>873</v>
      </c>
      <c r="B182" s="23">
        <v>1524</v>
      </c>
    </row>
    <row r="183" spans="1:2" x14ac:dyDescent="0.3">
      <c r="A183" s="6" t="s">
        <v>873</v>
      </c>
      <c r="B183" s="23">
        <v>1586</v>
      </c>
    </row>
    <row r="184" spans="1:2" x14ac:dyDescent="0.3">
      <c r="A184" s="6" t="s">
        <v>873</v>
      </c>
      <c r="B184" s="19">
        <v>1624</v>
      </c>
    </row>
    <row r="185" spans="1:2" x14ac:dyDescent="0.3">
      <c r="A185" s="6" t="s">
        <v>873</v>
      </c>
      <c r="B185" s="20">
        <v>1637</v>
      </c>
    </row>
    <row r="186" spans="1:2" x14ac:dyDescent="0.3">
      <c r="A186" s="6" t="s">
        <v>873</v>
      </c>
      <c r="B186" s="6">
        <v>1663</v>
      </c>
    </row>
    <row r="187" spans="1:2" x14ac:dyDescent="0.3">
      <c r="A187" s="6" t="s">
        <v>873</v>
      </c>
      <c r="B187" s="23">
        <v>1716</v>
      </c>
    </row>
    <row r="188" spans="1:2" x14ac:dyDescent="0.3">
      <c r="A188" s="6" t="s">
        <v>873</v>
      </c>
      <c r="B188" s="8">
        <v>1865</v>
      </c>
    </row>
    <row r="189" spans="1:2" x14ac:dyDescent="0.3">
      <c r="A189" s="6" t="s">
        <v>873</v>
      </c>
      <c r="B189" s="20">
        <v>1960</v>
      </c>
    </row>
    <row r="190" spans="1:2" x14ac:dyDescent="0.3">
      <c r="A190" s="6" t="s">
        <v>873</v>
      </c>
      <c r="B190" s="19">
        <v>2054</v>
      </c>
    </row>
    <row r="191" spans="1:2" x14ac:dyDescent="0.3">
      <c r="A191" s="6" t="s">
        <v>873</v>
      </c>
      <c r="B191" s="6">
        <v>2072</v>
      </c>
    </row>
    <row r="192" spans="1:2" x14ac:dyDescent="0.3">
      <c r="A192" s="6" t="s">
        <v>873</v>
      </c>
      <c r="B192" s="20">
        <v>2142</v>
      </c>
    </row>
    <row r="193" spans="1:2" x14ac:dyDescent="0.3">
      <c r="A193" s="6" t="s">
        <v>873</v>
      </c>
      <c r="B193" s="20">
        <v>2555</v>
      </c>
    </row>
    <row r="194" spans="1:2" x14ac:dyDescent="0.3">
      <c r="A194" s="6" t="s">
        <v>873</v>
      </c>
      <c r="B194" s="8">
        <v>2987</v>
      </c>
    </row>
    <row r="195" spans="1:2" x14ac:dyDescent="0.3">
      <c r="A195" s="6" t="s">
        <v>873</v>
      </c>
      <c r="B195" s="19">
        <v>3023</v>
      </c>
    </row>
    <row r="196" spans="1:2" x14ac:dyDescent="0.3">
      <c r="A196" s="6" t="s">
        <v>873</v>
      </c>
      <c r="B196" s="20">
        <v>3170</v>
      </c>
    </row>
    <row r="197" spans="1:2" x14ac:dyDescent="0.3">
      <c r="A197" s="33"/>
    </row>
    <row r="198" spans="1:2" x14ac:dyDescent="0.3">
      <c r="A198" s="33"/>
    </row>
    <row r="199" spans="1:2" x14ac:dyDescent="0.3">
      <c r="A199" s="33"/>
    </row>
    <row r="200" spans="1:2" x14ac:dyDescent="0.3">
      <c r="A200" s="33"/>
    </row>
    <row r="201" spans="1:2" x14ac:dyDescent="0.3">
      <c r="A201" s="33"/>
    </row>
    <row r="202" spans="1:2" x14ac:dyDescent="0.3">
      <c r="A202" s="33"/>
    </row>
    <row r="203" spans="1:2" ht="15" customHeight="1" x14ac:dyDescent="0.3">
      <c r="A203" s="33"/>
    </row>
    <row r="204" spans="1:2" x14ac:dyDescent="0.3">
      <c r="A204" s="33"/>
    </row>
    <row r="205" spans="1:2" x14ac:dyDescent="0.3">
      <c r="A205" s="33"/>
    </row>
    <row r="206" spans="1:2" x14ac:dyDescent="0.3">
      <c r="A206" s="33"/>
    </row>
    <row r="207" spans="1:2" x14ac:dyDescent="0.3">
      <c r="A207" s="33"/>
    </row>
    <row r="208" spans="1:2" x14ac:dyDescent="0.3">
      <c r="A208" s="33"/>
    </row>
    <row r="209" spans="1:1" x14ac:dyDescent="0.3">
      <c r="A209" s="33"/>
    </row>
    <row r="210" spans="1:1" x14ac:dyDescent="0.3">
      <c r="A210" s="33"/>
    </row>
    <row r="211" spans="1:1" x14ac:dyDescent="0.3">
      <c r="A211" s="34"/>
    </row>
    <row r="212" spans="1:1" x14ac:dyDescent="0.3">
      <c r="A212" s="34"/>
    </row>
    <row r="213" spans="1:1" x14ac:dyDescent="0.3">
      <c r="A213" s="34"/>
    </row>
    <row r="214" spans="1:1" x14ac:dyDescent="0.3">
      <c r="A214" s="34"/>
    </row>
    <row r="215" spans="1:1" x14ac:dyDescent="0.3">
      <c r="A215" s="34"/>
    </row>
    <row r="216" spans="1:1" x14ac:dyDescent="0.3">
      <c r="A216" s="34"/>
    </row>
    <row r="217" spans="1:1" x14ac:dyDescent="0.3">
      <c r="A217" s="34"/>
    </row>
    <row r="218" spans="1:1" x14ac:dyDescent="0.3">
      <c r="A218" s="29"/>
    </row>
    <row r="219" spans="1:1" x14ac:dyDescent="0.3">
      <c r="A219" s="29"/>
    </row>
    <row r="220" spans="1:1" x14ac:dyDescent="0.3">
      <c r="A220" s="36"/>
    </row>
    <row r="221" spans="1:1" ht="12.75" customHeight="1" x14ac:dyDescent="0.35">
      <c r="A221" s="38"/>
    </row>
    <row r="222" spans="1:1" x14ac:dyDescent="0.3">
      <c r="A222" s="32"/>
    </row>
    <row r="223" spans="1:1" x14ac:dyDescent="0.3">
      <c r="A223" s="36"/>
    </row>
    <row r="224" spans="1:1" x14ac:dyDescent="0.3">
      <c r="A224" s="32"/>
    </row>
    <row r="226" spans="1:1" x14ac:dyDescent="0.3">
      <c r="A226" s="32"/>
    </row>
    <row r="227" spans="1:1" x14ac:dyDescent="0.3">
      <c r="A227" s="36"/>
    </row>
    <row r="228" spans="1:1" x14ac:dyDescent="0.3">
      <c r="A228" s="32"/>
    </row>
    <row r="285" spans="1:1" x14ac:dyDescent="0.3">
      <c r="A285" s="29"/>
    </row>
  </sheetData>
  <pageMargins left="0.7" right="0.7" top="0.75" bottom="0.75" header="0.3" footer="0.3"/>
  <pageSetup paperSize="9" scale="85" orientation="landscape" r:id="rId3"/>
  <colBreaks count="1" manualBreakCount="1">
    <brk id="14" max="1048575" man="1"/>
  </colBrea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5046-5C33-4096-B2F9-33AE4402B176}">
  <sheetPr>
    <tabColor rgb="FFFF0000"/>
  </sheetPr>
  <dimension ref="A1:Q196"/>
  <sheetViews>
    <sheetView view="pageBreakPreview" zoomScale="60" zoomScaleNormal="100" workbookViewId="0">
      <selection activeCell="N9" sqref="N9"/>
    </sheetView>
  </sheetViews>
  <sheetFormatPr defaultRowHeight="13" x14ac:dyDescent="0.3"/>
  <cols>
    <col min="8" max="8" width="12.296875" bestFit="1" customWidth="1"/>
    <col min="9" max="9" width="12.296875" customWidth="1"/>
    <col min="14" max="14" width="12" bestFit="1" customWidth="1"/>
    <col min="15" max="15" width="5.69921875" bestFit="1" customWidth="1"/>
    <col min="16" max="16" width="11.296875" bestFit="1" customWidth="1"/>
    <col min="17" max="17" width="10.09765625" bestFit="1" customWidth="1"/>
  </cols>
  <sheetData>
    <row r="1" spans="1:17" ht="52" x14ac:dyDescent="0.3">
      <c r="A1" s="3" t="s">
        <v>273</v>
      </c>
      <c r="B1" s="2" t="s">
        <v>9</v>
      </c>
      <c r="C1" s="2" t="s">
        <v>10</v>
      </c>
      <c r="D1" t="s">
        <v>266</v>
      </c>
      <c r="F1" t="s">
        <v>266</v>
      </c>
      <c r="N1" s="175" t="s">
        <v>866</v>
      </c>
      <c r="O1" t="s">
        <v>887</v>
      </c>
      <c r="P1" t="s">
        <v>886</v>
      </c>
      <c r="Q1" t="s">
        <v>880</v>
      </c>
    </row>
    <row r="2" spans="1:17" ht="14.5" x14ac:dyDescent="0.35">
      <c r="A2" s="6" t="s">
        <v>279</v>
      </c>
      <c r="B2" s="6">
        <v>0</v>
      </c>
      <c r="C2" s="6">
        <v>0</v>
      </c>
      <c r="D2">
        <f t="shared" ref="D2:D33" si="0">B2+C2</f>
        <v>0</v>
      </c>
      <c r="F2">
        <v>0</v>
      </c>
      <c r="N2" s="232" t="s">
        <v>279</v>
      </c>
      <c r="O2" s="233">
        <v>89</v>
      </c>
      <c r="P2" s="234">
        <v>0.4564102564102564</v>
      </c>
      <c r="Q2" s="234">
        <v>0.4564102564102564</v>
      </c>
    </row>
    <row r="3" spans="1:17" ht="14.5" x14ac:dyDescent="0.35">
      <c r="A3" s="6" t="s">
        <v>279</v>
      </c>
      <c r="B3" s="6">
        <v>0</v>
      </c>
      <c r="C3" s="6">
        <v>0</v>
      </c>
      <c r="D3">
        <f t="shared" si="0"/>
        <v>0</v>
      </c>
      <c r="F3">
        <v>0</v>
      </c>
      <c r="N3" s="232" t="s">
        <v>884</v>
      </c>
      <c r="O3" s="233">
        <v>46</v>
      </c>
      <c r="P3" s="234">
        <v>0.23589743589743589</v>
      </c>
      <c r="Q3" s="234">
        <v>0.69230769230769229</v>
      </c>
    </row>
    <row r="4" spans="1:17" ht="14.5" x14ac:dyDescent="0.35">
      <c r="A4" s="6" t="s">
        <v>279</v>
      </c>
      <c r="B4" s="6">
        <v>0</v>
      </c>
      <c r="C4" s="6">
        <v>0</v>
      </c>
      <c r="D4">
        <f t="shared" si="0"/>
        <v>0</v>
      </c>
      <c r="F4">
        <v>0</v>
      </c>
      <c r="N4" s="232" t="s">
        <v>328</v>
      </c>
      <c r="O4" s="233">
        <v>31</v>
      </c>
      <c r="P4" s="234">
        <v>0.15897435897435896</v>
      </c>
      <c r="Q4" s="234">
        <v>0.85128205128205126</v>
      </c>
    </row>
    <row r="5" spans="1:17" ht="14.5" x14ac:dyDescent="0.35">
      <c r="A5" s="6" t="s">
        <v>279</v>
      </c>
      <c r="B5" s="6">
        <v>0</v>
      </c>
      <c r="C5" s="6">
        <v>0</v>
      </c>
      <c r="D5">
        <f t="shared" si="0"/>
        <v>0</v>
      </c>
      <c r="F5">
        <v>0</v>
      </c>
      <c r="N5" s="232" t="s">
        <v>885</v>
      </c>
      <c r="O5" s="233">
        <v>29</v>
      </c>
      <c r="P5" s="234">
        <v>0.14871794871794872</v>
      </c>
      <c r="Q5" s="234">
        <v>1</v>
      </c>
    </row>
    <row r="6" spans="1:17" ht="15.5" x14ac:dyDescent="0.35">
      <c r="A6" s="6" t="s">
        <v>279</v>
      </c>
      <c r="B6" s="6">
        <v>0</v>
      </c>
      <c r="C6" s="6">
        <v>0</v>
      </c>
      <c r="D6">
        <f t="shared" si="0"/>
        <v>0</v>
      </c>
      <c r="F6">
        <v>0</v>
      </c>
      <c r="N6" s="235" t="s">
        <v>867</v>
      </c>
      <c r="O6" s="236">
        <v>195</v>
      </c>
      <c r="P6" s="237">
        <v>1</v>
      </c>
      <c r="Q6" s="237"/>
    </row>
    <row r="7" spans="1:17" x14ac:dyDescent="0.3">
      <c r="A7" s="6" t="s">
        <v>279</v>
      </c>
      <c r="B7" s="6">
        <v>0</v>
      </c>
      <c r="C7" s="6">
        <v>0</v>
      </c>
      <c r="D7">
        <f t="shared" si="0"/>
        <v>0</v>
      </c>
      <c r="F7">
        <v>0</v>
      </c>
    </row>
    <row r="8" spans="1:17" x14ac:dyDescent="0.3">
      <c r="A8" s="6" t="s">
        <v>279</v>
      </c>
      <c r="B8" s="6">
        <v>0</v>
      </c>
      <c r="C8" s="6">
        <v>0</v>
      </c>
      <c r="D8">
        <f t="shared" si="0"/>
        <v>0</v>
      </c>
      <c r="F8">
        <v>0</v>
      </c>
    </row>
    <row r="9" spans="1:17" x14ac:dyDescent="0.3">
      <c r="A9" s="6" t="s">
        <v>279</v>
      </c>
      <c r="B9" s="6">
        <v>0</v>
      </c>
      <c r="C9" s="6">
        <v>0</v>
      </c>
      <c r="D9">
        <f t="shared" si="0"/>
        <v>0</v>
      </c>
      <c r="F9">
        <v>0</v>
      </c>
    </row>
    <row r="10" spans="1:17" x14ac:dyDescent="0.3">
      <c r="A10" s="6" t="s">
        <v>279</v>
      </c>
      <c r="B10" s="6">
        <v>0</v>
      </c>
      <c r="C10" s="6">
        <v>0</v>
      </c>
      <c r="D10">
        <f t="shared" si="0"/>
        <v>0</v>
      </c>
      <c r="F10">
        <v>0</v>
      </c>
    </row>
    <row r="11" spans="1:17" x14ac:dyDescent="0.3">
      <c r="A11" s="6" t="s">
        <v>279</v>
      </c>
      <c r="B11" s="6">
        <v>0</v>
      </c>
      <c r="C11" s="6">
        <v>0</v>
      </c>
      <c r="D11">
        <f t="shared" si="0"/>
        <v>0</v>
      </c>
      <c r="F11">
        <v>0</v>
      </c>
    </row>
    <row r="12" spans="1:17" x14ac:dyDescent="0.3">
      <c r="A12" s="6" t="s">
        <v>279</v>
      </c>
      <c r="B12" s="6">
        <v>0</v>
      </c>
      <c r="C12" s="6">
        <v>0</v>
      </c>
      <c r="D12">
        <f t="shared" si="0"/>
        <v>0</v>
      </c>
      <c r="F12">
        <v>0</v>
      </c>
    </row>
    <row r="13" spans="1:17" x14ac:dyDescent="0.3">
      <c r="A13" s="6" t="s">
        <v>279</v>
      </c>
      <c r="B13" s="6">
        <v>0</v>
      </c>
      <c r="C13" s="6">
        <v>0</v>
      </c>
      <c r="D13">
        <f t="shared" si="0"/>
        <v>0</v>
      </c>
      <c r="F13">
        <v>0</v>
      </c>
    </row>
    <row r="14" spans="1:17" x14ac:dyDescent="0.3">
      <c r="A14" s="6" t="s">
        <v>279</v>
      </c>
      <c r="B14" s="6">
        <v>0</v>
      </c>
      <c r="C14" s="6">
        <v>0</v>
      </c>
      <c r="D14">
        <f t="shared" si="0"/>
        <v>0</v>
      </c>
      <c r="F14">
        <v>0</v>
      </c>
    </row>
    <row r="15" spans="1:17" x14ac:dyDescent="0.3">
      <c r="A15" s="6" t="s">
        <v>279</v>
      </c>
      <c r="B15" s="6">
        <v>0</v>
      </c>
      <c r="C15" s="6">
        <v>0</v>
      </c>
      <c r="D15">
        <f t="shared" si="0"/>
        <v>0</v>
      </c>
      <c r="F15">
        <v>0</v>
      </c>
    </row>
    <row r="16" spans="1:17" x14ac:dyDescent="0.3">
      <c r="A16" s="6" t="s">
        <v>279</v>
      </c>
      <c r="B16" s="6">
        <v>0</v>
      </c>
      <c r="C16" s="6">
        <v>0</v>
      </c>
      <c r="D16">
        <f t="shared" si="0"/>
        <v>0</v>
      </c>
      <c r="F16">
        <v>0</v>
      </c>
    </row>
    <row r="17" spans="1:6" x14ac:dyDescent="0.3">
      <c r="A17" s="6" t="s">
        <v>279</v>
      </c>
      <c r="B17" s="6">
        <v>0</v>
      </c>
      <c r="C17" s="6">
        <v>0</v>
      </c>
      <c r="D17">
        <f t="shared" si="0"/>
        <v>0</v>
      </c>
      <c r="F17">
        <v>0</v>
      </c>
    </row>
    <row r="18" spans="1:6" x14ac:dyDescent="0.3">
      <c r="A18" s="6" t="s">
        <v>279</v>
      </c>
      <c r="B18" s="6">
        <v>0</v>
      </c>
      <c r="C18" s="6">
        <v>0</v>
      </c>
      <c r="D18">
        <f t="shared" si="0"/>
        <v>0</v>
      </c>
      <c r="F18">
        <v>0</v>
      </c>
    </row>
    <row r="19" spans="1:6" x14ac:dyDescent="0.3">
      <c r="A19" s="6" t="s">
        <v>279</v>
      </c>
      <c r="B19" s="6">
        <v>0</v>
      </c>
      <c r="C19" s="6">
        <v>0</v>
      </c>
      <c r="D19">
        <f t="shared" si="0"/>
        <v>0</v>
      </c>
      <c r="F19">
        <v>0</v>
      </c>
    </row>
    <row r="20" spans="1:6" x14ac:dyDescent="0.3">
      <c r="A20" s="6" t="s">
        <v>279</v>
      </c>
      <c r="B20" s="6">
        <v>0</v>
      </c>
      <c r="C20" s="6">
        <v>0</v>
      </c>
      <c r="D20">
        <f t="shared" si="0"/>
        <v>0</v>
      </c>
      <c r="F20">
        <v>0</v>
      </c>
    </row>
    <row r="21" spans="1:6" x14ac:dyDescent="0.3">
      <c r="A21" s="6" t="s">
        <v>279</v>
      </c>
      <c r="B21" s="6">
        <v>0</v>
      </c>
      <c r="C21" s="6">
        <v>0</v>
      </c>
      <c r="D21">
        <f t="shared" si="0"/>
        <v>0</v>
      </c>
      <c r="F21">
        <v>0</v>
      </c>
    </row>
    <row r="22" spans="1:6" x14ac:dyDescent="0.3">
      <c r="A22" s="6" t="s">
        <v>279</v>
      </c>
      <c r="B22" s="6">
        <v>0</v>
      </c>
      <c r="C22" s="6">
        <v>0</v>
      </c>
      <c r="D22">
        <f t="shared" si="0"/>
        <v>0</v>
      </c>
      <c r="F22">
        <v>0</v>
      </c>
    </row>
    <row r="23" spans="1:6" x14ac:dyDescent="0.3">
      <c r="A23" s="6" t="s">
        <v>279</v>
      </c>
      <c r="B23" s="6">
        <v>0</v>
      </c>
      <c r="C23" s="6">
        <v>0</v>
      </c>
      <c r="D23">
        <f t="shared" si="0"/>
        <v>0</v>
      </c>
      <c r="F23">
        <v>0</v>
      </c>
    </row>
    <row r="24" spans="1:6" x14ac:dyDescent="0.3">
      <c r="A24" s="6" t="s">
        <v>279</v>
      </c>
      <c r="B24" s="6">
        <v>0</v>
      </c>
      <c r="C24" s="6">
        <v>0</v>
      </c>
      <c r="D24">
        <f t="shared" si="0"/>
        <v>0</v>
      </c>
      <c r="F24">
        <v>0</v>
      </c>
    </row>
    <row r="25" spans="1:6" x14ac:dyDescent="0.3">
      <c r="A25" s="6" t="s">
        <v>279</v>
      </c>
      <c r="B25" s="6">
        <v>0</v>
      </c>
      <c r="C25" s="6">
        <v>0</v>
      </c>
      <c r="D25">
        <f t="shared" si="0"/>
        <v>0</v>
      </c>
      <c r="F25">
        <v>0</v>
      </c>
    </row>
    <row r="26" spans="1:6" x14ac:dyDescent="0.3">
      <c r="A26" s="6" t="s">
        <v>279</v>
      </c>
      <c r="B26" s="6">
        <v>0</v>
      </c>
      <c r="C26" s="6">
        <v>0</v>
      </c>
      <c r="D26">
        <f t="shared" si="0"/>
        <v>0</v>
      </c>
      <c r="F26">
        <v>0</v>
      </c>
    </row>
    <row r="27" spans="1:6" x14ac:dyDescent="0.3">
      <c r="A27" s="6" t="s">
        <v>279</v>
      </c>
      <c r="B27" s="6">
        <v>0</v>
      </c>
      <c r="C27" s="6">
        <v>0</v>
      </c>
      <c r="D27">
        <f t="shared" si="0"/>
        <v>0</v>
      </c>
      <c r="F27">
        <v>0</v>
      </c>
    </row>
    <row r="28" spans="1:6" x14ac:dyDescent="0.3">
      <c r="A28" s="6" t="s">
        <v>279</v>
      </c>
      <c r="B28" s="6">
        <v>0</v>
      </c>
      <c r="C28" s="6">
        <v>0</v>
      </c>
      <c r="D28">
        <f t="shared" si="0"/>
        <v>0</v>
      </c>
      <c r="F28">
        <v>0</v>
      </c>
    </row>
    <row r="29" spans="1:6" x14ac:dyDescent="0.3">
      <c r="A29" s="6" t="s">
        <v>279</v>
      </c>
      <c r="B29" s="6">
        <v>0</v>
      </c>
      <c r="C29" s="6">
        <v>0</v>
      </c>
      <c r="D29">
        <f t="shared" si="0"/>
        <v>0</v>
      </c>
      <c r="F29">
        <v>0</v>
      </c>
    </row>
    <row r="30" spans="1:6" x14ac:dyDescent="0.3">
      <c r="A30" s="6" t="s">
        <v>279</v>
      </c>
      <c r="B30" s="6">
        <v>0</v>
      </c>
      <c r="C30" s="6">
        <v>0</v>
      </c>
      <c r="D30">
        <f t="shared" si="0"/>
        <v>0</v>
      </c>
      <c r="F30">
        <v>0</v>
      </c>
    </row>
    <row r="31" spans="1:6" x14ac:dyDescent="0.3">
      <c r="A31" s="6" t="s">
        <v>279</v>
      </c>
      <c r="B31" s="6">
        <v>0</v>
      </c>
      <c r="C31" s="6">
        <v>0</v>
      </c>
      <c r="D31">
        <f t="shared" si="0"/>
        <v>0</v>
      </c>
      <c r="F31">
        <v>0</v>
      </c>
    </row>
    <row r="32" spans="1:6" x14ac:dyDescent="0.3">
      <c r="A32" s="6" t="s">
        <v>279</v>
      </c>
      <c r="B32" s="6">
        <v>0</v>
      </c>
      <c r="C32" s="6">
        <v>0</v>
      </c>
      <c r="D32">
        <f t="shared" si="0"/>
        <v>0</v>
      </c>
      <c r="F32">
        <v>0</v>
      </c>
    </row>
    <row r="33" spans="1:6" x14ac:dyDescent="0.3">
      <c r="A33" s="6" t="s">
        <v>279</v>
      </c>
      <c r="B33" s="6">
        <v>0</v>
      </c>
      <c r="C33" s="6">
        <v>0</v>
      </c>
      <c r="D33">
        <f t="shared" si="0"/>
        <v>0</v>
      </c>
      <c r="F33">
        <v>0</v>
      </c>
    </row>
    <row r="34" spans="1:6" x14ac:dyDescent="0.3">
      <c r="A34" s="6" t="s">
        <v>279</v>
      </c>
      <c r="B34" s="6">
        <v>0</v>
      </c>
      <c r="C34" s="6">
        <v>0</v>
      </c>
      <c r="D34">
        <f t="shared" ref="D34:D65" si="1">B34+C34</f>
        <v>0</v>
      </c>
      <c r="F34">
        <v>0</v>
      </c>
    </row>
    <row r="35" spans="1:6" x14ac:dyDescent="0.3">
      <c r="A35" s="6" t="s">
        <v>279</v>
      </c>
      <c r="B35" s="6">
        <v>0</v>
      </c>
      <c r="C35" s="6">
        <v>0</v>
      </c>
      <c r="D35">
        <f t="shared" si="1"/>
        <v>0</v>
      </c>
      <c r="F35">
        <v>0</v>
      </c>
    </row>
    <row r="36" spans="1:6" x14ac:dyDescent="0.3">
      <c r="A36" s="6" t="s">
        <v>279</v>
      </c>
      <c r="B36" s="8">
        <v>0</v>
      </c>
      <c r="C36" s="8">
        <v>0</v>
      </c>
      <c r="D36">
        <f t="shared" si="1"/>
        <v>0</v>
      </c>
      <c r="F36">
        <v>0</v>
      </c>
    </row>
    <row r="37" spans="1:6" x14ac:dyDescent="0.3">
      <c r="A37" s="6" t="s">
        <v>279</v>
      </c>
      <c r="B37" s="8">
        <v>0</v>
      </c>
      <c r="C37" s="8">
        <v>0</v>
      </c>
      <c r="D37">
        <f t="shared" si="1"/>
        <v>0</v>
      </c>
      <c r="F37">
        <v>0</v>
      </c>
    </row>
    <row r="38" spans="1:6" x14ac:dyDescent="0.3">
      <c r="A38" s="6" t="s">
        <v>279</v>
      </c>
      <c r="B38" s="8">
        <v>0</v>
      </c>
      <c r="C38" s="8">
        <v>0</v>
      </c>
      <c r="D38">
        <f t="shared" si="1"/>
        <v>0</v>
      </c>
      <c r="F38">
        <v>0</v>
      </c>
    </row>
    <row r="39" spans="1:6" x14ac:dyDescent="0.3">
      <c r="A39" s="6" t="s">
        <v>279</v>
      </c>
      <c r="B39" s="8">
        <v>0</v>
      </c>
      <c r="C39" s="8">
        <v>0</v>
      </c>
      <c r="D39">
        <f t="shared" si="1"/>
        <v>0</v>
      </c>
      <c r="F39">
        <v>0</v>
      </c>
    </row>
    <row r="40" spans="1:6" x14ac:dyDescent="0.3">
      <c r="A40" s="6" t="s">
        <v>279</v>
      </c>
      <c r="B40" s="8">
        <v>0</v>
      </c>
      <c r="C40" s="8">
        <v>0</v>
      </c>
      <c r="D40">
        <f t="shared" si="1"/>
        <v>0</v>
      </c>
      <c r="F40">
        <v>0</v>
      </c>
    </row>
    <row r="41" spans="1:6" x14ac:dyDescent="0.3">
      <c r="A41" s="6" t="s">
        <v>279</v>
      </c>
      <c r="B41" s="8">
        <v>0</v>
      </c>
      <c r="C41" s="8">
        <v>0</v>
      </c>
      <c r="D41">
        <f t="shared" si="1"/>
        <v>0</v>
      </c>
      <c r="F41">
        <v>0</v>
      </c>
    </row>
    <row r="42" spans="1:6" x14ac:dyDescent="0.3">
      <c r="A42" s="6" t="s">
        <v>279</v>
      </c>
      <c r="B42" s="8">
        <v>0</v>
      </c>
      <c r="C42" s="8">
        <v>0</v>
      </c>
      <c r="D42">
        <f t="shared" si="1"/>
        <v>0</v>
      </c>
      <c r="F42">
        <v>0</v>
      </c>
    </row>
    <row r="43" spans="1:6" x14ac:dyDescent="0.3">
      <c r="A43" s="6" t="s">
        <v>279</v>
      </c>
      <c r="B43" s="8">
        <v>0</v>
      </c>
      <c r="C43" s="8">
        <v>0</v>
      </c>
      <c r="D43">
        <f t="shared" si="1"/>
        <v>0</v>
      </c>
      <c r="F43">
        <v>0</v>
      </c>
    </row>
    <row r="44" spans="1:6" x14ac:dyDescent="0.3">
      <c r="A44" s="6" t="s">
        <v>279</v>
      </c>
      <c r="B44" s="8">
        <v>0</v>
      </c>
      <c r="C44" s="8">
        <v>0</v>
      </c>
      <c r="D44">
        <f t="shared" si="1"/>
        <v>0</v>
      </c>
      <c r="F44">
        <v>0</v>
      </c>
    </row>
    <row r="45" spans="1:6" x14ac:dyDescent="0.3">
      <c r="A45" s="6" t="s">
        <v>279</v>
      </c>
      <c r="B45" s="8">
        <v>0</v>
      </c>
      <c r="C45" s="8">
        <v>0</v>
      </c>
      <c r="D45">
        <f t="shared" si="1"/>
        <v>0</v>
      </c>
      <c r="F45">
        <v>0</v>
      </c>
    </row>
    <row r="46" spans="1:6" x14ac:dyDescent="0.3">
      <c r="A46" s="6" t="s">
        <v>279</v>
      </c>
      <c r="B46" s="8">
        <v>0</v>
      </c>
      <c r="C46" s="8">
        <v>0</v>
      </c>
      <c r="D46">
        <f t="shared" si="1"/>
        <v>0</v>
      </c>
      <c r="F46">
        <v>0</v>
      </c>
    </row>
    <row r="47" spans="1:6" x14ac:dyDescent="0.3">
      <c r="A47" s="6" t="s">
        <v>279</v>
      </c>
      <c r="B47" s="8">
        <v>0</v>
      </c>
      <c r="C47" s="8">
        <v>0</v>
      </c>
      <c r="D47">
        <f t="shared" si="1"/>
        <v>0</v>
      </c>
      <c r="F47">
        <v>0</v>
      </c>
    </row>
    <row r="48" spans="1:6" x14ac:dyDescent="0.3">
      <c r="A48" s="6" t="s">
        <v>279</v>
      </c>
      <c r="B48" s="8">
        <v>0</v>
      </c>
      <c r="C48" s="8">
        <v>0</v>
      </c>
      <c r="D48">
        <f t="shared" si="1"/>
        <v>0</v>
      </c>
      <c r="F48">
        <v>0</v>
      </c>
    </row>
    <row r="49" spans="1:6" x14ac:dyDescent="0.3">
      <c r="A49" s="6" t="s">
        <v>279</v>
      </c>
      <c r="B49" s="8">
        <v>0</v>
      </c>
      <c r="C49" s="8">
        <v>0</v>
      </c>
      <c r="D49">
        <f t="shared" si="1"/>
        <v>0</v>
      </c>
      <c r="F49">
        <v>0</v>
      </c>
    </row>
    <row r="50" spans="1:6" x14ac:dyDescent="0.3">
      <c r="A50" s="6" t="s">
        <v>279</v>
      </c>
      <c r="B50" s="8">
        <v>0</v>
      </c>
      <c r="C50" s="8">
        <v>0</v>
      </c>
      <c r="D50">
        <f t="shared" si="1"/>
        <v>0</v>
      </c>
      <c r="F50">
        <v>0</v>
      </c>
    </row>
    <row r="51" spans="1:6" x14ac:dyDescent="0.3">
      <c r="A51" s="6" t="s">
        <v>279</v>
      </c>
      <c r="B51" s="8">
        <v>0</v>
      </c>
      <c r="C51" s="8">
        <v>0</v>
      </c>
      <c r="D51">
        <f t="shared" si="1"/>
        <v>0</v>
      </c>
      <c r="F51">
        <v>0</v>
      </c>
    </row>
    <row r="52" spans="1:6" x14ac:dyDescent="0.3">
      <c r="A52" s="6" t="s">
        <v>279</v>
      </c>
      <c r="B52" s="8">
        <v>0</v>
      </c>
      <c r="C52" s="8">
        <v>0</v>
      </c>
      <c r="D52">
        <f t="shared" si="1"/>
        <v>0</v>
      </c>
      <c r="F52">
        <v>0</v>
      </c>
    </row>
    <row r="53" spans="1:6" x14ac:dyDescent="0.3">
      <c r="A53" s="6" t="s">
        <v>279</v>
      </c>
      <c r="B53" s="8">
        <v>0</v>
      </c>
      <c r="C53" s="8">
        <v>0</v>
      </c>
      <c r="D53">
        <f t="shared" si="1"/>
        <v>0</v>
      </c>
      <c r="F53">
        <v>0</v>
      </c>
    </row>
    <row r="54" spans="1:6" x14ac:dyDescent="0.3">
      <c r="A54" s="6" t="s">
        <v>279</v>
      </c>
      <c r="B54" s="8">
        <v>0</v>
      </c>
      <c r="C54" s="8">
        <v>0</v>
      </c>
      <c r="D54">
        <f t="shared" si="1"/>
        <v>0</v>
      </c>
      <c r="F54">
        <v>0</v>
      </c>
    </row>
    <row r="55" spans="1:6" x14ac:dyDescent="0.3">
      <c r="A55" s="6" t="s">
        <v>279</v>
      </c>
      <c r="B55" s="8">
        <v>0</v>
      </c>
      <c r="C55" s="8">
        <v>0</v>
      </c>
      <c r="D55">
        <f t="shared" si="1"/>
        <v>0</v>
      </c>
      <c r="F55">
        <v>0</v>
      </c>
    </row>
    <row r="56" spans="1:6" x14ac:dyDescent="0.3">
      <c r="A56" s="6" t="s">
        <v>279</v>
      </c>
      <c r="B56" s="8">
        <v>0</v>
      </c>
      <c r="C56" s="8">
        <v>0</v>
      </c>
      <c r="D56">
        <f t="shared" si="1"/>
        <v>0</v>
      </c>
      <c r="F56">
        <v>0</v>
      </c>
    </row>
    <row r="57" spans="1:6" x14ac:dyDescent="0.3">
      <c r="A57" s="6" t="s">
        <v>279</v>
      </c>
      <c r="B57" s="8">
        <v>0</v>
      </c>
      <c r="C57" s="8">
        <v>0</v>
      </c>
      <c r="D57">
        <f t="shared" si="1"/>
        <v>0</v>
      </c>
      <c r="F57">
        <v>0</v>
      </c>
    </row>
    <row r="58" spans="1:6" x14ac:dyDescent="0.3">
      <c r="A58" s="6" t="s">
        <v>279</v>
      </c>
      <c r="B58" s="8">
        <v>0</v>
      </c>
      <c r="C58" s="8">
        <v>0</v>
      </c>
      <c r="D58">
        <f t="shared" si="1"/>
        <v>0</v>
      </c>
      <c r="F58">
        <v>0</v>
      </c>
    </row>
    <row r="59" spans="1:6" x14ac:dyDescent="0.3">
      <c r="A59" s="6" t="s">
        <v>279</v>
      </c>
      <c r="B59" s="8">
        <v>0</v>
      </c>
      <c r="C59" s="8">
        <v>0</v>
      </c>
      <c r="D59">
        <f t="shared" si="1"/>
        <v>0</v>
      </c>
      <c r="F59">
        <v>0</v>
      </c>
    </row>
    <row r="60" spans="1:6" x14ac:dyDescent="0.3">
      <c r="A60" s="6" t="s">
        <v>279</v>
      </c>
      <c r="B60" s="8">
        <v>0</v>
      </c>
      <c r="C60" s="8">
        <v>0</v>
      </c>
      <c r="D60">
        <f t="shared" si="1"/>
        <v>0</v>
      </c>
      <c r="F60">
        <v>0</v>
      </c>
    </row>
    <row r="61" spans="1:6" x14ac:dyDescent="0.3">
      <c r="A61" s="6" t="s">
        <v>279</v>
      </c>
      <c r="B61" s="8">
        <v>0</v>
      </c>
      <c r="C61" s="8">
        <v>0</v>
      </c>
      <c r="D61">
        <f t="shared" si="1"/>
        <v>0</v>
      </c>
      <c r="F61">
        <v>0</v>
      </c>
    </row>
    <row r="62" spans="1:6" x14ac:dyDescent="0.3">
      <c r="A62" s="6" t="s">
        <v>279</v>
      </c>
      <c r="B62" s="8">
        <v>0</v>
      </c>
      <c r="C62" s="8">
        <v>0</v>
      </c>
      <c r="D62">
        <f t="shared" si="1"/>
        <v>0</v>
      </c>
      <c r="F62">
        <v>0</v>
      </c>
    </row>
    <row r="63" spans="1:6" x14ac:dyDescent="0.3">
      <c r="A63" s="6" t="s">
        <v>279</v>
      </c>
      <c r="B63" s="8">
        <v>0</v>
      </c>
      <c r="C63" s="8">
        <v>0</v>
      </c>
      <c r="D63">
        <f t="shared" si="1"/>
        <v>0</v>
      </c>
      <c r="F63">
        <v>0</v>
      </c>
    </row>
    <row r="64" spans="1:6" x14ac:dyDescent="0.3">
      <c r="A64" s="6" t="s">
        <v>279</v>
      </c>
      <c r="B64" s="8">
        <v>0</v>
      </c>
      <c r="C64" s="8">
        <v>0</v>
      </c>
      <c r="D64">
        <f t="shared" si="1"/>
        <v>0</v>
      </c>
      <c r="F64">
        <v>0</v>
      </c>
    </row>
    <row r="65" spans="1:6" x14ac:dyDescent="0.3">
      <c r="A65" s="6" t="s">
        <v>279</v>
      </c>
      <c r="B65" s="8">
        <v>0</v>
      </c>
      <c r="C65" s="8">
        <v>0</v>
      </c>
      <c r="D65">
        <f t="shared" si="1"/>
        <v>0</v>
      </c>
      <c r="F65">
        <v>0</v>
      </c>
    </row>
    <row r="66" spans="1:6" x14ac:dyDescent="0.3">
      <c r="A66" s="6" t="s">
        <v>279</v>
      </c>
      <c r="B66" s="8">
        <v>0</v>
      </c>
      <c r="C66" s="8">
        <v>0</v>
      </c>
      <c r="D66">
        <f t="shared" ref="D66:D97" si="2">B66+C66</f>
        <v>0</v>
      </c>
      <c r="F66">
        <v>0</v>
      </c>
    </row>
    <row r="67" spans="1:6" x14ac:dyDescent="0.3">
      <c r="A67" s="6" t="s">
        <v>279</v>
      </c>
      <c r="B67" s="8">
        <v>0</v>
      </c>
      <c r="C67" s="8">
        <v>0</v>
      </c>
      <c r="D67">
        <f t="shared" si="2"/>
        <v>0</v>
      </c>
      <c r="F67">
        <v>0</v>
      </c>
    </row>
    <row r="68" spans="1:6" x14ac:dyDescent="0.3">
      <c r="A68" s="6" t="s">
        <v>279</v>
      </c>
      <c r="B68" s="8">
        <v>0</v>
      </c>
      <c r="C68" s="8">
        <v>0</v>
      </c>
      <c r="D68">
        <f t="shared" si="2"/>
        <v>0</v>
      </c>
      <c r="F68">
        <v>0</v>
      </c>
    </row>
    <row r="69" spans="1:6" x14ac:dyDescent="0.3">
      <c r="A69" s="6" t="s">
        <v>279</v>
      </c>
      <c r="B69" s="8">
        <v>0</v>
      </c>
      <c r="C69" s="8">
        <v>0</v>
      </c>
      <c r="D69">
        <f t="shared" si="2"/>
        <v>0</v>
      </c>
      <c r="F69">
        <v>0</v>
      </c>
    </row>
    <row r="70" spans="1:6" x14ac:dyDescent="0.3">
      <c r="A70" s="6" t="s">
        <v>279</v>
      </c>
      <c r="B70" s="8">
        <v>0</v>
      </c>
      <c r="C70" s="8">
        <v>0</v>
      </c>
      <c r="D70">
        <f t="shared" si="2"/>
        <v>0</v>
      </c>
      <c r="F70">
        <v>0</v>
      </c>
    </row>
    <row r="71" spans="1:6" x14ac:dyDescent="0.3">
      <c r="A71" s="6" t="s">
        <v>279</v>
      </c>
      <c r="B71" s="8">
        <v>0</v>
      </c>
      <c r="C71" s="8">
        <v>0</v>
      </c>
      <c r="D71">
        <f t="shared" si="2"/>
        <v>0</v>
      </c>
      <c r="F71">
        <v>0</v>
      </c>
    </row>
    <row r="72" spans="1:6" x14ac:dyDescent="0.3">
      <c r="A72" s="6" t="s">
        <v>279</v>
      </c>
      <c r="B72" s="8">
        <v>0</v>
      </c>
      <c r="C72" s="8">
        <v>0</v>
      </c>
      <c r="D72">
        <f t="shared" si="2"/>
        <v>0</v>
      </c>
      <c r="F72">
        <v>0</v>
      </c>
    </row>
    <row r="73" spans="1:6" x14ac:dyDescent="0.3">
      <c r="A73" s="6" t="s">
        <v>279</v>
      </c>
      <c r="B73" s="8">
        <v>0</v>
      </c>
      <c r="C73" s="8">
        <v>0</v>
      </c>
      <c r="D73">
        <f t="shared" si="2"/>
        <v>0</v>
      </c>
      <c r="F73">
        <v>0</v>
      </c>
    </row>
    <row r="74" spans="1:6" x14ac:dyDescent="0.3">
      <c r="A74" s="6" t="s">
        <v>279</v>
      </c>
      <c r="B74" s="8">
        <v>0</v>
      </c>
      <c r="C74" s="8">
        <v>0</v>
      </c>
      <c r="D74">
        <f t="shared" si="2"/>
        <v>0</v>
      </c>
      <c r="F74">
        <v>0</v>
      </c>
    </row>
    <row r="75" spans="1:6" x14ac:dyDescent="0.3">
      <c r="A75" s="6" t="s">
        <v>279</v>
      </c>
      <c r="B75" s="8">
        <v>0</v>
      </c>
      <c r="C75" s="8">
        <v>0</v>
      </c>
      <c r="D75">
        <f t="shared" si="2"/>
        <v>0</v>
      </c>
      <c r="F75">
        <v>0</v>
      </c>
    </row>
    <row r="76" spans="1:6" x14ac:dyDescent="0.3">
      <c r="A76" s="6" t="s">
        <v>279</v>
      </c>
      <c r="B76" s="8">
        <v>0</v>
      </c>
      <c r="C76" s="8">
        <v>0</v>
      </c>
      <c r="D76">
        <f t="shared" si="2"/>
        <v>0</v>
      </c>
      <c r="F76">
        <v>0</v>
      </c>
    </row>
    <row r="77" spans="1:6" x14ac:dyDescent="0.3">
      <c r="A77" s="6" t="s">
        <v>279</v>
      </c>
      <c r="B77" s="8">
        <v>0</v>
      </c>
      <c r="C77" s="8">
        <v>0</v>
      </c>
      <c r="D77">
        <f t="shared" si="2"/>
        <v>0</v>
      </c>
      <c r="F77">
        <v>0</v>
      </c>
    </row>
    <row r="78" spans="1:6" x14ac:dyDescent="0.3">
      <c r="A78" s="6" t="s">
        <v>279</v>
      </c>
      <c r="B78" s="8">
        <v>0</v>
      </c>
      <c r="C78" s="8">
        <v>0</v>
      </c>
      <c r="D78">
        <f t="shared" si="2"/>
        <v>0</v>
      </c>
      <c r="F78">
        <v>0</v>
      </c>
    </row>
    <row r="79" spans="1:6" x14ac:dyDescent="0.3">
      <c r="A79" s="6" t="s">
        <v>279</v>
      </c>
      <c r="B79" s="8">
        <v>0</v>
      </c>
      <c r="C79" s="8">
        <v>0</v>
      </c>
      <c r="D79">
        <f t="shared" si="2"/>
        <v>0</v>
      </c>
      <c r="F79">
        <v>0</v>
      </c>
    </row>
    <row r="80" spans="1:6" x14ac:dyDescent="0.3">
      <c r="A80" s="6" t="s">
        <v>279</v>
      </c>
      <c r="B80" s="8">
        <v>0</v>
      </c>
      <c r="C80" s="8">
        <v>0</v>
      </c>
      <c r="D80">
        <f t="shared" si="2"/>
        <v>0</v>
      </c>
      <c r="F80">
        <v>0</v>
      </c>
    </row>
    <row r="81" spans="1:6" x14ac:dyDescent="0.3">
      <c r="A81" s="6" t="s">
        <v>279</v>
      </c>
      <c r="B81" s="8">
        <v>0</v>
      </c>
      <c r="C81" s="8">
        <v>0</v>
      </c>
      <c r="D81">
        <f t="shared" si="2"/>
        <v>0</v>
      </c>
      <c r="F81">
        <v>0</v>
      </c>
    </row>
    <row r="82" spans="1:6" x14ac:dyDescent="0.3">
      <c r="A82" s="6" t="s">
        <v>279</v>
      </c>
      <c r="B82" s="8">
        <v>0</v>
      </c>
      <c r="C82" s="8">
        <v>0</v>
      </c>
      <c r="D82">
        <f t="shared" si="2"/>
        <v>0</v>
      </c>
      <c r="F82">
        <v>0</v>
      </c>
    </row>
    <row r="83" spans="1:6" x14ac:dyDescent="0.3">
      <c r="A83" s="6" t="s">
        <v>279</v>
      </c>
      <c r="B83" s="24">
        <v>0</v>
      </c>
      <c r="C83" s="24">
        <v>0</v>
      </c>
      <c r="D83">
        <f t="shared" si="2"/>
        <v>0</v>
      </c>
      <c r="F83">
        <v>0</v>
      </c>
    </row>
    <row r="84" spans="1:6" x14ac:dyDescent="0.3">
      <c r="A84" s="6" t="s">
        <v>279</v>
      </c>
      <c r="B84" s="24">
        <v>0</v>
      </c>
      <c r="C84" s="24">
        <v>0</v>
      </c>
      <c r="D84">
        <f t="shared" si="2"/>
        <v>0</v>
      </c>
      <c r="F84">
        <v>0</v>
      </c>
    </row>
    <row r="85" spans="1:6" x14ac:dyDescent="0.3">
      <c r="A85" s="6" t="s">
        <v>279</v>
      </c>
      <c r="B85" s="24">
        <v>0</v>
      </c>
      <c r="C85" s="24">
        <v>0</v>
      </c>
      <c r="D85">
        <f t="shared" si="2"/>
        <v>0</v>
      </c>
      <c r="F85">
        <v>0</v>
      </c>
    </row>
    <row r="86" spans="1:6" x14ac:dyDescent="0.3">
      <c r="A86" s="6" t="s">
        <v>279</v>
      </c>
      <c r="B86" s="19">
        <v>0</v>
      </c>
      <c r="C86" s="19">
        <v>0</v>
      </c>
      <c r="D86">
        <f t="shared" si="2"/>
        <v>0</v>
      </c>
      <c r="F86">
        <v>0</v>
      </c>
    </row>
    <row r="87" spans="1:6" x14ac:dyDescent="0.3">
      <c r="A87" s="6" t="s">
        <v>279</v>
      </c>
      <c r="B87" s="19">
        <v>0</v>
      </c>
      <c r="C87" s="19">
        <v>0</v>
      </c>
      <c r="D87">
        <f t="shared" si="2"/>
        <v>0</v>
      </c>
      <c r="F87">
        <v>0</v>
      </c>
    </row>
    <row r="88" spans="1:6" x14ac:dyDescent="0.3">
      <c r="A88" s="6" t="s">
        <v>279</v>
      </c>
      <c r="B88" s="19">
        <v>0</v>
      </c>
      <c r="C88" s="19">
        <v>0</v>
      </c>
      <c r="D88">
        <f t="shared" si="2"/>
        <v>0</v>
      </c>
      <c r="F88">
        <v>0</v>
      </c>
    </row>
    <row r="89" spans="1:6" x14ac:dyDescent="0.3">
      <c r="A89" s="6" t="s">
        <v>279</v>
      </c>
      <c r="B89" s="23">
        <v>0</v>
      </c>
      <c r="C89" s="23">
        <v>0</v>
      </c>
      <c r="D89">
        <f t="shared" si="2"/>
        <v>0</v>
      </c>
      <c r="F89">
        <v>0</v>
      </c>
    </row>
    <row r="90" spans="1:6" x14ac:dyDescent="0.3">
      <c r="A90" s="6" t="s">
        <v>279</v>
      </c>
      <c r="B90" s="20">
        <v>0</v>
      </c>
      <c r="C90" s="20">
        <v>0</v>
      </c>
      <c r="D90">
        <f t="shared" si="2"/>
        <v>0</v>
      </c>
      <c r="F90">
        <v>0</v>
      </c>
    </row>
    <row r="91" spans="1:6" x14ac:dyDescent="0.3">
      <c r="A91" s="6" t="s">
        <v>884</v>
      </c>
      <c r="B91" s="8">
        <v>0</v>
      </c>
      <c r="C91" s="8">
        <v>1</v>
      </c>
      <c r="D91">
        <f t="shared" si="2"/>
        <v>1</v>
      </c>
      <c r="F91">
        <v>1</v>
      </c>
    </row>
    <row r="92" spans="1:6" x14ac:dyDescent="0.3">
      <c r="A92" s="6" t="s">
        <v>884</v>
      </c>
      <c r="B92" s="8">
        <v>1</v>
      </c>
      <c r="C92" s="8">
        <v>0</v>
      </c>
      <c r="D92">
        <f t="shared" si="2"/>
        <v>1</v>
      </c>
      <c r="F92">
        <v>1</v>
      </c>
    </row>
    <row r="93" spans="1:6" x14ac:dyDescent="0.3">
      <c r="A93" s="6" t="s">
        <v>884</v>
      </c>
      <c r="B93" s="8">
        <v>1</v>
      </c>
      <c r="C93" s="8">
        <v>0</v>
      </c>
      <c r="D93">
        <f t="shared" si="2"/>
        <v>1</v>
      </c>
      <c r="F93">
        <v>1</v>
      </c>
    </row>
    <row r="94" spans="1:6" x14ac:dyDescent="0.3">
      <c r="A94" s="6" t="s">
        <v>884</v>
      </c>
      <c r="B94" s="8">
        <v>1</v>
      </c>
      <c r="C94" s="8">
        <v>0</v>
      </c>
      <c r="D94">
        <f t="shared" si="2"/>
        <v>1</v>
      </c>
      <c r="F94">
        <v>1</v>
      </c>
    </row>
    <row r="95" spans="1:6" x14ac:dyDescent="0.3">
      <c r="A95" s="6" t="s">
        <v>884</v>
      </c>
      <c r="B95" s="8">
        <v>0</v>
      </c>
      <c r="C95" s="8">
        <v>1</v>
      </c>
      <c r="D95">
        <f t="shared" si="2"/>
        <v>1</v>
      </c>
      <c r="F95">
        <v>1</v>
      </c>
    </row>
    <row r="96" spans="1:6" x14ac:dyDescent="0.3">
      <c r="A96" s="6" t="s">
        <v>884</v>
      </c>
      <c r="B96" s="8">
        <v>0</v>
      </c>
      <c r="C96" s="8">
        <v>1</v>
      </c>
      <c r="D96">
        <f t="shared" si="2"/>
        <v>1</v>
      </c>
      <c r="F96">
        <v>1</v>
      </c>
    </row>
    <row r="97" spans="1:6" x14ac:dyDescent="0.3">
      <c r="A97" s="6" t="s">
        <v>884</v>
      </c>
      <c r="B97" s="8">
        <v>1</v>
      </c>
      <c r="C97" s="8">
        <v>0</v>
      </c>
      <c r="D97">
        <f t="shared" si="2"/>
        <v>1</v>
      </c>
      <c r="F97">
        <v>1</v>
      </c>
    </row>
    <row r="98" spans="1:6" x14ac:dyDescent="0.3">
      <c r="A98" s="6" t="s">
        <v>884</v>
      </c>
      <c r="B98" s="8">
        <v>1</v>
      </c>
      <c r="C98" s="8">
        <v>0</v>
      </c>
      <c r="D98">
        <f t="shared" ref="D98:D129" si="3">B98+C98</f>
        <v>1</v>
      </c>
      <c r="F98">
        <v>1</v>
      </c>
    </row>
    <row r="99" spans="1:6" x14ac:dyDescent="0.3">
      <c r="A99" s="6" t="s">
        <v>884</v>
      </c>
      <c r="B99" s="8">
        <v>1</v>
      </c>
      <c r="C99" s="8">
        <v>0</v>
      </c>
      <c r="D99">
        <f t="shared" si="3"/>
        <v>1</v>
      </c>
      <c r="F99">
        <v>1</v>
      </c>
    </row>
    <row r="100" spans="1:6" x14ac:dyDescent="0.3">
      <c r="A100" s="6" t="s">
        <v>884</v>
      </c>
      <c r="B100" s="8">
        <v>1</v>
      </c>
      <c r="C100" s="8">
        <v>0</v>
      </c>
      <c r="D100">
        <f t="shared" si="3"/>
        <v>1</v>
      </c>
      <c r="F100">
        <v>1</v>
      </c>
    </row>
    <row r="101" spans="1:6" x14ac:dyDescent="0.3">
      <c r="A101" s="6" t="s">
        <v>884</v>
      </c>
      <c r="B101" s="8">
        <v>1</v>
      </c>
      <c r="C101" s="8">
        <v>0</v>
      </c>
      <c r="D101">
        <f t="shared" si="3"/>
        <v>1</v>
      </c>
      <c r="F101">
        <v>1</v>
      </c>
    </row>
    <row r="102" spans="1:6" x14ac:dyDescent="0.3">
      <c r="A102" s="6" t="s">
        <v>884</v>
      </c>
      <c r="B102" s="8">
        <v>1</v>
      </c>
      <c r="C102" s="8">
        <v>0</v>
      </c>
      <c r="D102">
        <f t="shared" si="3"/>
        <v>1</v>
      </c>
      <c r="F102">
        <v>1</v>
      </c>
    </row>
    <row r="103" spans="1:6" x14ac:dyDescent="0.3">
      <c r="A103" s="6" t="s">
        <v>884</v>
      </c>
      <c r="B103" s="8">
        <v>1</v>
      </c>
      <c r="C103" s="8">
        <v>0</v>
      </c>
      <c r="D103">
        <f t="shared" si="3"/>
        <v>1</v>
      </c>
      <c r="F103">
        <v>1</v>
      </c>
    </row>
    <row r="104" spans="1:6" x14ac:dyDescent="0.3">
      <c r="A104" s="6" t="s">
        <v>884</v>
      </c>
      <c r="B104" s="24">
        <v>1</v>
      </c>
      <c r="C104" s="24">
        <v>0</v>
      </c>
      <c r="D104">
        <f t="shared" si="3"/>
        <v>1</v>
      </c>
      <c r="F104">
        <v>1</v>
      </c>
    </row>
    <row r="105" spans="1:6" x14ac:dyDescent="0.3">
      <c r="A105" s="6" t="s">
        <v>884</v>
      </c>
      <c r="B105" s="24">
        <v>1</v>
      </c>
      <c r="C105" s="24">
        <v>0</v>
      </c>
      <c r="D105">
        <f t="shared" si="3"/>
        <v>1</v>
      </c>
      <c r="F105">
        <v>1</v>
      </c>
    </row>
    <row r="106" spans="1:6" x14ac:dyDescent="0.3">
      <c r="A106" s="6" t="s">
        <v>884</v>
      </c>
      <c r="B106" s="24">
        <v>1</v>
      </c>
      <c r="C106" s="24">
        <v>0</v>
      </c>
      <c r="D106">
        <f t="shared" si="3"/>
        <v>1</v>
      </c>
      <c r="F106">
        <v>1</v>
      </c>
    </row>
    <row r="107" spans="1:6" x14ac:dyDescent="0.3">
      <c r="A107" s="6" t="s">
        <v>884</v>
      </c>
      <c r="B107" s="19">
        <v>0</v>
      </c>
      <c r="C107" s="19">
        <v>1</v>
      </c>
      <c r="D107">
        <f t="shared" si="3"/>
        <v>1</v>
      </c>
      <c r="F107">
        <v>1</v>
      </c>
    </row>
    <row r="108" spans="1:6" x14ac:dyDescent="0.3">
      <c r="A108" s="6" t="s">
        <v>884</v>
      </c>
      <c r="B108" s="19">
        <v>1</v>
      </c>
      <c r="C108" s="19">
        <v>0</v>
      </c>
      <c r="D108">
        <f t="shared" si="3"/>
        <v>1</v>
      </c>
      <c r="F108">
        <v>1</v>
      </c>
    </row>
    <row r="109" spans="1:6" x14ac:dyDescent="0.3">
      <c r="A109" s="6" t="s">
        <v>884</v>
      </c>
      <c r="B109" s="19">
        <v>1</v>
      </c>
      <c r="C109" s="19">
        <v>0</v>
      </c>
      <c r="D109">
        <f t="shared" si="3"/>
        <v>1</v>
      </c>
      <c r="F109">
        <v>1</v>
      </c>
    </row>
    <row r="110" spans="1:6" x14ac:dyDescent="0.3">
      <c r="A110" s="6" t="s">
        <v>884</v>
      </c>
      <c r="B110" s="19">
        <v>1</v>
      </c>
      <c r="C110" s="19">
        <v>0</v>
      </c>
      <c r="D110">
        <f t="shared" si="3"/>
        <v>1</v>
      </c>
      <c r="F110">
        <v>1</v>
      </c>
    </row>
    <row r="111" spans="1:6" x14ac:dyDescent="0.3">
      <c r="A111" s="6" t="s">
        <v>884</v>
      </c>
      <c r="B111" s="19">
        <v>1</v>
      </c>
      <c r="C111" s="19">
        <v>0</v>
      </c>
      <c r="D111">
        <f t="shared" si="3"/>
        <v>1</v>
      </c>
      <c r="F111">
        <v>1</v>
      </c>
    </row>
    <row r="112" spans="1:6" x14ac:dyDescent="0.3">
      <c r="A112" s="6" t="s">
        <v>884</v>
      </c>
      <c r="B112" s="19">
        <v>1</v>
      </c>
      <c r="C112" s="19">
        <v>0</v>
      </c>
      <c r="D112">
        <f t="shared" si="3"/>
        <v>1</v>
      </c>
      <c r="F112">
        <v>1</v>
      </c>
    </row>
    <row r="113" spans="1:6" x14ac:dyDescent="0.3">
      <c r="A113" s="6" t="s">
        <v>884</v>
      </c>
      <c r="B113" s="8">
        <v>1</v>
      </c>
      <c r="C113" s="8">
        <v>1</v>
      </c>
      <c r="D113">
        <f t="shared" si="3"/>
        <v>2</v>
      </c>
      <c r="F113">
        <v>2</v>
      </c>
    </row>
    <row r="114" spans="1:6" x14ac:dyDescent="0.3">
      <c r="A114" s="6" t="s">
        <v>884</v>
      </c>
      <c r="B114" s="8">
        <v>2</v>
      </c>
      <c r="C114" s="8">
        <v>0</v>
      </c>
      <c r="D114">
        <f t="shared" si="3"/>
        <v>2</v>
      </c>
      <c r="F114">
        <v>2</v>
      </c>
    </row>
    <row r="115" spans="1:6" x14ac:dyDescent="0.3">
      <c r="A115" s="6" t="s">
        <v>884</v>
      </c>
      <c r="B115" s="8">
        <v>1</v>
      </c>
      <c r="C115" s="8">
        <v>1</v>
      </c>
      <c r="D115">
        <f t="shared" si="3"/>
        <v>2</v>
      </c>
      <c r="F115">
        <v>2</v>
      </c>
    </row>
    <row r="116" spans="1:6" x14ac:dyDescent="0.3">
      <c r="A116" s="6" t="s">
        <v>884</v>
      </c>
      <c r="B116" s="8">
        <v>1</v>
      </c>
      <c r="C116" s="8">
        <v>1</v>
      </c>
      <c r="D116">
        <f t="shared" si="3"/>
        <v>2</v>
      </c>
      <c r="F116">
        <v>2</v>
      </c>
    </row>
    <row r="117" spans="1:6" x14ac:dyDescent="0.3">
      <c r="A117" s="6" t="s">
        <v>884</v>
      </c>
      <c r="B117" s="8">
        <v>2</v>
      </c>
      <c r="C117" s="8">
        <v>0</v>
      </c>
      <c r="D117">
        <f t="shared" si="3"/>
        <v>2</v>
      </c>
      <c r="F117">
        <v>2</v>
      </c>
    </row>
    <row r="118" spans="1:6" x14ac:dyDescent="0.3">
      <c r="A118" s="6" t="s">
        <v>884</v>
      </c>
      <c r="B118" s="24">
        <v>1</v>
      </c>
      <c r="C118" s="24">
        <v>1</v>
      </c>
      <c r="D118">
        <f t="shared" si="3"/>
        <v>2</v>
      </c>
      <c r="F118">
        <v>2</v>
      </c>
    </row>
    <row r="119" spans="1:6" x14ac:dyDescent="0.3">
      <c r="A119" s="6" t="s">
        <v>884</v>
      </c>
      <c r="B119" s="24">
        <v>2</v>
      </c>
      <c r="C119" s="24">
        <v>0</v>
      </c>
      <c r="D119">
        <f t="shared" si="3"/>
        <v>2</v>
      </c>
      <c r="F119">
        <v>2</v>
      </c>
    </row>
    <row r="120" spans="1:6" x14ac:dyDescent="0.3">
      <c r="A120" s="6" t="s">
        <v>884</v>
      </c>
      <c r="B120" s="24">
        <v>1</v>
      </c>
      <c r="C120" s="24">
        <v>1</v>
      </c>
      <c r="D120">
        <f t="shared" si="3"/>
        <v>2</v>
      </c>
      <c r="F120">
        <v>2</v>
      </c>
    </row>
    <row r="121" spans="1:6" x14ac:dyDescent="0.3">
      <c r="A121" s="6" t="s">
        <v>884</v>
      </c>
      <c r="B121" s="24">
        <v>2</v>
      </c>
      <c r="C121" s="24">
        <v>0</v>
      </c>
      <c r="D121">
        <f t="shared" si="3"/>
        <v>2</v>
      </c>
      <c r="F121">
        <v>2</v>
      </c>
    </row>
    <row r="122" spans="1:6" x14ac:dyDescent="0.3">
      <c r="A122" s="6" t="s">
        <v>884</v>
      </c>
      <c r="B122" s="24">
        <v>1</v>
      </c>
      <c r="C122" s="24">
        <v>1</v>
      </c>
      <c r="D122">
        <f t="shared" si="3"/>
        <v>2</v>
      </c>
      <c r="F122">
        <v>2</v>
      </c>
    </row>
    <row r="123" spans="1:6" x14ac:dyDescent="0.3">
      <c r="A123" s="6" t="s">
        <v>884</v>
      </c>
      <c r="B123" s="24">
        <v>1</v>
      </c>
      <c r="C123" s="24">
        <v>1</v>
      </c>
      <c r="D123">
        <f t="shared" si="3"/>
        <v>2</v>
      </c>
      <c r="F123">
        <v>2</v>
      </c>
    </row>
    <row r="124" spans="1:6" x14ac:dyDescent="0.3">
      <c r="A124" s="6" t="s">
        <v>884</v>
      </c>
      <c r="B124" s="24">
        <v>1</v>
      </c>
      <c r="C124" s="24">
        <v>1</v>
      </c>
      <c r="D124">
        <f t="shared" si="3"/>
        <v>2</v>
      </c>
      <c r="F124">
        <v>2</v>
      </c>
    </row>
    <row r="125" spans="1:6" x14ac:dyDescent="0.3">
      <c r="A125" s="6" t="s">
        <v>884</v>
      </c>
      <c r="B125" s="24">
        <v>1</v>
      </c>
      <c r="C125" s="24">
        <v>1</v>
      </c>
      <c r="D125">
        <f t="shared" si="3"/>
        <v>2</v>
      </c>
      <c r="F125">
        <v>2</v>
      </c>
    </row>
    <row r="126" spans="1:6" x14ac:dyDescent="0.3">
      <c r="A126" s="6" t="s">
        <v>884</v>
      </c>
      <c r="B126" s="19">
        <v>2</v>
      </c>
      <c r="C126" s="19">
        <v>0</v>
      </c>
      <c r="D126">
        <f t="shared" si="3"/>
        <v>2</v>
      </c>
      <c r="F126">
        <v>2</v>
      </c>
    </row>
    <row r="127" spans="1:6" x14ac:dyDescent="0.3">
      <c r="A127" s="6" t="s">
        <v>884</v>
      </c>
      <c r="B127" s="19">
        <v>2</v>
      </c>
      <c r="C127" s="19">
        <v>0</v>
      </c>
      <c r="D127">
        <f t="shared" si="3"/>
        <v>2</v>
      </c>
      <c r="F127">
        <v>2</v>
      </c>
    </row>
    <row r="128" spans="1:6" x14ac:dyDescent="0.3">
      <c r="A128" s="6" t="s">
        <v>884</v>
      </c>
      <c r="B128" s="19">
        <v>1</v>
      </c>
      <c r="C128" s="19">
        <v>1</v>
      </c>
      <c r="D128">
        <f t="shared" si="3"/>
        <v>2</v>
      </c>
      <c r="F128">
        <v>2</v>
      </c>
    </row>
    <row r="129" spans="1:6" x14ac:dyDescent="0.3">
      <c r="A129" s="6" t="s">
        <v>884</v>
      </c>
      <c r="B129" s="19">
        <v>2</v>
      </c>
      <c r="C129" s="19">
        <v>0</v>
      </c>
      <c r="D129">
        <f t="shared" si="3"/>
        <v>2</v>
      </c>
      <c r="F129">
        <v>2</v>
      </c>
    </row>
    <row r="130" spans="1:6" x14ac:dyDescent="0.3">
      <c r="A130" s="6" t="s">
        <v>884</v>
      </c>
      <c r="B130" s="19">
        <v>2</v>
      </c>
      <c r="C130" s="19">
        <v>0</v>
      </c>
      <c r="D130">
        <f t="shared" ref="D130:D161" si="4">B130+C130</f>
        <v>2</v>
      </c>
      <c r="F130">
        <v>2</v>
      </c>
    </row>
    <row r="131" spans="1:6" x14ac:dyDescent="0.3">
      <c r="A131" s="6" t="s">
        <v>884</v>
      </c>
      <c r="B131" s="19">
        <v>2</v>
      </c>
      <c r="C131" s="19">
        <v>0</v>
      </c>
      <c r="D131">
        <f t="shared" si="4"/>
        <v>2</v>
      </c>
      <c r="F131">
        <v>2</v>
      </c>
    </row>
    <row r="132" spans="1:6" x14ac:dyDescent="0.3">
      <c r="A132" s="6" t="s">
        <v>884</v>
      </c>
      <c r="B132" s="19">
        <v>0</v>
      </c>
      <c r="C132" s="19">
        <v>2</v>
      </c>
      <c r="D132">
        <f t="shared" si="4"/>
        <v>2</v>
      </c>
      <c r="F132">
        <v>2</v>
      </c>
    </row>
    <row r="133" spans="1:6" x14ac:dyDescent="0.3">
      <c r="A133" s="6" t="s">
        <v>884</v>
      </c>
      <c r="B133" s="19">
        <v>1</v>
      </c>
      <c r="C133" s="19">
        <v>1</v>
      </c>
      <c r="D133">
        <f t="shared" si="4"/>
        <v>2</v>
      </c>
      <c r="F133">
        <v>2</v>
      </c>
    </row>
    <row r="134" spans="1:6" x14ac:dyDescent="0.3">
      <c r="A134" s="6" t="s">
        <v>884</v>
      </c>
      <c r="B134" s="23">
        <v>2</v>
      </c>
      <c r="C134" s="23">
        <v>0</v>
      </c>
      <c r="D134">
        <f t="shared" si="4"/>
        <v>2</v>
      </c>
      <c r="F134">
        <v>2</v>
      </c>
    </row>
    <row r="135" spans="1:6" x14ac:dyDescent="0.3">
      <c r="A135" s="6" t="s">
        <v>884</v>
      </c>
      <c r="B135" s="23">
        <v>2</v>
      </c>
      <c r="C135" s="23">
        <v>0</v>
      </c>
      <c r="D135">
        <f t="shared" si="4"/>
        <v>2</v>
      </c>
      <c r="F135">
        <v>2</v>
      </c>
    </row>
    <row r="136" spans="1:6" x14ac:dyDescent="0.3">
      <c r="A136" s="6" t="s">
        <v>884</v>
      </c>
      <c r="B136" s="23">
        <v>2</v>
      </c>
      <c r="C136" s="23">
        <v>0</v>
      </c>
      <c r="D136">
        <f t="shared" si="4"/>
        <v>2</v>
      </c>
      <c r="F136">
        <v>2</v>
      </c>
    </row>
    <row r="137" spans="1:6" x14ac:dyDescent="0.3">
      <c r="A137" s="6" t="s">
        <v>328</v>
      </c>
      <c r="B137" s="24">
        <v>2</v>
      </c>
      <c r="C137" s="24">
        <v>1</v>
      </c>
      <c r="D137">
        <f t="shared" si="4"/>
        <v>3</v>
      </c>
      <c r="F137">
        <v>3</v>
      </c>
    </row>
    <row r="138" spans="1:6" x14ac:dyDescent="0.3">
      <c r="A138" s="6" t="s">
        <v>328</v>
      </c>
      <c r="B138" s="24">
        <v>2</v>
      </c>
      <c r="C138" s="24">
        <v>1</v>
      </c>
      <c r="D138">
        <f t="shared" si="4"/>
        <v>3</v>
      </c>
      <c r="F138">
        <v>3</v>
      </c>
    </row>
    <row r="139" spans="1:6" x14ac:dyDescent="0.3">
      <c r="A139" s="6" t="s">
        <v>328</v>
      </c>
      <c r="B139" s="24">
        <v>3</v>
      </c>
      <c r="C139" s="24">
        <v>0</v>
      </c>
      <c r="D139">
        <f t="shared" si="4"/>
        <v>3</v>
      </c>
      <c r="F139">
        <v>3</v>
      </c>
    </row>
    <row r="140" spans="1:6" x14ac:dyDescent="0.3">
      <c r="A140" s="6" t="s">
        <v>328</v>
      </c>
      <c r="B140" s="19">
        <v>3</v>
      </c>
      <c r="C140" s="19">
        <v>0</v>
      </c>
      <c r="D140">
        <f t="shared" si="4"/>
        <v>3</v>
      </c>
      <c r="F140">
        <v>3</v>
      </c>
    </row>
    <row r="141" spans="1:6" x14ac:dyDescent="0.3">
      <c r="A141" s="6" t="s">
        <v>328</v>
      </c>
      <c r="B141" s="19">
        <v>2</v>
      </c>
      <c r="C141" s="19">
        <v>1</v>
      </c>
      <c r="D141">
        <f t="shared" si="4"/>
        <v>3</v>
      </c>
      <c r="F141">
        <v>3</v>
      </c>
    </row>
    <row r="142" spans="1:6" x14ac:dyDescent="0.3">
      <c r="A142" s="6" t="s">
        <v>328</v>
      </c>
      <c r="B142" s="19">
        <v>3</v>
      </c>
      <c r="C142" s="19">
        <v>0</v>
      </c>
      <c r="D142">
        <f t="shared" si="4"/>
        <v>3</v>
      </c>
      <c r="F142">
        <v>3</v>
      </c>
    </row>
    <row r="143" spans="1:6" x14ac:dyDescent="0.3">
      <c r="A143" s="6" t="s">
        <v>328</v>
      </c>
      <c r="B143" s="24">
        <v>4</v>
      </c>
      <c r="C143" s="24">
        <v>0</v>
      </c>
      <c r="D143">
        <f t="shared" si="4"/>
        <v>4</v>
      </c>
      <c r="F143">
        <v>4</v>
      </c>
    </row>
    <row r="144" spans="1:6" x14ac:dyDescent="0.3">
      <c r="A144" s="6" t="s">
        <v>328</v>
      </c>
      <c r="B144" s="24">
        <v>2</v>
      </c>
      <c r="C144" s="24">
        <v>2</v>
      </c>
      <c r="D144">
        <f t="shared" si="4"/>
        <v>4</v>
      </c>
      <c r="F144">
        <v>4</v>
      </c>
    </row>
    <row r="145" spans="1:6" x14ac:dyDescent="0.3">
      <c r="A145" s="6" t="s">
        <v>328</v>
      </c>
      <c r="B145" s="24">
        <v>3</v>
      </c>
      <c r="C145" s="24">
        <v>1</v>
      </c>
      <c r="D145">
        <f t="shared" si="4"/>
        <v>4</v>
      </c>
      <c r="F145">
        <v>4</v>
      </c>
    </row>
    <row r="146" spans="1:6" x14ac:dyDescent="0.3">
      <c r="A146" s="6" t="s">
        <v>328</v>
      </c>
      <c r="B146" s="19">
        <v>3</v>
      </c>
      <c r="C146" s="19">
        <v>1</v>
      </c>
      <c r="D146">
        <f t="shared" si="4"/>
        <v>4</v>
      </c>
      <c r="F146">
        <v>4</v>
      </c>
    </row>
    <row r="147" spans="1:6" x14ac:dyDescent="0.3">
      <c r="A147" s="6" t="s">
        <v>328</v>
      </c>
      <c r="B147" s="24">
        <v>4</v>
      </c>
      <c r="C147" s="24">
        <v>1</v>
      </c>
      <c r="D147">
        <f t="shared" si="4"/>
        <v>5</v>
      </c>
      <c r="F147">
        <v>5</v>
      </c>
    </row>
    <row r="148" spans="1:6" x14ac:dyDescent="0.3">
      <c r="A148" s="6" t="s">
        <v>328</v>
      </c>
      <c r="B148" s="19">
        <v>3</v>
      </c>
      <c r="C148" s="19">
        <v>2</v>
      </c>
      <c r="D148">
        <f t="shared" si="4"/>
        <v>5</v>
      </c>
      <c r="F148">
        <v>5</v>
      </c>
    </row>
    <row r="149" spans="1:6" x14ac:dyDescent="0.3">
      <c r="A149" s="6" t="s">
        <v>328</v>
      </c>
      <c r="B149" s="19">
        <v>4</v>
      </c>
      <c r="C149" s="19">
        <v>1</v>
      </c>
      <c r="D149">
        <f t="shared" si="4"/>
        <v>5</v>
      </c>
      <c r="F149">
        <v>5</v>
      </c>
    </row>
    <row r="150" spans="1:6" x14ac:dyDescent="0.3">
      <c r="A150" s="6" t="s">
        <v>328</v>
      </c>
      <c r="B150" s="19">
        <v>5</v>
      </c>
      <c r="C150" s="19">
        <v>0</v>
      </c>
      <c r="D150">
        <f t="shared" si="4"/>
        <v>5</v>
      </c>
      <c r="F150">
        <v>5</v>
      </c>
    </row>
    <row r="151" spans="1:6" x14ac:dyDescent="0.3">
      <c r="A151" s="6" t="s">
        <v>328</v>
      </c>
      <c r="B151" s="19">
        <v>5</v>
      </c>
      <c r="C151" s="19">
        <v>0</v>
      </c>
      <c r="D151">
        <f t="shared" si="4"/>
        <v>5</v>
      </c>
      <c r="F151">
        <v>5</v>
      </c>
    </row>
    <row r="152" spans="1:6" x14ac:dyDescent="0.3">
      <c r="A152" s="6" t="s">
        <v>328</v>
      </c>
      <c r="B152" s="19">
        <v>3</v>
      </c>
      <c r="C152" s="19">
        <v>2</v>
      </c>
      <c r="D152">
        <f t="shared" si="4"/>
        <v>5</v>
      </c>
      <c r="F152">
        <v>5</v>
      </c>
    </row>
    <row r="153" spans="1:6" x14ac:dyDescent="0.3">
      <c r="A153" s="6" t="s">
        <v>328</v>
      </c>
      <c r="B153" s="19">
        <v>4</v>
      </c>
      <c r="C153" s="19">
        <v>1</v>
      </c>
      <c r="D153">
        <f t="shared" si="4"/>
        <v>5</v>
      </c>
      <c r="F153">
        <v>5</v>
      </c>
    </row>
    <row r="154" spans="1:6" x14ac:dyDescent="0.3">
      <c r="A154" s="6" t="s">
        <v>328</v>
      </c>
      <c r="B154" s="24">
        <v>4</v>
      </c>
      <c r="C154" s="24">
        <v>2</v>
      </c>
      <c r="D154">
        <f t="shared" si="4"/>
        <v>6</v>
      </c>
      <c r="F154">
        <v>6</v>
      </c>
    </row>
    <row r="155" spans="1:6" x14ac:dyDescent="0.3">
      <c r="A155" s="6" t="s">
        <v>328</v>
      </c>
      <c r="B155" s="23">
        <v>4</v>
      </c>
      <c r="C155" s="23">
        <v>2</v>
      </c>
      <c r="D155">
        <f t="shared" si="4"/>
        <v>6</v>
      </c>
      <c r="F155">
        <v>6</v>
      </c>
    </row>
    <row r="156" spans="1:6" x14ac:dyDescent="0.3">
      <c r="A156" s="6" t="s">
        <v>328</v>
      </c>
      <c r="B156" s="23">
        <v>1</v>
      </c>
      <c r="C156" s="23">
        <v>5</v>
      </c>
      <c r="D156">
        <f t="shared" si="4"/>
        <v>6</v>
      </c>
      <c r="F156">
        <v>6</v>
      </c>
    </row>
    <row r="157" spans="1:6" x14ac:dyDescent="0.3">
      <c r="A157" s="6" t="s">
        <v>328</v>
      </c>
      <c r="B157" s="23">
        <v>4</v>
      </c>
      <c r="C157" s="23">
        <v>2</v>
      </c>
      <c r="D157">
        <f t="shared" si="4"/>
        <v>6</v>
      </c>
      <c r="F157">
        <v>6</v>
      </c>
    </row>
    <row r="158" spans="1:6" x14ac:dyDescent="0.3">
      <c r="A158" s="6" t="s">
        <v>328</v>
      </c>
      <c r="B158" s="23">
        <v>3</v>
      </c>
      <c r="C158" s="23">
        <v>3</v>
      </c>
      <c r="D158">
        <f t="shared" si="4"/>
        <v>6</v>
      </c>
      <c r="F158">
        <v>6</v>
      </c>
    </row>
    <row r="159" spans="1:6" x14ac:dyDescent="0.3">
      <c r="A159" s="6" t="s">
        <v>328</v>
      </c>
      <c r="B159" s="23">
        <v>6</v>
      </c>
      <c r="C159" s="23">
        <v>0</v>
      </c>
      <c r="D159">
        <f t="shared" si="4"/>
        <v>6</v>
      </c>
      <c r="F159">
        <v>6</v>
      </c>
    </row>
    <row r="160" spans="1:6" x14ac:dyDescent="0.3">
      <c r="A160" s="6" t="s">
        <v>328</v>
      </c>
      <c r="B160" s="23">
        <v>4</v>
      </c>
      <c r="C160" s="23">
        <v>2</v>
      </c>
      <c r="D160">
        <f t="shared" si="4"/>
        <v>6</v>
      </c>
      <c r="F160">
        <v>6</v>
      </c>
    </row>
    <row r="161" spans="1:6" x14ac:dyDescent="0.3">
      <c r="A161" s="6" t="s">
        <v>328</v>
      </c>
      <c r="B161" s="23">
        <v>7</v>
      </c>
      <c r="C161" s="23">
        <v>0</v>
      </c>
      <c r="D161">
        <f t="shared" si="4"/>
        <v>7</v>
      </c>
      <c r="F161">
        <v>7</v>
      </c>
    </row>
    <row r="162" spans="1:6" x14ac:dyDescent="0.3">
      <c r="A162" s="6" t="s">
        <v>328</v>
      </c>
      <c r="B162" s="20">
        <v>5</v>
      </c>
      <c r="C162" s="20">
        <v>2</v>
      </c>
      <c r="D162">
        <f t="shared" ref="D162:D193" si="5">B162+C162</f>
        <v>7</v>
      </c>
      <c r="F162">
        <v>7</v>
      </c>
    </row>
    <row r="163" spans="1:6" x14ac:dyDescent="0.3">
      <c r="A163" s="6" t="s">
        <v>328</v>
      </c>
      <c r="B163" s="24">
        <v>5</v>
      </c>
      <c r="C163" s="24">
        <v>3</v>
      </c>
      <c r="D163">
        <f t="shared" si="5"/>
        <v>8</v>
      </c>
      <c r="F163">
        <v>8</v>
      </c>
    </row>
    <row r="164" spans="1:6" x14ac:dyDescent="0.3">
      <c r="A164" s="6" t="s">
        <v>328</v>
      </c>
      <c r="B164" s="19">
        <v>6</v>
      </c>
      <c r="C164" s="19">
        <v>2</v>
      </c>
      <c r="D164">
        <f t="shared" si="5"/>
        <v>8</v>
      </c>
      <c r="F164">
        <v>8</v>
      </c>
    </row>
    <row r="165" spans="1:6" x14ac:dyDescent="0.3">
      <c r="A165" s="6" t="s">
        <v>328</v>
      </c>
      <c r="B165" s="19">
        <v>4</v>
      </c>
      <c r="C165" s="19">
        <v>4</v>
      </c>
      <c r="D165">
        <f t="shared" si="5"/>
        <v>8</v>
      </c>
      <c r="F165">
        <v>8</v>
      </c>
    </row>
    <row r="166" spans="1:6" x14ac:dyDescent="0.3">
      <c r="A166" s="6" t="s">
        <v>328</v>
      </c>
      <c r="B166" s="23">
        <v>4</v>
      </c>
      <c r="C166" s="23">
        <v>4</v>
      </c>
      <c r="D166">
        <f t="shared" si="5"/>
        <v>8</v>
      </c>
      <c r="F166">
        <v>8</v>
      </c>
    </row>
    <row r="167" spans="1:6" x14ac:dyDescent="0.3">
      <c r="A167" s="6" t="s">
        <v>328</v>
      </c>
      <c r="B167" s="23">
        <v>5</v>
      </c>
      <c r="C167" s="23">
        <v>5</v>
      </c>
      <c r="D167">
        <f t="shared" si="5"/>
        <v>10</v>
      </c>
      <c r="F167">
        <v>10</v>
      </c>
    </row>
    <row r="168" spans="1:6" x14ac:dyDescent="0.3">
      <c r="A168" s="6" t="s">
        <v>885</v>
      </c>
      <c r="B168" s="23">
        <v>11</v>
      </c>
      <c r="C168" s="23">
        <v>0</v>
      </c>
      <c r="D168">
        <f t="shared" si="5"/>
        <v>11</v>
      </c>
      <c r="F168">
        <v>11</v>
      </c>
    </row>
    <row r="169" spans="1:6" x14ac:dyDescent="0.3">
      <c r="A169" s="6" t="s">
        <v>885</v>
      </c>
      <c r="B169" s="20">
        <v>11</v>
      </c>
      <c r="C169" s="20">
        <v>0</v>
      </c>
      <c r="D169">
        <f t="shared" si="5"/>
        <v>11</v>
      </c>
      <c r="F169">
        <v>11</v>
      </c>
    </row>
    <row r="170" spans="1:6" x14ac:dyDescent="0.3">
      <c r="A170" s="6" t="s">
        <v>885</v>
      </c>
      <c r="B170" s="20">
        <v>7</v>
      </c>
      <c r="C170" s="20">
        <v>7</v>
      </c>
      <c r="D170">
        <f t="shared" si="5"/>
        <v>14</v>
      </c>
      <c r="F170">
        <v>14</v>
      </c>
    </row>
    <row r="171" spans="1:6" x14ac:dyDescent="0.3">
      <c r="A171" s="6" t="s">
        <v>885</v>
      </c>
      <c r="B171" s="20">
        <v>8</v>
      </c>
      <c r="C171" s="20">
        <v>6</v>
      </c>
      <c r="D171">
        <f t="shared" si="5"/>
        <v>14</v>
      </c>
      <c r="F171">
        <v>14</v>
      </c>
    </row>
    <row r="172" spans="1:6" x14ac:dyDescent="0.3">
      <c r="A172" s="6" t="s">
        <v>885</v>
      </c>
      <c r="B172" s="20">
        <v>9</v>
      </c>
      <c r="C172" s="20">
        <v>6</v>
      </c>
      <c r="D172">
        <f t="shared" si="5"/>
        <v>15</v>
      </c>
      <c r="F172">
        <v>15</v>
      </c>
    </row>
    <row r="173" spans="1:6" x14ac:dyDescent="0.3">
      <c r="A173" s="6" t="s">
        <v>885</v>
      </c>
      <c r="B173" s="23">
        <v>8</v>
      </c>
      <c r="C173" s="23">
        <v>8</v>
      </c>
      <c r="D173">
        <f t="shared" si="5"/>
        <v>16</v>
      </c>
      <c r="F173">
        <v>16</v>
      </c>
    </row>
    <row r="174" spans="1:6" x14ac:dyDescent="0.3">
      <c r="A174" s="6" t="s">
        <v>885</v>
      </c>
      <c r="B174" s="20">
        <v>10</v>
      </c>
      <c r="C174" s="20">
        <v>6</v>
      </c>
      <c r="D174">
        <f t="shared" si="5"/>
        <v>16</v>
      </c>
      <c r="F174">
        <v>16</v>
      </c>
    </row>
    <row r="175" spans="1:6" x14ac:dyDescent="0.3">
      <c r="A175" s="6" t="s">
        <v>885</v>
      </c>
      <c r="B175" s="23">
        <v>10</v>
      </c>
      <c r="C175" s="23">
        <v>10</v>
      </c>
      <c r="D175">
        <f t="shared" si="5"/>
        <v>20</v>
      </c>
      <c r="F175">
        <v>20</v>
      </c>
    </row>
    <row r="176" spans="1:6" x14ac:dyDescent="0.3">
      <c r="A176" s="6" t="s">
        <v>885</v>
      </c>
      <c r="B176" s="20">
        <v>17</v>
      </c>
      <c r="C176" s="20">
        <v>4</v>
      </c>
      <c r="D176">
        <f t="shared" si="5"/>
        <v>21</v>
      </c>
      <c r="F176">
        <v>21</v>
      </c>
    </row>
    <row r="177" spans="1:6" x14ac:dyDescent="0.3">
      <c r="A177" s="6" t="s">
        <v>885</v>
      </c>
      <c r="B177" s="23">
        <v>15</v>
      </c>
      <c r="C177" s="23">
        <v>8</v>
      </c>
      <c r="D177">
        <f t="shared" si="5"/>
        <v>23</v>
      </c>
      <c r="F177">
        <v>23</v>
      </c>
    </row>
    <row r="178" spans="1:6" x14ac:dyDescent="0.3">
      <c r="A178" s="6" t="s">
        <v>885</v>
      </c>
      <c r="B178" s="23">
        <v>16</v>
      </c>
      <c r="C178" s="23">
        <v>11</v>
      </c>
      <c r="D178">
        <f t="shared" si="5"/>
        <v>27</v>
      </c>
      <c r="F178">
        <v>27</v>
      </c>
    </row>
    <row r="179" spans="1:6" x14ac:dyDescent="0.3">
      <c r="A179" s="6" t="s">
        <v>885</v>
      </c>
      <c r="B179" s="23">
        <v>14</v>
      </c>
      <c r="C179" s="23">
        <v>14</v>
      </c>
      <c r="D179">
        <f t="shared" si="5"/>
        <v>28</v>
      </c>
      <c r="F179">
        <v>28</v>
      </c>
    </row>
    <row r="180" spans="1:6" x14ac:dyDescent="0.3">
      <c r="A180" s="6" t="s">
        <v>885</v>
      </c>
      <c r="B180" s="20">
        <v>23</v>
      </c>
      <c r="C180" s="20">
        <v>5</v>
      </c>
      <c r="D180">
        <f t="shared" si="5"/>
        <v>28</v>
      </c>
      <c r="F180">
        <v>28</v>
      </c>
    </row>
    <row r="181" spans="1:6" x14ac:dyDescent="0.3">
      <c r="A181" s="6" t="s">
        <v>885</v>
      </c>
      <c r="B181" s="20">
        <v>30</v>
      </c>
      <c r="C181" s="20">
        <v>0</v>
      </c>
      <c r="D181">
        <f t="shared" si="5"/>
        <v>30</v>
      </c>
      <c r="F181">
        <v>30</v>
      </c>
    </row>
    <row r="182" spans="1:6" x14ac:dyDescent="0.3">
      <c r="A182" s="6" t="s">
        <v>885</v>
      </c>
      <c r="B182" s="23">
        <v>16</v>
      </c>
      <c r="C182" s="23">
        <v>15</v>
      </c>
      <c r="D182">
        <f t="shared" si="5"/>
        <v>31</v>
      </c>
      <c r="F182">
        <v>31</v>
      </c>
    </row>
    <row r="183" spans="1:6" x14ac:dyDescent="0.3">
      <c r="A183" s="6" t="s">
        <v>885</v>
      </c>
      <c r="B183" s="20">
        <v>11</v>
      </c>
      <c r="C183" s="20">
        <v>22</v>
      </c>
      <c r="D183">
        <f t="shared" si="5"/>
        <v>33</v>
      </c>
      <c r="F183">
        <v>33</v>
      </c>
    </row>
    <row r="184" spans="1:6" x14ac:dyDescent="0.3">
      <c r="A184" s="6" t="s">
        <v>885</v>
      </c>
      <c r="B184" s="20">
        <v>25</v>
      </c>
      <c r="C184" s="20">
        <v>10</v>
      </c>
      <c r="D184">
        <f t="shared" si="5"/>
        <v>35</v>
      </c>
      <c r="F184">
        <v>35</v>
      </c>
    </row>
    <row r="185" spans="1:6" x14ac:dyDescent="0.3">
      <c r="A185" s="6" t="s">
        <v>885</v>
      </c>
      <c r="B185" s="24">
        <v>18</v>
      </c>
      <c r="C185" s="24">
        <v>20</v>
      </c>
      <c r="D185">
        <f t="shared" si="5"/>
        <v>38</v>
      </c>
      <c r="F185">
        <v>38</v>
      </c>
    </row>
    <row r="186" spans="1:6" x14ac:dyDescent="0.3">
      <c r="A186" s="6" t="s">
        <v>885</v>
      </c>
      <c r="B186" s="20">
        <v>31</v>
      </c>
      <c r="C186" s="20">
        <v>8</v>
      </c>
      <c r="D186">
        <f t="shared" si="5"/>
        <v>39</v>
      </c>
      <c r="F186">
        <v>39</v>
      </c>
    </row>
    <row r="187" spans="1:6" x14ac:dyDescent="0.3">
      <c r="A187" s="6" t="s">
        <v>885</v>
      </c>
      <c r="B187" s="20">
        <v>26</v>
      </c>
      <c r="C187" s="20">
        <v>15</v>
      </c>
      <c r="D187">
        <f t="shared" si="5"/>
        <v>41</v>
      </c>
      <c r="F187">
        <v>41</v>
      </c>
    </row>
    <row r="188" spans="1:6" x14ac:dyDescent="0.3">
      <c r="A188" s="6" t="s">
        <v>885</v>
      </c>
      <c r="B188" s="20">
        <v>17</v>
      </c>
      <c r="C188" s="20">
        <v>26</v>
      </c>
      <c r="D188">
        <f t="shared" si="5"/>
        <v>43</v>
      </c>
      <c r="F188">
        <v>43</v>
      </c>
    </row>
    <row r="189" spans="1:6" x14ac:dyDescent="0.3">
      <c r="A189" s="6" t="s">
        <v>885</v>
      </c>
      <c r="B189" s="24">
        <v>2</v>
      </c>
      <c r="C189" s="24">
        <v>45</v>
      </c>
      <c r="D189">
        <f t="shared" si="5"/>
        <v>47</v>
      </c>
      <c r="F189">
        <v>47</v>
      </c>
    </row>
    <row r="190" spans="1:6" x14ac:dyDescent="0.3">
      <c r="A190" s="6" t="s">
        <v>885</v>
      </c>
      <c r="B190" s="20">
        <v>26</v>
      </c>
      <c r="C190" s="20">
        <v>27</v>
      </c>
      <c r="D190">
        <f t="shared" si="5"/>
        <v>53</v>
      </c>
      <c r="F190">
        <v>53</v>
      </c>
    </row>
    <row r="191" spans="1:6" x14ac:dyDescent="0.3">
      <c r="A191" s="6" t="s">
        <v>885</v>
      </c>
      <c r="B191" s="20">
        <v>38</v>
      </c>
      <c r="C191" s="20">
        <v>25</v>
      </c>
      <c r="D191">
        <f t="shared" si="5"/>
        <v>63</v>
      </c>
      <c r="F191">
        <v>63</v>
      </c>
    </row>
    <row r="192" spans="1:6" x14ac:dyDescent="0.3">
      <c r="A192" s="6" t="s">
        <v>885</v>
      </c>
      <c r="B192" s="20">
        <v>38</v>
      </c>
      <c r="C192" s="20">
        <v>26</v>
      </c>
      <c r="D192">
        <f t="shared" si="5"/>
        <v>64</v>
      </c>
      <c r="F192">
        <v>64</v>
      </c>
    </row>
    <row r="193" spans="1:6" x14ac:dyDescent="0.3">
      <c r="A193" s="6" t="s">
        <v>885</v>
      </c>
      <c r="B193" s="20">
        <v>42</v>
      </c>
      <c r="C193" s="20">
        <v>23</v>
      </c>
      <c r="D193">
        <f t="shared" si="5"/>
        <v>65</v>
      </c>
      <c r="F193">
        <v>65</v>
      </c>
    </row>
    <row r="194" spans="1:6" x14ac:dyDescent="0.3">
      <c r="A194" s="6" t="s">
        <v>885</v>
      </c>
      <c r="B194" s="20">
        <v>37</v>
      </c>
      <c r="C194" s="20">
        <v>36</v>
      </c>
      <c r="D194">
        <f t="shared" ref="D194:D196" si="6">B194+C194</f>
        <v>73</v>
      </c>
      <c r="F194">
        <v>73</v>
      </c>
    </row>
    <row r="195" spans="1:6" x14ac:dyDescent="0.3">
      <c r="A195" s="6" t="s">
        <v>885</v>
      </c>
      <c r="B195" s="20">
        <v>63</v>
      </c>
      <c r="C195" s="20">
        <v>96</v>
      </c>
      <c r="D195">
        <f t="shared" si="6"/>
        <v>159</v>
      </c>
      <c r="F195">
        <v>159</v>
      </c>
    </row>
    <row r="196" spans="1:6" x14ac:dyDescent="0.3">
      <c r="A196" s="6" t="s">
        <v>885</v>
      </c>
      <c r="B196" s="20">
        <v>301</v>
      </c>
      <c r="C196" s="20">
        <v>214</v>
      </c>
      <c r="D196">
        <f t="shared" si="6"/>
        <v>515</v>
      </c>
      <c r="F196">
        <v>515</v>
      </c>
    </row>
  </sheetData>
  <sortState xmlns:xlrd2="http://schemas.microsoft.com/office/spreadsheetml/2017/richdata2" ref="A2:D196">
    <sortCondition ref="D2:D196"/>
    <sortCondition ref="A2:A196"/>
  </sortState>
  <pageMargins left="0.7" right="0.7" top="0.75" bottom="0.75" header="0.3" footer="0.3"/>
  <pageSetup paperSize="9" scale="73" orientation="landscape" r:id="rId2"/>
  <rowBreaks count="1" manualBreakCount="1">
    <brk id="47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_README</vt:lpstr>
      <vt:lpstr>GlobalSchemaLevelInfo_clean</vt:lpstr>
      <vt:lpstr>SchemaLevelInfo_pasteValues</vt:lpstr>
      <vt:lpstr>howToDecideReedThreshold</vt:lpstr>
      <vt:lpstr>howToDecideActiveClassThreshold</vt:lpstr>
      <vt:lpstr>howToDecideActiveCommitsThres</vt:lpstr>
      <vt:lpstr>howToDecideSUPThreshold</vt:lpstr>
      <vt:lpstr>tblinsDelThreshold</vt:lpstr>
      <vt:lpstr>_README!Print_Area</vt:lpstr>
      <vt:lpstr>GlobalSchemaLevelInfo_clean!Print_Area</vt:lpstr>
      <vt:lpstr>howToDecideReedThreshold!Print_Area</vt:lpstr>
      <vt:lpstr>howToDecideSUPThreshold!Print_Area</vt:lpstr>
      <vt:lpstr>SchemaLevelInfo_pasteValues!Print_Area</vt:lpstr>
      <vt:lpstr>GlobalSchemaLevelInfo_clean!Print_Titles</vt:lpstr>
      <vt:lpstr>howToDecideReedThreshold!Print_Titles</vt:lpstr>
      <vt:lpstr>SchemaLevelInfo_pasteValues!Print_Titles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cp:lastPrinted>2020-05-01T16:17:55Z</cp:lastPrinted>
  <dcterms:created xsi:type="dcterms:W3CDTF">2020-01-15T12:57:24Z</dcterms:created>
  <dcterms:modified xsi:type="dcterms:W3CDTF">2020-12-27T17:09:08Z</dcterms:modified>
</cp:coreProperties>
</file>