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aud\Desktop\Video\"/>
    </mc:Choice>
  </mc:AlternateContent>
  <bookViews>
    <workbookView xWindow="0" yWindow="0" windowWidth="20496" windowHeight="7800" tabRatio="578" activeTab="1"/>
  </bookViews>
  <sheets>
    <sheet name="A1" sheetId="11" r:id="rId1"/>
    <sheet name="A2" sheetId="12" r:id="rId2"/>
    <sheet name="Parametres" sheetId="4" r:id="rId3"/>
    <sheet name="Convocations" sheetId="5" r:id="rId4"/>
  </sheets>
  <externalReferences>
    <externalReference r:id="rId5"/>
  </externalReferences>
  <definedNames>
    <definedName name="A1TotalJurys">#REF!</definedName>
    <definedName name="A1TotalSurveillance">#REF!</definedName>
    <definedName name="A2TotalJurys">#REF!</definedName>
    <definedName name="A2TotalSurveillance">#REF!</definedName>
    <definedName name="AdminJury">Parametres!$A$2:$A$22</definedName>
    <definedName name="AdminPerso">Parametres!$F$2:$F$9</definedName>
    <definedName name="AdminTaches">Parametres!$M$1:$T$1</definedName>
    <definedName name="DuréePassation">#REF!</definedName>
    <definedName name="DuréePrépa">#REF!</definedName>
    <definedName name="Jury">Parametres!$A$2:$E$22</definedName>
    <definedName name="jury11">PersoAdministratif</definedName>
    <definedName name="JuryC">Parametres!$A$12:$A$22</definedName>
    <definedName name="JuryC1">Parametres!$A$12:$A$22</definedName>
    <definedName name="PersoAdministratif">Parametres!#REF!</definedName>
    <definedName name="TachesAdmin">Parametres!$M$1:$T$1</definedName>
    <definedName name="TotalA1Jurys">'A1'!$J$57</definedName>
    <definedName name="TotalA1Surveillance">'A1'!$D$45</definedName>
    <definedName name="TotalA1SurveillanceJury">'A1'!$D$59</definedName>
    <definedName name="TotalA2Jurys">'A2'!$J$51</definedName>
    <definedName name="TotalA2Surveillance">'A2'!$D$41</definedName>
    <definedName name="TotalA2SurveillanceJury">'A2'!$D$53</definedName>
    <definedName name="TotalC2Jurys">#REF!</definedName>
    <definedName name="TotalC2Surveillance">#REF!</definedName>
    <definedName name="TotalC2SurveillanceJury">#REF!</definedName>
  </definedNames>
  <calcPr calcId="162913" iterate="1"/>
  <fileRecoveryPr repairLoad="1"/>
</workbook>
</file>

<file path=xl/calcChain.xml><?xml version="1.0" encoding="utf-8"?>
<calcChain xmlns="http://schemas.openxmlformats.org/spreadsheetml/2006/main">
  <c r="I50" i="12" l="1"/>
  <c r="I49" i="12"/>
  <c r="C50" i="12"/>
  <c r="C49" i="12"/>
  <c r="I48" i="12"/>
  <c r="I47" i="12"/>
  <c r="C48" i="12"/>
  <c r="C47" i="12"/>
  <c r="I46" i="12"/>
  <c r="I45" i="12"/>
  <c r="C46" i="12"/>
  <c r="C45" i="12"/>
  <c r="D40" i="12"/>
  <c r="D39" i="12"/>
  <c r="D38" i="12"/>
  <c r="D37" i="12"/>
  <c r="D36" i="12"/>
  <c r="D35" i="12"/>
  <c r="M7" i="12"/>
  <c r="L7" i="12"/>
  <c r="K7" i="12"/>
  <c r="D35" i="11"/>
  <c r="D36" i="11"/>
  <c r="D37" i="11"/>
  <c r="D38" i="11"/>
  <c r="D39" i="11"/>
  <c r="D40" i="11"/>
  <c r="D41" i="11"/>
  <c r="D42" i="11"/>
  <c r="D43" i="11"/>
  <c r="D44" i="11"/>
  <c r="D45" i="11"/>
  <c r="H49" i="11"/>
  <c r="I49" i="11"/>
  <c r="J49" i="11"/>
  <c r="H50" i="11"/>
  <c r="I50" i="11"/>
  <c r="J50" i="11"/>
  <c r="H51" i="11"/>
  <c r="I51" i="11"/>
  <c r="J51" i="11"/>
  <c r="H52" i="11"/>
  <c r="I52" i="11"/>
  <c r="J52" i="11"/>
  <c r="H53" i="11"/>
  <c r="I53" i="11"/>
  <c r="J53" i="11"/>
  <c r="H54" i="11"/>
  <c r="I54" i="11"/>
  <c r="J54" i="11"/>
  <c r="H55" i="11"/>
  <c r="I55" i="11"/>
  <c r="J55" i="11"/>
  <c r="H56" i="11"/>
  <c r="I56" i="11"/>
  <c r="J56" i="11"/>
  <c r="J57" i="11"/>
  <c r="D59" i="11"/>
  <c r="C56" i="11"/>
  <c r="C55" i="11"/>
  <c r="C54" i="11"/>
  <c r="C53" i="11"/>
  <c r="C52" i="11"/>
  <c r="C51" i="11"/>
  <c r="C50" i="11"/>
  <c r="C49" i="11"/>
  <c r="N7" i="11"/>
  <c r="M7" i="11"/>
  <c r="L7" i="11"/>
  <c r="K7" i="11"/>
  <c r="G12" i="11"/>
  <c r="G16" i="11"/>
  <c r="I16" i="11"/>
  <c r="J16" i="11"/>
  <c r="H16" i="11"/>
  <c r="I12" i="11"/>
  <c r="J12" i="11"/>
  <c r="H12" i="11"/>
  <c r="I8" i="11"/>
  <c r="J8" i="11"/>
  <c r="H8" i="11"/>
  <c r="H50" i="12"/>
  <c r="H49" i="12"/>
  <c r="H48" i="12"/>
  <c r="H47" i="12"/>
  <c r="H46" i="12"/>
  <c r="H45" i="12"/>
  <c r="D34" i="12"/>
  <c r="D33" i="12"/>
  <c r="D32" i="12"/>
  <c r="D31" i="12"/>
  <c r="G11" i="12"/>
  <c r="I8" i="12"/>
  <c r="J14" i="12"/>
  <c r="H14" i="12"/>
  <c r="J11" i="12"/>
  <c r="H11" i="12"/>
  <c r="J8" i="12"/>
  <c r="H8" i="12"/>
  <c r="I11" i="12"/>
  <c r="G14" i="12"/>
  <c r="I14" i="12" s="1"/>
  <c r="M8" i="12"/>
  <c r="L16" i="11"/>
  <c r="N12" i="11"/>
  <c r="L11" i="12"/>
  <c r="M8" i="11"/>
  <c r="K16" i="11"/>
  <c r="M11" i="12"/>
  <c r="N8" i="11"/>
  <c r="K8" i="12"/>
  <c r="L14" i="12"/>
  <c r="K12" i="11"/>
  <c r="L8" i="12"/>
  <c r="L8" i="11"/>
  <c r="M16" i="11"/>
  <c r="K11" i="12"/>
  <c r="M12" i="11"/>
  <c r="L12" i="11"/>
  <c r="K14" i="12"/>
  <c r="K8" i="11"/>
  <c r="N16" i="11"/>
  <c r="M14" i="12"/>
  <c r="J50" i="12" l="1"/>
  <c r="J49" i="12"/>
  <c r="J48" i="12"/>
  <c r="J47" i="12"/>
  <c r="J46" i="12"/>
  <c r="J45" i="12"/>
  <c r="D41" i="12"/>
  <c r="J51" i="12" l="1"/>
  <c r="D53" i="12" s="1"/>
</calcChain>
</file>

<file path=xl/comments1.xml><?xml version="1.0" encoding="utf-8"?>
<comments xmlns="http://schemas.openxmlformats.org/spreadsheetml/2006/main">
  <authors>
    <author>Renaud</author>
    <author>Utilisateur Windows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La zone des Jurys se nomme Jury
</t>
        </r>
      </text>
    </comment>
    <comment ref="B1" authorId="0" shapeId="0">
      <text>
        <r>
          <rPr>
            <sz val="9"/>
            <color indexed="81"/>
            <rFont val="宋体"/>
            <charset val="134"/>
          </rPr>
          <t>Natif / Etranger</t>
        </r>
      </text>
    </comment>
    <comment ref="D1" authorId="0" shapeId="0">
      <text>
        <r>
          <rPr>
            <sz val="9"/>
            <color indexed="81"/>
            <rFont val="宋体"/>
            <charset val="134"/>
          </rPr>
          <t>Les enseignants Natifs n'ont pas de date de fin de contrat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Indiquer 1 pour un membre de Jury qui n'est pas payé
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La zone du personnel Administratif se nomme AdminPerso</t>
        </r>
      </text>
    </comment>
  </commentList>
</comments>
</file>

<file path=xl/sharedStrings.xml><?xml version="1.0" encoding="utf-8"?>
<sst xmlns="http://schemas.openxmlformats.org/spreadsheetml/2006/main" count="269" uniqueCount="127">
  <si>
    <t>Accueil et salle attente PO</t>
  </si>
  <si>
    <t>Salle de préparation PO</t>
  </si>
  <si>
    <t>Surveillant chef ép collective</t>
  </si>
  <si>
    <t>Entretien</t>
  </si>
  <si>
    <t>Aide stagiaire</t>
  </si>
  <si>
    <t>Surveillant 2 ép collective</t>
  </si>
  <si>
    <t>Surveillant chef ép collective bénévole</t>
  </si>
  <si>
    <t>Nom Enseignant</t>
  </si>
  <si>
    <t>N/E</t>
  </si>
  <si>
    <t>Habilitation</t>
  </si>
  <si>
    <t>Date Fin Contrat</t>
  </si>
  <si>
    <t>Horaire convocation jury</t>
  </si>
  <si>
    <t>Horaire examens</t>
  </si>
  <si>
    <t>Durées préparation</t>
  </si>
  <si>
    <t>Durées passation</t>
  </si>
  <si>
    <t>Surveillant 2 ép collective bénévole</t>
  </si>
  <si>
    <t>Lecture sujet</t>
  </si>
  <si>
    <t>Passation oraux</t>
  </si>
  <si>
    <t>Connaissance sujet ép collective</t>
  </si>
  <si>
    <t>Correction copies</t>
  </si>
  <si>
    <t>C</t>
  </si>
  <si>
    <t>A1-B2</t>
  </si>
  <si>
    <t>A1</t>
  </si>
  <si>
    <t>8h30</t>
  </si>
  <si>
    <t>9h-12h / 14h-17h</t>
  </si>
  <si>
    <t>A2</t>
  </si>
  <si>
    <t>B1</t>
  </si>
  <si>
    <t>9h-12h20 / 14h-18h</t>
  </si>
  <si>
    <t>B2</t>
  </si>
  <si>
    <t>9h-12h / 13h30-18h</t>
  </si>
  <si>
    <t>C1</t>
  </si>
  <si>
    <t>8h15</t>
  </si>
  <si>
    <t>9h-12h45 / 14h-18h</t>
  </si>
  <si>
    <t>C2</t>
  </si>
  <si>
    <t>F</t>
  </si>
  <si>
    <t>A1-C2</t>
  </si>
  <si>
    <t>Nom</t>
  </si>
  <si>
    <t>NiveauEvalué</t>
  </si>
  <si>
    <t>DateExamen</t>
  </si>
  <si>
    <t>HeureConvocation</t>
  </si>
  <si>
    <t>DébutEpreuve</t>
  </si>
  <si>
    <t>TempsEval</t>
  </si>
  <si>
    <t>FinPrévue</t>
  </si>
  <si>
    <t>NombreCandidats</t>
  </si>
  <si>
    <t>JuryNum</t>
  </si>
  <si>
    <t>Non Payé</t>
  </si>
  <si>
    <t>Indiquer ci-dessus les différents coûts unitaires pour chaque niveau (A1-C2) pour chaque fonction</t>
  </si>
  <si>
    <t>indiquer ci-dessus les horaires et les durées pour chaque type d'xamen</t>
  </si>
  <si>
    <t>Le détail des tâches administratives est dans la zonne nommée AdminTaches</t>
  </si>
  <si>
    <t>Administratif</t>
  </si>
  <si>
    <t>Prof 1</t>
  </si>
  <si>
    <t>Prof 2</t>
  </si>
  <si>
    <t>Prof 3</t>
  </si>
  <si>
    <t>Prof 4</t>
  </si>
  <si>
    <t>Prof 5</t>
  </si>
  <si>
    <t>Prof 6</t>
  </si>
  <si>
    <t>Prof 7</t>
  </si>
  <si>
    <t>Prof 8</t>
  </si>
  <si>
    <t>Prof 9</t>
  </si>
  <si>
    <t>Prof 10</t>
  </si>
  <si>
    <t>Prof 11</t>
  </si>
  <si>
    <t>Prof 12</t>
  </si>
  <si>
    <t>Prof 13</t>
  </si>
  <si>
    <t>Prof 14</t>
  </si>
  <si>
    <t>Prof 15</t>
  </si>
  <si>
    <t>Prof 16</t>
  </si>
  <si>
    <t>Prof 17</t>
  </si>
  <si>
    <t>Prof 18</t>
  </si>
  <si>
    <t>Prof 19</t>
  </si>
  <si>
    <t>Prof 20</t>
  </si>
  <si>
    <t>Prof 21</t>
  </si>
  <si>
    <t>Admin 1</t>
  </si>
  <si>
    <t>Admin 2</t>
  </si>
  <si>
    <t>Admin 3</t>
  </si>
  <si>
    <t>Admin 4</t>
  </si>
  <si>
    <t>Admin 5</t>
  </si>
  <si>
    <t>Admin 6</t>
  </si>
  <si>
    <t>Admin 7</t>
  </si>
  <si>
    <t>Admin 8</t>
  </si>
  <si>
    <t>EPREUVES ORALES INDIVIDUELLES A1 - mercredi avr 17</t>
  </si>
  <si>
    <t>Coordinateur : Nom coordinateur</t>
  </si>
  <si>
    <t xml:space="preserve"> 11 candidats</t>
  </si>
  <si>
    <t>Jury 1</t>
  </si>
  <si>
    <t>Jury 2</t>
  </si>
  <si>
    <t>Jury 3</t>
  </si>
  <si>
    <t>Jury 4</t>
  </si>
  <si>
    <t>N°</t>
  </si>
  <si>
    <t>Numéro Candidat</t>
  </si>
  <si>
    <t>Sexe</t>
  </si>
  <si>
    <t>Prénom</t>
  </si>
  <si>
    <t>Hanzi</t>
  </si>
  <si>
    <t>Préparation</t>
  </si>
  <si>
    <t>Passation</t>
  </si>
  <si>
    <t>Horaires</t>
  </si>
  <si>
    <t>Durée en mn</t>
  </si>
  <si>
    <t>09:00 - 09:00</t>
  </si>
  <si>
    <t>Liste des absents</t>
  </si>
  <si>
    <t>Commentaires</t>
  </si>
  <si>
    <t>N° Candidat</t>
  </si>
  <si>
    <t>Rémunérations surveillance</t>
  </si>
  <si>
    <t>Personnes</t>
  </si>
  <si>
    <t>Surveillance</t>
  </si>
  <si>
    <t>Total</t>
  </si>
  <si>
    <t>Epreuve Individuelle</t>
  </si>
  <si>
    <t>Epreuve Collective</t>
  </si>
  <si>
    <t>Total Ep. Ind.</t>
  </si>
  <si>
    <t>Total Ep. Col.</t>
  </si>
  <si>
    <t>Nombre Candidats</t>
  </si>
  <si>
    <t>Nombre Sujets</t>
  </si>
  <si>
    <t>Nombre copies</t>
  </si>
  <si>
    <t>Sujets</t>
  </si>
  <si>
    <t>Totaux Jurys</t>
  </si>
  <si>
    <t>Total Examen (Surveillance + Jury)</t>
  </si>
  <si>
    <t>EPREUVES ORALES INDIVIDUELLES A2 - lundi juin 17</t>
  </si>
  <si>
    <t>Coordinateur : Moaaaaa</t>
  </si>
  <si>
    <t xml:space="preserve"> 8 candidats</t>
  </si>
  <si>
    <t>09:00 - 09:10</t>
  </si>
  <si>
    <t xml:space="preserve">Prof 1  </t>
  </si>
  <si>
    <t xml:space="preserve"> Prof 4</t>
  </si>
  <si>
    <t xml:space="preserve">EPREUVES ORALES INDIVIDUELLES A2 </t>
  </si>
  <si>
    <t xml:space="preserve"> lundi juin 17</t>
  </si>
  <si>
    <t>9h</t>
  </si>
  <si>
    <t xml:space="preserve"> 09:40</t>
  </si>
  <si>
    <t xml:space="preserve">Prof 7  </t>
  </si>
  <si>
    <t xml:space="preserve"> Prof 10</t>
  </si>
  <si>
    <t xml:space="preserve">Prof 12  </t>
  </si>
  <si>
    <t xml:space="preserve"> Prof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</si>
</sst>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9"/>
      <color indexed="81"/>
      <name val="宋体"/>
      <charset val="134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12"/>
      <color indexed="8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</cellStyleXfs>
  <cellXfs count="65">
    <xf numFmtId="0" fontId="0" fillId="0" borderId="0" xfId="0" applyAlignment="1"/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8" xfId="0" applyFill="1" applyBorder="1" applyAlignment="1">
      <alignment horizontal="right" vertical="center" wrapText="1"/>
    </xf>
    <xf numFmtId="0" fontId="0" fillId="2" borderId="9" xfId="0" applyFill="1" applyBorder="1" applyAlignment="1">
      <alignment horizontal="right" vertical="center" wrapText="1"/>
    </xf>
    <xf numFmtId="0" fontId="0" fillId="2" borderId="11" xfId="0" applyFill="1" applyBorder="1" applyAlignment="1">
      <alignment vertical="center" wrapText="1"/>
    </xf>
    <xf numFmtId="0" fontId="1" fillId="3" borderId="4" xfId="0" applyFont="1" applyFill="1" applyBorder="1" applyAlignment="1"/>
    <xf numFmtId="0" fontId="1" fillId="3" borderId="11" xfId="0" applyFont="1" applyFill="1" applyBorder="1" applyAlignment="1"/>
    <xf numFmtId="0" fontId="0" fillId="2" borderId="2" xfId="0" applyFill="1" applyBorder="1" applyAlignment="1">
      <alignment horizontal="right" vertical="center" wrapText="1"/>
    </xf>
    <xf numFmtId="0" fontId="0" fillId="2" borderId="13" xfId="0" applyFill="1" applyBorder="1" applyAlignment="1">
      <alignment horizontal="right" vertical="center" wrapText="1"/>
    </xf>
    <xf numFmtId="0" fontId="0" fillId="3" borderId="14" xfId="0" applyFill="1" applyBorder="1" applyAlignment="1"/>
    <xf numFmtId="0" fontId="0" fillId="3" borderId="0" xfId="0" applyFill="1" applyBorder="1" applyAlignment="1">
      <alignment horizontal="right" vertical="center" wrapText="1"/>
    </xf>
    <xf numFmtId="0" fontId="0" fillId="2" borderId="15" xfId="0" applyFill="1" applyBorder="1" applyAlignment="1">
      <alignment horizontal="right" vertical="center" wrapText="1"/>
    </xf>
    <xf numFmtId="0" fontId="0" fillId="2" borderId="16" xfId="0" applyFill="1" applyBorder="1" applyAlignment="1">
      <alignment horizontal="right" vertical="center" wrapText="1"/>
    </xf>
    <xf numFmtId="0" fontId="0" fillId="3" borderId="17" xfId="0" applyFill="1" applyBorder="1" applyAlignment="1"/>
    <xf numFmtId="0" fontId="0" fillId="3" borderId="18" xfId="0" applyFill="1" applyBorder="1" applyAlignment="1">
      <alignment horizontal="right" vertical="center" wrapText="1"/>
    </xf>
    <xf numFmtId="0" fontId="0" fillId="3" borderId="19" xfId="0" applyFill="1" applyBorder="1" applyAlignment="1"/>
    <xf numFmtId="0" fontId="1" fillId="3" borderId="20" xfId="0" applyFont="1" applyFill="1" applyBorder="1" applyAlignment="1"/>
    <xf numFmtId="0" fontId="1" fillId="3" borderId="0" xfId="0" applyFont="1" applyFill="1" applyBorder="1" applyAlignment="1"/>
    <xf numFmtId="0" fontId="1" fillId="0" borderId="19" xfId="0" applyFont="1" applyFill="1" applyBorder="1" applyAlignment="1"/>
    <xf numFmtId="0" fontId="1" fillId="0" borderId="21" xfId="0" applyFont="1" applyFill="1" applyBorder="1" applyAlignment="1"/>
    <xf numFmtId="0" fontId="0" fillId="3" borderId="22" xfId="0" applyFill="1" applyBorder="1" applyAlignment="1"/>
    <xf numFmtId="0" fontId="0" fillId="3" borderId="0" xfId="0" applyFill="1" applyBorder="1" applyAlignment="1"/>
    <xf numFmtId="0" fontId="0" fillId="0" borderId="0" xfId="0" applyFill="1" applyBorder="1" applyAlignment="1">
      <alignment horizontal="right" vertical="center" wrapText="1"/>
    </xf>
    <xf numFmtId="0" fontId="0" fillId="3" borderId="23" xfId="0" applyFill="1" applyBorder="1" applyAlignment="1"/>
    <xf numFmtId="0" fontId="0" fillId="0" borderId="18" xfId="0" applyFill="1" applyBorder="1" applyAlignment="1">
      <alignment horizontal="right" vertical="center" wrapText="1"/>
    </xf>
    <xf numFmtId="0" fontId="1" fillId="0" borderId="20" xfId="0" applyFont="1" applyFill="1" applyBorder="1" applyAlignment="1"/>
    <xf numFmtId="0" fontId="0" fillId="0" borderId="22" xfId="0" applyFill="1" applyBorder="1" applyAlignment="1">
      <alignment horizontal="right" vertical="center" wrapText="1"/>
    </xf>
    <xf numFmtId="0" fontId="0" fillId="0" borderId="23" xfId="0" applyFill="1" applyBorder="1" applyAlignment="1">
      <alignment horizontal="right" vertical="center" wrapText="1"/>
    </xf>
    <xf numFmtId="0" fontId="4" fillId="0" borderId="0" xfId="0" applyFont="1" applyAlignment="1"/>
    <xf numFmtId="0" fontId="0" fillId="0" borderId="0" xfId="0" applyFill="1" applyBorder="1" applyAlignment="1"/>
    <xf numFmtId="0" fontId="0" fillId="0" borderId="0" xfId="0" applyFill="1" applyAlignment="1"/>
    <xf numFmtId="0" fontId="1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0" xfId="0" applyFill="1" applyBorder="1" applyAlignment="1"/>
    <xf numFmtId="0" fontId="0" fillId="6" borderId="7" xfId="0" applyFill="1" applyBorder="1" applyAlignment="1"/>
    <xf numFmtId="0" fontId="0" fillId="6" borderId="0" xfId="0" applyFill="1" applyAlignment="1"/>
    <xf numFmtId="17" fontId="0" fillId="6" borderId="7" xfId="0" applyNumberFormat="1" applyFill="1" applyBorder="1" applyAlignment="1"/>
    <xf numFmtId="0" fontId="0" fillId="6" borderId="10" xfId="0" applyFill="1" applyBorder="1" applyAlignment="1"/>
    <xf numFmtId="0" fontId="0" fillId="5" borderId="0" xfId="0" applyFill="1" applyAlignment="1"/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6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7" borderId="2" xfId="0" applyFill="1" applyBorder="1" applyAlignment="1"/>
    <xf numFmtId="0" fontId="6" fillId="0" borderId="2" xfId="0" applyFont="1" applyBorder="1" applyAlignment="1"/>
    <xf numFmtId="0" fontId="6" fillId="0" borderId="6" xfId="0" applyFont="1" applyBorder="1" applyAlignment="1"/>
    <xf numFmtId="0" fontId="6" fillId="5" borderId="2" xfId="0" applyFont="1" applyFill="1" applyBorder="1" applyAlignment="1"/>
    <xf numFmtId="0" fontId="0" fillId="0" borderId="2" xfId="0" applyFill="1" applyBorder="1" applyAlignment="1"/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</cellXfs>
  <cellStyles count="2">
    <cellStyle name="Neutre" xfId="1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LF_DELF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  <sheetName val="Feuil3"/>
    </sheetNames>
    <definedNames>
      <definedName name="CoutEpreuveCollective"/>
      <definedName name="CoutEpreuveIndividuelle"/>
      <definedName name="CoutSurveillance"/>
      <definedName name="DureePassation"/>
      <definedName name="DureePreparation"/>
      <definedName name="heurePassation"/>
      <definedName name="HeurePreparation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2:N59"/>
  <sheetViews>
    <sheetView workbookViewId="0">
      <selection activeCell="C14" sqref="C14"/>
    </sheetView>
  </sheetViews>
  <sheetFormatPr baseColWidth="10" defaultRowHeight="14.4"/>
  <cols>
    <col min="1" max="1" width="4.77734375" customWidth="1"/>
    <col min="2" max="2" width="29.6640625" customWidth="1"/>
    <col min="3" max="3" width="14.21875" customWidth="1"/>
    <col min="4" max="4" width="18.21875" customWidth="1"/>
    <col min="5" max="7" width="15.6640625" customWidth="1"/>
    <col min="8" max="8" width="9.44140625" customWidth="1"/>
    <col min="9" max="9" width="20.6640625" customWidth="1"/>
    <col min="10" max="10" width="9.44140625" customWidth="1"/>
    <col min="11" max="14" width="18.21875" customWidth="1"/>
  </cols>
  <sheetData>
    <row r="2" spans="1:14">
      <c r="D2" t="s">
        <v>79</v>
      </c>
    </row>
    <row r="4" spans="1:14">
      <c r="B4" t="s">
        <v>80</v>
      </c>
      <c r="I4" t="s">
        <v>81</v>
      </c>
    </row>
    <row r="6" spans="1:14">
      <c r="A6" s="57" t="s">
        <v>86</v>
      </c>
      <c r="B6" s="57" t="s">
        <v>87</v>
      </c>
      <c r="C6" s="57" t="s">
        <v>88</v>
      </c>
      <c r="D6" s="57" t="s">
        <v>36</v>
      </c>
      <c r="E6" s="57" t="s">
        <v>89</v>
      </c>
      <c r="F6" s="57" t="s">
        <v>90</v>
      </c>
      <c r="G6" s="57" t="s">
        <v>91</v>
      </c>
      <c r="H6" s="57"/>
      <c r="I6" s="57" t="s">
        <v>92</v>
      </c>
      <c r="J6" s="57"/>
      <c r="K6" s="50" t="s">
        <v>82</v>
      </c>
      <c r="L6" s="50" t="s">
        <v>83</v>
      </c>
      <c r="M6" s="50" t="s">
        <v>84</v>
      </c>
      <c r="N6" s="50" t="s">
        <v>85</v>
      </c>
    </row>
    <row r="7" spans="1:14" ht="30.75" customHeight="1">
      <c r="A7" s="58"/>
      <c r="B7" s="58"/>
      <c r="C7" s="58"/>
      <c r="D7" s="58"/>
      <c r="E7" s="58"/>
      <c r="F7" s="58"/>
      <c r="G7" s="51" t="s">
        <v>93</v>
      </c>
      <c r="H7" s="51" t="s">
        <v>94</v>
      </c>
      <c r="I7" s="51" t="s">
        <v>93</v>
      </c>
      <c r="J7" s="51" t="s">
        <v>94</v>
      </c>
      <c r="K7" s="51" t="str">
        <f>K4 &amp; "  / " &amp; K5</f>
        <v xml:space="preserve">  / </v>
      </c>
      <c r="L7" s="51" t="str">
        <f>L4 &amp; "  / " &amp; L5</f>
        <v xml:space="preserve">  / </v>
      </c>
      <c r="M7" s="51" t="str">
        <f>M4 &amp; "  / " &amp; M5</f>
        <v xml:space="preserve">  / </v>
      </c>
      <c r="N7" s="51" t="str">
        <f>N4 &amp; "  / " &amp; N5</f>
        <v xml:space="preserve">  / </v>
      </c>
    </row>
    <row r="8" spans="1:14">
      <c r="A8" s="52">
        <v>1</v>
      </c>
      <c r="B8" s="52"/>
      <c r="C8" s="52"/>
      <c r="D8" s="52"/>
      <c r="E8" s="52"/>
      <c r="F8" s="52"/>
      <c r="G8" s="59" t="s">
        <v>95</v>
      </c>
      <c r="H8" s="59">
        <f>[1]!DureePreparation()</f>
        <v>0</v>
      </c>
      <c r="I8" s="59" t="str">
        <f>[1]!heurePassation(G8)</f>
        <v>09:00 - 09:00</v>
      </c>
      <c r="J8" s="59">
        <f>[1]!DureePassation()</f>
        <v>0</v>
      </c>
      <c r="K8" s="59" t="str">
        <f ca="1">CONCATENATE(INDIRECT("D8"),"-",INDIRECT("E8"))</f>
        <v>-</v>
      </c>
      <c r="L8" s="59" t="str">
        <f ca="1">CONCATENATE(INDIRECT("D9"),"-",INDIRECT("E9"))</f>
        <v>-</v>
      </c>
      <c r="M8" s="59" t="str">
        <f ca="1">CONCATENATE(INDIRECT("D10"),"-",INDIRECT("E10"))</f>
        <v>-</v>
      </c>
      <c r="N8" s="59" t="str">
        <f ca="1">CONCATENATE(INDIRECT("D11"),"-",INDIRECT("E11"))</f>
        <v>-</v>
      </c>
    </row>
    <row r="9" spans="1:14">
      <c r="A9" s="52">
        <v>2</v>
      </c>
      <c r="B9" s="52"/>
      <c r="C9" s="52"/>
      <c r="D9" s="52"/>
      <c r="E9" s="52"/>
      <c r="F9" s="52"/>
      <c r="G9" s="59"/>
      <c r="H9" s="59"/>
      <c r="I9" s="59"/>
      <c r="J9" s="59"/>
      <c r="K9" s="59"/>
      <c r="L9" s="59"/>
      <c r="M9" s="59"/>
      <c r="N9" s="59"/>
    </row>
    <row r="10" spans="1:14">
      <c r="A10" s="52">
        <v>3</v>
      </c>
      <c r="B10" s="52"/>
      <c r="C10" s="52"/>
      <c r="D10" s="52"/>
      <c r="E10" s="52"/>
      <c r="F10" s="52"/>
      <c r="G10" s="59"/>
      <c r="H10" s="59"/>
      <c r="I10" s="59"/>
      <c r="J10" s="59"/>
      <c r="K10" s="59"/>
      <c r="L10" s="59"/>
      <c r="M10" s="59"/>
      <c r="N10" s="59"/>
    </row>
    <row r="11" spans="1:14">
      <c r="A11" s="52">
        <v>4</v>
      </c>
      <c r="B11" s="52"/>
      <c r="C11" s="52"/>
      <c r="D11" s="52"/>
      <c r="E11" s="52"/>
      <c r="F11" s="52"/>
      <c r="G11" s="59"/>
      <c r="H11" s="59"/>
      <c r="I11" s="59"/>
      <c r="J11" s="59"/>
      <c r="K11" s="59"/>
      <c r="L11" s="59"/>
      <c r="M11" s="59"/>
      <c r="N11" s="59"/>
    </row>
    <row r="12" spans="1:14" s="31" customFormat="1">
      <c r="A12" s="56">
        <v>5</v>
      </c>
      <c r="B12" s="56"/>
      <c r="C12" s="56"/>
      <c r="D12" s="56"/>
      <c r="E12" s="56"/>
      <c r="F12" s="56"/>
      <c r="G12" s="60" t="str">
        <f>[1]!HeurePreparation(G8)</f>
        <v>09:00 - 09:00</v>
      </c>
      <c r="H12" s="60">
        <f>[1]!DureePreparation()</f>
        <v>0</v>
      </c>
      <c r="I12" s="60" t="str">
        <f>[1]!heurePassation(G12)</f>
        <v>09:00 - 09:00</v>
      </c>
      <c r="J12" s="60">
        <f>[1]!DureePassation()</f>
        <v>0</v>
      </c>
      <c r="K12" s="60" t="str">
        <f ca="1">CONCATENATE(INDIRECT("D12"),"-",INDIRECT("E12"))</f>
        <v>-</v>
      </c>
      <c r="L12" s="60" t="str">
        <f ca="1">CONCATENATE(INDIRECT("D13"),"-",INDIRECT("E13"))</f>
        <v>-</v>
      </c>
      <c r="M12" s="60" t="str">
        <f ca="1">CONCATENATE(INDIRECT("D14"),"-",INDIRECT("E14"))</f>
        <v>-</v>
      </c>
      <c r="N12" s="60" t="str">
        <f ca="1">CONCATENATE(INDIRECT("D15"),"-",INDIRECT("E15"))</f>
        <v>-</v>
      </c>
    </row>
    <row r="13" spans="1:14" s="31" customFormat="1">
      <c r="A13" s="56">
        <v>6</v>
      </c>
      <c r="B13" s="56"/>
      <c r="C13" s="56"/>
      <c r="D13" s="56"/>
      <c r="E13" s="56"/>
      <c r="F13" s="56"/>
      <c r="G13" s="60"/>
      <c r="H13" s="60"/>
      <c r="I13" s="60"/>
      <c r="J13" s="60"/>
      <c r="K13" s="60"/>
      <c r="L13" s="60"/>
      <c r="M13" s="60"/>
      <c r="N13" s="60"/>
    </row>
    <row r="14" spans="1:14" s="31" customFormat="1">
      <c r="A14" s="56">
        <v>7</v>
      </c>
      <c r="B14" s="56"/>
      <c r="C14" s="56"/>
      <c r="D14" s="56"/>
      <c r="E14" s="56"/>
      <c r="F14" s="56"/>
      <c r="G14" s="60"/>
      <c r="H14" s="60"/>
      <c r="I14" s="60"/>
      <c r="J14" s="60"/>
      <c r="K14" s="60"/>
      <c r="L14" s="60"/>
      <c r="M14" s="60"/>
      <c r="N14" s="60"/>
    </row>
    <row r="15" spans="1:14" s="31" customFormat="1">
      <c r="A15" s="56">
        <v>8</v>
      </c>
      <c r="B15" s="56"/>
      <c r="C15" s="56"/>
      <c r="D15" s="56"/>
      <c r="E15" s="56"/>
      <c r="F15" s="56"/>
      <c r="G15" s="60"/>
      <c r="H15" s="60"/>
      <c r="I15" s="60"/>
      <c r="J15" s="60"/>
      <c r="K15" s="60"/>
      <c r="L15" s="60"/>
      <c r="M15" s="60"/>
      <c r="N15" s="60"/>
    </row>
    <row r="16" spans="1:14">
      <c r="A16" s="52">
        <v>9</v>
      </c>
      <c r="B16" s="52"/>
      <c r="C16" s="52"/>
      <c r="D16" s="52"/>
      <c r="E16" s="52"/>
      <c r="F16" s="52"/>
      <c r="G16" s="59" t="str">
        <f>[1]!HeurePreparation(G12)</f>
        <v>09:00 - 09:00</v>
      </c>
      <c r="H16" s="59">
        <f>[1]!DureePreparation()</f>
        <v>0</v>
      </c>
      <c r="I16" s="59" t="str">
        <f>[1]!heurePassation(G16)</f>
        <v>09:00 - 09:00</v>
      </c>
      <c r="J16" s="59">
        <f>[1]!DureePassation()</f>
        <v>0</v>
      </c>
      <c r="K16" s="59" t="str">
        <f ca="1">CONCATENATE(INDIRECT("D16"),"-",INDIRECT("E16"))</f>
        <v>-</v>
      </c>
      <c r="L16" s="59" t="str">
        <f ca="1">CONCATENATE(INDIRECT("D17"),"-",INDIRECT("E17"))</f>
        <v>-</v>
      </c>
      <c r="M16" s="59" t="str">
        <f ca="1">CONCATENATE(INDIRECT("D18"),"-",INDIRECT("E18"))</f>
        <v>-</v>
      </c>
      <c r="N16" s="59" t="str">
        <f ca="1">CONCATENATE(INDIRECT("D19"),"-",INDIRECT("E19"))</f>
        <v>-</v>
      </c>
    </row>
    <row r="17" spans="1:14">
      <c r="A17" s="52">
        <v>10</v>
      </c>
      <c r="B17" s="52"/>
      <c r="C17" s="52"/>
      <c r="D17" s="52"/>
      <c r="E17" s="52"/>
      <c r="F17" s="52"/>
      <c r="G17" s="59"/>
      <c r="H17" s="59"/>
      <c r="I17" s="59"/>
      <c r="J17" s="59"/>
      <c r="K17" s="59"/>
      <c r="L17" s="59"/>
      <c r="M17" s="59"/>
      <c r="N17" s="59"/>
    </row>
    <row r="18" spans="1:14">
      <c r="A18" s="52">
        <v>11</v>
      </c>
      <c r="B18" s="52"/>
      <c r="C18" s="52"/>
      <c r="D18" s="52"/>
      <c r="E18" s="52"/>
      <c r="F18" s="52"/>
      <c r="G18" s="59"/>
      <c r="H18" s="59"/>
      <c r="I18" s="59"/>
      <c r="J18" s="59"/>
      <c r="K18" s="59"/>
      <c r="L18" s="59"/>
      <c r="M18" s="59"/>
      <c r="N18" s="59"/>
    </row>
    <row r="19" spans="1:14">
      <c r="A19" s="52"/>
      <c r="B19" s="52"/>
      <c r="C19" s="52"/>
      <c r="D19" s="52"/>
      <c r="E19" s="52"/>
      <c r="F19" s="52"/>
      <c r="G19" s="59"/>
      <c r="H19" s="59"/>
      <c r="I19" s="59"/>
      <c r="J19" s="59"/>
      <c r="K19" s="59"/>
      <c r="L19" s="59"/>
      <c r="M19" s="59"/>
      <c r="N19" s="59"/>
    </row>
    <row r="23" spans="1:14">
      <c r="B23" s="61" t="s">
        <v>96</v>
      </c>
      <c r="C23" s="62"/>
      <c r="D23" s="62"/>
      <c r="E23" s="62"/>
      <c r="F23" s="62"/>
      <c r="G23" s="63"/>
    </row>
    <row r="24" spans="1:14">
      <c r="B24" s="50" t="s">
        <v>97</v>
      </c>
      <c r="C24" s="50" t="s">
        <v>98</v>
      </c>
      <c r="D24" s="50" t="s">
        <v>88</v>
      </c>
      <c r="E24" s="50" t="s">
        <v>36</v>
      </c>
      <c r="F24" s="50" t="s">
        <v>89</v>
      </c>
      <c r="G24" s="50" t="s">
        <v>90</v>
      </c>
    </row>
    <row r="25" spans="1:14">
      <c r="B25" s="49"/>
      <c r="C25" s="49"/>
      <c r="D25" s="49"/>
      <c r="E25" s="49"/>
      <c r="F25" s="49"/>
      <c r="G25" s="49"/>
    </row>
    <row r="26" spans="1:14">
      <c r="B26" s="49"/>
      <c r="C26" s="49"/>
      <c r="D26" s="49"/>
      <c r="E26" s="49"/>
      <c r="F26" s="49"/>
      <c r="G26" s="49"/>
    </row>
    <row r="27" spans="1:14">
      <c r="B27" s="49"/>
      <c r="C27" s="49"/>
      <c r="D27" s="49"/>
      <c r="E27" s="49"/>
      <c r="F27" s="49"/>
      <c r="G27" s="49"/>
    </row>
    <row r="28" spans="1:14">
      <c r="B28" s="49"/>
      <c r="C28" s="49"/>
      <c r="D28" s="49"/>
      <c r="E28" s="49"/>
      <c r="F28" s="49"/>
      <c r="G28" s="49"/>
    </row>
    <row r="29" spans="1:14">
      <c r="B29" s="49"/>
      <c r="C29" s="49"/>
      <c r="D29" s="49"/>
      <c r="E29" s="49"/>
      <c r="F29" s="49"/>
      <c r="G29" s="49"/>
    </row>
    <row r="30" spans="1:14">
      <c r="B30" s="49"/>
      <c r="C30" s="49"/>
      <c r="D30" s="49"/>
      <c r="E30" s="49"/>
      <c r="F30" s="49"/>
      <c r="G30" s="49"/>
    </row>
    <row r="31" spans="1:14">
      <c r="B31" s="49"/>
      <c r="C31" s="49"/>
      <c r="D31" s="49"/>
      <c r="E31" s="49"/>
      <c r="F31" s="49"/>
      <c r="G31" s="49"/>
    </row>
    <row r="34" spans="2:10">
      <c r="B34" s="49" t="s">
        <v>99</v>
      </c>
      <c r="C34" s="49" t="s">
        <v>100</v>
      </c>
      <c r="D34" s="49" t="s">
        <v>101</v>
      </c>
    </row>
    <row r="35" spans="2:10">
      <c r="B35" s="49"/>
      <c r="C35" s="49"/>
      <c r="D35" s="49" t="str">
        <f>IF(C35 &lt;&gt; 0,[1]!CoutSurveillance("A1",B35),"")</f>
        <v/>
      </c>
    </row>
    <row r="36" spans="2:10">
      <c r="B36" s="49"/>
      <c r="C36" s="49"/>
      <c r="D36" s="49" t="str">
        <f>IF(C36 &lt;&gt; 0,[1]!CoutSurveillance("A1",B36),"")</f>
        <v/>
      </c>
    </row>
    <row r="37" spans="2:10">
      <c r="B37" s="49"/>
      <c r="C37" s="49"/>
      <c r="D37" s="49" t="str">
        <f>IF(C37 &lt;&gt; 0,[1]!CoutSurveillance("A1",B37),"")</f>
        <v/>
      </c>
    </row>
    <row r="38" spans="2:10">
      <c r="B38" s="49"/>
      <c r="C38" s="49"/>
      <c r="D38" s="49" t="str">
        <f>IF(C38 &lt;&gt; 0,[1]!CoutSurveillance("A1",B38),"")</f>
        <v/>
      </c>
    </row>
    <row r="39" spans="2:10">
      <c r="B39" s="49"/>
      <c r="C39" s="49"/>
      <c r="D39" s="49" t="str">
        <f>IF(C39 &lt;&gt; 0,[1]!CoutSurveillance("A1",B39),"")</f>
        <v/>
      </c>
    </row>
    <row r="40" spans="2:10">
      <c r="B40" s="49"/>
      <c r="C40" s="49"/>
      <c r="D40" s="49" t="str">
        <f>IF(C40 &lt;&gt; 0,[1]!CoutSurveillance("A1",B40),"")</f>
        <v/>
      </c>
    </row>
    <row r="41" spans="2:10">
      <c r="B41" s="49"/>
      <c r="C41" s="49"/>
      <c r="D41" s="49" t="str">
        <f>IF(C41 &lt;&gt; 0,[1]!CoutSurveillance("A1",B41),"")</f>
        <v/>
      </c>
    </row>
    <row r="42" spans="2:10">
      <c r="B42" s="49"/>
      <c r="C42" s="49"/>
      <c r="D42" s="49" t="str">
        <f>IF(C42 &lt;&gt; 0,[1]!CoutSurveillance("A1",B42),"")</f>
        <v/>
      </c>
    </row>
    <row r="43" spans="2:10">
      <c r="B43" s="49"/>
      <c r="C43" s="49"/>
      <c r="D43" s="49" t="str">
        <f>IF(C43 &lt;&gt; 0,[1]!CoutSurveillance("A1",B43),"")</f>
        <v/>
      </c>
    </row>
    <row r="44" spans="2:10">
      <c r="B44" s="48"/>
      <c r="C44" s="48"/>
      <c r="D44" s="48" t="str">
        <f>IF(C44 &lt;&gt; 0,[1]!CoutSurveillance("A1",B44),"")</f>
        <v/>
      </c>
    </row>
    <row r="45" spans="2:10">
      <c r="B45" s="52" t="s">
        <v>102</v>
      </c>
      <c r="C45" s="52"/>
      <c r="D45" s="52">
        <f>SUM(D34:D44)</f>
        <v>0</v>
      </c>
    </row>
    <row r="47" spans="2:10">
      <c r="D47" s="49" t="s">
        <v>103</v>
      </c>
      <c r="E47" s="49"/>
      <c r="F47" s="49" t="s">
        <v>104</v>
      </c>
      <c r="G47" s="49"/>
      <c r="H47" s="49" t="s">
        <v>105</v>
      </c>
      <c r="I47" s="49" t="s">
        <v>106</v>
      </c>
      <c r="J47" s="49" t="s">
        <v>102</v>
      </c>
    </row>
    <row r="48" spans="2:10">
      <c r="D48" s="48" t="s">
        <v>107</v>
      </c>
      <c r="E48" s="48" t="s">
        <v>108</v>
      </c>
      <c r="F48" s="48" t="s">
        <v>109</v>
      </c>
      <c r="G48" s="48" t="s">
        <v>110</v>
      </c>
      <c r="H48" s="48"/>
      <c r="I48" s="48"/>
      <c r="J48" s="48"/>
    </row>
    <row r="49" spans="2:10" ht="18.600000000000001">
      <c r="B49" s="53" t="s">
        <v>82</v>
      </c>
      <c r="C49" s="53" t="str">
        <f>IF(K4&lt;&gt;0,K4," ")</f>
        <v xml:space="preserve"> </v>
      </c>
      <c r="D49" s="53"/>
      <c r="E49" s="53"/>
      <c r="F49" s="53"/>
      <c r="G49" s="53"/>
      <c r="H49" s="53">
        <f>IF(C49 &lt;&gt; 0,[1]!CoutEpreuveIndividuelle("A1",C49,D49,E49),"")</f>
        <v>0</v>
      </c>
      <c r="I49" s="53">
        <f>IF(C49 &lt;&gt; 0,[1]!CoutEpreuveCollective("A1",C49,F49,G49),"")</f>
        <v>0</v>
      </c>
      <c r="J49" s="53">
        <f t="shared" ref="J49:J56" si="0">H49 + I49</f>
        <v>0</v>
      </c>
    </row>
    <row r="50" spans="2:10" ht="18.600000000000001">
      <c r="B50" s="53" t="s">
        <v>82</v>
      </c>
      <c r="C50" s="53" t="str">
        <f>IF(K5&lt;&gt;0,K5," ")</f>
        <v xml:space="preserve"> </v>
      </c>
      <c r="D50" s="53"/>
      <c r="E50" s="53"/>
      <c r="F50" s="53"/>
      <c r="G50" s="53"/>
      <c r="H50" s="53">
        <f>IF(C50 &lt;&gt; 0,[1]!CoutEpreuveIndividuelle("A1",C50,D50,E50),"")</f>
        <v>0</v>
      </c>
      <c r="I50" s="53">
        <f>IF(C50 &lt;&gt; 0,[1]!CoutEpreuveCollective("A1",C50,F50,G50),"")</f>
        <v>0</v>
      </c>
      <c r="J50" s="53">
        <f t="shared" si="0"/>
        <v>0</v>
      </c>
    </row>
    <row r="51" spans="2:10" ht="18.600000000000001">
      <c r="B51" s="53" t="s">
        <v>83</v>
      </c>
      <c r="C51" s="53" t="str">
        <f>IF(L4&lt;&gt;0,L4," ")</f>
        <v xml:space="preserve"> </v>
      </c>
      <c r="D51" s="53"/>
      <c r="E51" s="53"/>
      <c r="F51" s="53"/>
      <c r="G51" s="53"/>
      <c r="H51" s="53">
        <f>IF(C51 &lt;&gt; 0,[1]!CoutEpreuveIndividuelle("A1",C51,D51,E51),"")</f>
        <v>0</v>
      </c>
      <c r="I51" s="53">
        <f>IF(C51 &lt;&gt; 0,[1]!CoutEpreuveCollective("A1",C51,F51,G51),"")</f>
        <v>0</v>
      </c>
      <c r="J51" s="53">
        <f t="shared" si="0"/>
        <v>0</v>
      </c>
    </row>
    <row r="52" spans="2:10" ht="18.600000000000001">
      <c r="B52" s="53" t="s">
        <v>83</v>
      </c>
      <c r="C52" s="53" t="str">
        <f>IF(L5&lt;&gt;0,L5," ")</f>
        <v xml:space="preserve"> </v>
      </c>
      <c r="D52" s="53"/>
      <c r="E52" s="53"/>
      <c r="F52" s="53"/>
      <c r="G52" s="53"/>
      <c r="H52" s="53">
        <f>IF(C52 &lt;&gt; 0,[1]!CoutEpreuveIndividuelle("A1",C52,D52,E52),"")</f>
        <v>0</v>
      </c>
      <c r="I52" s="53">
        <f>IF(C52 &lt;&gt; 0,[1]!CoutEpreuveCollective("A1",C52,F52,G52),"")</f>
        <v>0</v>
      </c>
      <c r="J52" s="53">
        <f t="shared" si="0"/>
        <v>0</v>
      </c>
    </row>
    <row r="53" spans="2:10" ht="18.600000000000001">
      <c r="B53" s="53" t="s">
        <v>84</v>
      </c>
      <c r="C53" s="53" t="str">
        <f>IF(M4&lt;&gt;0,M4," ")</f>
        <v xml:space="preserve"> </v>
      </c>
      <c r="D53" s="53"/>
      <c r="E53" s="53"/>
      <c r="F53" s="53"/>
      <c r="G53" s="53"/>
      <c r="H53" s="53">
        <f>IF(C53 &lt;&gt; 0,[1]!CoutEpreuveIndividuelle("A1",C53,D53,E53),"")</f>
        <v>0</v>
      </c>
      <c r="I53" s="53">
        <f>IF(C53 &lt;&gt; 0,[1]!CoutEpreuveCollective("A1",C53,F53,G53),"")</f>
        <v>0</v>
      </c>
      <c r="J53" s="53">
        <f t="shared" si="0"/>
        <v>0</v>
      </c>
    </row>
    <row r="54" spans="2:10" ht="18.600000000000001">
      <c r="B54" s="53" t="s">
        <v>84</v>
      </c>
      <c r="C54" s="53" t="str">
        <f>IF(M5&lt;&gt;0,M5," ")</f>
        <v xml:space="preserve"> </v>
      </c>
      <c r="D54" s="53"/>
      <c r="E54" s="53"/>
      <c r="F54" s="53"/>
      <c r="G54" s="53"/>
      <c r="H54" s="53">
        <f>IF(C54 &lt;&gt; 0,[1]!CoutEpreuveIndividuelle("A1",C54,D54,E54),"")</f>
        <v>0</v>
      </c>
      <c r="I54" s="53">
        <f>IF(C54 &lt;&gt; 0,[1]!CoutEpreuveCollective("A1",C54,F54,G54),"")</f>
        <v>0</v>
      </c>
      <c r="J54" s="53">
        <f t="shared" si="0"/>
        <v>0</v>
      </c>
    </row>
    <row r="55" spans="2:10" ht="18.600000000000001">
      <c r="B55" s="53" t="s">
        <v>85</v>
      </c>
      <c r="C55" s="53" t="str">
        <f>IF(N4&lt;&gt;0,N4," ")</f>
        <v xml:space="preserve"> </v>
      </c>
      <c r="D55" s="53"/>
      <c r="E55" s="53"/>
      <c r="F55" s="53"/>
      <c r="G55" s="53"/>
      <c r="H55" s="53">
        <f>IF(C55 &lt;&gt; 0,[1]!CoutEpreuveIndividuelle("A1",C55,D55,E55),"")</f>
        <v>0</v>
      </c>
      <c r="I55" s="53">
        <f>IF(C55 &lt;&gt; 0,[1]!CoutEpreuveCollective("A1",C55,F55,G55),"")</f>
        <v>0</v>
      </c>
      <c r="J55" s="53">
        <f t="shared" si="0"/>
        <v>0</v>
      </c>
    </row>
    <row r="56" spans="2:10" ht="18.600000000000001">
      <c r="B56" s="54" t="s">
        <v>85</v>
      </c>
      <c r="C56" s="54" t="str">
        <f>IF(N5&lt;&gt;0,N5," ")</f>
        <v xml:space="preserve"> </v>
      </c>
      <c r="D56" s="54"/>
      <c r="E56" s="54"/>
      <c r="F56" s="54"/>
      <c r="G56" s="54"/>
      <c r="H56" s="54">
        <f>IF(C56 &lt;&gt; 0,[1]!CoutEpreuveIndividuelle("A1",C56,D56,E56),"")</f>
        <v>0</v>
      </c>
      <c r="I56" s="54">
        <f>IF(C56 &lt;&gt; 0,[1]!CoutEpreuveCollective("A1",C56,F56,G56),"")</f>
        <v>0</v>
      </c>
      <c r="J56" s="54">
        <f t="shared" si="0"/>
        <v>0</v>
      </c>
    </row>
    <row r="57" spans="2:10">
      <c r="B57" s="52" t="s">
        <v>111</v>
      </c>
      <c r="C57" s="52"/>
      <c r="D57" s="52"/>
      <c r="E57" s="52"/>
      <c r="F57" s="52"/>
      <c r="G57" s="52"/>
      <c r="H57" s="52"/>
      <c r="I57" s="52"/>
      <c r="J57" s="52">
        <f>SUM(J49:J56)</f>
        <v>0</v>
      </c>
    </row>
    <row r="59" spans="2:10" ht="18.600000000000001">
      <c r="B59" s="55" t="s">
        <v>112</v>
      </c>
      <c r="C59" s="55"/>
      <c r="D59" s="55">
        <f>TotalA1SurveillanceJury + TotalA1Surveillance</f>
        <v>0</v>
      </c>
    </row>
  </sheetData>
  <mergeCells count="33">
    <mergeCell ref="B23:G23"/>
    <mergeCell ref="M12:M15"/>
    <mergeCell ref="N12:N15"/>
    <mergeCell ref="G16:G19"/>
    <mergeCell ref="H16:H19"/>
    <mergeCell ref="I16:I19"/>
    <mergeCell ref="J16:J19"/>
    <mergeCell ref="K16:K19"/>
    <mergeCell ref="L16:L19"/>
    <mergeCell ref="M16:M19"/>
    <mergeCell ref="N16:N19"/>
    <mergeCell ref="K8:K11"/>
    <mergeCell ref="L8:L11"/>
    <mergeCell ref="M8:M11"/>
    <mergeCell ref="N8:N11"/>
    <mergeCell ref="G12:G15"/>
    <mergeCell ref="H12:H15"/>
    <mergeCell ref="I12:I15"/>
    <mergeCell ref="J12:J15"/>
    <mergeCell ref="K12:K15"/>
    <mergeCell ref="L12:L15"/>
    <mergeCell ref="G6:H6"/>
    <mergeCell ref="I6:J6"/>
    <mergeCell ref="G8:G11"/>
    <mergeCell ref="H8:H11"/>
    <mergeCell ref="I8:I11"/>
    <mergeCell ref="J8:J11"/>
    <mergeCell ref="F6:F7"/>
    <mergeCell ref="A6:A7"/>
    <mergeCell ref="B6:B7"/>
    <mergeCell ref="C6:C7"/>
    <mergeCell ref="D6:D7"/>
    <mergeCell ref="E6:E7"/>
  </mergeCells>
  <dataValidations count="3">
    <dataValidation type="list" allowBlank="1" showInputMessage="1" showErrorMessage="1" sqref="K4 K5 L4 L5 M4 M5 N4 N5 C49 C50 C51 C52 C53 C54 C55 C56">
      <formula1>AdminJury</formula1>
    </dataValidation>
    <dataValidation type="list" allowBlank="1" showInputMessage="1" showErrorMessage="1" sqref="B35 B36 B37 B38 B39 B40 B41 B42 B43 B44">
      <formula1>AdminTaches</formula1>
    </dataValidation>
    <dataValidation type="list" allowBlank="1" showInputMessage="1" showErrorMessage="1" sqref="C35 C36 C37 C38 C39 C40 C41 C42 C43 C44">
      <formula1>AdminPerso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M53"/>
  <sheetViews>
    <sheetView tabSelected="1" workbookViewId="0">
      <selection activeCell="C30" sqref="C30"/>
    </sheetView>
  </sheetViews>
  <sheetFormatPr baseColWidth="10" defaultRowHeight="14.4"/>
  <cols>
    <col min="1" max="1" width="4.77734375" customWidth="1"/>
    <col min="2" max="2" width="29.6640625" customWidth="1"/>
    <col min="3" max="3" width="14.21875" customWidth="1"/>
    <col min="4" max="4" width="18.21875" customWidth="1"/>
    <col min="5" max="7" width="15.6640625" customWidth="1"/>
    <col min="8" max="8" width="9.44140625" customWidth="1"/>
    <col min="9" max="9" width="20.6640625" customWidth="1"/>
    <col min="10" max="10" width="9.44140625" customWidth="1"/>
    <col min="11" max="13" width="18.21875" customWidth="1"/>
  </cols>
  <sheetData>
    <row r="2" spans="1:13">
      <c r="D2" t="s">
        <v>113</v>
      </c>
    </row>
    <row r="4" spans="1:13">
      <c r="B4" t="s">
        <v>114</v>
      </c>
      <c r="I4" t="s">
        <v>115</v>
      </c>
      <c r="K4" t="s">
        <v>50</v>
      </c>
      <c r="L4" t="s">
        <v>56</v>
      </c>
      <c r="M4" t="s">
        <v>61</v>
      </c>
    </row>
    <row r="5" spans="1:13">
      <c r="K5" t="s">
        <v>53</v>
      </c>
      <c r="L5" t="s">
        <v>59</v>
      </c>
      <c r="M5" t="s">
        <v>63</v>
      </c>
    </row>
    <row r="6" spans="1:13">
      <c r="A6" s="57" t="s">
        <v>86</v>
      </c>
      <c r="B6" s="57" t="s">
        <v>87</v>
      </c>
      <c r="C6" s="57" t="s">
        <v>88</v>
      </c>
      <c r="D6" s="57" t="s">
        <v>36</v>
      </c>
      <c r="E6" s="57" t="s">
        <v>89</v>
      </c>
      <c r="F6" s="57" t="s">
        <v>90</v>
      </c>
      <c r="G6" s="57" t="s">
        <v>91</v>
      </c>
      <c r="H6" s="57"/>
      <c r="I6" s="57" t="s">
        <v>92</v>
      </c>
      <c r="J6" s="57"/>
      <c r="K6" s="50" t="s">
        <v>82</v>
      </c>
      <c r="L6" s="50" t="s">
        <v>83</v>
      </c>
      <c r="M6" s="50" t="s">
        <v>84</v>
      </c>
    </row>
    <row r="7" spans="1:13" ht="30.75" customHeight="1">
      <c r="A7" s="58"/>
      <c r="B7" s="58"/>
      <c r="C7" s="58"/>
      <c r="D7" s="58"/>
      <c r="E7" s="58"/>
      <c r="F7" s="58"/>
      <c r="G7" s="51" t="s">
        <v>93</v>
      </c>
      <c r="H7" s="51" t="s">
        <v>94</v>
      </c>
      <c r="I7" s="51" t="s">
        <v>93</v>
      </c>
      <c r="J7" s="51" t="s">
        <v>94</v>
      </c>
      <c r="K7" s="51" t="str">
        <f>K4 &amp; "  / " &amp; K5</f>
        <v>Prof 1  / Prof 4</v>
      </c>
      <c r="L7" s="51" t="str">
        <f>L4 &amp; "  / " &amp; L5</f>
        <v>Prof 7  / Prof 10</v>
      </c>
      <c r="M7" s="51" t="str">
        <f>M4 &amp; "  / " &amp; M5</f>
        <v>Prof 12  / Prof 14</v>
      </c>
    </row>
    <row r="8" spans="1:13">
      <c r="A8" s="52">
        <v>1</v>
      </c>
      <c r="B8" s="52"/>
      <c r="C8" s="52"/>
      <c r="D8" s="52">
        <v>111</v>
      </c>
      <c r="E8" s="52">
        <v>11</v>
      </c>
      <c r="F8" s="52"/>
      <c r="G8" s="64" t="s">
        <v>116</v>
      </c>
      <c r="H8" s="59">
        <f>[1]!DureePreparation()</f>
        <v>10</v>
      </c>
      <c r="I8" s="59" t="str">
        <f>[1]!heurePassation(G8)</f>
        <v>09:10 - 09:20</v>
      </c>
      <c r="J8" s="59">
        <f>[1]!DureePassation()</f>
        <v>10</v>
      </c>
      <c r="K8" s="59" t="str">
        <f ca="1">CONCATENATE(INDIRECT("D8"),"-",INDIRECT("E8"))</f>
        <v>111-11</v>
      </c>
      <c r="L8" s="59" t="str">
        <f ca="1">CONCATENATE(INDIRECT("D9"),"-",INDIRECT("E9"))</f>
        <v>222-22</v>
      </c>
      <c r="M8" s="59" t="str">
        <f ca="1">CONCATENATE(INDIRECT("D10"),"-",INDIRECT("E10"))</f>
        <v>333-33</v>
      </c>
    </row>
    <row r="9" spans="1:13">
      <c r="A9" s="52">
        <v>2</v>
      </c>
      <c r="B9" s="52"/>
      <c r="C9" s="52"/>
      <c r="D9" s="52">
        <v>222</v>
      </c>
      <c r="E9" s="52">
        <v>22</v>
      </c>
      <c r="F9" s="52"/>
      <c r="G9" s="59"/>
      <c r="H9" s="59"/>
      <c r="I9" s="59"/>
      <c r="J9" s="59"/>
      <c r="K9" s="59"/>
      <c r="L9" s="59"/>
      <c r="M9" s="59"/>
    </row>
    <row r="10" spans="1:13">
      <c r="A10" s="52">
        <v>3</v>
      </c>
      <c r="B10" s="52"/>
      <c r="C10" s="52"/>
      <c r="D10" s="52">
        <v>333</v>
      </c>
      <c r="E10" s="52">
        <v>33</v>
      </c>
      <c r="F10" s="52"/>
      <c r="G10" s="59"/>
      <c r="H10" s="59"/>
      <c r="I10" s="59"/>
      <c r="J10" s="59"/>
      <c r="K10" s="59"/>
      <c r="L10" s="59"/>
      <c r="M10" s="59"/>
    </row>
    <row r="11" spans="1:13">
      <c r="A11" s="49">
        <v>4</v>
      </c>
      <c r="B11" s="49"/>
      <c r="C11" s="49"/>
      <c r="D11" s="49">
        <v>444</v>
      </c>
      <c r="E11" s="49">
        <v>44</v>
      </c>
      <c r="F11" s="49"/>
      <c r="G11" s="57" t="str">
        <f>[1]!HeurePreparation(G8)</f>
        <v>09:10 - 09:20</v>
      </c>
      <c r="H11" s="57">
        <f>[1]!DureePreparation()</f>
        <v>10</v>
      </c>
      <c r="I11" s="57" t="str">
        <f>[1]!heurePassation(G11)</f>
        <v>09:20 - 09:30</v>
      </c>
      <c r="J11" s="57">
        <f>[1]!DureePassation()</f>
        <v>10</v>
      </c>
      <c r="K11" s="57" t="str">
        <f ca="1">CONCATENATE(INDIRECT("D11"),"-",INDIRECT("E11"))</f>
        <v>444-44</v>
      </c>
      <c r="L11" s="57" t="str">
        <f ca="1">CONCATENATE(INDIRECT("D12"),"-",INDIRECT("E12"))</f>
        <v>555-55</v>
      </c>
      <c r="M11" s="57" t="str">
        <f ca="1">CONCATENATE(INDIRECT("D13"),"-",INDIRECT("E13"))</f>
        <v>666-66</v>
      </c>
    </row>
    <row r="12" spans="1:13">
      <c r="A12" s="49">
        <v>5</v>
      </c>
      <c r="B12" s="49"/>
      <c r="C12" s="49"/>
      <c r="D12" s="49">
        <v>555</v>
      </c>
      <c r="E12" s="49">
        <v>55</v>
      </c>
      <c r="F12" s="49"/>
      <c r="G12" s="57"/>
      <c r="H12" s="57"/>
      <c r="I12" s="57"/>
      <c r="J12" s="57"/>
      <c r="K12" s="57"/>
      <c r="L12" s="57"/>
      <c r="M12" s="57"/>
    </row>
    <row r="13" spans="1:13">
      <c r="A13" s="49">
        <v>6</v>
      </c>
      <c r="B13" s="49"/>
      <c r="C13" s="49"/>
      <c r="D13" s="49">
        <v>666</v>
      </c>
      <c r="E13" s="49">
        <v>66</v>
      </c>
      <c r="F13" s="49"/>
      <c r="G13" s="57"/>
      <c r="H13" s="57"/>
      <c r="I13" s="57"/>
      <c r="J13" s="57"/>
      <c r="K13" s="57"/>
      <c r="L13" s="57"/>
      <c r="M13" s="57"/>
    </row>
    <row r="14" spans="1:13">
      <c r="A14" s="52">
        <v>7</v>
      </c>
      <c r="B14" s="52"/>
      <c r="C14" s="52"/>
      <c r="D14" s="52">
        <v>777</v>
      </c>
      <c r="E14" s="52">
        <v>77</v>
      </c>
      <c r="F14" s="52"/>
      <c r="G14" s="59" t="str">
        <f>[1]!HeurePreparation(G11)</f>
        <v>09:20 - 09:30</v>
      </c>
      <c r="H14" s="59">
        <f>[1]!DureePreparation()</f>
        <v>10</v>
      </c>
      <c r="I14" s="59" t="str">
        <f>[1]!heurePassation(G14)</f>
        <v>09:30 - 09:40</v>
      </c>
      <c r="J14" s="59">
        <f>[1]!DureePassation()</f>
        <v>10</v>
      </c>
      <c r="K14" s="59" t="str">
        <f ca="1">CONCATENATE(INDIRECT("D14"),"-",INDIRECT("E14"))</f>
        <v>777-77</v>
      </c>
      <c r="L14" s="59" t="str">
        <f ca="1">CONCATENATE(INDIRECT("D15"),"-",INDIRECT("E15"))</f>
        <v>888-88</v>
      </c>
      <c r="M14" s="59" t="str">
        <f ca="1">CONCATENATE(INDIRECT("D16"),"-",INDIRECT("E16"))</f>
        <v>999-99</v>
      </c>
    </row>
    <row r="15" spans="1:13">
      <c r="A15" s="52">
        <v>8</v>
      </c>
      <c r="B15" s="52"/>
      <c r="C15" s="52"/>
      <c r="D15" s="52">
        <v>888</v>
      </c>
      <c r="E15" s="52">
        <v>88</v>
      </c>
      <c r="F15" s="52"/>
      <c r="G15" s="59"/>
      <c r="H15" s="59"/>
      <c r="I15" s="59"/>
      <c r="J15" s="59"/>
      <c r="K15" s="59"/>
      <c r="L15" s="59"/>
      <c r="M15" s="59"/>
    </row>
    <row r="16" spans="1:13">
      <c r="A16" s="52"/>
      <c r="B16" s="52"/>
      <c r="C16" s="52"/>
      <c r="D16" s="52">
        <v>999</v>
      </c>
      <c r="E16" s="52">
        <v>99</v>
      </c>
      <c r="F16" s="52"/>
      <c r="G16" s="59"/>
      <c r="H16" s="59"/>
      <c r="I16" s="59"/>
      <c r="J16" s="59"/>
      <c r="K16" s="59"/>
      <c r="L16" s="59"/>
      <c r="M16" s="59"/>
    </row>
    <row r="20" spans="2:7">
      <c r="B20" s="61" t="s">
        <v>96</v>
      </c>
      <c r="C20" s="62"/>
      <c r="D20" s="62"/>
      <c r="E20" s="62"/>
      <c r="F20" s="62"/>
      <c r="G20" s="63"/>
    </row>
    <row r="21" spans="2:7">
      <c r="B21" s="50" t="s">
        <v>97</v>
      </c>
      <c r="C21" s="50" t="s">
        <v>98</v>
      </c>
      <c r="D21" s="50" t="s">
        <v>88</v>
      </c>
      <c r="E21" s="50" t="s">
        <v>36</v>
      </c>
      <c r="F21" s="50" t="s">
        <v>89</v>
      </c>
      <c r="G21" s="50" t="s">
        <v>90</v>
      </c>
    </row>
    <row r="22" spans="2:7">
      <c r="B22" s="49"/>
      <c r="C22" s="49"/>
      <c r="D22" s="49"/>
      <c r="E22" s="49"/>
      <c r="F22" s="49"/>
      <c r="G22" s="49"/>
    </row>
    <row r="23" spans="2:7">
      <c r="B23" s="49"/>
      <c r="C23" s="49"/>
      <c r="D23" s="49"/>
      <c r="E23" s="49"/>
      <c r="F23" s="49"/>
      <c r="G23" s="49"/>
    </row>
    <row r="24" spans="2:7">
      <c r="B24" s="49"/>
      <c r="C24" s="49"/>
      <c r="D24" s="49"/>
      <c r="E24" s="49"/>
      <c r="F24" s="49"/>
      <c r="G24" s="49"/>
    </row>
    <row r="25" spans="2:7">
      <c r="B25" s="49"/>
      <c r="C25" s="49"/>
      <c r="D25" s="49"/>
      <c r="E25" s="49"/>
      <c r="F25" s="49"/>
      <c r="G25" s="49"/>
    </row>
    <row r="26" spans="2:7">
      <c r="B26" s="49"/>
      <c r="C26" s="49"/>
      <c r="D26" s="49"/>
      <c r="E26" s="49"/>
      <c r="F26" s="49"/>
      <c r="G26" s="49"/>
    </row>
    <row r="27" spans="2:7">
      <c r="B27" s="49"/>
      <c r="C27" s="49"/>
      <c r="D27" s="49"/>
      <c r="E27" s="49"/>
      <c r="F27" s="49"/>
      <c r="G27" s="49"/>
    </row>
    <row r="30" spans="2:7">
      <c r="B30" s="49" t="s">
        <v>99</v>
      </c>
      <c r="C30" s="49" t="s">
        <v>100</v>
      </c>
      <c r="D30" s="49" t="s">
        <v>101</v>
      </c>
    </row>
    <row r="31" spans="2:7">
      <c r="B31" s="49"/>
      <c r="C31" s="49"/>
      <c r="D31" s="49" t="str">
        <f>IF(C31 &lt;&gt; 0,[1]!CoutSurveillance("A2",B31),"")</f>
        <v/>
      </c>
    </row>
    <row r="32" spans="2:7">
      <c r="B32" s="49"/>
      <c r="C32" s="49"/>
      <c r="D32" s="49" t="str">
        <f>IF(C32 &lt;&gt; 0,[1]!CoutSurveillance("A2",B32),"")</f>
        <v/>
      </c>
    </row>
    <row r="33" spans="2:10">
      <c r="B33" s="49"/>
      <c r="C33" s="49"/>
      <c r="D33" s="49" t="str">
        <f>IF(C33 &lt;&gt; 0,[1]!CoutSurveillance("A2",B33),"")</f>
        <v/>
      </c>
    </row>
    <row r="34" spans="2:10">
      <c r="B34" s="49"/>
      <c r="C34" s="49"/>
      <c r="D34" s="49" t="str">
        <f>IF(C34 &lt;&gt; 0,[1]!CoutSurveillance("A2",B34),"")</f>
        <v/>
      </c>
    </row>
    <row r="35" spans="2:10">
      <c r="B35" s="49"/>
      <c r="C35" s="49"/>
      <c r="D35" s="49" t="str">
        <f>IF(C35 &lt;&gt; 0,[1]!CoutSurveillance("A2",B35),"")</f>
        <v/>
      </c>
    </row>
    <row r="36" spans="2:10">
      <c r="B36" s="49"/>
      <c r="C36" s="49"/>
      <c r="D36" s="49" t="str">
        <f>IF(C36 &lt;&gt; 0,[1]!CoutSurveillance("A2",B36),"")</f>
        <v/>
      </c>
    </row>
    <row r="37" spans="2:10">
      <c r="B37" s="49"/>
      <c r="C37" s="49"/>
      <c r="D37" s="49" t="str">
        <f>IF(C37 &lt;&gt; 0,[1]!CoutSurveillance("A2",B37),"")</f>
        <v/>
      </c>
    </row>
    <row r="38" spans="2:10">
      <c r="B38" s="49"/>
      <c r="C38" s="49"/>
      <c r="D38" s="49" t="str">
        <f>IF(C38 &lt;&gt; 0,[1]!CoutSurveillance("A2",B38),"")</f>
        <v/>
      </c>
    </row>
    <row r="39" spans="2:10">
      <c r="B39" s="49"/>
      <c r="C39" s="49"/>
      <c r="D39" s="49" t="str">
        <f>IF(C39 &lt;&gt; 0,[1]!CoutSurveillance("A2",B39),"")</f>
        <v/>
      </c>
    </row>
    <row r="40" spans="2:10">
      <c r="B40" s="48"/>
      <c r="C40" s="48"/>
      <c r="D40" s="48" t="str">
        <f>IF(C40 &lt;&gt; 0,[1]!CoutSurveillance("A2",B40),"")</f>
        <v/>
      </c>
    </row>
    <row r="41" spans="2:10">
      <c r="B41" s="52" t="s">
        <v>102</v>
      </c>
      <c r="C41" s="52"/>
      <c r="D41" s="52">
        <f>SUM(D30:D40)</f>
        <v>0</v>
      </c>
    </row>
    <row r="43" spans="2:10">
      <c r="D43" s="49" t="s">
        <v>103</v>
      </c>
      <c r="E43" s="49"/>
      <c r="F43" s="49" t="s">
        <v>104</v>
      </c>
      <c r="G43" s="49"/>
      <c r="H43" s="49" t="s">
        <v>105</v>
      </c>
      <c r="I43" s="49" t="s">
        <v>106</v>
      </c>
      <c r="J43" s="49" t="s">
        <v>102</v>
      </c>
    </row>
    <row r="44" spans="2:10">
      <c r="D44" s="48" t="s">
        <v>107</v>
      </c>
      <c r="E44" s="48" t="s">
        <v>108</v>
      </c>
      <c r="F44" s="48" t="s">
        <v>109</v>
      </c>
      <c r="G44" s="48" t="s">
        <v>110</v>
      </c>
      <c r="H44" s="48"/>
      <c r="I44" s="48"/>
      <c r="J44" s="48"/>
    </row>
    <row r="45" spans="2:10" ht="18.600000000000001">
      <c r="B45" s="53" t="s">
        <v>82</v>
      </c>
      <c r="C45" s="53" t="str">
        <f>IF(K4&lt;&gt;0,K4," ")</f>
        <v>Prof 1</v>
      </c>
      <c r="D45" s="53"/>
      <c r="E45" s="53"/>
      <c r="F45" s="53"/>
      <c r="G45" s="53"/>
      <c r="H45" s="53">
        <f>IF(C45 &lt;&gt; 0,[1]!CoutEpreuveIndividuelle("A2",C45,D45,E45),"")</f>
        <v>0</v>
      </c>
      <c r="I45" s="53">
        <f>IF(C45 &lt;&gt; 0,[1]!CoutEpreuveCollective("A2",C45,F45,G45),"")</f>
        <v>0</v>
      </c>
      <c r="J45" s="53">
        <f t="shared" ref="J45:J50" si="0">H45 + I45</f>
        <v>0</v>
      </c>
    </row>
    <row r="46" spans="2:10" ht="18.600000000000001">
      <c r="B46" s="53" t="s">
        <v>82</v>
      </c>
      <c r="C46" s="53" t="str">
        <f>IF(K5&lt;&gt;0,K5," ")</f>
        <v>Prof 4</v>
      </c>
      <c r="D46" s="53"/>
      <c r="E46" s="53"/>
      <c r="F46" s="53"/>
      <c r="G46" s="53"/>
      <c r="H46" s="53">
        <f>IF(C46 &lt;&gt; 0,[1]!CoutEpreuveIndividuelle("A2",C46,D46,E46),"")</f>
        <v>0</v>
      </c>
      <c r="I46" s="53">
        <f>IF(C46 &lt;&gt; 0,[1]!CoutEpreuveCollective("A2",C46,F46,G46),"")</f>
        <v>0</v>
      </c>
      <c r="J46" s="53">
        <f t="shared" si="0"/>
        <v>0</v>
      </c>
    </row>
    <row r="47" spans="2:10" ht="18.600000000000001">
      <c r="B47" s="53" t="s">
        <v>83</v>
      </c>
      <c r="C47" s="53" t="str">
        <f>IF(L4&lt;&gt;0,L4," ")</f>
        <v>Prof 7</v>
      </c>
      <c r="D47" s="53"/>
      <c r="E47" s="53"/>
      <c r="F47" s="53"/>
      <c r="G47" s="53"/>
      <c r="H47" s="53">
        <f>IF(C47 &lt;&gt; 0,[1]!CoutEpreuveIndividuelle("A2",C47,D47,E47),"")</f>
        <v>0</v>
      </c>
      <c r="I47" s="53">
        <f>IF(C47 &lt;&gt; 0,[1]!CoutEpreuveCollective("A2",C47,F47,G47),"")</f>
        <v>0</v>
      </c>
      <c r="J47" s="53">
        <f t="shared" si="0"/>
        <v>0</v>
      </c>
    </row>
    <row r="48" spans="2:10" ht="18.600000000000001">
      <c r="B48" s="53" t="s">
        <v>83</v>
      </c>
      <c r="C48" s="53" t="str">
        <f>IF(L5&lt;&gt;0,L5," ")</f>
        <v>Prof 10</v>
      </c>
      <c r="D48" s="53"/>
      <c r="E48" s="53"/>
      <c r="F48" s="53"/>
      <c r="G48" s="53"/>
      <c r="H48" s="53">
        <f>IF(C48 &lt;&gt; 0,[1]!CoutEpreuveIndividuelle("A2",C48,D48,E48),"")</f>
        <v>0</v>
      </c>
      <c r="I48" s="53">
        <f>IF(C48 &lt;&gt; 0,[1]!CoutEpreuveCollective("A2",C48,F48,G48),"")</f>
        <v>0</v>
      </c>
      <c r="J48" s="53">
        <f t="shared" si="0"/>
        <v>0</v>
      </c>
    </row>
    <row r="49" spans="2:10" ht="18.600000000000001">
      <c r="B49" s="53" t="s">
        <v>84</v>
      </c>
      <c r="C49" s="53" t="str">
        <f>IF(M4&lt;&gt;0,M4," ")</f>
        <v>Prof 12</v>
      </c>
      <c r="D49" s="53"/>
      <c r="E49" s="53"/>
      <c r="F49" s="53"/>
      <c r="G49" s="53"/>
      <c r="H49" s="53">
        <f>IF(C49 &lt;&gt; 0,[1]!CoutEpreuveIndividuelle("A2",C49,D49,E49),"")</f>
        <v>0</v>
      </c>
      <c r="I49" s="53">
        <f>IF(C49 &lt;&gt; 0,[1]!CoutEpreuveCollective("A2",C49,F49,G49),"")</f>
        <v>0</v>
      </c>
      <c r="J49" s="53">
        <f t="shared" si="0"/>
        <v>0</v>
      </c>
    </row>
    <row r="50" spans="2:10" ht="18.600000000000001">
      <c r="B50" s="54" t="s">
        <v>84</v>
      </c>
      <c r="C50" s="54" t="str">
        <f>IF(M5&lt;&gt;0,M5," ")</f>
        <v>Prof 14</v>
      </c>
      <c r="D50" s="54"/>
      <c r="E50" s="53"/>
      <c r="F50" s="54"/>
      <c r="G50" s="54"/>
      <c r="H50" s="54">
        <f>IF(C50 &lt;&gt; 0,[1]!CoutEpreuveIndividuelle("A2",C50,D50,E50),"")</f>
        <v>0</v>
      </c>
      <c r="I50" s="54">
        <f>IF(C50 &lt;&gt; 0,[1]!CoutEpreuveCollective("A2",C50,F50,G50),"")</f>
        <v>0</v>
      </c>
      <c r="J50" s="54">
        <f t="shared" si="0"/>
        <v>0</v>
      </c>
    </row>
    <row r="51" spans="2:10">
      <c r="B51" s="52" t="s">
        <v>111</v>
      </c>
      <c r="C51" s="52"/>
      <c r="D51" s="52"/>
      <c r="E51" s="52"/>
      <c r="F51" s="52"/>
      <c r="G51" s="52"/>
      <c r="H51" s="52"/>
      <c r="I51" s="52"/>
      <c r="J51" s="52">
        <f>SUM(J45:J50)</f>
        <v>0</v>
      </c>
    </row>
    <row r="53" spans="2:10" ht="18.600000000000001">
      <c r="B53" s="55" t="s">
        <v>112</v>
      </c>
      <c r="C53" s="55"/>
      <c r="D53" s="55">
        <f>TotalA2SurveillanceJury + TotalA2Surveillance</f>
        <v>0</v>
      </c>
    </row>
  </sheetData>
  <mergeCells count="30">
    <mergeCell ref="F6:F7"/>
    <mergeCell ref="A6:A7"/>
    <mergeCell ref="B6:B7"/>
    <mergeCell ref="C6:C7"/>
    <mergeCell ref="D6:D7"/>
    <mergeCell ref="E6:E7"/>
    <mergeCell ref="G6:H6"/>
    <mergeCell ref="I6:J6"/>
    <mergeCell ref="G8:G10"/>
    <mergeCell ref="H8:H10"/>
    <mergeCell ref="I8:I10"/>
    <mergeCell ref="J8:J10"/>
    <mergeCell ref="K8:K10"/>
    <mergeCell ref="L8:L10"/>
    <mergeCell ref="M8:M10"/>
    <mergeCell ref="G11:G13"/>
    <mergeCell ref="H11:H13"/>
    <mergeCell ref="I11:I13"/>
    <mergeCell ref="J11:J13"/>
    <mergeCell ref="K11:K13"/>
    <mergeCell ref="L11:L13"/>
    <mergeCell ref="M11:M13"/>
    <mergeCell ref="M14:M16"/>
    <mergeCell ref="B20:G20"/>
    <mergeCell ref="G14:G16"/>
    <mergeCell ref="H14:H16"/>
    <mergeCell ref="I14:I16"/>
    <mergeCell ref="J14:J16"/>
    <mergeCell ref="K14:K16"/>
    <mergeCell ref="L14:L16"/>
  </mergeCells>
  <dataValidations count="3">
    <dataValidation type="list" allowBlank="1" showInputMessage="1" showErrorMessage="1" sqref="K4:M5 C45:C50">
      <formula1>AdminJury</formula1>
    </dataValidation>
    <dataValidation type="list" allowBlank="1" showInputMessage="1" showErrorMessage="1" sqref="B31:B40">
      <formula1>AdminTaches</formula1>
    </dataValidation>
    <dataValidation type="list" allowBlank="1" showInputMessage="1" showErrorMessage="1" sqref="C31:C40">
      <formula1>AdminPerso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/>
  <dimension ref="A1:Y22"/>
  <sheetViews>
    <sheetView topLeftCell="C1" zoomScaleNormal="100" workbookViewId="0">
      <selection activeCell="K3" sqref="K3"/>
    </sheetView>
  </sheetViews>
  <sheetFormatPr baseColWidth="10" defaultColWidth="9.109375" defaultRowHeight="14.4" outlineLevelCol="1"/>
  <cols>
    <col min="1" max="1" width="24.33203125" customWidth="1"/>
    <col min="2" max="2" width="9.44140625" customWidth="1"/>
    <col min="3" max="3" width="14.21875" customWidth="1"/>
    <col min="4" max="4" width="18.21875" customWidth="1"/>
    <col min="5" max="5" width="10" customWidth="1"/>
    <col min="6" max="6" width="20.21875" customWidth="1"/>
    <col min="7" max="7" width="15.6640625" customWidth="1"/>
    <col min="8" max="8" width="25" customWidth="1" outlineLevel="1"/>
    <col min="9" max="9" width="24.88671875" customWidth="1" outlineLevel="1"/>
    <col min="10" max="10" width="20.6640625" customWidth="1" outlineLevel="1"/>
    <col min="11" max="11" width="18.21875" customWidth="1" outlineLevel="1"/>
    <col min="12" max="12" width="7.6640625" style="31" customWidth="1"/>
    <col min="13" max="13" width="18.21875" customWidth="1" outlineLevel="1" collapsed="1"/>
    <col min="14" max="15" width="18.21875" customWidth="1" outlineLevel="1"/>
    <col min="16" max="17" width="9.109375" customWidth="1" outlineLevel="1"/>
    <col min="18" max="18" width="12.33203125" customWidth="1" outlineLevel="1"/>
    <col min="19" max="20" width="9.109375" customWidth="1" outlineLevel="1"/>
    <col min="21" max="21" width="9.109375" customWidth="1"/>
    <col min="22" max="22" width="12.44140625" customWidth="1" outlineLevel="1"/>
    <col min="23" max="23" width="14.88671875" customWidth="1" outlineLevel="1"/>
    <col min="24" max="24" width="14.33203125" customWidth="1" outlineLevel="1"/>
    <col min="25" max="25" width="9.109375" customWidth="1" outlineLevel="1"/>
  </cols>
  <sheetData>
    <row r="1" spans="1:25" ht="16.8" customHeight="1">
      <c r="A1" s="32" t="s">
        <v>7</v>
      </c>
      <c r="B1" s="33" t="s">
        <v>8</v>
      </c>
      <c r="C1" s="34" t="s">
        <v>9</v>
      </c>
      <c r="D1" s="35" t="s">
        <v>10</v>
      </c>
      <c r="E1" s="36" t="s">
        <v>45</v>
      </c>
      <c r="F1" s="29" t="s">
        <v>49</v>
      </c>
      <c r="G1" s="1"/>
      <c r="H1" s="2" t="s">
        <v>11</v>
      </c>
      <c r="I1" s="5" t="s">
        <v>12</v>
      </c>
      <c r="J1" s="45" t="s">
        <v>13</v>
      </c>
      <c r="K1" s="46" t="s">
        <v>14</v>
      </c>
      <c r="L1" s="47"/>
      <c r="M1" s="6" t="s">
        <v>0</v>
      </c>
      <c r="N1" s="7" t="s">
        <v>1</v>
      </c>
      <c r="O1" s="7" t="s">
        <v>2</v>
      </c>
      <c r="P1" s="7" t="s">
        <v>5</v>
      </c>
      <c r="Q1" s="7" t="s">
        <v>3</v>
      </c>
      <c r="R1" s="7" t="s">
        <v>6</v>
      </c>
      <c r="S1" s="16" t="s">
        <v>15</v>
      </c>
      <c r="T1" s="17" t="s">
        <v>4</v>
      </c>
      <c r="U1" s="18"/>
      <c r="V1" s="19" t="s">
        <v>16</v>
      </c>
      <c r="W1" s="20" t="s">
        <v>17</v>
      </c>
      <c r="X1" s="20" t="s">
        <v>18</v>
      </c>
      <c r="Y1" s="26" t="s">
        <v>19</v>
      </c>
    </row>
    <row r="2" spans="1:25">
      <c r="A2" s="37" t="s">
        <v>50</v>
      </c>
      <c r="B2" s="38" t="s">
        <v>20</v>
      </c>
      <c r="C2" s="39" t="s">
        <v>21</v>
      </c>
      <c r="D2" s="40"/>
      <c r="E2" s="41"/>
      <c r="F2" s="44" t="s">
        <v>71</v>
      </c>
      <c r="G2" s="1" t="s">
        <v>22</v>
      </c>
      <c r="H2" s="3" t="s">
        <v>23</v>
      </c>
      <c r="I2" s="8" t="s">
        <v>24</v>
      </c>
      <c r="J2" s="8">
        <v>10</v>
      </c>
      <c r="K2" s="9">
        <v>10</v>
      </c>
      <c r="L2" s="23"/>
      <c r="M2" s="10">
        <v>400</v>
      </c>
      <c r="N2" s="11">
        <v>400</v>
      </c>
      <c r="O2" s="11">
        <v>500</v>
      </c>
      <c r="P2" s="11">
        <v>400</v>
      </c>
      <c r="Q2" s="11">
        <v>200</v>
      </c>
      <c r="R2" s="11">
        <v>0</v>
      </c>
      <c r="S2" s="11">
        <v>0</v>
      </c>
      <c r="T2" s="21">
        <v>200</v>
      </c>
      <c r="U2" s="22"/>
      <c r="V2" s="23">
        <v>60</v>
      </c>
      <c r="W2" s="23">
        <v>45</v>
      </c>
      <c r="X2" s="23">
        <v>60</v>
      </c>
      <c r="Y2" s="27">
        <v>45</v>
      </c>
    </row>
    <row r="3" spans="1:25">
      <c r="A3" s="37" t="s">
        <v>51</v>
      </c>
      <c r="B3" s="40" t="s">
        <v>20</v>
      </c>
      <c r="C3" s="39" t="s">
        <v>21</v>
      </c>
      <c r="D3" s="40"/>
      <c r="E3" s="41"/>
      <c r="F3" s="44" t="s">
        <v>72</v>
      </c>
      <c r="G3" s="1" t="s">
        <v>25</v>
      </c>
      <c r="H3" s="3" t="s">
        <v>23</v>
      </c>
      <c r="I3" s="8" t="s">
        <v>24</v>
      </c>
      <c r="J3" s="8">
        <v>10</v>
      </c>
      <c r="K3" s="9">
        <v>10</v>
      </c>
      <c r="L3" s="23"/>
      <c r="M3" s="10">
        <v>400</v>
      </c>
      <c r="N3" s="11">
        <v>400</v>
      </c>
      <c r="O3" s="11">
        <v>500</v>
      </c>
      <c r="P3" s="11">
        <v>400</v>
      </c>
      <c r="Q3" s="11">
        <v>200</v>
      </c>
      <c r="R3" s="11">
        <v>0</v>
      </c>
      <c r="S3" s="11">
        <v>0</v>
      </c>
      <c r="T3" s="21">
        <v>200</v>
      </c>
      <c r="U3" s="22"/>
      <c r="V3" s="23">
        <v>60</v>
      </c>
      <c r="W3" s="23">
        <v>45</v>
      </c>
      <c r="X3" s="23">
        <v>60</v>
      </c>
      <c r="Y3" s="27">
        <v>45</v>
      </c>
    </row>
    <row r="4" spans="1:25">
      <c r="A4" s="37" t="s">
        <v>52</v>
      </c>
      <c r="B4" s="40" t="s">
        <v>20</v>
      </c>
      <c r="C4" s="39" t="s">
        <v>21</v>
      </c>
      <c r="D4" s="40"/>
      <c r="E4" s="41"/>
      <c r="F4" s="44" t="s">
        <v>73</v>
      </c>
      <c r="G4" s="1" t="s">
        <v>26</v>
      </c>
      <c r="H4" s="3" t="s">
        <v>23</v>
      </c>
      <c r="I4" s="8" t="s">
        <v>27</v>
      </c>
      <c r="J4" s="8">
        <v>10</v>
      </c>
      <c r="K4" s="9">
        <v>20</v>
      </c>
      <c r="L4" s="23"/>
      <c r="M4" s="10">
        <v>400</v>
      </c>
      <c r="N4" s="11">
        <v>400</v>
      </c>
      <c r="O4" s="11">
        <v>500</v>
      </c>
      <c r="P4" s="11">
        <v>400</v>
      </c>
      <c r="Q4" s="11">
        <v>200</v>
      </c>
      <c r="R4" s="11">
        <v>0</v>
      </c>
      <c r="S4" s="11">
        <v>0</v>
      </c>
      <c r="T4" s="21">
        <v>200</v>
      </c>
      <c r="U4" s="22"/>
      <c r="V4" s="23">
        <v>60</v>
      </c>
      <c r="W4" s="23">
        <v>60</v>
      </c>
      <c r="X4" s="23">
        <v>60</v>
      </c>
      <c r="Y4" s="27">
        <v>60</v>
      </c>
    </row>
    <row r="5" spans="1:25">
      <c r="A5" s="37" t="s">
        <v>53</v>
      </c>
      <c r="B5" s="40" t="s">
        <v>20</v>
      </c>
      <c r="C5" s="39" t="s">
        <v>21</v>
      </c>
      <c r="D5" s="40"/>
      <c r="E5" s="41"/>
      <c r="F5" s="44" t="s">
        <v>74</v>
      </c>
      <c r="G5" s="1" t="s">
        <v>28</v>
      </c>
      <c r="H5" s="3" t="s">
        <v>23</v>
      </c>
      <c r="I5" s="8" t="s">
        <v>29</v>
      </c>
      <c r="J5" s="8">
        <v>30</v>
      </c>
      <c r="K5" s="9">
        <v>30</v>
      </c>
      <c r="L5" s="23"/>
      <c r="M5" s="10">
        <v>400</v>
      </c>
      <c r="N5" s="11">
        <v>400</v>
      </c>
      <c r="O5" s="11">
        <v>500</v>
      </c>
      <c r="P5" s="11">
        <v>400</v>
      </c>
      <c r="Q5" s="11">
        <v>200</v>
      </c>
      <c r="R5" s="11">
        <v>0</v>
      </c>
      <c r="S5" s="11">
        <v>0</v>
      </c>
      <c r="T5" s="21">
        <v>200</v>
      </c>
      <c r="U5" s="22"/>
      <c r="V5" s="23">
        <v>60</v>
      </c>
      <c r="W5" s="23">
        <v>90</v>
      </c>
      <c r="X5" s="23">
        <v>60</v>
      </c>
      <c r="Y5" s="27">
        <v>90</v>
      </c>
    </row>
    <row r="6" spans="1:25">
      <c r="A6" s="37" t="s">
        <v>54</v>
      </c>
      <c r="B6" s="40" t="s">
        <v>20</v>
      </c>
      <c r="C6" s="39" t="s">
        <v>21</v>
      </c>
      <c r="D6" s="40"/>
      <c r="E6" s="41"/>
      <c r="F6" s="44" t="s">
        <v>75</v>
      </c>
      <c r="G6" s="1" t="s">
        <v>30</v>
      </c>
      <c r="H6" s="3" t="s">
        <v>31</v>
      </c>
      <c r="I6" s="8" t="s">
        <v>32</v>
      </c>
      <c r="J6" s="8">
        <v>60</v>
      </c>
      <c r="K6" s="9">
        <v>45</v>
      </c>
      <c r="L6" s="23"/>
      <c r="M6" s="10">
        <v>400</v>
      </c>
      <c r="N6" s="11">
        <v>400</v>
      </c>
      <c r="O6" s="11">
        <v>550</v>
      </c>
      <c r="P6" s="11">
        <v>450</v>
      </c>
      <c r="Q6" s="11">
        <v>200</v>
      </c>
      <c r="R6" s="11">
        <v>0</v>
      </c>
      <c r="S6" s="11">
        <v>0</v>
      </c>
      <c r="T6" s="21">
        <v>200</v>
      </c>
      <c r="U6" s="22"/>
      <c r="V6" s="23">
        <v>120</v>
      </c>
      <c r="W6" s="23">
        <v>135</v>
      </c>
      <c r="X6" s="23">
        <v>120</v>
      </c>
      <c r="Y6" s="27">
        <v>135</v>
      </c>
    </row>
    <row r="7" spans="1:25" ht="15.6" customHeight="1">
      <c r="A7" s="37" t="s">
        <v>55</v>
      </c>
      <c r="B7" s="40" t="s">
        <v>20</v>
      </c>
      <c r="C7" s="39" t="s">
        <v>21</v>
      </c>
      <c r="D7" s="40"/>
      <c r="E7" s="41"/>
      <c r="F7" s="44" t="s">
        <v>76</v>
      </c>
      <c r="G7" s="1" t="s">
        <v>33</v>
      </c>
      <c r="H7" s="4" t="s">
        <v>31</v>
      </c>
      <c r="I7" s="12" t="s">
        <v>32</v>
      </c>
      <c r="J7" s="12">
        <v>45</v>
      </c>
      <c r="K7" s="13">
        <v>45</v>
      </c>
      <c r="L7" s="23"/>
      <c r="M7" s="14">
        <v>400</v>
      </c>
      <c r="N7" s="15">
        <v>400</v>
      </c>
      <c r="O7" s="15">
        <v>550</v>
      </c>
      <c r="P7" s="15">
        <v>450</v>
      </c>
      <c r="Q7" s="15">
        <v>200</v>
      </c>
      <c r="R7" s="15">
        <v>0</v>
      </c>
      <c r="S7" s="15">
        <v>0</v>
      </c>
      <c r="T7" s="24">
        <v>200</v>
      </c>
      <c r="U7" s="22"/>
      <c r="V7" s="25">
        <v>120</v>
      </c>
      <c r="W7" s="25">
        <v>135</v>
      </c>
      <c r="X7" s="25">
        <v>120</v>
      </c>
      <c r="Y7" s="28">
        <v>135</v>
      </c>
    </row>
    <row r="8" spans="1:25">
      <c r="A8" s="37" t="s">
        <v>56</v>
      </c>
      <c r="B8" s="40" t="s">
        <v>20</v>
      </c>
      <c r="C8" s="39" t="s">
        <v>21</v>
      </c>
      <c r="D8" s="40"/>
      <c r="E8" s="41"/>
      <c r="F8" s="44" t="s">
        <v>77</v>
      </c>
      <c r="L8" s="30"/>
    </row>
    <row r="9" spans="1:25">
      <c r="A9" s="37" t="s">
        <v>57</v>
      </c>
      <c r="B9" s="40" t="s">
        <v>20</v>
      </c>
      <c r="C9" s="39" t="s">
        <v>21</v>
      </c>
      <c r="D9" s="40"/>
      <c r="E9" s="41"/>
      <c r="F9" s="44" t="s">
        <v>78</v>
      </c>
      <c r="H9" s="29" t="s">
        <v>47</v>
      </c>
      <c r="L9" s="30"/>
      <c r="M9" s="29" t="s">
        <v>46</v>
      </c>
    </row>
    <row r="10" spans="1:25">
      <c r="A10" s="37" t="s">
        <v>58</v>
      </c>
      <c r="B10" s="40" t="s">
        <v>20</v>
      </c>
      <c r="C10" s="39" t="s">
        <v>21</v>
      </c>
      <c r="D10" s="40"/>
      <c r="E10" s="41"/>
      <c r="L10" s="30"/>
    </row>
    <row r="11" spans="1:25">
      <c r="A11" s="37" t="s">
        <v>59</v>
      </c>
      <c r="B11" s="40" t="s">
        <v>20</v>
      </c>
      <c r="C11" s="39" t="s">
        <v>21</v>
      </c>
      <c r="D11" s="40"/>
      <c r="E11" s="41"/>
      <c r="L11" s="30"/>
      <c r="M11" s="29" t="s">
        <v>48</v>
      </c>
    </row>
    <row r="12" spans="1:25">
      <c r="A12" s="37" t="s">
        <v>60</v>
      </c>
      <c r="B12" s="40" t="s">
        <v>34</v>
      </c>
      <c r="C12" s="39" t="s">
        <v>35</v>
      </c>
      <c r="D12" s="42">
        <v>43221</v>
      </c>
      <c r="E12" s="41"/>
      <c r="L12" s="30"/>
    </row>
    <row r="13" spans="1:25">
      <c r="A13" s="37" t="s">
        <v>61</v>
      </c>
      <c r="B13" s="40" t="s">
        <v>34</v>
      </c>
      <c r="C13" s="39" t="s">
        <v>35</v>
      </c>
      <c r="D13" s="42">
        <v>43313</v>
      </c>
      <c r="E13" s="41">
        <v>1</v>
      </c>
      <c r="L13" s="30"/>
    </row>
    <row r="14" spans="1:25">
      <c r="A14" s="37" t="s">
        <v>62</v>
      </c>
      <c r="B14" s="40" t="s">
        <v>34</v>
      </c>
      <c r="C14" s="39" t="s">
        <v>35</v>
      </c>
      <c r="D14" s="42">
        <v>43009</v>
      </c>
      <c r="E14" s="41"/>
      <c r="L14" s="30"/>
    </row>
    <row r="15" spans="1:25">
      <c r="A15" s="37" t="s">
        <v>63</v>
      </c>
      <c r="B15" s="40" t="s">
        <v>34</v>
      </c>
      <c r="C15" s="39" t="s">
        <v>35</v>
      </c>
      <c r="D15" s="42">
        <v>43160</v>
      </c>
      <c r="E15" s="41"/>
      <c r="L15" s="30"/>
    </row>
    <row r="16" spans="1:25">
      <c r="A16" s="37" t="s">
        <v>64</v>
      </c>
      <c r="B16" s="40" t="s">
        <v>34</v>
      </c>
      <c r="C16" s="39" t="s">
        <v>35</v>
      </c>
      <c r="D16" s="40"/>
      <c r="E16" s="41"/>
      <c r="L16" s="30"/>
    </row>
    <row r="17" spans="1:12">
      <c r="A17" s="37" t="s">
        <v>65</v>
      </c>
      <c r="B17" s="40" t="s">
        <v>34</v>
      </c>
      <c r="C17" s="39" t="s">
        <v>35</v>
      </c>
      <c r="D17" s="42">
        <v>43313</v>
      </c>
      <c r="E17" s="41"/>
      <c r="L17" s="30"/>
    </row>
    <row r="18" spans="1:12">
      <c r="A18" s="37" t="s">
        <v>66</v>
      </c>
      <c r="B18" s="40" t="s">
        <v>34</v>
      </c>
      <c r="C18" s="39" t="s">
        <v>35</v>
      </c>
      <c r="D18" s="42">
        <v>42856</v>
      </c>
      <c r="E18" s="41"/>
      <c r="L18" s="30"/>
    </row>
    <row r="19" spans="1:12">
      <c r="A19" s="37" t="s">
        <v>67</v>
      </c>
      <c r="B19" s="40" t="s">
        <v>34</v>
      </c>
      <c r="C19" s="39" t="s">
        <v>35</v>
      </c>
      <c r="D19" s="42">
        <v>42948</v>
      </c>
      <c r="E19" s="41"/>
    </row>
    <row r="20" spans="1:12">
      <c r="A20" s="37" t="s">
        <v>68</v>
      </c>
      <c r="B20" s="40" t="s">
        <v>34</v>
      </c>
      <c r="C20" s="39" t="s">
        <v>35</v>
      </c>
      <c r="D20" s="42">
        <v>42948</v>
      </c>
      <c r="E20" s="41"/>
    </row>
    <row r="21" spans="1:12">
      <c r="A21" s="37" t="s">
        <v>69</v>
      </c>
      <c r="B21" s="40" t="s">
        <v>34</v>
      </c>
      <c r="C21" s="39" t="s">
        <v>35</v>
      </c>
      <c r="D21" s="42">
        <v>42948</v>
      </c>
      <c r="E21" s="41"/>
    </row>
    <row r="22" spans="1:12">
      <c r="A22" s="37" t="s">
        <v>70</v>
      </c>
      <c r="B22" s="43" t="s">
        <v>34</v>
      </c>
      <c r="C22" s="39" t="s">
        <v>35</v>
      </c>
      <c r="D22" s="43"/>
      <c r="E22" s="41"/>
    </row>
  </sheetData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J7"/>
  <sheetViews>
    <sheetView workbookViewId="0">
      <selection activeCell="C15" sqref="C15"/>
    </sheetView>
  </sheetViews>
  <sheetFormatPr baseColWidth="10" defaultColWidth="11.44140625" defaultRowHeight="14.4"/>
  <cols>
    <col min="1" max="1" width="22.88671875" customWidth="1"/>
    <col min="2" max="2" width="16.33203125" customWidth="1"/>
    <col min="3" max="3" width="34" customWidth="1"/>
    <col min="4" max="4" width="19.6640625" customWidth="1"/>
    <col min="5" max="5" width="17.5546875" customWidth="1"/>
    <col min="6" max="6" width="8" customWidth="1"/>
    <col min="9" max="9" width="16.33203125" customWidth="1"/>
  </cols>
  <sheetData>
    <row r="1" spans="1:10">
      <c r="A1" t="s">
        <v>36</v>
      </c>
      <c r="B1" t="s">
        <v>9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>
      <c r="A2" t="s">
        <v>117</v>
      </c>
      <c r="B2" t="s">
        <v>21</v>
      </c>
      <c r="C2" t="s">
        <v>119</v>
      </c>
      <c r="D2" t="s">
        <v>120</v>
      </c>
      <c r="E2" t="s">
        <v>23</v>
      </c>
      <c r="F2" t="s">
        <v>121</v>
      </c>
      <c r="G2">
        <v>10</v>
      </c>
      <c r="H2" t="s">
        <v>122</v>
      </c>
      <c r="I2">
        <v>3</v>
      </c>
      <c r="J2">
        <v>1</v>
      </c>
    </row>
    <row r="3" spans="1:10">
      <c r="A3" t="s">
        <v>118</v>
      </c>
      <c r="B3" t="s">
        <v>21</v>
      </c>
      <c r="C3" t="s">
        <v>119</v>
      </c>
      <c r="D3" t="s">
        <v>120</v>
      </c>
      <c r="E3" t="s">
        <v>23</v>
      </c>
      <c r="F3" t="s">
        <v>121</v>
      </c>
      <c r="G3">
        <v>10</v>
      </c>
      <c r="H3" t="s">
        <v>122</v>
      </c>
      <c r="I3">
        <v>3</v>
      </c>
      <c r="J3">
        <v>1</v>
      </c>
    </row>
    <row r="4" spans="1:10">
      <c r="A4" t="s">
        <v>123</v>
      </c>
      <c r="B4" t="s">
        <v>21</v>
      </c>
      <c r="C4" t="s">
        <v>119</v>
      </c>
      <c r="D4" t="s">
        <v>120</v>
      </c>
      <c r="E4" t="s">
        <v>23</v>
      </c>
      <c r="F4" t="s">
        <v>121</v>
      </c>
      <c r="G4">
        <v>10</v>
      </c>
      <c r="H4" t="s">
        <v>122</v>
      </c>
      <c r="I4">
        <v>3</v>
      </c>
      <c r="J4">
        <v>2</v>
      </c>
    </row>
    <row r="5" spans="1:10">
      <c r="A5" t="s">
        <v>124</v>
      </c>
      <c r="B5" t="s">
        <v>21</v>
      </c>
      <c r="C5" t="s">
        <v>119</v>
      </c>
      <c r="D5" t="s">
        <v>120</v>
      </c>
      <c r="E5" t="s">
        <v>23</v>
      </c>
      <c r="F5" t="s">
        <v>121</v>
      </c>
      <c r="G5">
        <v>10</v>
      </c>
      <c r="H5" t="s">
        <v>122</v>
      </c>
      <c r="I5">
        <v>3</v>
      </c>
      <c r="J5">
        <v>2</v>
      </c>
    </row>
    <row r="6" spans="1:10">
      <c r="A6" t="s">
        <v>125</v>
      </c>
      <c r="B6" t="s">
        <v>35</v>
      </c>
      <c r="C6" t="s">
        <v>119</v>
      </c>
      <c r="D6" t="s">
        <v>120</v>
      </c>
      <c r="E6" t="s">
        <v>23</v>
      </c>
      <c r="F6" t="s">
        <v>121</v>
      </c>
      <c r="G6">
        <v>10</v>
      </c>
      <c r="H6" t="s">
        <v>122</v>
      </c>
      <c r="I6">
        <v>3</v>
      </c>
      <c r="J6">
        <v>3</v>
      </c>
    </row>
    <row r="7" spans="1:10">
      <c r="A7" t="s">
        <v>126</v>
      </c>
      <c r="B7" t="s">
        <v>35</v>
      </c>
      <c r="C7" t="s">
        <v>119</v>
      </c>
      <c r="D7" t="s">
        <v>120</v>
      </c>
      <c r="E7" t="s">
        <v>23</v>
      </c>
      <c r="F7" t="s">
        <v>121</v>
      </c>
      <c r="G7">
        <v>10</v>
      </c>
      <c r="H7" t="s">
        <v>122</v>
      </c>
      <c r="I7">
        <v>3</v>
      </c>
      <c r="J7">
        <v>3</v>
      </c>
    </row>
  </sheetData>
  <printOptions headings="1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13</vt:i4>
      </vt:variant>
    </vt:vector>
  </HeadingPairs>
  <TitlesOfParts>
    <vt:vector size="17" baseType="lpstr">
      <vt:lpstr>A1</vt:lpstr>
      <vt:lpstr>A2</vt:lpstr>
      <vt:lpstr>Parametres</vt:lpstr>
      <vt:lpstr>Convocations</vt:lpstr>
      <vt:lpstr>AdminJury</vt:lpstr>
      <vt:lpstr>AdminPerso</vt:lpstr>
      <vt:lpstr>AdminTaches</vt:lpstr>
      <vt:lpstr>Jury</vt:lpstr>
      <vt:lpstr>JuryC</vt:lpstr>
      <vt:lpstr>JuryC1</vt:lpstr>
      <vt:lpstr>TachesAdmin</vt:lpstr>
      <vt:lpstr>TotalA1Jurys</vt:lpstr>
      <vt:lpstr>TotalA1Surveillance</vt:lpstr>
      <vt:lpstr>TotalA1SurveillanceJury</vt:lpstr>
      <vt:lpstr>TotalA2Jurys</vt:lpstr>
      <vt:lpstr>TotalA2Surveillance</vt:lpstr>
      <vt:lpstr>TotalA2SurveillanceJury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Utilisateur Windows</cp:lastModifiedBy>
  <cp:lastPrinted>2017-04-13T07:05:48Z</cp:lastPrinted>
  <dcterms:created xsi:type="dcterms:W3CDTF">2017-02-20T04:21:00Z</dcterms:created>
  <dcterms:modified xsi:type="dcterms:W3CDTF">2017-04-19T15:32:39Z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