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anishtaggarwal/Downloads/"/>
    </mc:Choice>
  </mc:AlternateContent>
  <xr:revisionPtr revIDLastSave="0" documentId="13_ncr:1_{255B553A-92CF-1140-9F59-C2FEF4F55BAD}" xr6:coauthVersionLast="43" xr6:coauthVersionMax="43" xr10:uidLastSave="{00000000-0000-0000-0000-000000000000}"/>
  <bookViews>
    <workbookView xWindow="0" yWindow="460" windowWidth="23040" windowHeight="9080" tabRatio="886" xr2:uid="{00000000-000D-0000-FFFF-FFFF00000000}"/>
  </bookViews>
  <sheets>
    <sheet name="Earthquake _ Summary" sheetId="1" r:id="rId1"/>
    <sheet name="BHRC_Metadata" sheetId="2" r:id="rId2"/>
    <sheet name="Eq1" sheetId="3" r:id="rId3"/>
    <sheet name="Eq2" sheetId="4" r:id="rId4"/>
    <sheet name="Eq3" sheetId="5" r:id="rId5"/>
    <sheet name="Eq4" sheetId="6" r:id="rId6"/>
    <sheet name="Eq5" sheetId="7" r:id="rId7"/>
    <sheet name="Eq6" sheetId="8" r:id="rId8"/>
    <sheet name="Eq7" sheetId="9" r:id="rId9"/>
    <sheet name="Eq8" sheetId="10" r:id="rId10"/>
    <sheet name="Eq9" sheetId="11" r:id="rId11"/>
    <sheet name="Eq10" sheetId="12" r:id="rId12"/>
    <sheet name="RAW Data (BHRC)" sheetId="14" r:id="rId13"/>
    <sheet name="RAW Data (UOSS)" sheetId="15" r:id="rId14"/>
  </sheets>
  <definedNames>
    <definedName name="_xlnm._FilterDatabase" localSheetId="0" hidden="1">'Earthquake _ Summary'!$A$1:$Q$131</definedName>
    <definedName name="_xlnm._FilterDatabase" localSheetId="2" hidden="1">'Eq1'!$A$2:$P$132</definedName>
    <definedName name="_xlnm._FilterDatabase" localSheetId="11" hidden="1">'Eq10'!$A$2:$M$132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2" i="1"/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O6" i="1" l="1"/>
  <c r="O10" i="1"/>
  <c r="O14" i="1"/>
  <c r="O18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102" i="1"/>
  <c r="O106" i="1"/>
  <c r="O110" i="1"/>
  <c r="O114" i="1"/>
  <c r="O118" i="1"/>
  <c r="O122" i="1"/>
  <c r="O126" i="1"/>
  <c r="O130" i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3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D3" i="3"/>
  <c r="J4" i="11"/>
  <c r="M4" i="11" s="1"/>
  <c r="B4" i="11" s="1"/>
  <c r="O3" i="1" s="1"/>
  <c r="J5" i="11"/>
  <c r="J6" i="11"/>
  <c r="J7" i="11"/>
  <c r="M7" i="11" s="1"/>
  <c r="B7" i="11" s="1"/>
  <c r="J8" i="11"/>
  <c r="J9" i="11"/>
  <c r="M9" i="11" s="1"/>
  <c r="B9" i="11" s="1"/>
  <c r="O8" i="1" s="1"/>
  <c r="J10" i="11"/>
  <c r="M10" i="11" s="1"/>
  <c r="B10" i="11" s="1"/>
  <c r="O9" i="1" s="1"/>
  <c r="J11" i="11"/>
  <c r="M11" i="11" s="1"/>
  <c r="B11" i="11" s="1"/>
  <c r="J12" i="11"/>
  <c r="M12" i="11" s="1"/>
  <c r="B12" i="11" s="1"/>
  <c r="O11" i="1" s="1"/>
  <c r="J13" i="11"/>
  <c r="M13" i="11" s="1"/>
  <c r="B13" i="11" s="1"/>
  <c r="O12" i="1" s="1"/>
  <c r="J14" i="11"/>
  <c r="J15" i="11"/>
  <c r="M15" i="11" s="1"/>
  <c r="B15" i="11" s="1"/>
  <c r="J16" i="11"/>
  <c r="J17" i="11"/>
  <c r="M17" i="11" s="1"/>
  <c r="B17" i="11" s="1"/>
  <c r="O16" i="1" s="1"/>
  <c r="J18" i="11"/>
  <c r="M18" i="11" s="1"/>
  <c r="B18" i="11" s="1"/>
  <c r="O17" i="1" s="1"/>
  <c r="J19" i="11"/>
  <c r="M19" i="11" s="1"/>
  <c r="B19" i="11" s="1"/>
  <c r="J20" i="11"/>
  <c r="M20" i="11" s="1"/>
  <c r="B20" i="11" s="1"/>
  <c r="O19" i="1" s="1"/>
  <c r="J21" i="11"/>
  <c r="M21" i="11" s="1"/>
  <c r="B21" i="11" s="1"/>
  <c r="O20" i="1" s="1"/>
  <c r="J22" i="11"/>
  <c r="J23" i="11"/>
  <c r="J24" i="11"/>
  <c r="J25" i="11"/>
  <c r="M25" i="11" s="1"/>
  <c r="B25" i="11" s="1"/>
  <c r="O24" i="1" s="1"/>
  <c r="J26" i="11"/>
  <c r="M26" i="11" s="1"/>
  <c r="B26" i="11" s="1"/>
  <c r="O25" i="1" s="1"/>
  <c r="J27" i="11"/>
  <c r="M27" i="11" s="1"/>
  <c r="B27" i="11" s="1"/>
  <c r="J28" i="11"/>
  <c r="M28" i="11" s="1"/>
  <c r="B28" i="11" s="1"/>
  <c r="O27" i="1" s="1"/>
  <c r="J29" i="11"/>
  <c r="M29" i="11" s="1"/>
  <c r="B29" i="11" s="1"/>
  <c r="O28" i="1" s="1"/>
  <c r="J30" i="11"/>
  <c r="J31" i="11"/>
  <c r="M31" i="11" s="1"/>
  <c r="B31" i="11" s="1"/>
  <c r="J32" i="11"/>
  <c r="J33" i="11"/>
  <c r="M33" i="11" s="1"/>
  <c r="B33" i="11" s="1"/>
  <c r="O32" i="1" s="1"/>
  <c r="J34" i="11"/>
  <c r="M34" i="11" s="1"/>
  <c r="B34" i="11" s="1"/>
  <c r="O33" i="1" s="1"/>
  <c r="J35" i="11"/>
  <c r="M35" i="11" s="1"/>
  <c r="B35" i="11" s="1"/>
  <c r="J36" i="11"/>
  <c r="M36" i="11" s="1"/>
  <c r="B36" i="11" s="1"/>
  <c r="O35" i="1" s="1"/>
  <c r="J37" i="11"/>
  <c r="M37" i="11" s="1"/>
  <c r="B37" i="11" s="1"/>
  <c r="O36" i="1" s="1"/>
  <c r="J38" i="11"/>
  <c r="J39" i="11"/>
  <c r="M39" i="11" s="1"/>
  <c r="B39" i="11" s="1"/>
  <c r="J40" i="11"/>
  <c r="J41" i="11"/>
  <c r="M41" i="11" s="1"/>
  <c r="B41" i="11" s="1"/>
  <c r="O40" i="1" s="1"/>
  <c r="J42" i="11"/>
  <c r="J43" i="11"/>
  <c r="M43" i="11" s="1"/>
  <c r="B43" i="11" s="1"/>
  <c r="J44" i="11"/>
  <c r="M44" i="11" s="1"/>
  <c r="B44" i="11" s="1"/>
  <c r="O43" i="1" s="1"/>
  <c r="J45" i="11"/>
  <c r="M45" i="11" s="1"/>
  <c r="B45" i="11" s="1"/>
  <c r="O44" i="1" s="1"/>
  <c r="J46" i="11"/>
  <c r="J47" i="11"/>
  <c r="M47" i="11" s="1"/>
  <c r="B47" i="11" s="1"/>
  <c r="J48" i="11"/>
  <c r="J49" i="11"/>
  <c r="M49" i="11" s="1"/>
  <c r="B49" i="11" s="1"/>
  <c r="O48" i="1" s="1"/>
  <c r="J50" i="11"/>
  <c r="M50" i="11" s="1"/>
  <c r="B50" i="11" s="1"/>
  <c r="O49" i="1" s="1"/>
  <c r="J51" i="11"/>
  <c r="M51" i="11" s="1"/>
  <c r="B51" i="11" s="1"/>
  <c r="J52" i="11"/>
  <c r="M52" i="11" s="1"/>
  <c r="B52" i="11" s="1"/>
  <c r="O51" i="1" s="1"/>
  <c r="J53" i="11"/>
  <c r="M53" i="11" s="1"/>
  <c r="B53" i="11" s="1"/>
  <c r="O52" i="1" s="1"/>
  <c r="J54" i="11"/>
  <c r="J55" i="11"/>
  <c r="J56" i="11"/>
  <c r="J57" i="11"/>
  <c r="M57" i="11" s="1"/>
  <c r="B57" i="11" s="1"/>
  <c r="O56" i="1" s="1"/>
  <c r="J58" i="11"/>
  <c r="M58" i="11" s="1"/>
  <c r="B58" i="11" s="1"/>
  <c r="O57" i="1" s="1"/>
  <c r="J59" i="11"/>
  <c r="M59" i="11" s="1"/>
  <c r="B59" i="11" s="1"/>
  <c r="J60" i="11"/>
  <c r="M60" i="11" s="1"/>
  <c r="B60" i="11" s="1"/>
  <c r="O59" i="1" s="1"/>
  <c r="J61" i="11"/>
  <c r="M61" i="11" s="1"/>
  <c r="B61" i="11" s="1"/>
  <c r="O60" i="1" s="1"/>
  <c r="J62" i="11"/>
  <c r="J63" i="11"/>
  <c r="M63" i="11" s="1"/>
  <c r="B63" i="11" s="1"/>
  <c r="J64" i="11"/>
  <c r="J65" i="11"/>
  <c r="J66" i="11"/>
  <c r="M66" i="11" s="1"/>
  <c r="B66" i="11" s="1"/>
  <c r="O65" i="1" s="1"/>
  <c r="J67" i="11"/>
  <c r="M67" i="11" s="1"/>
  <c r="B67" i="11" s="1"/>
  <c r="J68" i="11"/>
  <c r="M68" i="11" s="1"/>
  <c r="B68" i="11" s="1"/>
  <c r="O67" i="1" s="1"/>
  <c r="J69" i="11"/>
  <c r="M69" i="11" s="1"/>
  <c r="B69" i="11" s="1"/>
  <c r="O68" i="1" s="1"/>
  <c r="J70" i="11"/>
  <c r="J71" i="11"/>
  <c r="M71" i="11" s="1"/>
  <c r="B71" i="11" s="1"/>
  <c r="J72" i="11"/>
  <c r="J73" i="11"/>
  <c r="M73" i="11" s="1"/>
  <c r="B73" i="11" s="1"/>
  <c r="O72" i="1" s="1"/>
  <c r="J74" i="11"/>
  <c r="M74" i="11" s="1"/>
  <c r="B74" i="11" s="1"/>
  <c r="O73" i="1" s="1"/>
  <c r="J75" i="11"/>
  <c r="M75" i="11" s="1"/>
  <c r="B75" i="11" s="1"/>
  <c r="J76" i="11"/>
  <c r="M76" i="11" s="1"/>
  <c r="B76" i="11" s="1"/>
  <c r="O75" i="1" s="1"/>
  <c r="J77" i="11"/>
  <c r="J78" i="11"/>
  <c r="J79" i="11"/>
  <c r="M79" i="11" s="1"/>
  <c r="B79" i="11" s="1"/>
  <c r="J80" i="11"/>
  <c r="J81" i="11"/>
  <c r="M81" i="11" s="1"/>
  <c r="B81" i="11" s="1"/>
  <c r="O80" i="1" s="1"/>
  <c r="J82" i="11"/>
  <c r="M82" i="11" s="1"/>
  <c r="B82" i="11" s="1"/>
  <c r="O81" i="1" s="1"/>
  <c r="J83" i="11"/>
  <c r="M83" i="11" s="1"/>
  <c r="B83" i="11" s="1"/>
  <c r="J84" i="11"/>
  <c r="M84" i="11" s="1"/>
  <c r="B84" i="11" s="1"/>
  <c r="O83" i="1" s="1"/>
  <c r="J85" i="11"/>
  <c r="M85" i="11" s="1"/>
  <c r="B85" i="11" s="1"/>
  <c r="O84" i="1" s="1"/>
  <c r="J86" i="11"/>
  <c r="J87" i="11"/>
  <c r="J88" i="11"/>
  <c r="J89" i="11"/>
  <c r="M89" i="11" s="1"/>
  <c r="B89" i="11" s="1"/>
  <c r="O88" i="1" s="1"/>
  <c r="J90" i="11"/>
  <c r="M90" i="11" s="1"/>
  <c r="B90" i="11" s="1"/>
  <c r="O89" i="1" s="1"/>
  <c r="J91" i="11"/>
  <c r="M91" i="11" s="1"/>
  <c r="B91" i="11" s="1"/>
  <c r="J92" i="11"/>
  <c r="M92" i="11" s="1"/>
  <c r="B92" i="11" s="1"/>
  <c r="O91" i="1" s="1"/>
  <c r="J93" i="11"/>
  <c r="M93" i="11" s="1"/>
  <c r="B93" i="11" s="1"/>
  <c r="O92" i="1" s="1"/>
  <c r="J94" i="11"/>
  <c r="J95" i="11"/>
  <c r="M95" i="11" s="1"/>
  <c r="B95" i="11" s="1"/>
  <c r="J96" i="11"/>
  <c r="J97" i="11"/>
  <c r="M97" i="11" s="1"/>
  <c r="B97" i="11" s="1"/>
  <c r="O96" i="1" s="1"/>
  <c r="J98" i="11"/>
  <c r="J99" i="11"/>
  <c r="M99" i="11" s="1"/>
  <c r="B99" i="11" s="1"/>
  <c r="J100" i="11"/>
  <c r="M100" i="11" s="1"/>
  <c r="B100" i="11" s="1"/>
  <c r="O99" i="1" s="1"/>
  <c r="J101" i="11"/>
  <c r="J102" i="11"/>
  <c r="J103" i="11"/>
  <c r="M103" i="11" s="1"/>
  <c r="B103" i="11" s="1"/>
  <c r="J104" i="11"/>
  <c r="J105" i="11"/>
  <c r="M105" i="11" s="1"/>
  <c r="B105" i="11" s="1"/>
  <c r="O104" i="1" s="1"/>
  <c r="J106" i="11"/>
  <c r="M106" i="11" s="1"/>
  <c r="B106" i="11" s="1"/>
  <c r="O105" i="1" s="1"/>
  <c r="J107" i="11"/>
  <c r="M107" i="11" s="1"/>
  <c r="B107" i="11" s="1"/>
  <c r="J108" i="11"/>
  <c r="M108" i="11" s="1"/>
  <c r="B108" i="11" s="1"/>
  <c r="O107" i="1" s="1"/>
  <c r="J109" i="11"/>
  <c r="M109" i="11" s="1"/>
  <c r="B109" i="11" s="1"/>
  <c r="O108" i="1" s="1"/>
  <c r="J110" i="11"/>
  <c r="J111" i="11"/>
  <c r="M111" i="11" s="1"/>
  <c r="B111" i="11" s="1"/>
  <c r="J112" i="11"/>
  <c r="J113" i="11"/>
  <c r="M113" i="11" s="1"/>
  <c r="B113" i="11" s="1"/>
  <c r="O112" i="1" s="1"/>
  <c r="J114" i="11"/>
  <c r="J115" i="11"/>
  <c r="M115" i="11" s="1"/>
  <c r="B115" i="11" s="1"/>
  <c r="J116" i="11"/>
  <c r="M116" i="11" s="1"/>
  <c r="B116" i="11" s="1"/>
  <c r="O115" i="1" s="1"/>
  <c r="J117" i="11"/>
  <c r="M117" i="11" s="1"/>
  <c r="B117" i="11" s="1"/>
  <c r="O116" i="1" s="1"/>
  <c r="J118" i="11"/>
  <c r="J119" i="11"/>
  <c r="M119" i="11" s="1"/>
  <c r="B119" i="11" s="1"/>
  <c r="J120" i="11"/>
  <c r="J121" i="11"/>
  <c r="M121" i="11" s="1"/>
  <c r="B121" i="11" s="1"/>
  <c r="O120" i="1" s="1"/>
  <c r="J122" i="11"/>
  <c r="M122" i="11" s="1"/>
  <c r="B122" i="11" s="1"/>
  <c r="O121" i="1" s="1"/>
  <c r="J123" i="11"/>
  <c r="M123" i="11" s="1"/>
  <c r="B123" i="11" s="1"/>
  <c r="J124" i="11"/>
  <c r="M124" i="11" s="1"/>
  <c r="B124" i="11" s="1"/>
  <c r="O123" i="1" s="1"/>
  <c r="J125" i="11"/>
  <c r="M125" i="11" s="1"/>
  <c r="B125" i="11" s="1"/>
  <c r="O124" i="1" s="1"/>
  <c r="J126" i="11"/>
  <c r="J127" i="11"/>
  <c r="M127" i="11" s="1"/>
  <c r="B127" i="11" s="1"/>
  <c r="J128" i="11"/>
  <c r="J129" i="11"/>
  <c r="M129" i="11" s="1"/>
  <c r="B129" i="11" s="1"/>
  <c r="O128" i="1" s="1"/>
  <c r="J130" i="11"/>
  <c r="M130" i="11" s="1"/>
  <c r="B130" i="11" s="1"/>
  <c r="O129" i="1" s="1"/>
  <c r="J131" i="11"/>
  <c r="M131" i="11" s="1"/>
  <c r="B131" i="11" s="1"/>
  <c r="J132" i="11"/>
  <c r="M132" i="11" s="1"/>
  <c r="B132" i="11" s="1"/>
  <c r="O131" i="1" s="1"/>
  <c r="M5" i="11"/>
  <c r="B5" i="11" s="1"/>
  <c r="O4" i="1" s="1"/>
  <c r="M6" i="11"/>
  <c r="B6" i="11" s="1"/>
  <c r="O5" i="1" s="1"/>
  <c r="M8" i="11"/>
  <c r="B8" i="11" s="1"/>
  <c r="O7" i="1" s="1"/>
  <c r="M14" i="11"/>
  <c r="B14" i="11" s="1"/>
  <c r="O13" i="1" s="1"/>
  <c r="M16" i="11"/>
  <c r="B16" i="11" s="1"/>
  <c r="O15" i="1" s="1"/>
  <c r="M22" i="11"/>
  <c r="B22" i="11" s="1"/>
  <c r="O21" i="1" s="1"/>
  <c r="M23" i="11"/>
  <c r="B23" i="11" s="1"/>
  <c r="O22" i="1" s="1"/>
  <c r="M24" i="11"/>
  <c r="B24" i="11" s="1"/>
  <c r="O23" i="1" s="1"/>
  <c r="M30" i="11"/>
  <c r="B30" i="11" s="1"/>
  <c r="O29" i="1" s="1"/>
  <c r="M32" i="11"/>
  <c r="B32" i="11" s="1"/>
  <c r="O31" i="1" s="1"/>
  <c r="M38" i="11"/>
  <c r="B38" i="11" s="1"/>
  <c r="O37" i="1" s="1"/>
  <c r="M40" i="11"/>
  <c r="B40" i="11" s="1"/>
  <c r="O39" i="1" s="1"/>
  <c r="M42" i="11"/>
  <c r="B42" i="11" s="1"/>
  <c r="O41" i="1" s="1"/>
  <c r="M46" i="11"/>
  <c r="B46" i="11" s="1"/>
  <c r="O45" i="1" s="1"/>
  <c r="M48" i="11"/>
  <c r="B48" i="11" s="1"/>
  <c r="O47" i="1" s="1"/>
  <c r="M54" i="11"/>
  <c r="B54" i="11" s="1"/>
  <c r="O53" i="1" s="1"/>
  <c r="M55" i="11"/>
  <c r="B55" i="11" s="1"/>
  <c r="M56" i="11"/>
  <c r="B56" i="11" s="1"/>
  <c r="O55" i="1" s="1"/>
  <c r="M62" i="11"/>
  <c r="B62" i="11" s="1"/>
  <c r="O61" i="1" s="1"/>
  <c r="M64" i="11"/>
  <c r="B64" i="11" s="1"/>
  <c r="O63" i="1" s="1"/>
  <c r="M65" i="11"/>
  <c r="B65" i="11" s="1"/>
  <c r="O64" i="1" s="1"/>
  <c r="M70" i="11"/>
  <c r="B70" i="11" s="1"/>
  <c r="O69" i="1" s="1"/>
  <c r="M72" i="11"/>
  <c r="B72" i="11" s="1"/>
  <c r="O71" i="1" s="1"/>
  <c r="M77" i="11"/>
  <c r="B77" i="11" s="1"/>
  <c r="O76" i="1" s="1"/>
  <c r="M78" i="11"/>
  <c r="B78" i="11" s="1"/>
  <c r="O77" i="1" s="1"/>
  <c r="M80" i="11"/>
  <c r="B80" i="11" s="1"/>
  <c r="O79" i="1" s="1"/>
  <c r="M86" i="11"/>
  <c r="B86" i="11" s="1"/>
  <c r="O85" i="1" s="1"/>
  <c r="M87" i="11"/>
  <c r="B87" i="11" s="1"/>
  <c r="M88" i="11"/>
  <c r="B88" i="11" s="1"/>
  <c r="O87" i="1" s="1"/>
  <c r="M94" i="11"/>
  <c r="B94" i="11" s="1"/>
  <c r="O93" i="1" s="1"/>
  <c r="M96" i="11"/>
  <c r="B96" i="11" s="1"/>
  <c r="O95" i="1" s="1"/>
  <c r="M98" i="11"/>
  <c r="B98" i="11" s="1"/>
  <c r="O97" i="1" s="1"/>
  <c r="M101" i="11"/>
  <c r="B101" i="11" s="1"/>
  <c r="O100" i="1" s="1"/>
  <c r="M102" i="11"/>
  <c r="B102" i="11" s="1"/>
  <c r="O101" i="1" s="1"/>
  <c r="M104" i="11"/>
  <c r="B104" i="11" s="1"/>
  <c r="O103" i="1" s="1"/>
  <c r="M110" i="11"/>
  <c r="B110" i="11" s="1"/>
  <c r="O109" i="1" s="1"/>
  <c r="M112" i="11"/>
  <c r="B112" i="11" s="1"/>
  <c r="O111" i="1" s="1"/>
  <c r="M114" i="11"/>
  <c r="B114" i="11" s="1"/>
  <c r="O113" i="1" s="1"/>
  <c r="M118" i="11"/>
  <c r="B118" i="11" s="1"/>
  <c r="O117" i="1" s="1"/>
  <c r="M120" i="11"/>
  <c r="B120" i="11" s="1"/>
  <c r="O119" i="1" s="1"/>
  <c r="M126" i="11"/>
  <c r="B126" i="11" s="1"/>
  <c r="O125" i="1" s="1"/>
  <c r="M128" i="11"/>
  <c r="B128" i="11" s="1"/>
  <c r="O127" i="1" s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L68" i="10" s="1"/>
  <c r="B68" i="10" s="1"/>
  <c r="N67" i="1" s="1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L120" i="10" s="1"/>
  <c r="B120" i="10" s="1"/>
  <c r="N119" i="1" s="1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M33" i="1"/>
  <c r="M73" i="1"/>
  <c r="M105" i="1"/>
  <c r="I4" i="9"/>
  <c r="J4" i="9" s="1"/>
  <c r="B4" i="9" s="1"/>
  <c r="M3" i="1" s="1"/>
  <c r="I5" i="9"/>
  <c r="J5" i="9" s="1"/>
  <c r="B5" i="9" s="1"/>
  <c r="M4" i="1" s="1"/>
  <c r="I6" i="9"/>
  <c r="I7" i="9"/>
  <c r="I8" i="9"/>
  <c r="I9" i="9"/>
  <c r="I10" i="9"/>
  <c r="I11" i="9"/>
  <c r="J11" i="9" s="1"/>
  <c r="B11" i="9" s="1"/>
  <c r="M10" i="1" s="1"/>
  <c r="I12" i="9"/>
  <c r="J12" i="9" s="1"/>
  <c r="B12" i="9" s="1"/>
  <c r="M11" i="1" s="1"/>
  <c r="I13" i="9"/>
  <c r="J13" i="9" s="1"/>
  <c r="B13" i="9" s="1"/>
  <c r="M12" i="1" s="1"/>
  <c r="I14" i="9"/>
  <c r="I15" i="9"/>
  <c r="I16" i="9"/>
  <c r="J16" i="9" s="1"/>
  <c r="B16" i="9" s="1"/>
  <c r="M15" i="1" s="1"/>
  <c r="I17" i="9"/>
  <c r="I18" i="9"/>
  <c r="J18" i="9" s="1"/>
  <c r="B18" i="9" s="1"/>
  <c r="M17" i="1" s="1"/>
  <c r="I19" i="9"/>
  <c r="J19" i="9" s="1"/>
  <c r="B19" i="9" s="1"/>
  <c r="M18" i="1" s="1"/>
  <c r="I20" i="9"/>
  <c r="J20" i="9" s="1"/>
  <c r="B20" i="9" s="1"/>
  <c r="M19" i="1" s="1"/>
  <c r="I21" i="9"/>
  <c r="J21" i="9" s="1"/>
  <c r="B21" i="9" s="1"/>
  <c r="M20" i="1" s="1"/>
  <c r="I22" i="9"/>
  <c r="I23" i="9"/>
  <c r="I24" i="9"/>
  <c r="J24" i="9" s="1"/>
  <c r="B24" i="9" s="1"/>
  <c r="M23" i="1" s="1"/>
  <c r="I25" i="9"/>
  <c r="I26" i="9"/>
  <c r="I27" i="9"/>
  <c r="J27" i="9" s="1"/>
  <c r="B27" i="9" s="1"/>
  <c r="M26" i="1" s="1"/>
  <c r="I28" i="9"/>
  <c r="J28" i="9" s="1"/>
  <c r="B28" i="9" s="1"/>
  <c r="M27" i="1" s="1"/>
  <c r="I29" i="9"/>
  <c r="J29" i="9" s="1"/>
  <c r="B29" i="9" s="1"/>
  <c r="M28" i="1" s="1"/>
  <c r="I30" i="9"/>
  <c r="I31" i="9"/>
  <c r="I32" i="9"/>
  <c r="J32" i="9" s="1"/>
  <c r="B32" i="9" s="1"/>
  <c r="M31" i="1" s="1"/>
  <c r="I33" i="9"/>
  <c r="I34" i="9"/>
  <c r="J34" i="9" s="1"/>
  <c r="B34" i="9" s="1"/>
  <c r="I35" i="9"/>
  <c r="J35" i="9" s="1"/>
  <c r="B35" i="9" s="1"/>
  <c r="M34" i="1" s="1"/>
  <c r="I36" i="9"/>
  <c r="J36" i="9" s="1"/>
  <c r="B36" i="9" s="1"/>
  <c r="M35" i="1" s="1"/>
  <c r="I37" i="9"/>
  <c r="J37" i="9" s="1"/>
  <c r="B37" i="9" s="1"/>
  <c r="M36" i="1" s="1"/>
  <c r="I38" i="9"/>
  <c r="I39" i="9"/>
  <c r="I40" i="9"/>
  <c r="J40" i="9" s="1"/>
  <c r="B40" i="9" s="1"/>
  <c r="M39" i="1" s="1"/>
  <c r="I41" i="9"/>
  <c r="I42" i="9"/>
  <c r="J42" i="9" s="1"/>
  <c r="B42" i="9" s="1"/>
  <c r="M41" i="1" s="1"/>
  <c r="I43" i="9"/>
  <c r="J43" i="9" s="1"/>
  <c r="B43" i="9" s="1"/>
  <c r="M42" i="1" s="1"/>
  <c r="I44" i="9"/>
  <c r="J44" i="9" s="1"/>
  <c r="B44" i="9" s="1"/>
  <c r="M43" i="1" s="1"/>
  <c r="I45" i="9"/>
  <c r="J45" i="9" s="1"/>
  <c r="B45" i="9" s="1"/>
  <c r="M44" i="1" s="1"/>
  <c r="I46" i="9"/>
  <c r="I47" i="9"/>
  <c r="I48" i="9"/>
  <c r="J48" i="9" s="1"/>
  <c r="B48" i="9" s="1"/>
  <c r="M47" i="1" s="1"/>
  <c r="I49" i="9"/>
  <c r="I50" i="9"/>
  <c r="I51" i="9"/>
  <c r="J51" i="9" s="1"/>
  <c r="B51" i="9" s="1"/>
  <c r="M50" i="1" s="1"/>
  <c r="I52" i="9"/>
  <c r="J52" i="9" s="1"/>
  <c r="B52" i="9" s="1"/>
  <c r="M51" i="1" s="1"/>
  <c r="I53" i="9"/>
  <c r="J53" i="9" s="1"/>
  <c r="B53" i="9" s="1"/>
  <c r="M52" i="1" s="1"/>
  <c r="I54" i="9"/>
  <c r="I55" i="9"/>
  <c r="I56" i="9"/>
  <c r="J56" i="9" s="1"/>
  <c r="B56" i="9" s="1"/>
  <c r="M55" i="1" s="1"/>
  <c r="I57" i="9"/>
  <c r="I58" i="9"/>
  <c r="J58" i="9" s="1"/>
  <c r="B58" i="9" s="1"/>
  <c r="M57" i="1" s="1"/>
  <c r="I59" i="9"/>
  <c r="J59" i="9" s="1"/>
  <c r="B59" i="9" s="1"/>
  <c r="M58" i="1" s="1"/>
  <c r="I60" i="9"/>
  <c r="J60" i="9" s="1"/>
  <c r="B60" i="9" s="1"/>
  <c r="M59" i="1" s="1"/>
  <c r="I61" i="9"/>
  <c r="J61" i="9" s="1"/>
  <c r="B61" i="9" s="1"/>
  <c r="M60" i="1" s="1"/>
  <c r="I62" i="9"/>
  <c r="I63" i="9"/>
  <c r="I64" i="9"/>
  <c r="J64" i="9" s="1"/>
  <c r="B64" i="9" s="1"/>
  <c r="M63" i="1" s="1"/>
  <c r="I65" i="9"/>
  <c r="I66" i="9"/>
  <c r="I67" i="9"/>
  <c r="J67" i="9" s="1"/>
  <c r="B67" i="9" s="1"/>
  <c r="M66" i="1" s="1"/>
  <c r="I68" i="9"/>
  <c r="J68" i="9" s="1"/>
  <c r="B68" i="9" s="1"/>
  <c r="M67" i="1" s="1"/>
  <c r="I69" i="9"/>
  <c r="J69" i="9" s="1"/>
  <c r="B69" i="9" s="1"/>
  <c r="M68" i="1" s="1"/>
  <c r="I70" i="9"/>
  <c r="I71" i="9"/>
  <c r="I72" i="9"/>
  <c r="J72" i="9" s="1"/>
  <c r="B72" i="9" s="1"/>
  <c r="M71" i="1" s="1"/>
  <c r="I73" i="9"/>
  <c r="I74" i="9"/>
  <c r="I75" i="9"/>
  <c r="J75" i="9" s="1"/>
  <c r="B75" i="9" s="1"/>
  <c r="M74" i="1" s="1"/>
  <c r="I76" i="9"/>
  <c r="J76" i="9" s="1"/>
  <c r="B76" i="9" s="1"/>
  <c r="M75" i="1" s="1"/>
  <c r="I77" i="9"/>
  <c r="J77" i="9" s="1"/>
  <c r="B77" i="9" s="1"/>
  <c r="M76" i="1" s="1"/>
  <c r="I78" i="9"/>
  <c r="I79" i="9"/>
  <c r="I80" i="9"/>
  <c r="J80" i="9" s="1"/>
  <c r="B80" i="9" s="1"/>
  <c r="M79" i="1" s="1"/>
  <c r="I81" i="9"/>
  <c r="I82" i="9"/>
  <c r="J82" i="9" s="1"/>
  <c r="B82" i="9" s="1"/>
  <c r="M81" i="1" s="1"/>
  <c r="I83" i="9"/>
  <c r="J83" i="9" s="1"/>
  <c r="B83" i="9" s="1"/>
  <c r="M82" i="1" s="1"/>
  <c r="I84" i="9"/>
  <c r="J84" i="9" s="1"/>
  <c r="B84" i="9" s="1"/>
  <c r="M83" i="1" s="1"/>
  <c r="I85" i="9"/>
  <c r="J85" i="9" s="1"/>
  <c r="B85" i="9" s="1"/>
  <c r="M84" i="1" s="1"/>
  <c r="I86" i="9"/>
  <c r="I87" i="9"/>
  <c r="I88" i="9"/>
  <c r="J88" i="9" s="1"/>
  <c r="B88" i="9" s="1"/>
  <c r="M87" i="1" s="1"/>
  <c r="I89" i="9"/>
  <c r="I90" i="9"/>
  <c r="I91" i="9"/>
  <c r="J91" i="9" s="1"/>
  <c r="B91" i="9" s="1"/>
  <c r="M90" i="1" s="1"/>
  <c r="I92" i="9"/>
  <c r="J92" i="9" s="1"/>
  <c r="B92" i="9" s="1"/>
  <c r="M91" i="1" s="1"/>
  <c r="I93" i="9"/>
  <c r="J93" i="9" s="1"/>
  <c r="B93" i="9" s="1"/>
  <c r="M92" i="1" s="1"/>
  <c r="I94" i="9"/>
  <c r="I95" i="9"/>
  <c r="I96" i="9"/>
  <c r="J96" i="9" s="1"/>
  <c r="B96" i="9" s="1"/>
  <c r="M95" i="1" s="1"/>
  <c r="I97" i="9"/>
  <c r="I98" i="9"/>
  <c r="J98" i="9" s="1"/>
  <c r="B98" i="9" s="1"/>
  <c r="M97" i="1" s="1"/>
  <c r="I99" i="9"/>
  <c r="J99" i="9" s="1"/>
  <c r="B99" i="9" s="1"/>
  <c r="M98" i="1" s="1"/>
  <c r="I100" i="9"/>
  <c r="J100" i="9" s="1"/>
  <c r="B100" i="9" s="1"/>
  <c r="M99" i="1" s="1"/>
  <c r="I101" i="9"/>
  <c r="J101" i="9" s="1"/>
  <c r="B101" i="9" s="1"/>
  <c r="M100" i="1" s="1"/>
  <c r="I102" i="9"/>
  <c r="I103" i="9"/>
  <c r="I104" i="9"/>
  <c r="J104" i="9" s="1"/>
  <c r="B104" i="9" s="1"/>
  <c r="M103" i="1" s="1"/>
  <c r="I105" i="9"/>
  <c r="I106" i="9"/>
  <c r="J106" i="9" s="1"/>
  <c r="B106" i="9" s="1"/>
  <c r="I107" i="9"/>
  <c r="J107" i="9" s="1"/>
  <c r="B107" i="9" s="1"/>
  <c r="M106" i="1" s="1"/>
  <c r="I108" i="9"/>
  <c r="J108" i="9" s="1"/>
  <c r="B108" i="9" s="1"/>
  <c r="M107" i="1" s="1"/>
  <c r="I109" i="9"/>
  <c r="J109" i="9" s="1"/>
  <c r="B109" i="9" s="1"/>
  <c r="M108" i="1" s="1"/>
  <c r="I110" i="9"/>
  <c r="I111" i="9"/>
  <c r="I112" i="9"/>
  <c r="J112" i="9" s="1"/>
  <c r="B112" i="9" s="1"/>
  <c r="M111" i="1" s="1"/>
  <c r="I113" i="9"/>
  <c r="I114" i="9"/>
  <c r="I115" i="9"/>
  <c r="J115" i="9" s="1"/>
  <c r="B115" i="9" s="1"/>
  <c r="M114" i="1" s="1"/>
  <c r="I116" i="9"/>
  <c r="J116" i="9" s="1"/>
  <c r="B116" i="9" s="1"/>
  <c r="M115" i="1" s="1"/>
  <c r="I117" i="9"/>
  <c r="J117" i="9" s="1"/>
  <c r="B117" i="9" s="1"/>
  <c r="M116" i="1" s="1"/>
  <c r="I118" i="9"/>
  <c r="I119" i="9"/>
  <c r="I120" i="9"/>
  <c r="J120" i="9" s="1"/>
  <c r="B120" i="9" s="1"/>
  <c r="M119" i="1" s="1"/>
  <c r="I121" i="9"/>
  <c r="I122" i="9"/>
  <c r="J122" i="9" s="1"/>
  <c r="B122" i="9" s="1"/>
  <c r="M121" i="1" s="1"/>
  <c r="I123" i="9"/>
  <c r="J123" i="9" s="1"/>
  <c r="B123" i="9" s="1"/>
  <c r="M122" i="1" s="1"/>
  <c r="I124" i="9"/>
  <c r="J124" i="9" s="1"/>
  <c r="B124" i="9" s="1"/>
  <c r="M123" i="1" s="1"/>
  <c r="I125" i="9"/>
  <c r="J125" i="9" s="1"/>
  <c r="B125" i="9" s="1"/>
  <c r="M124" i="1" s="1"/>
  <c r="I126" i="9"/>
  <c r="I127" i="9"/>
  <c r="I128" i="9"/>
  <c r="J128" i="9" s="1"/>
  <c r="B128" i="9" s="1"/>
  <c r="M127" i="1" s="1"/>
  <c r="I129" i="9"/>
  <c r="I130" i="9"/>
  <c r="I131" i="9"/>
  <c r="J131" i="9" s="1"/>
  <c r="B131" i="9" s="1"/>
  <c r="M130" i="1" s="1"/>
  <c r="I132" i="9"/>
  <c r="J132" i="9" s="1"/>
  <c r="B132" i="9" s="1"/>
  <c r="M131" i="1" s="1"/>
  <c r="I3" i="9"/>
  <c r="J3" i="9" s="1"/>
  <c r="B3" i="9" s="1"/>
  <c r="M2" i="1" s="1"/>
  <c r="J6" i="9"/>
  <c r="B6" i="9" s="1"/>
  <c r="M5" i="1" s="1"/>
  <c r="J7" i="9"/>
  <c r="J8" i="9"/>
  <c r="B8" i="9" s="1"/>
  <c r="M7" i="1" s="1"/>
  <c r="J9" i="9"/>
  <c r="B9" i="9" s="1"/>
  <c r="M8" i="1" s="1"/>
  <c r="J10" i="9"/>
  <c r="B10" i="9" s="1"/>
  <c r="M9" i="1" s="1"/>
  <c r="J14" i="9"/>
  <c r="B14" i="9" s="1"/>
  <c r="M13" i="1" s="1"/>
  <c r="J15" i="9"/>
  <c r="B15" i="9" s="1"/>
  <c r="M14" i="1" s="1"/>
  <c r="J17" i="9"/>
  <c r="B17" i="9" s="1"/>
  <c r="M16" i="1" s="1"/>
  <c r="J22" i="9"/>
  <c r="B22" i="9" s="1"/>
  <c r="M21" i="1" s="1"/>
  <c r="J23" i="9"/>
  <c r="B23" i="9" s="1"/>
  <c r="M22" i="1" s="1"/>
  <c r="J25" i="9"/>
  <c r="B25" i="9" s="1"/>
  <c r="M24" i="1" s="1"/>
  <c r="J26" i="9"/>
  <c r="B26" i="9" s="1"/>
  <c r="M25" i="1" s="1"/>
  <c r="J30" i="9"/>
  <c r="B30" i="9" s="1"/>
  <c r="M29" i="1" s="1"/>
  <c r="J31" i="9"/>
  <c r="B31" i="9" s="1"/>
  <c r="M30" i="1" s="1"/>
  <c r="J33" i="9"/>
  <c r="J38" i="9"/>
  <c r="B38" i="9" s="1"/>
  <c r="M37" i="1" s="1"/>
  <c r="J39" i="9"/>
  <c r="B39" i="9" s="1"/>
  <c r="M38" i="1" s="1"/>
  <c r="J41" i="9"/>
  <c r="B41" i="9" s="1"/>
  <c r="M40" i="1" s="1"/>
  <c r="J46" i="9"/>
  <c r="B46" i="9" s="1"/>
  <c r="M45" i="1" s="1"/>
  <c r="J47" i="9"/>
  <c r="B47" i="9" s="1"/>
  <c r="M46" i="1" s="1"/>
  <c r="J49" i="9"/>
  <c r="B49" i="9" s="1"/>
  <c r="M48" i="1" s="1"/>
  <c r="J50" i="9"/>
  <c r="B50" i="9" s="1"/>
  <c r="M49" i="1" s="1"/>
  <c r="J54" i="9"/>
  <c r="B54" i="9" s="1"/>
  <c r="M53" i="1" s="1"/>
  <c r="J55" i="9"/>
  <c r="J57" i="9"/>
  <c r="B57" i="9" s="1"/>
  <c r="M56" i="1" s="1"/>
  <c r="J62" i="9"/>
  <c r="B62" i="9" s="1"/>
  <c r="M61" i="1" s="1"/>
  <c r="J63" i="9"/>
  <c r="B63" i="9" s="1"/>
  <c r="M62" i="1" s="1"/>
  <c r="J65" i="9"/>
  <c r="B65" i="9" s="1"/>
  <c r="M64" i="1" s="1"/>
  <c r="J66" i="9"/>
  <c r="B66" i="9" s="1"/>
  <c r="M65" i="1" s="1"/>
  <c r="J70" i="9"/>
  <c r="B70" i="9" s="1"/>
  <c r="M69" i="1" s="1"/>
  <c r="J71" i="9"/>
  <c r="B71" i="9" s="1"/>
  <c r="M70" i="1" s="1"/>
  <c r="J73" i="9"/>
  <c r="B73" i="9" s="1"/>
  <c r="M72" i="1" s="1"/>
  <c r="J74" i="9"/>
  <c r="B74" i="9" s="1"/>
  <c r="J78" i="9"/>
  <c r="B78" i="9" s="1"/>
  <c r="M77" i="1" s="1"/>
  <c r="J79" i="9"/>
  <c r="B79" i="9" s="1"/>
  <c r="M78" i="1" s="1"/>
  <c r="J81" i="9"/>
  <c r="B81" i="9" s="1"/>
  <c r="M80" i="1" s="1"/>
  <c r="J86" i="9"/>
  <c r="B86" i="9" s="1"/>
  <c r="M85" i="1" s="1"/>
  <c r="J87" i="9"/>
  <c r="B87" i="9" s="1"/>
  <c r="M86" i="1" s="1"/>
  <c r="J89" i="9"/>
  <c r="B89" i="9" s="1"/>
  <c r="M88" i="1" s="1"/>
  <c r="J90" i="9"/>
  <c r="B90" i="9" s="1"/>
  <c r="M89" i="1" s="1"/>
  <c r="J94" i="9"/>
  <c r="B94" i="9" s="1"/>
  <c r="M93" i="1" s="1"/>
  <c r="J95" i="9"/>
  <c r="J97" i="9"/>
  <c r="B97" i="9" s="1"/>
  <c r="M96" i="1" s="1"/>
  <c r="J102" i="9"/>
  <c r="B102" i="9" s="1"/>
  <c r="M101" i="1" s="1"/>
  <c r="J103" i="9"/>
  <c r="B103" i="9" s="1"/>
  <c r="M102" i="1" s="1"/>
  <c r="J105" i="9"/>
  <c r="B105" i="9" s="1"/>
  <c r="M104" i="1" s="1"/>
  <c r="J110" i="9"/>
  <c r="B110" i="9" s="1"/>
  <c r="M109" i="1" s="1"/>
  <c r="J111" i="9"/>
  <c r="B111" i="9" s="1"/>
  <c r="M110" i="1" s="1"/>
  <c r="J113" i="9"/>
  <c r="B113" i="9" s="1"/>
  <c r="M112" i="1" s="1"/>
  <c r="J114" i="9"/>
  <c r="B114" i="9" s="1"/>
  <c r="M113" i="1" s="1"/>
  <c r="J118" i="9"/>
  <c r="B118" i="9" s="1"/>
  <c r="M117" i="1" s="1"/>
  <c r="J119" i="9"/>
  <c r="B119" i="9" s="1"/>
  <c r="M118" i="1" s="1"/>
  <c r="J121" i="9"/>
  <c r="J126" i="9"/>
  <c r="B126" i="9" s="1"/>
  <c r="M125" i="1" s="1"/>
  <c r="J127" i="9"/>
  <c r="B127" i="9" s="1"/>
  <c r="M126" i="1" s="1"/>
  <c r="J129" i="9"/>
  <c r="B129" i="9" s="1"/>
  <c r="M128" i="1" s="1"/>
  <c r="J130" i="9"/>
  <c r="B130" i="9" s="1"/>
  <c r="M129" i="1" s="1"/>
  <c r="B7" i="9"/>
  <c r="M6" i="1" s="1"/>
  <c r="B33" i="9"/>
  <c r="M32" i="1" s="1"/>
  <c r="B55" i="9"/>
  <c r="M54" i="1" s="1"/>
  <c r="B95" i="9"/>
  <c r="M94" i="1" s="1"/>
  <c r="B121" i="9"/>
  <c r="M120" i="1" s="1"/>
  <c r="L128" i="10" l="1"/>
  <c r="B128" i="10" s="1"/>
  <c r="N127" i="1" s="1"/>
  <c r="L116" i="10"/>
  <c r="B116" i="10" s="1"/>
  <c r="N115" i="1" s="1"/>
  <c r="L104" i="10"/>
  <c r="B104" i="10" s="1"/>
  <c r="N103" i="1" s="1"/>
  <c r="L92" i="10"/>
  <c r="B92" i="10" s="1"/>
  <c r="N91" i="1" s="1"/>
  <c r="L88" i="10"/>
  <c r="B88" i="10" s="1"/>
  <c r="N87" i="1" s="1"/>
  <c r="L76" i="10"/>
  <c r="B76" i="10" s="1"/>
  <c r="N75" i="1" s="1"/>
  <c r="L64" i="10"/>
  <c r="B64" i="10" s="1"/>
  <c r="N63" i="1" s="1"/>
  <c r="L52" i="10"/>
  <c r="B52" i="10" s="1"/>
  <c r="N51" i="1" s="1"/>
  <c r="L40" i="10"/>
  <c r="B40" i="10" s="1"/>
  <c r="N39" i="1" s="1"/>
  <c r="L28" i="10"/>
  <c r="B28" i="10" s="1"/>
  <c r="N27" i="1" s="1"/>
  <c r="L16" i="10"/>
  <c r="B16" i="10" s="1"/>
  <c r="N15" i="1" s="1"/>
  <c r="L4" i="10"/>
  <c r="B4" i="10" s="1"/>
  <c r="N3" i="1" s="1"/>
  <c r="L131" i="10"/>
  <c r="B131" i="10" s="1"/>
  <c r="N130" i="1" s="1"/>
  <c r="B127" i="10"/>
  <c r="N126" i="1" s="1"/>
  <c r="L127" i="10"/>
  <c r="L123" i="10"/>
  <c r="B123" i="10" s="1"/>
  <c r="N122" i="1" s="1"/>
  <c r="B119" i="10"/>
  <c r="N118" i="1" s="1"/>
  <c r="L119" i="10"/>
  <c r="L115" i="10"/>
  <c r="B115" i="10" s="1"/>
  <c r="N114" i="1" s="1"/>
  <c r="B111" i="10"/>
  <c r="N110" i="1" s="1"/>
  <c r="L111" i="10"/>
  <c r="L107" i="10"/>
  <c r="B107" i="10" s="1"/>
  <c r="N106" i="1" s="1"/>
  <c r="B103" i="10"/>
  <c r="N102" i="1" s="1"/>
  <c r="L103" i="10"/>
  <c r="L99" i="10"/>
  <c r="B99" i="10" s="1"/>
  <c r="N98" i="1" s="1"/>
  <c r="B95" i="10"/>
  <c r="N94" i="1" s="1"/>
  <c r="L95" i="10"/>
  <c r="L91" i="10"/>
  <c r="B91" i="10" s="1"/>
  <c r="N90" i="1" s="1"/>
  <c r="B87" i="10"/>
  <c r="N86" i="1" s="1"/>
  <c r="L87" i="10"/>
  <c r="L83" i="10"/>
  <c r="B83" i="10" s="1"/>
  <c r="N82" i="1" s="1"/>
  <c r="B79" i="10"/>
  <c r="N78" i="1" s="1"/>
  <c r="L79" i="10"/>
  <c r="L75" i="10"/>
  <c r="B75" i="10" s="1"/>
  <c r="N74" i="1" s="1"/>
  <c r="B71" i="10"/>
  <c r="N70" i="1" s="1"/>
  <c r="L71" i="10"/>
  <c r="L67" i="10"/>
  <c r="B67" i="10" s="1"/>
  <c r="N66" i="1" s="1"/>
  <c r="B63" i="10"/>
  <c r="N62" i="1" s="1"/>
  <c r="L63" i="10"/>
  <c r="L59" i="10"/>
  <c r="B59" i="10" s="1"/>
  <c r="N58" i="1" s="1"/>
  <c r="B55" i="10"/>
  <c r="N54" i="1" s="1"/>
  <c r="L55" i="10"/>
  <c r="L51" i="10"/>
  <c r="B51" i="10" s="1"/>
  <c r="N50" i="1" s="1"/>
  <c r="B47" i="10"/>
  <c r="N46" i="1" s="1"/>
  <c r="L47" i="10"/>
  <c r="L43" i="10"/>
  <c r="B43" i="10" s="1"/>
  <c r="N42" i="1" s="1"/>
  <c r="B39" i="10"/>
  <c r="N38" i="1" s="1"/>
  <c r="L39" i="10"/>
  <c r="L35" i="10"/>
  <c r="B35" i="10" s="1"/>
  <c r="N34" i="1" s="1"/>
  <c r="B31" i="10"/>
  <c r="N30" i="1" s="1"/>
  <c r="L31" i="10"/>
  <c r="L27" i="10"/>
  <c r="B27" i="10" s="1"/>
  <c r="N26" i="1" s="1"/>
  <c r="B23" i="10"/>
  <c r="N22" i="1" s="1"/>
  <c r="L23" i="10"/>
  <c r="L19" i="10"/>
  <c r="B19" i="10" s="1"/>
  <c r="N18" i="1" s="1"/>
  <c r="B15" i="10"/>
  <c r="N14" i="1" s="1"/>
  <c r="L15" i="10"/>
  <c r="L11" i="10"/>
  <c r="B11" i="10" s="1"/>
  <c r="N10" i="1" s="1"/>
  <c r="B7" i="10"/>
  <c r="N6" i="1" s="1"/>
  <c r="L7" i="10"/>
  <c r="L108" i="10"/>
  <c r="B108" i="10" s="1"/>
  <c r="N107" i="1" s="1"/>
  <c r="B96" i="10"/>
  <c r="N95" i="1" s="1"/>
  <c r="L96" i="10"/>
  <c r="L84" i="10"/>
  <c r="B84" i="10" s="1"/>
  <c r="N83" i="1" s="1"/>
  <c r="B80" i="10"/>
  <c r="N79" i="1" s="1"/>
  <c r="L80" i="10"/>
  <c r="L72" i="10"/>
  <c r="B72" i="10" s="1"/>
  <c r="N71" i="1" s="1"/>
  <c r="B60" i="10"/>
  <c r="N59" i="1" s="1"/>
  <c r="L60" i="10"/>
  <c r="L44" i="10"/>
  <c r="B44" i="10" s="1"/>
  <c r="N43" i="1" s="1"/>
  <c r="B36" i="10"/>
  <c r="N35" i="1" s="1"/>
  <c r="L36" i="10"/>
  <c r="L24" i="10"/>
  <c r="B24" i="10" s="1"/>
  <c r="N23" i="1" s="1"/>
  <c r="B12" i="10"/>
  <c r="N11" i="1" s="1"/>
  <c r="L12" i="10"/>
  <c r="L130" i="10"/>
  <c r="B130" i="10" s="1"/>
  <c r="N129" i="1" s="1"/>
  <c r="B126" i="10"/>
  <c r="N125" i="1" s="1"/>
  <c r="L126" i="10"/>
  <c r="L122" i="10"/>
  <c r="B122" i="10" s="1"/>
  <c r="N121" i="1" s="1"/>
  <c r="B118" i="10"/>
  <c r="N117" i="1" s="1"/>
  <c r="L118" i="10"/>
  <c r="L114" i="10"/>
  <c r="B114" i="10" s="1"/>
  <c r="N113" i="1" s="1"/>
  <c r="B110" i="10"/>
  <c r="N109" i="1" s="1"/>
  <c r="L110" i="10"/>
  <c r="L106" i="10"/>
  <c r="B106" i="10" s="1"/>
  <c r="N105" i="1" s="1"/>
  <c r="B102" i="10"/>
  <c r="N101" i="1" s="1"/>
  <c r="L102" i="10"/>
  <c r="L98" i="10"/>
  <c r="B98" i="10" s="1"/>
  <c r="N97" i="1" s="1"/>
  <c r="B94" i="10"/>
  <c r="N93" i="1" s="1"/>
  <c r="L94" i="10"/>
  <c r="L90" i="10"/>
  <c r="B90" i="10" s="1"/>
  <c r="N89" i="1" s="1"/>
  <c r="B86" i="10"/>
  <c r="N85" i="1" s="1"/>
  <c r="L86" i="10"/>
  <c r="L82" i="10"/>
  <c r="B82" i="10" s="1"/>
  <c r="N81" i="1" s="1"/>
  <c r="B78" i="10"/>
  <c r="N77" i="1" s="1"/>
  <c r="L78" i="10"/>
  <c r="L74" i="10"/>
  <c r="B74" i="10" s="1"/>
  <c r="N73" i="1" s="1"/>
  <c r="B70" i="10"/>
  <c r="N69" i="1" s="1"/>
  <c r="L70" i="10"/>
  <c r="L66" i="10"/>
  <c r="B66" i="10" s="1"/>
  <c r="N65" i="1" s="1"/>
  <c r="B62" i="10"/>
  <c r="N61" i="1" s="1"/>
  <c r="L62" i="10"/>
  <c r="L58" i="10"/>
  <c r="B58" i="10" s="1"/>
  <c r="N57" i="1" s="1"/>
  <c r="B54" i="10"/>
  <c r="N53" i="1" s="1"/>
  <c r="L54" i="10"/>
  <c r="L50" i="10"/>
  <c r="B50" i="10" s="1"/>
  <c r="N49" i="1" s="1"/>
  <c r="B46" i="10"/>
  <c r="N45" i="1" s="1"/>
  <c r="L46" i="10"/>
  <c r="L42" i="10"/>
  <c r="B42" i="10" s="1"/>
  <c r="N41" i="1" s="1"/>
  <c r="B38" i="10"/>
  <c r="N37" i="1" s="1"/>
  <c r="L38" i="10"/>
  <c r="L34" i="10"/>
  <c r="B34" i="10" s="1"/>
  <c r="N33" i="1" s="1"/>
  <c r="B30" i="10"/>
  <c r="N29" i="1" s="1"/>
  <c r="L30" i="10"/>
  <c r="L26" i="10"/>
  <c r="B26" i="10" s="1"/>
  <c r="N25" i="1" s="1"/>
  <c r="B22" i="10"/>
  <c r="N21" i="1" s="1"/>
  <c r="L22" i="10"/>
  <c r="L18" i="10"/>
  <c r="B18" i="10" s="1"/>
  <c r="N17" i="1" s="1"/>
  <c r="B14" i="10"/>
  <c r="N13" i="1" s="1"/>
  <c r="L14" i="10"/>
  <c r="L10" i="10"/>
  <c r="B10" i="10" s="1"/>
  <c r="N9" i="1" s="1"/>
  <c r="B6" i="10"/>
  <c r="N5" i="1" s="1"/>
  <c r="L6" i="10"/>
  <c r="M5" i="12"/>
  <c r="L132" i="10"/>
  <c r="B132" i="10" s="1"/>
  <c r="N131" i="1" s="1"/>
  <c r="B124" i="10"/>
  <c r="N123" i="1" s="1"/>
  <c r="L124" i="10"/>
  <c r="L112" i="10"/>
  <c r="B112" i="10" s="1"/>
  <c r="N111" i="1" s="1"/>
  <c r="B100" i="10"/>
  <c r="N99" i="1" s="1"/>
  <c r="L100" i="10"/>
  <c r="L56" i="10"/>
  <c r="B56" i="10" s="1"/>
  <c r="N55" i="1" s="1"/>
  <c r="B48" i="10"/>
  <c r="N47" i="1" s="1"/>
  <c r="L48" i="10"/>
  <c r="L32" i="10"/>
  <c r="B32" i="10" s="1"/>
  <c r="N31" i="1" s="1"/>
  <c r="B20" i="10"/>
  <c r="N19" i="1" s="1"/>
  <c r="L20" i="10"/>
  <c r="L8" i="10"/>
  <c r="B8" i="10" s="1"/>
  <c r="N7" i="1" s="1"/>
  <c r="B129" i="10"/>
  <c r="N128" i="1" s="1"/>
  <c r="L129" i="10"/>
  <c r="L125" i="10"/>
  <c r="B125" i="10" s="1"/>
  <c r="N124" i="1" s="1"/>
  <c r="B121" i="10"/>
  <c r="N120" i="1" s="1"/>
  <c r="L121" i="10"/>
  <c r="L117" i="10"/>
  <c r="B117" i="10" s="1"/>
  <c r="N116" i="1" s="1"/>
  <c r="B113" i="10"/>
  <c r="N112" i="1" s="1"/>
  <c r="L113" i="10"/>
  <c r="L109" i="10"/>
  <c r="B109" i="10" s="1"/>
  <c r="N108" i="1" s="1"/>
  <c r="B105" i="10"/>
  <c r="N104" i="1" s="1"/>
  <c r="L105" i="10"/>
  <c r="L101" i="10"/>
  <c r="B101" i="10" s="1"/>
  <c r="N100" i="1" s="1"/>
  <c r="B97" i="10"/>
  <c r="N96" i="1" s="1"/>
  <c r="L97" i="10"/>
  <c r="L93" i="10"/>
  <c r="B93" i="10" s="1"/>
  <c r="N92" i="1" s="1"/>
  <c r="B89" i="10"/>
  <c r="N88" i="1" s="1"/>
  <c r="L89" i="10"/>
  <c r="L85" i="10"/>
  <c r="B85" i="10" s="1"/>
  <c r="N84" i="1" s="1"/>
  <c r="B81" i="10"/>
  <c r="N80" i="1" s="1"/>
  <c r="L81" i="10"/>
  <c r="L77" i="10"/>
  <c r="B77" i="10" s="1"/>
  <c r="N76" i="1" s="1"/>
  <c r="B73" i="10"/>
  <c r="N72" i="1" s="1"/>
  <c r="L73" i="10"/>
  <c r="L69" i="10"/>
  <c r="B69" i="10" s="1"/>
  <c r="N68" i="1" s="1"/>
  <c r="B65" i="10"/>
  <c r="N64" i="1" s="1"/>
  <c r="L65" i="10"/>
  <c r="L61" i="10"/>
  <c r="B61" i="10" s="1"/>
  <c r="N60" i="1" s="1"/>
  <c r="B57" i="10"/>
  <c r="N56" i="1" s="1"/>
  <c r="L57" i="10"/>
  <c r="L53" i="10"/>
  <c r="B53" i="10" s="1"/>
  <c r="N52" i="1" s="1"/>
  <c r="B49" i="10"/>
  <c r="N48" i="1" s="1"/>
  <c r="L49" i="10"/>
  <c r="L45" i="10"/>
  <c r="B45" i="10" s="1"/>
  <c r="N44" i="1" s="1"/>
  <c r="B41" i="10"/>
  <c r="N40" i="1" s="1"/>
  <c r="L41" i="10"/>
  <c r="L37" i="10"/>
  <c r="B37" i="10" s="1"/>
  <c r="N36" i="1" s="1"/>
  <c r="B33" i="10"/>
  <c r="N32" i="1" s="1"/>
  <c r="L33" i="10"/>
  <c r="L29" i="10"/>
  <c r="B29" i="10" s="1"/>
  <c r="N28" i="1" s="1"/>
  <c r="B25" i="10"/>
  <c r="N24" i="1" s="1"/>
  <c r="L25" i="10"/>
  <c r="L21" i="10"/>
  <c r="B21" i="10" s="1"/>
  <c r="N20" i="1" s="1"/>
  <c r="B17" i="10"/>
  <c r="N16" i="1" s="1"/>
  <c r="L17" i="10"/>
  <c r="L13" i="10"/>
  <c r="B13" i="10" s="1"/>
  <c r="N12" i="1" s="1"/>
  <c r="B9" i="10"/>
  <c r="N8" i="1" s="1"/>
  <c r="L9" i="10"/>
  <c r="L5" i="10"/>
  <c r="B5" i="10" s="1"/>
  <c r="N4" i="1" s="1"/>
  <c r="M12" i="12"/>
  <c r="M125" i="12"/>
  <c r="B125" i="12" s="1"/>
  <c r="P124" i="1" s="1"/>
  <c r="B5" i="12"/>
  <c r="P4" i="1" s="1"/>
  <c r="M90" i="12"/>
  <c r="B90" i="12" s="1"/>
  <c r="P89" i="1" s="1"/>
  <c r="M72" i="12"/>
  <c r="B72" i="12" s="1"/>
  <c r="P71" i="1" s="1"/>
  <c r="M32" i="12"/>
  <c r="B32" i="12" s="1"/>
  <c r="P31" i="1" s="1"/>
  <c r="M16" i="12"/>
  <c r="B16" i="12" s="1"/>
  <c r="P15" i="1" s="1"/>
  <c r="M102" i="12"/>
  <c r="B102" i="12" s="1"/>
  <c r="P101" i="1" s="1"/>
  <c r="M94" i="12"/>
  <c r="B94" i="12" s="1"/>
  <c r="P93" i="1" s="1"/>
  <c r="M86" i="12"/>
  <c r="B86" i="12" s="1"/>
  <c r="P85" i="1" s="1"/>
  <c r="M70" i="12"/>
  <c r="B70" i="12" s="1"/>
  <c r="P69" i="1" s="1"/>
  <c r="M46" i="12"/>
  <c r="B46" i="12" s="1"/>
  <c r="P45" i="1" s="1"/>
  <c r="M38" i="12"/>
  <c r="B38" i="12" s="1"/>
  <c r="P37" i="1" s="1"/>
  <c r="M22" i="12"/>
  <c r="B22" i="12" s="1"/>
  <c r="P21" i="1" s="1"/>
  <c r="M6" i="12"/>
  <c r="B6" i="12" s="1"/>
  <c r="P5" i="1" s="1"/>
  <c r="M20" i="12"/>
  <c r="B20" i="12" s="1"/>
  <c r="P19" i="1" s="1"/>
  <c r="B12" i="12"/>
  <c r="P11" i="1" s="1"/>
  <c r="M127" i="12"/>
  <c r="B127" i="12" s="1"/>
  <c r="P126" i="1" s="1"/>
  <c r="M119" i="12"/>
  <c r="B119" i="12" s="1"/>
  <c r="P118" i="1" s="1"/>
  <c r="M103" i="12"/>
  <c r="B103" i="12" s="1"/>
  <c r="P102" i="1" s="1"/>
  <c r="M95" i="12"/>
  <c r="B95" i="12" s="1"/>
  <c r="P94" i="1" s="1"/>
  <c r="M87" i="12"/>
  <c r="B87" i="12" s="1"/>
  <c r="P86" i="1" s="1"/>
  <c r="M79" i="12"/>
  <c r="B79" i="12" s="1"/>
  <c r="P78" i="1" s="1"/>
  <c r="M71" i="12"/>
  <c r="B71" i="12" s="1"/>
  <c r="P70" i="1" s="1"/>
  <c r="M63" i="12"/>
  <c r="B63" i="12" s="1"/>
  <c r="P62" i="1" s="1"/>
  <c r="M47" i="12"/>
  <c r="B47" i="12" s="1"/>
  <c r="P46" i="1" s="1"/>
  <c r="M39" i="12"/>
  <c r="B39" i="12" s="1"/>
  <c r="P38" i="1" s="1"/>
  <c r="M31" i="12"/>
  <c r="B31" i="12" s="1"/>
  <c r="P30" i="1" s="1"/>
  <c r="M23" i="12"/>
  <c r="B23" i="12" s="1"/>
  <c r="P22" i="1" s="1"/>
  <c r="M15" i="12"/>
  <c r="B15" i="12" s="1"/>
  <c r="P14" i="1" s="1"/>
  <c r="M7" i="12"/>
  <c r="B7" i="12" s="1"/>
  <c r="P6" i="1" s="1"/>
  <c r="M110" i="12"/>
  <c r="B110" i="12" s="1"/>
  <c r="P109" i="1" s="1"/>
  <c r="M108" i="12"/>
  <c r="B108" i="12" s="1"/>
  <c r="P107" i="1" s="1"/>
  <c r="M100" i="12"/>
  <c r="B100" i="12" s="1"/>
  <c r="P99" i="1" s="1"/>
  <c r="M92" i="12"/>
  <c r="B92" i="12" s="1"/>
  <c r="P91" i="1" s="1"/>
  <c r="M84" i="12"/>
  <c r="B84" i="12" s="1"/>
  <c r="P83" i="1" s="1"/>
  <c r="M60" i="12"/>
  <c r="B60" i="12" s="1"/>
  <c r="P59" i="1" s="1"/>
  <c r="M36" i="12"/>
  <c r="B36" i="12" s="1"/>
  <c r="P35" i="1" s="1"/>
  <c r="M130" i="12"/>
  <c r="B130" i="12" s="1"/>
  <c r="P129" i="1" s="1"/>
  <c r="M122" i="12"/>
  <c r="B122" i="12" s="1"/>
  <c r="P121" i="1" s="1"/>
  <c r="M114" i="12"/>
  <c r="B114" i="12" s="1"/>
  <c r="P113" i="1" s="1"/>
  <c r="M106" i="12"/>
  <c r="B106" i="12" s="1"/>
  <c r="P105" i="1" s="1"/>
  <c r="M82" i="12"/>
  <c r="B82" i="12" s="1"/>
  <c r="P81" i="1" s="1"/>
  <c r="M74" i="12"/>
  <c r="B74" i="12" s="1"/>
  <c r="P73" i="1" s="1"/>
  <c r="M66" i="12"/>
  <c r="B66" i="12" s="1"/>
  <c r="P65" i="1" s="1"/>
  <c r="M58" i="12"/>
  <c r="B58" i="12" s="1"/>
  <c r="P57" i="1" s="1"/>
  <c r="M42" i="12"/>
  <c r="B42" i="12" s="1"/>
  <c r="P41" i="1" s="1"/>
  <c r="M34" i="12"/>
  <c r="B34" i="12" s="1"/>
  <c r="P33" i="1" s="1"/>
  <c r="M10" i="12"/>
  <c r="B10" i="12" s="1"/>
  <c r="P9" i="1" s="1"/>
  <c r="M67" i="12"/>
  <c r="B67" i="12" s="1"/>
  <c r="P66" i="1" s="1"/>
  <c r="M105" i="12"/>
  <c r="B105" i="12" s="1"/>
  <c r="P104" i="1" s="1"/>
  <c r="M97" i="12"/>
  <c r="B97" i="12" s="1"/>
  <c r="P96" i="1" s="1"/>
  <c r="M81" i="12"/>
  <c r="B81" i="12" s="1"/>
  <c r="P80" i="1" s="1"/>
  <c r="M73" i="12"/>
  <c r="B73" i="12" s="1"/>
  <c r="P72" i="1" s="1"/>
  <c r="M17" i="12"/>
  <c r="B17" i="12" s="1"/>
  <c r="P16" i="1" s="1"/>
  <c r="M9" i="12"/>
  <c r="B9" i="12" s="1"/>
  <c r="P8" i="1" s="1"/>
  <c r="M126" i="12"/>
  <c r="B126" i="12" s="1"/>
  <c r="P125" i="1" s="1"/>
  <c r="M132" i="12"/>
  <c r="B132" i="12" s="1"/>
  <c r="P131" i="1" s="1"/>
  <c r="M131" i="12"/>
  <c r="B131" i="12" s="1"/>
  <c r="P130" i="1" s="1"/>
  <c r="M123" i="12"/>
  <c r="B123" i="12" s="1"/>
  <c r="P122" i="1" s="1"/>
  <c r="M99" i="12"/>
  <c r="B99" i="12" s="1"/>
  <c r="P98" i="1" s="1"/>
  <c r="M91" i="12"/>
  <c r="B91" i="12" s="1"/>
  <c r="P90" i="1" s="1"/>
  <c r="M83" i="12"/>
  <c r="B83" i="12" s="1"/>
  <c r="P82" i="1" s="1"/>
  <c r="M75" i="12"/>
  <c r="B75" i="12" s="1"/>
  <c r="P74" i="1" s="1"/>
  <c r="M59" i="12"/>
  <c r="B59" i="12" s="1"/>
  <c r="P58" i="1" s="1"/>
  <c r="M51" i="12"/>
  <c r="B51" i="12" s="1"/>
  <c r="P50" i="1" s="1"/>
  <c r="M43" i="12"/>
  <c r="B43" i="12" s="1"/>
  <c r="P42" i="1" s="1"/>
  <c r="M11" i="12"/>
  <c r="B11" i="12" s="1"/>
  <c r="P10" i="1" s="1"/>
  <c r="M117" i="12"/>
  <c r="B117" i="12" s="1"/>
  <c r="P116" i="1" s="1"/>
  <c r="M109" i="12"/>
  <c r="B109" i="12" s="1"/>
  <c r="P108" i="1" s="1"/>
  <c r="M101" i="12"/>
  <c r="B101" i="12" s="1"/>
  <c r="P100" i="1" s="1"/>
  <c r="M89" i="12"/>
  <c r="B89" i="12" s="1"/>
  <c r="P88" i="1" s="1"/>
  <c r="M57" i="12"/>
  <c r="B57" i="12" s="1"/>
  <c r="P56" i="1" s="1"/>
  <c r="M121" i="12"/>
  <c r="B121" i="12" s="1"/>
  <c r="P120" i="1" s="1"/>
  <c r="M113" i="12"/>
  <c r="B113" i="12" s="1"/>
  <c r="P112" i="1" s="1"/>
  <c r="M65" i="12"/>
  <c r="B65" i="12" s="1"/>
  <c r="P64" i="1" s="1"/>
  <c r="M120" i="12"/>
  <c r="B120" i="12" s="1"/>
  <c r="P119" i="1" s="1"/>
  <c r="M64" i="12"/>
  <c r="B64" i="12" s="1"/>
  <c r="P63" i="1" s="1"/>
  <c r="M56" i="12"/>
  <c r="B56" i="12" s="1"/>
  <c r="P55" i="1" s="1"/>
  <c r="M48" i="12"/>
  <c r="B48" i="12" s="1"/>
  <c r="P47" i="1" s="1"/>
  <c r="M40" i="12"/>
  <c r="B40" i="12" s="1"/>
  <c r="P39" i="1" s="1"/>
  <c r="M24" i="12"/>
  <c r="B24" i="12" s="1"/>
  <c r="P23" i="1" s="1"/>
  <c r="M96" i="12"/>
  <c r="B96" i="12" s="1"/>
  <c r="P95" i="1" s="1"/>
  <c r="M88" i="12"/>
  <c r="B88" i="12" s="1"/>
  <c r="P87" i="1" s="1"/>
  <c r="M85" i="12"/>
  <c r="B85" i="12" s="1"/>
  <c r="P84" i="1" s="1"/>
  <c r="M77" i="12"/>
  <c r="B77" i="12" s="1"/>
  <c r="P76" i="1" s="1"/>
  <c r="M21" i="12"/>
  <c r="B21" i="12" s="1"/>
  <c r="P20" i="1" s="1"/>
  <c r="M13" i="12"/>
  <c r="B13" i="12" s="1"/>
  <c r="P12" i="1" s="1"/>
  <c r="M99" i="8"/>
  <c r="B99" i="8" s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M35" i="8" s="1"/>
  <c r="B35" i="8" s="1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M67" i="8" s="1"/>
  <c r="B67" i="8" s="1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M131" i="8" s="1"/>
  <c r="B131" i="8" s="1"/>
  <c r="J132" i="8"/>
  <c r="J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3" i="8"/>
  <c r="H3" i="8"/>
  <c r="H4" i="8"/>
  <c r="H5" i="8"/>
  <c r="H6" i="8"/>
  <c r="M6" i="8" s="1"/>
  <c r="B6" i="8" s="1"/>
  <c r="H7" i="8"/>
  <c r="H8" i="8"/>
  <c r="H9" i="8"/>
  <c r="H10" i="8"/>
  <c r="M10" i="8" s="1"/>
  <c r="B10" i="8" s="1"/>
  <c r="H11" i="8"/>
  <c r="H12" i="8"/>
  <c r="H13" i="8"/>
  <c r="H14" i="8"/>
  <c r="M14" i="8" s="1"/>
  <c r="B14" i="8" s="1"/>
  <c r="H15" i="8"/>
  <c r="H16" i="8"/>
  <c r="H17" i="8"/>
  <c r="H18" i="8"/>
  <c r="M18" i="8" s="1"/>
  <c r="B18" i="8" s="1"/>
  <c r="H19" i="8"/>
  <c r="H20" i="8"/>
  <c r="H21" i="8"/>
  <c r="H22" i="8"/>
  <c r="M22" i="8" s="1"/>
  <c r="B22" i="8" s="1"/>
  <c r="H23" i="8"/>
  <c r="H24" i="8"/>
  <c r="H25" i="8"/>
  <c r="H26" i="8"/>
  <c r="M26" i="8" s="1"/>
  <c r="B26" i="8" s="1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E3" i="6"/>
  <c r="K3" i="7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B48" i="6"/>
  <c r="J47" i="1" s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3" i="6"/>
  <c r="F4" i="6"/>
  <c r="F5" i="6"/>
  <c r="F6" i="6"/>
  <c r="F7" i="6"/>
  <c r="L7" i="6" s="1"/>
  <c r="B7" i="6" s="1"/>
  <c r="J6" i="1" s="1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L31" i="6" s="1"/>
  <c r="B31" i="6" s="1"/>
  <c r="J30" i="1" s="1"/>
  <c r="F32" i="6"/>
  <c r="F33" i="6"/>
  <c r="F34" i="6"/>
  <c r="F35" i="6"/>
  <c r="F36" i="6"/>
  <c r="F37" i="6"/>
  <c r="F38" i="6"/>
  <c r="F39" i="6"/>
  <c r="L39" i="6" s="1"/>
  <c r="B39" i="6" s="1"/>
  <c r="J38" i="1" s="1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L63" i="6" s="1"/>
  <c r="B63" i="6" s="1"/>
  <c r="J62" i="1" s="1"/>
  <c r="F64" i="6"/>
  <c r="F65" i="6"/>
  <c r="F66" i="6"/>
  <c r="F67" i="6"/>
  <c r="F68" i="6"/>
  <c r="F69" i="6"/>
  <c r="F70" i="6"/>
  <c r="F71" i="6"/>
  <c r="L71" i="6" s="1"/>
  <c r="B71" i="6" s="1"/>
  <c r="J70" i="1" s="1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L95" i="6" s="1"/>
  <c r="B95" i="6" s="1"/>
  <c r="J94" i="1" s="1"/>
  <c r="F96" i="6"/>
  <c r="F97" i="6"/>
  <c r="F98" i="6"/>
  <c r="F99" i="6"/>
  <c r="F100" i="6"/>
  <c r="F101" i="6"/>
  <c r="F102" i="6"/>
  <c r="F103" i="6"/>
  <c r="L103" i="6" s="1"/>
  <c r="B103" i="6" s="1"/>
  <c r="J102" i="1" s="1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L127" i="6" s="1"/>
  <c r="B127" i="6" s="1"/>
  <c r="J126" i="1" s="1"/>
  <c r="F128" i="6"/>
  <c r="F129" i="6"/>
  <c r="F130" i="6"/>
  <c r="F131" i="6"/>
  <c r="F132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E4" i="5"/>
  <c r="E5" i="5"/>
  <c r="E6" i="5"/>
  <c r="E7" i="5"/>
  <c r="E8" i="5"/>
  <c r="E9" i="5"/>
  <c r="E10" i="5"/>
  <c r="O10" i="5" s="1"/>
  <c r="E11" i="5"/>
  <c r="E12" i="5"/>
  <c r="E13" i="5"/>
  <c r="E14" i="5"/>
  <c r="E15" i="5"/>
  <c r="E16" i="5"/>
  <c r="E17" i="5"/>
  <c r="E18" i="5"/>
  <c r="O18" i="5" s="1"/>
  <c r="E19" i="5"/>
  <c r="E20" i="5"/>
  <c r="E21" i="5"/>
  <c r="E22" i="5"/>
  <c r="E23" i="5"/>
  <c r="E24" i="5"/>
  <c r="E25" i="5"/>
  <c r="E26" i="5"/>
  <c r="O26" i="5" s="1"/>
  <c r="E27" i="5"/>
  <c r="E28" i="5"/>
  <c r="E29" i="5"/>
  <c r="E30" i="5"/>
  <c r="E31" i="5"/>
  <c r="E32" i="5"/>
  <c r="E33" i="5"/>
  <c r="E34" i="5"/>
  <c r="O34" i="5" s="1"/>
  <c r="E35" i="5"/>
  <c r="E36" i="5"/>
  <c r="E37" i="5"/>
  <c r="E38" i="5"/>
  <c r="E39" i="5"/>
  <c r="E40" i="5"/>
  <c r="E41" i="5"/>
  <c r="E42" i="5"/>
  <c r="O42" i="5" s="1"/>
  <c r="E43" i="5"/>
  <c r="E44" i="5"/>
  <c r="E45" i="5"/>
  <c r="E46" i="5"/>
  <c r="E47" i="5"/>
  <c r="E48" i="5"/>
  <c r="E49" i="5"/>
  <c r="E50" i="5"/>
  <c r="O50" i="5" s="1"/>
  <c r="E51" i="5"/>
  <c r="E52" i="5"/>
  <c r="E53" i="5"/>
  <c r="E54" i="5"/>
  <c r="E55" i="5"/>
  <c r="E56" i="5"/>
  <c r="E57" i="5"/>
  <c r="E58" i="5"/>
  <c r="O58" i="5" s="1"/>
  <c r="E59" i="5"/>
  <c r="E60" i="5"/>
  <c r="E61" i="5"/>
  <c r="E62" i="5"/>
  <c r="E63" i="5"/>
  <c r="E64" i="5"/>
  <c r="E65" i="5"/>
  <c r="E66" i="5"/>
  <c r="O66" i="5" s="1"/>
  <c r="E67" i="5"/>
  <c r="E68" i="5"/>
  <c r="E69" i="5"/>
  <c r="E70" i="5"/>
  <c r="E71" i="5"/>
  <c r="E72" i="5"/>
  <c r="E73" i="5"/>
  <c r="E74" i="5"/>
  <c r="O74" i="5" s="1"/>
  <c r="E75" i="5"/>
  <c r="E76" i="5"/>
  <c r="E77" i="5"/>
  <c r="E78" i="5"/>
  <c r="E79" i="5"/>
  <c r="E80" i="5"/>
  <c r="E81" i="5"/>
  <c r="E82" i="5"/>
  <c r="O82" i="5" s="1"/>
  <c r="E83" i="5"/>
  <c r="E84" i="5"/>
  <c r="E85" i="5"/>
  <c r="E86" i="5"/>
  <c r="E87" i="5"/>
  <c r="E88" i="5"/>
  <c r="E89" i="5"/>
  <c r="E90" i="5"/>
  <c r="O90" i="5" s="1"/>
  <c r="E91" i="5"/>
  <c r="E92" i="5"/>
  <c r="E93" i="5"/>
  <c r="E94" i="5"/>
  <c r="E95" i="5"/>
  <c r="E96" i="5"/>
  <c r="E97" i="5"/>
  <c r="E98" i="5"/>
  <c r="O98" i="5" s="1"/>
  <c r="E99" i="5"/>
  <c r="E100" i="5"/>
  <c r="E101" i="5"/>
  <c r="E102" i="5"/>
  <c r="E103" i="5"/>
  <c r="E104" i="5"/>
  <c r="E105" i="5"/>
  <c r="E106" i="5"/>
  <c r="O106" i="5" s="1"/>
  <c r="E107" i="5"/>
  <c r="E108" i="5"/>
  <c r="E109" i="5"/>
  <c r="E110" i="5"/>
  <c r="E111" i="5"/>
  <c r="E112" i="5"/>
  <c r="E113" i="5"/>
  <c r="E114" i="5"/>
  <c r="O114" i="5" s="1"/>
  <c r="E115" i="5"/>
  <c r="E116" i="5"/>
  <c r="E117" i="5"/>
  <c r="E118" i="5"/>
  <c r="E119" i="5"/>
  <c r="E120" i="5"/>
  <c r="E121" i="5"/>
  <c r="E122" i="5"/>
  <c r="O122" i="5" s="1"/>
  <c r="E123" i="5"/>
  <c r="E124" i="5"/>
  <c r="E125" i="5"/>
  <c r="E126" i="5"/>
  <c r="E127" i="5"/>
  <c r="E128" i="5"/>
  <c r="E129" i="5"/>
  <c r="E130" i="5"/>
  <c r="O130" i="5" s="1"/>
  <c r="E131" i="5"/>
  <c r="E132" i="5"/>
  <c r="I3" i="5"/>
  <c r="H3" i="5"/>
  <c r="G3" i="5"/>
  <c r="F3" i="5"/>
  <c r="M3" i="5"/>
  <c r="N3" i="5" s="1"/>
  <c r="M4" i="5"/>
  <c r="N4" i="5" s="1"/>
  <c r="M5" i="5"/>
  <c r="N5" i="5" s="1"/>
  <c r="M6" i="5"/>
  <c r="N6" i="5" s="1"/>
  <c r="M7" i="5"/>
  <c r="N7" i="5" s="1"/>
  <c r="M8" i="5"/>
  <c r="N8" i="5" s="1"/>
  <c r="M9" i="5"/>
  <c r="N9" i="5" s="1"/>
  <c r="M10" i="5"/>
  <c r="N10" i="5" s="1"/>
  <c r="M11" i="5"/>
  <c r="N11" i="5" s="1"/>
  <c r="M12" i="5"/>
  <c r="N12" i="5" s="1"/>
  <c r="M13" i="5"/>
  <c r="N13" i="5" s="1"/>
  <c r="M14" i="5"/>
  <c r="N14" i="5" s="1"/>
  <c r="M15" i="5"/>
  <c r="N15" i="5" s="1"/>
  <c r="M16" i="5"/>
  <c r="N16" i="5" s="1"/>
  <c r="M17" i="5"/>
  <c r="N17" i="5" s="1"/>
  <c r="M18" i="5"/>
  <c r="N18" i="5" s="1"/>
  <c r="M19" i="5"/>
  <c r="N19" i="5" s="1"/>
  <c r="M20" i="5"/>
  <c r="N20" i="5" s="1"/>
  <c r="M21" i="5"/>
  <c r="N21" i="5" s="1"/>
  <c r="M22" i="5"/>
  <c r="N22" i="5" s="1"/>
  <c r="M23" i="5"/>
  <c r="N23" i="5" s="1"/>
  <c r="M24" i="5"/>
  <c r="N24" i="5" s="1"/>
  <c r="M25" i="5"/>
  <c r="N25" i="5" s="1"/>
  <c r="M26" i="5"/>
  <c r="N26" i="5" s="1"/>
  <c r="M27" i="5"/>
  <c r="N27" i="5" s="1"/>
  <c r="M28" i="5"/>
  <c r="N28" i="5" s="1"/>
  <c r="M29" i="5"/>
  <c r="N29" i="5" s="1"/>
  <c r="M30" i="5"/>
  <c r="N30" i="5" s="1"/>
  <c r="M31" i="5"/>
  <c r="N31" i="5" s="1"/>
  <c r="M32" i="5"/>
  <c r="N32" i="5" s="1"/>
  <c r="M33" i="5"/>
  <c r="N33" i="5" s="1"/>
  <c r="M34" i="5"/>
  <c r="N34" i="5" s="1"/>
  <c r="M35" i="5"/>
  <c r="N35" i="5" s="1"/>
  <c r="M36" i="5"/>
  <c r="N36" i="5" s="1"/>
  <c r="M37" i="5"/>
  <c r="N37" i="5" s="1"/>
  <c r="M38" i="5"/>
  <c r="N38" i="5" s="1"/>
  <c r="M39" i="5"/>
  <c r="N39" i="5" s="1"/>
  <c r="M40" i="5"/>
  <c r="N40" i="5" s="1"/>
  <c r="M41" i="5"/>
  <c r="N41" i="5" s="1"/>
  <c r="M42" i="5"/>
  <c r="N42" i="5" s="1"/>
  <c r="M43" i="5"/>
  <c r="N43" i="5" s="1"/>
  <c r="M44" i="5"/>
  <c r="N44" i="5" s="1"/>
  <c r="M45" i="5"/>
  <c r="N45" i="5" s="1"/>
  <c r="M46" i="5"/>
  <c r="N46" i="5" s="1"/>
  <c r="M47" i="5"/>
  <c r="N47" i="5" s="1"/>
  <c r="M48" i="5"/>
  <c r="N48" i="5" s="1"/>
  <c r="M49" i="5"/>
  <c r="N49" i="5" s="1"/>
  <c r="M50" i="5"/>
  <c r="N50" i="5" s="1"/>
  <c r="M51" i="5"/>
  <c r="N51" i="5" s="1"/>
  <c r="M52" i="5"/>
  <c r="N52" i="5" s="1"/>
  <c r="M53" i="5"/>
  <c r="N53" i="5" s="1"/>
  <c r="M54" i="5"/>
  <c r="N54" i="5" s="1"/>
  <c r="M55" i="5"/>
  <c r="N55" i="5" s="1"/>
  <c r="M56" i="5"/>
  <c r="N56" i="5" s="1"/>
  <c r="M57" i="5"/>
  <c r="N57" i="5" s="1"/>
  <c r="M58" i="5"/>
  <c r="N58" i="5" s="1"/>
  <c r="M59" i="5"/>
  <c r="N59" i="5" s="1"/>
  <c r="M60" i="5"/>
  <c r="N60" i="5" s="1"/>
  <c r="M61" i="5"/>
  <c r="N61" i="5" s="1"/>
  <c r="M62" i="5"/>
  <c r="N62" i="5" s="1"/>
  <c r="M63" i="5"/>
  <c r="N63" i="5" s="1"/>
  <c r="M64" i="5"/>
  <c r="N64" i="5" s="1"/>
  <c r="M65" i="5"/>
  <c r="N65" i="5" s="1"/>
  <c r="M66" i="5"/>
  <c r="N66" i="5" s="1"/>
  <c r="M67" i="5"/>
  <c r="N67" i="5" s="1"/>
  <c r="M68" i="5"/>
  <c r="N68" i="5" s="1"/>
  <c r="M69" i="5"/>
  <c r="N69" i="5" s="1"/>
  <c r="M70" i="5"/>
  <c r="N70" i="5" s="1"/>
  <c r="M71" i="5"/>
  <c r="N71" i="5" s="1"/>
  <c r="M72" i="5"/>
  <c r="N72" i="5" s="1"/>
  <c r="M73" i="5"/>
  <c r="N73" i="5" s="1"/>
  <c r="M74" i="5"/>
  <c r="N74" i="5" s="1"/>
  <c r="M75" i="5"/>
  <c r="N75" i="5" s="1"/>
  <c r="M76" i="5"/>
  <c r="N76" i="5" s="1"/>
  <c r="M77" i="5"/>
  <c r="N77" i="5" s="1"/>
  <c r="M78" i="5"/>
  <c r="N78" i="5" s="1"/>
  <c r="M79" i="5"/>
  <c r="N79" i="5" s="1"/>
  <c r="M80" i="5"/>
  <c r="N80" i="5" s="1"/>
  <c r="M81" i="5"/>
  <c r="N81" i="5" s="1"/>
  <c r="M82" i="5"/>
  <c r="N82" i="5" s="1"/>
  <c r="M83" i="5"/>
  <c r="N83" i="5" s="1"/>
  <c r="M84" i="5"/>
  <c r="N84" i="5" s="1"/>
  <c r="M85" i="5"/>
  <c r="N85" i="5" s="1"/>
  <c r="M86" i="5"/>
  <c r="N86" i="5" s="1"/>
  <c r="M87" i="5"/>
  <c r="N87" i="5" s="1"/>
  <c r="M88" i="5"/>
  <c r="N88" i="5" s="1"/>
  <c r="M89" i="5"/>
  <c r="N89" i="5" s="1"/>
  <c r="M90" i="5"/>
  <c r="N90" i="5" s="1"/>
  <c r="M91" i="5"/>
  <c r="N91" i="5" s="1"/>
  <c r="M92" i="5"/>
  <c r="N92" i="5" s="1"/>
  <c r="M93" i="5"/>
  <c r="N93" i="5" s="1"/>
  <c r="M94" i="5"/>
  <c r="N94" i="5" s="1"/>
  <c r="M95" i="5"/>
  <c r="N95" i="5" s="1"/>
  <c r="M96" i="5"/>
  <c r="N96" i="5" s="1"/>
  <c r="M97" i="5"/>
  <c r="N97" i="5" s="1"/>
  <c r="M98" i="5"/>
  <c r="N98" i="5" s="1"/>
  <c r="M99" i="5"/>
  <c r="N99" i="5" s="1"/>
  <c r="M100" i="5"/>
  <c r="N100" i="5" s="1"/>
  <c r="M101" i="5"/>
  <c r="N101" i="5" s="1"/>
  <c r="M102" i="5"/>
  <c r="N102" i="5" s="1"/>
  <c r="M103" i="5"/>
  <c r="N103" i="5" s="1"/>
  <c r="M104" i="5"/>
  <c r="N104" i="5" s="1"/>
  <c r="M105" i="5"/>
  <c r="N105" i="5" s="1"/>
  <c r="M106" i="5"/>
  <c r="N106" i="5" s="1"/>
  <c r="M107" i="5"/>
  <c r="N107" i="5" s="1"/>
  <c r="M108" i="5"/>
  <c r="N108" i="5" s="1"/>
  <c r="M109" i="5"/>
  <c r="N109" i="5" s="1"/>
  <c r="M110" i="5"/>
  <c r="N110" i="5" s="1"/>
  <c r="M111" i="5"/>
  <c r="N111" i="5" s="1"/>
  <c r="M112" i="5"/>
  <c r="N112" i="5" s="1"/>
  <c r="M113" i="5"/>
  <c r="N113" i="5" s="1"/>
  <c r="M114" i="5"/>
  <c r="N114" i="5" s="1"/>
  <c r="M115" i="5"/>
  <c r="N115" i="5" s="1"/>
  <c r="M116" i="5"/>
  <c r="N116" i="5" s="1"/>
  <c r="M117" i="5"/>
  <c r="N117" i="5" s="1"/>
  <c r="M118" i="5"/>
  <c r="N118" i="5" s="1"/>
  <c r="M119" i="5"/>
  <c r="N119" i="5" s="1"/>
  <c r="M120" i="5"/>
  <c r="N120" i="5" s="1"/>
  <c r="M121" i="5"/>
  <c r="N121" i="5" s="1"/>
  <c r="M122" i="5"/>
  <c r="N122" i="5" s="1"/>
  <c r="M123" i="5"/>
  <c r="N123" i="5" s="1"/>
  <c r="M124" i="5"/>
  <c r="N124" i="5" s="1"/>
  <c r="M125" i="5"/>
  <c r="N125" i="5" s="1"/>
  <c r="M126" i="5"/>
  <c r="N126" i="5" s="1"/>
  <c r="M127" i="5"/>
  <c r="N127" i="5" s="1"/>
  <c r="M128" i="5"/>
  <c r="N128" i="5" s="1"/>
  <c r="M129" i="5"/>
  <c r="N129" i="5" s="1"/>
  <c r="M130" i="5"/>
  <c r="N130" i="5" s="1"/>
  <c r="M131" i="5"/>
  <c r="N131" i="5" s="1"/>
  <c r="M132" i="5"/>
  <c r="N132" i="5" s="1"/>
  <c r="E3" i="3"/>
  <c r="K4" i="7"/>
  <c r="B4" i="7" s="1"/>
  <c r="K3" i="1" s="1"/>
  <c r="K5" i="7"/>
  <c r="B5" i="7" s="1"/>
  <c r="K4" i="1" s="1"/>
  <c r="K6" i="7"/>
  <c r="B6" i="7" s="1"/>
  <c r="K5" i="1" s="1"/>
  <c r="K7" i="7"/>
  <c r="B7" i="7" s="1"/>
  <c r="K6" i="1" s="1"/>
  <c r="K8" i="7"/>
  <c r="B8" i="7" s="1"/>
  <c r="K7" i="1" s="1"/>
  <c r="K9" i="7"/>
  <c r="B9" i="7" s="1"/>
  <c r="K8" i="1" s="1"/>
  <c r="K10" i="7"/>
  <c r="B10" i="7" s="1"/>
  <c r="K9" i="1" s="1"/>
  <c r="K11" i="7"/>
  <c r="B11" i="7" s="1"/>
  <c r="K10" i="1" s="1"/>
  <c r="K12" i="7"/>
  <c r="B12" i="7" s="1"/>
  <c r="K11" i="1" s="1"/>
  <c r="K13" i="7"/>
  <c r="B13" i="7" s="1"/>
  <c r="K12" i="1" s="1"/>
  <c r="K14" i="7"/>
  <c r="B14" i="7" s="1"/>
  <c r="K13" i="1" s="1"/>
  <c r="K15" i="7"/>
  <c r="B15" i="7" s="1"/>
  <c r="K14" i="1" s="1"/>
  <c r="K16" i="7"/>
  <c r="B16" i="7" s="1"/>
  <c r="K15" i="1" s="1"/>
  <c r="K17" i="7"/>
  <c r="B17" i="7" s="1"/>
  <c r="K16" i="1" s="1"/>
  <c r="K18" i="7"/>
  <c r="B18" i="7" s="1"/>
  <c r="K17" i="1" s="1"/>
  <c r="K19" i="7"/>
  <c r="B19" i="7" s="1"/>
  <c r="K18" i="1" s="1"/>
  <c r="K20" i="7"/>
  <c r="B20" i="7" s="1"/>
  <c r="K19" i="1" s="1"/>
  <c r="K21" i="7"/>
  <c r="B21" i="7" s="1"/>
  <c r="K20" i="1" s="1"/>
  <c r="K22" i="7"/>
  <c r="B22" i="7" s="1"/>
  <c r="K21" i="1" s="1"/>
  <c r="K23" i="7"/>
  <c r="B23" i="7" s="1"/>
  <c r="K22" i="1" s="1"/>
  <c r="K24" i="7"/>
  <c r="B24" i="7" s="1"/>
  <c r="K23" i="1" s="1"/>
  <c r="K25" i="7"/>
  <c r="B25" i="7" s="1"/>
  <c r="K24" i="1" s="1"/>
  <c r="K26" i="7"/>
  <c r="B26" i="7" s="1"/>
  <c r="K25" i="1" s="1"/>
  <c r="K27" i="7"/>
  <c r="B27" i="7" s="1"/>
  <c r="K26" i="1" s="1"/>
  <c r="K28" i="7"/>
  <c r="B28" i="7" s="1"/>
  <c r="K27" i="1" s="1"/>
  <c r="K29" i="7"/>
  <c r="B29" i="7" s="1"/>
  <c r="K28" i="1" s="1"/>
  <c r="K30" i="7"/>
  <c r="B30" i="7" s="1"/>
  <c r="K29" i="1" s="1"/>
  <c r="K31" i="7"/>
  <c r="B31" i="7" s="1"/>
  <c r="K30" i="1" s="1"/>
  <c r="K32" i="7"/>
  <c r="B32" i="7" s="1"/>
  <c r="K31" i="1" s="1"/>
  <c r="K33" i="7"/>
  <c r="B33" i="7" s="1"/>
  <c r="K32" i="1" s="1"/>
  <c r="K34" i="7"/>
  <c r="B34" i="7" s="1"/>
  <c r="K33" i="1" s="1"/>
  <c r="K35" i="7"/>
  <c r="B35" i="7" s="1"/>
  <c r="K34" i="1" s="1"/>
  <c r="K36" i="7"/>
  <c r="B36" i="7" s="1"/>
  <c r="K35" i="1" s="1"/>
  <c r="K37" i="7"/>
  <c r="B37" i="7" s="1"/>
  <c r="K36" i="1" s="1"/>
  <c r="K38" i="7"/>
  <c r="B38" i="7" s="1"/>
  <c r="K37" i="1" s="1"/>
  <c r="K39" i="7"/>
  <c r="B39" i="7" s="1"/>
  <c r="K38" i="1" s="1"/>
  <c r="K40" i="7"/>
  <c r="B40" i="7" s="1"/>
  <c r="K39" i="1" s="1"/>
  <c r="K41" i="7"/>
  <c r="B41" i="7" s="1"/>
  <c r="K40" i="1" s="1"/>
  <c r="K42" i="7"/>
  <c r="B42" i="7" s="1"/>
  <c r="K41" i="1" s="1"/>
  <c r="K43" i="7"/>
  <c r="B43" i="7" s="1"/>
  <c r="K42" i="1" s="1"/>
  <c r="K44" i="7"/>
  <c r="B44" i="7" s="1"/>
  <c r="K43" i="1" s="1"/>
  <c r="K45" i="7"/>
  <c r="B45" i="7" s="1"/>
  <c r="K44" i="1" s="1"/>
  <c r="K46" i="7"/>
  <c r="B46" i="7" s="1"/>
  <c r="K45" i="1" s="1"/>
  <c r="K47" i="7"/>
  <c r="B47" i="7" s="1"/>
  <c r="K46" i="1" s="1"/>
  <c r="K48" i="7"/>
  <c r="B48" i="7" s="1"/>
  <c r="K47" i="1" s="1"/>
  <c r="K49" i="7"/>
  <c r="B49" i="7" s="1"/>
  <c r="K48" i="1" s="1"/>
  <c r="K50" i="7"/>
  <c r="B50" i="7" s="1"/>
  <c r="K49" i="1" s="1"/>
  <c r="K51" i="7"/>
  <c r="B51" i="7" s="1"/>
  <c r="K50" i="1" s="1"/>
  <c r="K52" i="7"/>
  <c r="B52" i="7" s="1"/>
  <c r="K51" i="1" s="1"/>
  <c r="K53" i="7"/>
  <c r="B53" i="7" s="1"/>
  <c r="K52" i="1" s="1"/>
  <c r="K54" i="7"/>
  <c r="B54" i="7" s="1"/>
  <c r="K53" i="1" s="1"/>
  <c r="K55" i="7"/>
  <c r="B55" i="7" s="1"/>
  <c r="K54" i="1" s="1"/>
  <c r="K56" i="7"/>
  <c r="B56" i="7" s="1"/>
  <c r="K55" i="1" s="1"/>
  <c r="K57" i="7"/>
  <c r="B57" i="7" s="1"/>
  <c r="K56" i="1" s="1"/>
  <c r="K58" i="7"/>
  <c r="B58" i="7" s="1"/>
  <c r="K57" i="1" s="1"/>
  <c r="K59" i="7"/>
  <c r="B59" i="7" s="1"/>
  <c r="K58" i="1" s="1"/>
  <c r="K60" i="7"/>
  <c r="B60" i="7" s="1"/>
  <c r="K59" i="1" s="1"/>
  <c r="K61" i="7"/>
  <c r="B61" i="7" s="1"/>
  <c r="K60" i="1" s="1"/>
  <c r="K62" i="7"/>
  <c r="B62" i="7" s="1"/>
  <c r="K61" i="1" s="1"/>
  <c r="K63" i="7"/>
  <c r="B63" i="7" s="1"/>
  <c r="K62" i="1" s="1"/>
  <c r="K64" i="7"/>
  <c r="B64" i="7" s="1"/>
  <c r="K63" i="1" s="1"/>
  <c r="K65" i="7"/>
  <c r="B65" i="7" s="1"/>
  <c r="K64" i="1" s="1"/>
  <c r="K66" i="7"/>
  <c r="B66" i="7" s="1"/>
  <c r="K65" i="1" s="1"/>
  <c r="K67" i="7"/>
  <c r="B67" i="7" s="1"/>
  <c r="K66" i="1" s="1"/>
  <c r="K68" i="7"/>
  <c r="B68" i="7" s="1"/>
  <c r="K67" i="1" s="1"/>
  <c r="K69" i="7"/>
  <c r="B69" i="7" s="1"/>
  <c r="K68" i="1" s="1"/>
  <c r="K70" i="7"/>
  <c r="B70" i="7" s="1"/>
  <c r="K69" i="1" s="1"/>
  <c r="K71" i="7"/>
  <c r="B71" i="7" s="1"/>
  <c r="K70" i="1" s="1"/>
  <c r="K72" i="7"/>
  <c r="B72" i="7" s="1"/>
  <c r="K71" i="1" s="1"/>
  <c r="K73" i="7"/>
  <c r="B73" i="7" s="1"/>
  <c r="K72" i="1" s="1"/>
  <c r="K74" i="7"/>
  <c r="B74" i="7" s="1"/>
  <c r="K73" i="1" s="1"/>
  <c r="K75" i="7"/>
  <c r="B75" i="7" s="1"/>
  <c r="K74" i="1" s="1"/>
  <c r="K76" i="7"/>
  <c r="B76" i="7" s="1"/>
  <c r="K75" i="1" s="1"/>
  <c r="K77" i="7"/>
  <c r="B77" i="7" s="1"/>
  <c r="K76" i="1" s="1"/>
  <c r="K78" i="7"/>
  <c r="B78" i="7" s="1"/>
  <c r="K77" i="1" s="1"/>
  <c r="K79" i="7"/>
  <c r="B79" i="7" s="1"/>
  <c r="K78" i="1" s="1"/>
  <c r="K80" i="7"/>
  <c r="B80" i="7" s="1"/>
  <c r="K79" i="1" s="1"/>
  <c r="K81" i="7"/>
  <c r="B81" i="7" s="1"/>
  <c r="K80" i="1" s="1"/>
  <c r="K82" i="7"/>
  <c r="B82" i="7" s="1"/>
  <c r="K81" i="1" s="1"/>
  <c r="K83" i="7"/>
  <c r="B83" i="7" s="1"/>
  <c r="K82" i="1" s="1"/>
  <c r="K84" i="7"/>
  <c r="B84" i="7" s="1"/>
  <c r="K83" i="1" s="1"/>
  <c r="K85" i="7"/>
  <c r="B85" i="7" s="1"/>
  <c r="K84" i="1" s="1"/>
  <c r="K86" i="7"/>
  <c r="B86" i="7" s="1"/>
  <c r="K85" i="1" s="1"/>
  <c r="K87" i="7"/>
  <c r="B87" i="7" s="1"/>
  <c r="K86" i="1" s="1"/>
  <c r="K88" i="7"/>
  <c r="B88" i="7" s="1"/>
  <c r="K87" i="1" s="1"/>
  <c r="K89" i="7"/>
  <c r="B89" i="7" s="1"/>
  <c r="K88" i="1" s="1"/>
  <c r="K90" i="7"/>
  <c r="B90" i="7" s="1"/>
  <c r="K89" i="1" s="1"/>
  <c r="K91" i="7"/>
  <c r="B91" i="7" s="1"/>
  <c r="K90" i="1" s="1"/>
  <c r="K92" i="7"/>
  <c r="B92" i="7" s="1"/>
  <c r="K91" i="1" s="1"/>
  <c r="K93" i="7"/>
  <c r="B93" i="7" s="1"/>
  <c r="K92" i="1" s="1"/>
  <c r="K94" i="7"/>
  <c r="B94" i="7" s="1"/>
  <c r="K93" i="1" s="1"/>
  <c r="K95" i="7"/>
  <c r="B95" i="7" s="1"/>
  <c r="K94" i="1" s="1"/>
  <c r="K96" i="7"/>
  <c r="B96" i="7" s="1"/>
  <c r="K95" i="1" s="1"/>
  <c r="K97" i="7"/>
  <c r="B97" i="7" s="1"/>
  <c r="K96" i="1" s="1"/>
  <c r="K98" i="7"/>
  <c r="B98" i="7" s="1"/>
  <c r="K97" i="1" s="1"/>
  <c r="K99" i="7"/>
  <c r="B99" i="7" s="1"/>
  <c r="K98" i="1" s="1"/>
  <c r="K100" i="7"/>
  <c r="B100" i="7" s="1"/>
  <c r="K99" i="1" s="1"/>
  <c r="K101" i="7"/>
  <c r="B101" i="7" s="1"/>
  <c r="K100" i="1" s="1"/>
  <c r="K102" i="7"/>
  <c r="B102" i="7" s="1"/>
  <c r="K101" i="1" s="1"/>
  <c r="K103" i="7"/>
  <c r="B103" i="7" s="1"/>
  <c r="K102" i="1" s="1"/>
  <c r="K104" i="7"/>
  <c r="B104" i="7" s="1"/>
  <c r="K103" i="1" s="1"/>
  <c r="K105" i="7"/>
  <c r="B105" i="7" s="1"/>
  <c r="K104" i="1" s="1"/>
  <c r="K106" i="7"/>
  <c r="B106" i="7" s="1"/>
  <c r="K105" i="1" s="1"/>
  <c r="K107" i="7"/>
  <c r="B107" i="7" s="1"/>
  <c r="K106" i="1" s="1"/>
  <c r="K108" i="7"/>
  <c r="B108" i="7" s="1"/>
  <c r="K107" i="1" s="1"/>
  <c r="K109" i="7"/>
  <c r="B109" i="7" s="1"/>
  <c r="K108" i="1" s="1"/>
  <c r="K110" i="7"/>
  <c r="B110" i="7" s="1"/>
  <c r="K109" i="1" s="1"/>
  <c r="K111" i="7"/>
  <c r="B111" i="7" s="1"/>
  <c r="K110" i="1" s="1"/>
  <c r="K112" i="7"/>
  <c r="B112" i="7" s="1"/>
  <c r="K111" i="1" s="1"/>
  <c r="K113" i="7"/>
  <c r="B113" i="7" s="1"/>
  <c r="K112" i="1" s="1"/>
  <c r="K114" i="7"/>
  <c r="B114" i="7" s="1"/>
  <c r="K113" i="1" s="1"/>
  <c r="K115" i="7"/>
  <c r="B115" i="7" s="1"/>
  <c r="K114" i="1" s="1"/>
  <c r="K116" i="7"/>
  <c r="B116" i="7" s="1"/>
  <c r="K115" i="1" s="1"/>
  <c r="K117" i="7"/>
  <c r="B117" i="7" s="1"/>
  <c r="K116" i="1" s="1"/>
  <c r="K118" i="7"/>
  <c r="B118" i="7" s="1"/>
  <c r="K117" i="1" s="1"/>
  <c r="K119" i="7"/>
  <c r="B119" i="7" s="1"/>
  <c r="K118" i="1" s="1"/>
  <c r="K120" i="7"/>
  <c r="B120" i="7" s="1"/>
  <c r="K119" i="1" s="1"/>
  <c r="K121" i="7"/>
  <c r="B121" i="7" s="1"/>
  <c r="K120" i="1" s="1"/>
  <c r="K122" i="7"/>
  <c r="B122" i="7" s="1"/>
  <c r="K121" i="1" s="1"/>
  <c r="K123" i="7"/>
  <c r="B123" i="7" s="1"/>
  <c r="K122" i="1" s="1"/>
  <c r="K124" i="7"/>
  <c r="B124" i="7" s="1"/>
  <c r="K123" i="1" s="1"/>
  <c r="K125" i="7"/>
  <c r="B125" i="7" s="1"/>
  <c r="K124" i="1" s="1"/>
  <c r="K126" i="7"/>
  <c r="B126" i="7" s="1"/>
  <c r="K125" i="1" s="1"/>
  <c r="K127" i="7"/>
  <c r="B127" i="7" s="1"/>
  <c r="K126" i="1" s="1"/>
  <c r="K128" i="7"/>
  <c r="B128" i="7" s="1"/>
  <c r="K127" i="1" s="1"/>
  <c r="K129" i="7"/>
  <c r="B129" i="7" s="1"/>
  <c r="K128" i="1" s="1"/>
  <c r="K130" i="7"/>
  <c r="B130" i="7" s="1"/>
  <c r="K129" i="1" s="1"/>
  <c r="K131" i="7"/>
  <c r="B131" i="7" s="1"/>
  <c r="K130" i="1" s="1"/>
  <c r="K132" i="7"/>
  <c r="B132" i="7" s="1"/>
  <c r="K131" i="1" s="1"/>
  <c r="B3" i="7"/>
  <c r="K2" i="1" s="1"/>
  <c r="M6" i="4"/>
  <c r="B6" i="4" s="1"/>
  <c r="H5" i="1" s="1"/>
  <c r="M9" i="4"/>
  <c r="B9" i="4" s="1"/>
  <c r="H8" i="1" s="1"/>
  <c r="M10" i="4"/>
  <c r="B10" i="4" s="1"/>
  <c r="H9" i="1" s="1"/>
  <c r="M18" i="4"/>
  <c r="B18" i="4" s="1"/>
  <c r="H17" i="1" s="1"/>
  <c r="M25" i="4"/>
  <c r="B25" i="4" s="1"/>
  <c r="H24" i="1" s="1"/>
  <c r="M26" i="4"/>
  <c r="B26" i="4" s="1"/>
  <c r="H25" i="1" s="1"/>
  <c r="M30" i="4"/>
  <c r="B30" i="4" s="1"/>
  <c r="H29" i="1" s="1"/>
  <c r="M34" i="4"/>
  <c r="B34" i="4" s="1"/>
  <c r="H33" i="1" s="1"/>
  <c r="M38" i="4"/>
  <c r="B38" i="4" s="1"/>
  <c r="H37" i="1" s="1"/>
  <c r="M46" i="4"/>
  <c r="B46" i="4" s="1"/>
  <c r="H45" i="1" s="1"/>
  <c r="M50" i="4"/>
  <c r="B50" i="4" s="1"/>
  <c r="H49" i="1" s="1"/>
  <c r="M58" i="4"/>
  <c r="B58" i="4" s="1"/>
  <c r="H57" i="1" s="1"/>
  <c r="M62" i="4"/>
  <c r="B62" i="4" s="1"/>
  <c r="H61" i="1" s="1"/>
  <c r="M66" i="4"/>
  <c r="B66" i="4" s="1"/>
  <c r="H65" i="1" s="1"/>
  <c r="M70" i="4"/>
  <c r="B70" i="4" s="1"/>
  <c r="H69" i="1" s="1"/>
  <c r="M73" i="4"/>
  <c r="B73" i="4" s="1"/>
  <c r="H72" i="1" s="1"/>
  <c r="M78" i="4"/>
  <c r="B78" i="4" s="1"/>
  <c r="H77" i="1" s="1"/>
  <c r="M82" i="4"/>
  <c r="B82" i="4" s="1"/>
  <c r="H81" i="1" s="1"/>
  <c r="M89" i="4"/>
  <c r="B89" i="4" s="1"/>
  <c r="H88" i="1" s="1"/>
  <c r="M90" i="4"/>
  <c r="B90" i="4" s="1"/>
  <c r="H89" i="1" s="1"/>
  <c r="M94" i="4"/>
  <c r="B94" i="4" s="1"/>
  <c r="H93" i="1" s="1"/>
  <c r="M98" i="4"/>
  <c r="B98" i="4" s="1"/>
  <c r="H97" i="1" s="1"/>
  <c r="M102" i="4"/>
  <c r="B102" i="4" s="1"/>
  <c r="H101" i="1" s="1"/>
  <c r="M110" i="4"/>
  <c r="B110" i="4" s="1"/>
  <c r="H109" i="1" s="1"/>
  <c r="M114" i="4"/>
  <c r="B114" i="4" s="1"/>
  <c r="H113" i="1" s="1"/>
  <c r="M121" i="4"/>
  <c r="B121" i="4" s="1"/>
  <c r="H120" i="1" s="1"/>
  <c r="M122" i="4"/>
  <c r="B122" i="4" s="1"/>
  <c r="H121" i="1" s="1"/>
  <c r="M126" i="4"/>
  <c r="B126" i="4" s="1"/>
  <c r="H125" i="1" s="1"/>
  <c r="M130" i="4"/>
  <c r="B130" i="4" s="1"/>
  <c r="H129" i="1" s="1"/>
  <c r="K4" i="4"/>
  <c r="M4" i="4" s="1"/>
  <c r="B4" i="4" s="1"/>
  <c r="H3" i="1" s="1"/>
  <c r="K5" i="4"/>
  <c r="M5" i="4" s="1"/>
  <c r="B5" i="4" s="1"/>
  <c r="H4" i="1" s="1"/>
  <c r="K6" i="4"/>
  <c r="K7" i="4"/>
  <c r="M7" i="4" s="1"/>
  <c r="B7" i="4" s="1"/>
  <c r="H6" i="1" s="1"/>
  <c r="K8" i="4"/>
  <c r="M8" i="4" s="1"/>
  <c r="B8" i="4" s="1"/>
  <c r="H7" i="1" s="1"/>
  <c r="K9" i="4"/>
  <c r="K10" i="4"/>
  <c r="K11" i="4"/>
  <c r="M11" i="4" s="1"/>
  <c r="B11" i="4" s="1"/>
  <c r="H10" i="1" s="1"/>
  <c r="K12" i="4"/>
  <c r="M12" i="4" s="1"/>
  <c r="B12" i="4" s="1"/>
  <c r="H11" i="1" s="1"/>
  <c r="K13" i="4"/>
  <c r="M13" i="4" s="1"/>
  <c r="B13" i="4" s="1"/>
  <c r="H12" i="1" s="1"/>
  <c r="K14" i="4"/>
  <c r="M14" i="4" s="1"/>
  <c r="B14" i="4" s="1"/>
  <c r="H13" i="1" s="1"/>
  <c r="K15" i="4"/>
  <c r="M15" i="4" s="1"/>
  <c r="B15" i="4" s="1"/>
  <c r="H14" i="1" s="1"/>
  <c r="K16" i="4"/>
  <c r="M16" i="4" s="1"/>
  <c r="B16" i="4" s="1"/>
  <c r="H15" i="1" s="1"/>
  <c r="K17" i="4"/>
  <c r="M17" i="4" s="1"/>
  <c r="B17" i="4" s="1"/>
  <c r="H16" i="1" s="1"/>
  <c r="K18" i="4"/>
  <c r="K19" i="4"/>
  <c r="M19" i="4" s="1"/>
  <c r="B19" i="4" s="1"/>
  <c r="H18" i="1" s="1"/>
  <c r="K20" i="4"/>
  <c r="M20" i="4" s="1"/>
  <c r="B20" i="4" s="1"/>
  <c r="H19" i="1" s="1"/>
  <c r="K21" i="4"/>
  <c r="M21" i="4" s="1"/>
  <c r="B21" i="4" s="1"/>
  <c r="H20" i="1" s="1"/>
  <c r="K22" i="4"/>
  <c r="M22" i="4" s="1"/>
  <c r="B22" i="4" s="1"/>
  <c r="H21" i="1" s="1"/>
  <c r="K23" i="4"/>
  <c r="M23" i="4" s="1"/>
  <c r="B23" i="4" s="1"/>
  <c r="H22" i="1" s="1"/>
  <c r="K24" i="4"/>
  <c r="M24" i="4" s="1"/>
  <c r="B24" i="4" s="1"/>
  <c r="H23" i="1" s="1"/>
  <c r="K25" i="4"/>
  <c r="K26" i="4"/>
  <c r="K27" i="4"/>
  <c r="M27" i="4" s="1"/>
  <c r="B27" i="4" s="1"/>
  <c r="H26" i="1" s="1"/>
  <c r="K28" i="4"/>
  <c r="M28" i="4" s="1"/>
  <c r="B28" i="4" s="1"/>
  <c r="H27" i="1" s="1"/>
  <c r="K29" i="4"/>
  <c r="M29" i="4" s="1"/>
  <c r="B29" i="4" s="1"/>
  <c r="H28" i="1" s="1"/>
  <c r="K30" i="4"/>
  <c r="K31" i="4"/>
  <c r="M31" i="4" s="1"/>
  <c r="B31" i="4" s="1"/>
  <c r="H30" i="1" s="1"/>
  <c r="K32" i="4"/>
  <c r="M32" i="4" s="1"/>
  <c r="B32" i="4" s="1"/>
  <c r="H31" i="1" s="1"/>
  <c r="K33" i="4"/>
  <c r="M33" i="4" s="1"/>
  <c r="B33" i="4" s="1"/>
  <c r="H32" i="1" s="1"/>
  <c r="K34" i="4"/>
  <c r="K35" i="4"/>
  <c r="M35" i="4" s="1"/>
  <c r="B35" i="4" s="1"/>
  <c r="H34" i="1" s="1"/>
  <c r="K36" i="4"/>
  <c r="M36" i="4" s="1"/>
  <c r="B36" i="4" s="1"/>
  <c r="H35" i="1" s="1"/>
  <c r="K37" i="4"/>
  <c r="M37" i="4" s="1"/>
  <c r="B37" i="4" s="1"/>
  <c r="H36" i="1" s="1"/>
  <c r="K38" i="4"/>
  <c r="K39" i="4"/>
  <c r="M39" i="4" s="1"/>
  <c r="B39" i="4" s="1"/>
  <c r="H38" i="1" s="1"/>
  <c r="K40" i="4"/>
  <c r="M40" i="4" s="1"/>
  <c r="B40" i="4" s="1"/>
  <c r="H39" i="1" s="1"/>
  <c r="K41" i="4"/>
  <c r="M41" i="4" s="1"/>
  <c r="B41" i="4" s="1"/>
  <c r="H40" i="1" s="1"/>
  <c r="K42" i="4"/>
  <c r="M42" i="4" s="1"/>
  <c r="B42" i="4" s="1"/>
  <c r="H41" i="1" s="1"/>
  <c r="K43" i="4"/>
  <c r="M43" i="4" s="1"/>
  <c r="B43" i="4" s="1"/>
  <c r="H42" i="1" s="1"/>
  <c r="K44" i="4"/>
  <c r="M44" i="4" s="1"/>
  <c r="B44" i="4" s="1"/>
  <c r="H43" i="1" s="1"/>
  <c r="K45" i="4"/>
  <c r="M45" i="4" s="1"/>
  <c r="B45" i="4" s="1"/>
  <c r="H44" i="1" s="1"/>
  <c r="K46" i="4"/>
  <c r="K47" i="4"/>
  <c r="M47" i="4" s="1"/>
  <c r="B47" i="4" s="1"/>
  <c r="H46" i="1" s="1"/>
  <c r="K48" i="4"/>
  <c r="M48" i="4" s="1"/>
  <c r="B48" i="4" s="1"/>
  <c r="H47" i="1" s="1"/>
  <c r="K49" i="4"/>
  <c r="M49" i="4" s="1"/>
  <c r="B49" i="4" s="1"/>
  <c r="H48" i="1" s="1"/>
  <c r="K50" i="4"/>
  <c r="K51" i="4"/>
  <c r="M51" i="4" s="1"/>
  <c r="B51" i="4" s="1"/>
  <c r="H50" i="1" s="1"/>
  <c r="K52" i="4"/>
  <c r="M52" i="4" s="1"/>
  <c r="B52" i="4" s="1"/>
  <c r="H51" i="1" s="1"/>
  <c r="K53" i="4"/>
  <c r="M53" i="4" s="1"/>
  <c r="B53" i="4" s="1"/>
  <c r="H52" i="1" s="1"/>
  <c r="K54" i="4"/>
  <c r="M54" i="4" s="1"/>
  <c r="B54" i="4" s="1"/>
  <c r="H53" i="1" s="1"/>
  <c r="K55" i="4"/>
  <c r="M55" i="4" s="1"/>
  <c r="B55" i="4" s="1"/>
  <c r="H54" i="1" s="1"/>
  <c r="K56" i="4"/>
  <c r="M56" i="4" s="1"/>
  <c r="B56" i="4" s="1"/>
  <c r="H55" i="1" s="1"/>
  <c r="K57" i="4"/>
  <c r="M57" i="4" s="1"/>
  <c r="B57" i="4" s="1"/>
  <c r="H56" i="1" s="1"/>
  <c r="K58" i="4"/>
  <c r="K59" i="4"/>
  <c r="M59" i="4" s="1"/>
  <c r="B59" i="4" s="1"/>
  <c r="H58" i="1" s="1"/>
  <c r="K60" i="4"/>
  <c r="M60" i="4" s="1"/>
  <c r="B60" i="4" s="1"/>
  <c r="H59" i="1" s="1"/>
  <c r="K61" i="4"/>
  <c r="M61" i="4" s="1"/>
  <c r="B61" i="4" s="1"/>
  <c r="H60" i="1" s="1"/>
  <c r="K62" i="4"/>
  <c r="K63" i="4"/>
  <c r="M63" i="4" s="1"/>
  <c r="B63" i="4" s="1"/>
  <c r="H62" i="1" s="1"/>
  <c r="K64" i="4"/>
  <c r="M64" i="4" s="1"/>
  <c r="B64" i="4" s="1"/>
  <c r="H63" i="1" s="1"/>
  <c r="K65" i="4"/>
  <c r="M65" i="4" s="1"/>
  <c r="B65" i="4" s="1"/>
  <c r="H64" i="1" s="1"/>
  <c r="K66" i="4"/>
  <c r="K67" i="4"/>
  <c r="M67" i="4" s="1"/>
  <c r="B67" i="4" s="1"/>
  <c r="H66" i="1" s="1"/>
  <c r="K68" i="4"/>
  <c r="M68" i="4" s="1"/>
  <c r="B68" i="4" s="1"/>
  <c r="H67" i="1" s="1"/>
  <c r="K69" i="4"/>
  <c r="M69" i="4" s="1"/>
  <c r="B69" i="4" s="1"/>
  <c r="H68" i="1" s="1"/>
  <c r="K70" i="4"/>
  <c r="K71" i="4"/>
  <c r="M71" i="4" s="1"/>
  <c r="B71" i="4" s="1"/>
  <c r="H70" i="1" s="1"/>
  <c r="K72" i="4"/>
  <c r="M72" i="4" s="1"/>
  <c r="B72" i="4" s="1"/>
  <c r="H71" i="1" s="1"/>
  <c r="K73" i="4"/>
  <c r="K74" i="4"/>
  <c r="M74" i="4" s="1"/>
  <c r="B74" i="4" s="1"/>
  <c r="H73" i="1" s="1"/>
  <c r="K75" i="4"/>
  <c r="M75" i="4" s="1"/>
  <c r="B75" i="4" s="1"/>
  <c r="H74" i="1" s="1"/>
  <c r="K76" i="4"/>
  <c r="M76" i="4" s="1"/>
  <c r="B76" i="4" s="1"/>
  <c r="H75" i="1" s="1"/>
  <c r="K77" i="4"/>
  <c r="M77" i="4" s="1"/>
  <c r="B77" i="4" s="1"/>
  <c r="H76" i="1" s="1"/>
  <c r="K78" i="4"/>
  <c r="K79" i="4"/>
  <c r="M79" i="4" s="1"/>
  <c r="B79" i="4" s="1"/>
  <c r="H78" i="1" s="1"/>
  <c r="K80" i="4"/>
  <c r="M80" i="4" s="1"/>
  <c r="B80" i="4" s="1"/>
  <c r="H79" i="1" s="1"/>
  <c r="K81" i="4"/>
  <c r="M81" i="4" s="1"/>
  <c r="B81" i="4" s="1"/>
  <c r="H80" i="1" s="1"/>
  <c r="K82" i="4"/>
  <c r="K83" i="4"/>
  <c r="M83" i="4" s="1"/>
  <c r="B83" i="4" s="1"/>
  <c r="H82" i="1" s="1"/>
  <c r="K84" i="4"/>
  <c r="M84" i="4" s="1"/>
  <c r="B84" i="4" s="1"/>
  <c r="H83" i="1" s="1"/>
  <c r="K85" i="4"/>
  <c r="M85" i="4" s="1"/>
  <c r="B85" i="4" s="1"/>
  <c r="H84" i="1" s="1"/>
  <c r="K86" i="4"/>
  <c r="M86" i="4" s="1"/>
  <c r="B86" i="4" s="1"/>
  <c r="H85" i="1" s="1"/>
  <c r="K87" i="4"/>
  <c r="M87" i="4" s="1"/>
  <c r="B87" i="4" s="1"/>
  <c r="H86" i="1" s="1"/>
  <c r="K88" i="4"/>
  <c r="M88" i="4" s="1"/>
  <c r="B88" i="4" s="1"/>
  <c r="H87" i="1" s="1"/>
  <c r="K89" i="4"/>
  <c r="K90" i="4"/>
  <c r="K91" i="4"/>
  <c r="M91" i="4" s="1"/>
  <c r="B91" i="4" s="1"/>
  <c r="H90" i="1" s="1"/>
  <c r="K92" i="4"/>
  <c r="M92" i="4" s="1"/>
  <c r="B92" i="4" s="1"/>
  <c r="H91" i="1" s="1"/>
  <c r="K93" i="4"/>
  <c r="M93" i="4" s="1"/>
  <c r="B93" i="4" s="1"/>
  <c r="H92" i="1" s="1"/>
  <c r="K94" i="4"/>
  <c r="K95" i="4"/>
  <c r="M95" i="4" s="1"/>
  <c r="B95" i="4" s="1"/>
  <c r="H94" i="1" s="1"/>
  <c r="K96" i="4"/>
  <c r="M96" i="4" s="1"/>
  <c r="B96" i="4" s="1"/>
  <c r="H95" i="1" s="1"/>
  <c r="K97" i="4"/>
  <c r="M97" i="4" s="1"/>
  <c r="B97" i="4" s="1"/>
  <c r="H96" i="1" s="1"/>
  <c r="K98" i="4"/>
  <c r="K99" i="4"/>
  <c r="M99" i="4" s="1"/>
  <c r="B99" i="4" s="1"/>
  <c r="H98" i="1" s="1"/>
  <c r="K100" i="4"/>
  <c r="M100" i="4" s="1"/>
  <c r="B100" i="4" s="1"/>
  <c r="H99" i="1" s="1"/>
  <c r="K101" i="4"/>
  <c r="M101" i="4" s="1"/>
  <c r="B101" i="4" s="1"/>
  <c r="H100" i="1" s="1"/>
  <c r="K102" i="4"/>
  <c r="K103" i="4"/>
  <c r="M103" i="4" s="1"/>
  <c r="B103" i="4" s="1"/>
  <c r="H102" i="1" s="1"/>
  <c r="K104" i="4"/>
  <c r="M104" i="4" s="1"/>
  <c r="B104" i="4" s="1"/>
  <c r="H103" i="1" s="1"/>
  <c r="K105" i="4"/>
  <c r="M105" i="4" s="1"/>
  <c r="B105" i="4" s="1"/>
  <c r="H104" i="1" s="1"/>
  <c r="K106" i="4"/>
  <c r="M106" i="4" s="1"/>
  <c r="B106" i="4" s="1"/>
  <c r="H105" i="1" s="1"/>
  <c r="K107" i="4"/>
  <c r="M107" i="4" s="1"/>
  <c r="B107" i="4" s="1"/>
  <c r="H106" i="1" s="1"/>
  <c r="K108" i="4"/>
  <c r="M108" i="4" s="1"/>
  <c r="B108" i="4" s="1"/>
  <c r="H107" i="1" s="1"/>
  <c r="K109" i="4"/>
  <c r="M109" i="4" s="1"/>
  <c r="B109" i="4" s="1"/>
  <c r="H108" i="1" s="1"/>
  <c r="K110" i="4"/>
  <c r="K111" i="4"/>
  <c r="M111" i="4" s="1"/>
  <c r="B111" i="4" s="1"/>
  <c r="H110" i="1" s="1"/>
  <c r="K112" i="4"/>
  <c r="M112" i="4" s="1"/>
  <c r="B112" i="4" s="1"/>
  <c r="H111" i="1" s="1"/>
  <c r="K113" i="4"/>
  <c r="M113" i="4" s="1"/>
  <c r="B113" i="4" s="1"/>
  <c r="H112" i="1" s="1"/>
  <c r="K114" i="4"/>
  <c r="K115" i="4"/>
  <c r="M115" i="4" s="1"/>
  <c r="B115" i="4" s="1"/>
  <c r="H114" i="1" s="1"/>
  <c r="K116" i="4"/>
  <c r="M116" i="4" s="1"/>
  <c r="B116" i="4" s="1"/>
  <c r="H115" i="1" s="1"/>
  <c r="K117" i="4"/>
  <c r="M117" i="4" s="1"/>
  <c r="B117" i="4" s="1"/>
  <c r="H116" i="1" s="1"/>
  <c r="K118" i="4"/>
  <c r="M118" i="4" s="1"/>
  <c r="B118" i="4" s="1"/>
  <c r="H117" i="1" s="1"/>
  <c r="K119" i="4"/>
  <c r="M119" i="4" s="1"/>
  <c r="B119" i="4" s="1"/>
  <c r="H118" i="1" s="1"/>
  <c r="K120" i="4"/>
  <c r="M120" i="4" s="1"/>
  <c r="B120" i="4" s="1"/>
  <c r="H119" i="1" s="1"/>
  <c r="K121" i="4"/>
  <c r="K122" i="4"/>
  <c r="K123" i="4"/>
  <c r="M123" i="4" s="1"/>
  <c r="B123" i="4" s="1"/>
  <c r="H122" i="1" s="1"/>
  <c r="K124" i="4"/>
  <c r="M124" i="4" s="1"/>
  <c r="B124" i="4" s="1"/>
  <c r="H123" i="1" s="1"/>
  <c r="K125" i="4"/>
  <c r="M125" i="4" s="1"/>
  <c r="B125" i="4" s="1"/>
  <c r="H124" i="1" s="1"/>
  <c r="K126" i="4"/>
  <c r="K127" i="4"/>
  <c r="M127" i="4" s="1"/>
  <c r="B127" i="4" s="1"/>
  <c r="H126" i="1" s="1"/>
  <c r="K128" i="4"/>
  <c r="M128" i="4" s="1"/>
  <c r="B128" i="4" s="1"/>
  <c r="H127" i="1" s="1"/>
  <c r="K129" i="4"/>
  <c r="M129" i="4" s="1"/>
  <c r="B129" i="4" s="1"/>
  <c r="H128" i="1" s="1"/>
  <c r="K130" i="4"/>
  <c r="K131" i="4"/>
  <c r="M131" i="4" s="1"/>
  <c r="B131" i="4" s="1"/>
  <c r="H130" i="1" s="1"/>
  <c r="K132" i="4"/>
  <c r="M132" i="4" s="1"/>
  <c r="B132" i="4" s="1"/>
  <c r="H131" i="1" s="1"/>
  <c r="G35" i="1"/>
  <c r="P7" i="3"/>
  <c r="B7" i="3" s="1"/>
  <c r="G6" i="1" s="1"/>
  <c r="P22" i="3"/>
  <c r="B22" i="3" s="1"/>
  <c r="G21" i="1" s="1"/>
  <c r="P35" i="3"/>
  <c r="P50" i="3"/>
  <c r="B50" i="3" s="1"/>
  <c r="G49" i="1" s="1"/>
  <c r="P65" i="3"/>
  <c r="B65" i="3" s="1"/>
  <c r="G64" i="1" s="1"/>
  <c r="P78" i="3"/>
  <c r="B78" i="3" s="1"/>
  <c r="G77" i="1" s="1"/>
  <c r="P93" i="3"/>
  <c r="B93" i="3" s="1"/>
  <c r="G92" i="1" s="1"/>
  <c r="P107" i="3"/>
  <c r="B107" i="3" s="1"/>
  <c r="G106" i="1" s="1"/>
  <c r="P121" i="3"/>
  <c r="B121" i="3" s="1"/>
  <c r="G120" i="1" s="1"/>
  <c r="B35" i="3"/>
  <c r="G34" i="1" s="1"/>
  <c r="B72" i="3"/>
  <c r="G71" i="1" s="1"/>
  <c r="I4" i="3"/>
  <c r="P4" i="3" s="1"/>
  <c r="B4" i="3" s="1"/>
  <c r="G3" i="1" s="1"/>
  <c r="I5" i="3"/>
  <c r="I6" i="3"/>
  <c r="I7" i="3"/>
  <c r="I8" i="3"/>
  <c r="P8" i="3" s="1"/>
  <c r="B8" i="3" s="1"/>
  <c r="G7" i="1" s="1"/>
  <c r="I9" i="3"/>
  <c r="I10" i="3"/>
  <c r="I11" i="3"/>
  <c r="I12" i="3"/>
  <c r="P12" i="3" s="1"/>
  <c r="B12" i="3" s="1"/>
  <c r="G11" i="1" s="1"/>
  <c r="I13" i="3"/>
  <c r="P13" i="3" s="1"/>
  <c r="B13" i="3" s="1"/>
  <c r="G12" i="1" s="1"/>
  <c r="I14" i="3"/>
  <c r="I15" i="3"/>
  <c r="I16" i="3"/>
  <c r="P16" i="3" s="1"/>
  <c r="B16" i="3" s="1"/>
  <c r="G15" i="1" s="1"/>
  <c r="I17" i="3"/>
  <c r="I18" i="3"/>
  <c r="I19" i="3"/>
  <c r="I20" i="3"/>
  <c r="P20" i="3" s="1"/>
  <c r="B20" i="3" s="1"/>
  <c r="G19" i="1" s="1"/>
  <c r="I21" i="3"/>
  <c r="I22" i="3"/>
  <c r="I23" i="3"/>
  <c r="P23" i="3" s="1"/>
  <c r="B23" i="3" s="1"/>
  <c r="G22" i="1" s="1"/>
  <c r="I24" i="3"/>
  <c r="P24" i="3" s="1"/>
  <c r="B24" i="3" s="1"/>
  <c r="G23" i="1" s="1"/>
  <c r="I25" i="3"/>
  <c r="P25" i="3" s="1"/>
  <c r="B25" i="3" s="1"/>
  <c r="G24" i="1" s="1"/>
  <c r="I26" i="3"/>
  <c r="I27" i="3"/>
  <c r="I28" i="3"/>
  <c r="P28" i="3" s="1"/>
  <c r="B28" i="3" s="1"/>
  <c r="G27" i="1" s="1"/>
  <c r="I29" i="3"/>
  <c r="I30" i="3"/>
  <c r="I31" i="3"/>
  <c r="I32" i="3"/>
  <c r="P32" i="3" s="1"/>
  <c r="B32" i="3" s="1"/>
  <c r="G31" i="1" s="1"/>
  <c r="I33" i="3"/>
  <c r="P33" i="3" s="1"/>
  <c r="B33" i="3" s="1"/>
  <c r="G32" i="1" s="1"/>
  <c r="I34" i="3"/>
  <c r="I35" i="3"/>
  <c r="I36" i="3"/>
  <c r="P36" i="3" s="1"/>
  <c r="B36" i="3" s="1"/>
  <c r="I37" i="3"/>
  <c r="I38" i="3"/>
  <c r="I39" i="3"/>
  <c r="I40" i="3"/>
  <c r="P40" i="3" s="1"/>
  <c r="B40" i="3" s="1"/>
  <c r="G39" i="1" s="1"/>
  <c r="I41" i="3"/>
  <c r="P41" i="3" s="1"/>
  <c r="B41" i="3" s="1"/>
  <c r="G40" i="1" s="1"/>
  <c r="I42" i="3"/>
  <c r="I43" i="3"/>
  <c r="P43" i="3" s="1"/>
  <c r="B43" i="3" s="1"/>
  <c r="G42" i="1" s="1"/>
  <c r="I44" i="3"/>
  <c r="P44" i="3" s="1"/>
  <c r="B44" i="3" s="1"/>
  <c r="G43" i="1" s="1"/>
  <c r="I45" i="3"/>
  <c r="I46" i="3"/>
  <c r="I47" i="3"/>
  <c r="I48" i="3"/>
  <c r="P48" i="3" s="1"/>
  <c r="B48" i="3" s="1"/>
  <c r="G47" i="1" s="1"/>
  <c r="I49" i="3"/>
  <c r="P49" i="3" s="1"/>
  <c r="B49" i="3" s="1"/>
  <c r="G48" i="1" s="1"/>
  <c r="I50" i="3"/>
  <c r="I51" i="3"/>
  <c r="P51" i="3" s="1"/>
  <c r="B51" i="3" s="1"/>
  <c r="G50" i="1" s="1"/>
  <c r="I52" i="3"/>
  <c r="P52" i="3" s="1"/>
  <c r="B52" i="3" s="1"/>
  <c r="G51" i="1" s="1"/>
  <c r="I53" i="3"/>
  <c r="I54" i="3"/>
  <c r="I55" i="3"/>
  <c r="I56" i="3"/>
  <c r="P56" i="3" s="1"/>
  <c r="B56" i="3" s="1"/>
  <c r="G55" i="1" s="1"/>
  <c r="I57" i="3"/>
  <c r="I58" i="3"/>
  <c r="I59" i="3"/>
  <c r="P59" i="3" s="1"/>
  <c r="B59" i="3" s="1"/>
  <c r="G58" i="1" s="1"/>
  <c r="I60" i="3"/>
  <c r="P60" i="3" s="1"/>
  <c r="B60" i="3" s="1"/>
  <c r="G59" i="1" s="1"/>
  <c r="I61" i="3"/>
  <c r="P61" i="3" s="1"/>
  <c r="B61" i="3" s="1"/>
  <c r="G60" i="1" s="1"/>
  <c r="I62" i="3"/>
  <c r="I63" i="3"/>
  <c r="I64" i="3"/>
  <c r="P64" i="3" s="1"/>
  <c r="B64" i="3" s="1"/>
  <c r="G63" i="1" s="1"/>
  <c r="I65" i="3"/>
  <c r="I66" i="3"/>
  <c r="I67" i="3"/>
  <c r="I68" i="3"/>
  <c r="P68" i="3" s="1"/>
  <c r="B68" i="3" s="1"/>
  <c r="G67" i="1" s="1"/>
  <c r="I69" i="3"/>
  <c r="I70" i="3"/>
  <c r="I71" i="3"/>
  <c r="P71" i="3" s="1"/>
  <c r="B71" i="3" s="1"/>
  <c r="G70" i="1" s="1"/>
  <c r="I72" i="3"/>
  <c r="P72" i="3" s="1"/>
  <c r="I73" i="3"/>
  <c r="I74" i="3"/>
  <c r="I75" i="3"/>
  <c r="I76" i="3"/>
  <c r="P76" i="3" s="1"/>
  <c r="B76" i="3" s="1"/>
  <c r="G75" i="1" s="1"/>
  <c r="I77" i="3"/>
  <c r="P77" i="3" s="1"/>
  <c r="B77" i="3" s="1"/>
  <c r="G76" i="1" s="1"/>
  <c r="I78" i="3"/>
  <c r="I79" i="3"/>
  <c r="I80" i="3"/>
  <c r="P80" i="3" s="1"/>
  <c r="B80" i="3" s="1"/>
  <c r="G79" i="1" s="1"/>
  <c r="I81" i="3"/>
  <c r="I82" i="3"/>
  <c r="I83" i="3"/>
  <c r="I84" i="3"/>
  <c r="P84" i="3" s="1"/>
  <c r="B84" i="3" s="1"/>
  <c r="G83" i="1" s="1"/>
  <c r="I85" i="3"/>
  <c r="I86" i="3"/>
  <c r="I87" i="3"/>
  <c r="P87" i="3" s="1"/>
  <c r="B87" i="3" s="1"/>
  <c r="G86" i="1" s="1"/>
  <c r="I88" i="3"/>
  <c r="P88" i="3" s="1"/>
  <c r="B88" i="3" s="1"/>
  <c r="G87" i="1" s="1"/>
  <c r="I89" i="3"/>
  <c r="P89" i="3" s="1"/>
  <c r="B89" i="3" s="1"/>
  <c r="G88" i="1" s="1"/>
  <c r="I90" i="3"/>
  <c r="I91" i="3"/>
  <c r="I92" i="3"/>
  <c r="P92" i="3" s="1"/>
  <c r="B92" i="3" s="1"/>
  <c r="G91" i="1" s="1"/>
  <c r="I93" i="3"/>
  <c r="I94" i="3"/>
  <c r="I95" i="3"/>
  <c r="I96" i="3"/>
  <c r="P96" i="3" s="1"/>
  <c r="B96" i="3" s="1"/>
  <c r="G95" i="1" s="1"/>
  <c r="I97" i="3"/>
  <c r="P97" i="3" s="1"/>
  <c r="B97" i="3" s="1"/>
  <c r="G96" i="1" s="1"/>
  <c r="I98" i="3"/>
  <c r="I99" i="3"/>
  <c r="P99" i="3" s="1"/>
  <c r="B99" i="3" s="1"/>
  <c r="G98" i="1" s="1"/>
  <c r="I100" i="3"/>
  <c r="P100" i="3" s="1"/>
  <c r="B100" i="3" s="1"/>
  <c r="G99" i="1" s="1"/>
  <c r="I101" i="3"/>
  <c r="I102" i="3"/>
  <c r="I103" i="3"/>
  <c r="I104" i="3"/>
  <c r="P104" i="3" s="1"/>
  <c r="B104" i="3" s="1"/>
  <c r="G103" i="1" s="1"/>
  <c r="I105" i="3"/>
  <c r="P105" i="3" s="1"/>
  <c r="B105" i="3" s="1"/>
  <c r="G104" i="1" s="1"/>
  <c r="I106" i="3"/>
  <c r="I107" i="3"/>
  <c r="I108" i="3"/>
  <c r="P108" i="3" s="1"/>
  <c r="B108" i="3" s="1"/>
  <c r="G107" i="1" s="1"/>
  <c r="I109" i="3"/>
  <c r="I110" i="3"/>
  <c r="I111" i="3"/>
  <c r="I112" i="3"/>
  <c r="P112" i="3" s="1"/>
  <c r="B112" i="3" s="1"/>
  <c r="G111" i="1" s="1"/>
  <c r="I113" i="3"/>
  <c r="P113" i="3" s="1"/>
  <c r="B113" i="3" s="1"/>
  <c r="G112" i="1" s="1"/>
  <c r="I114" i="3"/>
  <c r="I115" i="3"/>
  <c r="P115" i="3" s="1"/>
  <c r="B115" i="3" s="1"/>
  <c r="G114" i="1" s="1"/>
  <c r="I116" i="3"/>
  <c r="P116" i="3" s="1"/>
  <c r="B116" i="3" s="1"/>
  <c r="G115" i="1" s="1"/>
  <c r="I117" i="3"/>
  <c r="I118" i="3"/>
  <c r="I119" i="3"/>
  <c r="I120" i="3"/>
  <c r="P120" i="3" s="1"/>
  <c r="B120" i="3" s="1"/>
  <c r="G119" i="1" s="1"/>
  <c r="I121" i="3"/>
  <c r="I122" i="3"/>
  <c r="I123" i="3"/>
  <c r="P123" i="3" s="1"/>
  <c r="B123" i="3" s="1"/>
  <c r="G122" i="1" s="1"/>
  <c r="I124" i="3"/>
  <c r="P124" i="3" s="1"/>
  <c r="B124" i="3" s="1"/>
  <c r="G123" i="1" s="1"/>
  <c r="I125" i="3"/>
  <c r="P125" i="3" s="1"/>
  <c r="B125" i="3" s="1"/>
  <c r="G124" i="1" s="1"/>
  <c r="I126" i="3"/>
  <c r="I127" i="3"/>
  <c r="I128" i="3"/>
  <c r="P128" i="3" s="1"/>
  <c r="B128" i="3" s="1"/>
  <c r="G127" i="1" s="1"/>
  <c r="I129" i="3"/>
  <c r="I130" i="3"/>
  <c r="I131" i="3"/>
  <c r="I132" i="3"/>
  <c r="P132" i="3" s="1"/>
  <c r="B132" i="3" s="1"/>
  <c r="G131" i="1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D4" i="3"/>
  <c r="D5" i="3"/>
  <c r="D6" i="3"/>
  <c r="D7" i="3"/>
  <c r="D8" i="3"/>
  <c r="D9" i="3"/>
  <c r="P9" i="3" s="1"/>
  <c r="B9" i="3" s="1"/>
  <c r="G8" i="1" s="1"/>
  <c r="D10" i="3"/>
  <c r="D11" i="3"/>
  <c r="D12" i="3"/>
  <c r="D13" i="3"/>
  <c r="D14" i="3"/>
  <c r="P14" i="3" s="1"/>
  <c r="B14" i="3" s="1"/>
  <c r="G13" i="1" s="1"/>
  <c r="D15" i="3"/>
  <c r="D16" i="3"/>
  <c r="D17" i="3"/>
  <c r="P17" i="3" s="1"/>
  <c r="B17" i="3" s="1"/>
  <c r="G16" i="1" s="1"/>
  <c r="D18" i="3"/>
  <c r="P18" i="3" s="1"/>
  <c r="B18" i="3" s="1"/>
  <c r="G17" i="1" s="1"/>
  <c r="D19" i="3"/>
  <c r="D20" i="3"/>
  <c r="D21" i="3"/>
  <c r="D22" i="3"/>
  <c r="D23" i="3"/>
  <c r="D24" i="3"/>
  <c r="D25" i="3"/>
  <c r="D26" i="3"/>
  <c r="D27" i="3"/>
  <c r="D28" i="3"/>
  <c r="D29" i="3"/>
  <c r="P29" i="3" s="1"/>
  <c r="B29" i="3" s="1"/>
  <c r="G28" i="1" s="1"/>
  <c r="D30" i="3"/>
  <c r="P30" i="3" s="1"/>
  <c r="B30" i="3" s="1"/>
  <c r="G29" i="1" s="1"/>
  <c r="D31" i="3"/>
  <c r="D32" i="3"/>
  <c r="D33" i="3"/>
  <c r="D34" i="3"/>
  <c r="D35" i="3"/>
  <c r="D36" i="3"/>
  <c r="D37" i="3"/>
  <c r="D38" i="3"/>
  <c r="P38" i="3" s="1"/>
  <c r="B38" i="3" s="1"/>
  <c r="G37" i="1" s="1"/>
  <c r="D39" i="3"/>
  <c r="D40" i="3"/>
  <c r="D41" i="3"/>
  <c r="D42" i="3"/>
  <c r="D43" i="3"/>
  <c r="D44" i="3"/>
  <c r="D45" i="3"/>
  <c r="P45" i="3" s="1"/>
  <c r="B45" i="3" s="1"/>
  <c r="G44" i="1" s="1"/>
  <c r="D46" i="3"/>
  <c r="P46" i="3" s="1"/>
  <c r="B46" i="3" s="1"/>
  <c r="G45" i="1" s="1"/>
  <c r="D47" i="3"/>
  <c r="D48" i="3"/>
  <c r="D49" i="3"/>
  <c r="D50" i="3"/>
  <c r="D51" i="3"/>
  <c r="D52" i="3"/>
  <c r="D53" i="3"/>
  <c r="D54" i="3"/>
  <c r="P54" i="3" s="1"/>
  <c r="B54" i="3" s="1"/>
  <c r="G53" i="1" s="1"/>
  <c r="D55" i="3"/>
  <c r="D56" i="3"/>
  <c r="D57" i="3"/>
  <c r="P57" i="3" s="1"/>
  <c r="B57" i="3" s="1"/>
  <c r="G56" i="1" s="1"/>
  <c r="D58" i="3"/>
  <c r="D59" i="3"/>
  <c r="D60" i="3"/>
  <c r="D61" i="3"/>
  <c r="D62" i="3"/>
  <c r="D63" i="3"/>
  <c r="D64" i="3"/>
  <c r="D65" i="3"/>
  <c r="D66" i="3"/>
  <c r="P66" i="3" s="1"/>
  <c r="B66" i="3" s="1"/>
  <c r="G65" i="1" s="1"/>
  <c r="D67" i="3"/>
  <c r="D68" i="3"/>
  <c r="D69" i="3"/>
  <c r="D70" i="3"/>
  <c r="D71" i="3"/>
  <c r="D72" i="3"/>
  <c r="D73" i="3"/>
  <c r="P73" i="3" s="1"/>
  <c r="B73" i="3" s="1"/>
  <c r="G72" i="1" s="1"/>
  <c r="D74" i="3"/>
  <c r="D75" i="3"/>
  <c r="D76" i="3"/>
  <c r="D77" i="3"/>
  <c r="D78" i="3"/>
  <c r="D79" i="3"/>
  <c r="D80" i="3"/>
  <c r="D81" i="3"/>
  <c r="P81" i="3" s="1"/>
  <c r="B81" i="3" s="1"/>
  <c r="G80" i="1" s="1"/>
  <c r="D82" i="3"/>
  <c r="P82" i="3" s="1"/>
  <c r="B82" i="3" s="1"/>
  <c r="G81" i="1" s="1"/>
  <c r="D83" i="3"/>
  <c r="D84" i="3"/>
  <c r="D85" i="3"/>
  <c r="D86" i="3"/>
  <c r="P86" i="3" s="1"/>
  <c r="B86" i="3" s="1"/>
  <c r="G85" i="1" s="1"/>
  <c r="D87" i="3"/>
  <c r="D88" i="3"/>
  <c r="D89" i="3"/>
  <c r="D90" i="3"/>
  <c r="D91" i="3"/>
  <c r="D92" i="3"/>
  <c r="D93" i="3"/>
  <c r="D94" i="3"/>
  <c r="P94" i="3" s="1"/>
  <c r="B94" i="3" s="1"/>
  <c r="G93" i="1" s="1"/>
  <c r="D95" i="3"/>
  <c r="D96" i="3"/>
  <c r="D97" i="3"/>
  <c r="D98" i="3"/>
  <c r="D99" i="3"/>
  <c r="D100" i="3"/>
  <c r="D101" i="3"/>
  <c r="D102" i="3"/>
  <c r="P102" i="3" s="1"/>
  <c r="B102" i="3" s="1"/>
  <c r="G101" i="1" s="1"/>
  <c r="D103" i="3"/>
  <c r="D104" i="3"/>
  <c r="D105" i="3"/>
  <c r="D106" i="3"/>
  <c r="D107" i="3"/>
  <c r="D108" i="3"/>
  <c r="D109" i="3"/>
  <c r="P109" i="3" s="1"/>
  <c r="B109" i="3" s="1"/>
  <c r="G108" i="1" s="1"/>
  <c r="D110" i="3"/>
  <c r="P110" i="3" s="1"/>
  <c r="B110" i="3" s="1"/>
  <c r="G109" i="1" s="1"/>
  <c r="D111" i="3"/>
  <c r="D112" i="3"/>
  <c r="D113" i="3"/>
  <c r="D114" i="3"/>
  <c r="P114" i="3" s="1"/>
  <c r="B114" i="3" s="1"/>
  <c r="G113" i="1" s="1"/>
  <c r="D115" i="3"/>
  <c r="D116" i="3"/>
  <c r="D117" i="3"/>
  <c r="D118" i="3"/>
  <c r="P118" i="3" s="1"/>
  <c r="B118" i="3" s="1"/>
  <c r="G117" i="1" s="1"/>
  <c r="D119" i="3"/>
  <c r="D120" i="3"/>
  <c r="D121" i="3"/>
  <c r="D122" i="3"/>
  <c r="D123" i="3"/>
  <c r="D124" i="3"/>
  <c r="D125" i="3"/>
  <c r="D126" i="3"/>
  <c r="D127" i="3"/>
  <c r="D128" i="3"/>
  <c r="D129" i="3"/>
  <c r="P129" i="3" s="1"/>
  <c r="B129" i="3" s="1"/>
  <c r="G128" i="1" s="1"/>
  <c r="D130" i="3"/>
  <c r="P130" i="3" s="1"/>
  <c r="B130" i="3" s="1"/>
  <c r="G129" i="1" s="1"/>
  <c r="D131" i="3"/>
  <c r="D132" i="3"/>
  <c r="K4" i="6"/>
  <c r="L4" i="6" s="1"/>
  <c r="B4" i="6" s="1"/>
  <c r="J3" i="1" s="1"/>
  <c r="K5" i="6"/>
  <c r="L5" i="6" s="1"/>
  <c r="B5" i="6" s="1"/>
  <c r="J4" i="1" s="1"/>
  <c r="K6" i="6"/>
  <c r="K7" i="6"/>
  <c r="K8" i="6"/>
  <c r="L8" i="6" s="1"/>
  <c r="B8" i="6" s="1"/>
  <c r="J7" i="1" s="1"/>
  <c r="K9" i="6"/>
  <c r="L9" i="6" s="1"/>
  <c r="B9" i="6" s="1"/>
  <c r="J8" i="1" s="1"/>
  <c r="K10" i="6"/>
  <c r="K11" i="6"/>
  <c r="K12" i="6"/>
  <c r="L12" i="6" s="1"/>
  <c r="B12" i="6" s="1"/>
  <c r="J11" i="1" s="1"/>
  <c r="K13" i="6"/>
  <c r="L13" i="6" s="1"/>
  <c r="B13" i="6" s="1"/>
  <c r="J12" i="1" s="1"/>
  <c r="K14" i="6"/>
  <c r="K15" i="6"/>
  <c r="K16" i="6"/>
  <c r="L16" i="6" s="1"/>
  <c r="B16" i="6" s="1"/>
  <c r="J15" i="1" s="1"/>
  <c r="K17" i="6"/>
  <c r="L17" i="6" s="1"/>
  <c r="B17" i="6" s="1"/>
  <c r="J16" i="1" s="1"/>
  <c r="K18" i="6"/>
  <c r="K19" i="6"/>
  <c r="K20" i="6"/>
  <c r="L20" i="6" s="1"/>
  <c r="B20" i="6" s="1"/>
  <c r="J19" i="1" s="1"/>
  <c r="K21" i="6"/>
  <c r="L21" i="6" s="1"/>
  <c r="B21" i="6" s="1"/>
  <c r="J20" i="1" s="1"/>
  <c r="K22" i="6"/>
  <c r="K23" i="6"/>
  <c r="K24" i="6"/>
  <c r="L24" i="6" s="1"/>
  <c r="B24" i="6" s="1"/>
  <c r="J23" i="1" s="1"/>
  <c r="K25" i="6"/>
  <c r="L25" i="6" s="1"/>
  <c r="B25" i="6" s="1"/>
  <c r="J24" i="1" s="1"/>
  <c r="K26" i="6"/>
  <c r="K27" i="6"/>
  <c r="K28" i="6"/>
  <c r="L28" i="6" s="1"/>
  <c r="B28" i="6" s="1"/>
  <c r="J27" i="1" s="1"/>
  <c r="K29" i="6"/>
  <c r="L29" i="6" s="1"/>
  <c r="B29" i="6" s="1"/>
  <c r="J28" i="1" s="1"/>
  <c r="K30" i="6"/>
  <c r="K31" i="6"/>
  <c r="K32" i="6"/>
  <c r="L32" i="6" s="1"/>
  <c r="B32" i="6" s="1"/>
  <c r="J31" i="1" s="1"/>
  <c r="K33" i="6"/>
  <c r="L33" i="6" s="1"/>
  <c r="B33" i="6" s="1"/>
  <c r="J32" i="1" s="1"/>
  <c r="K34" i="6"/>
  <c r="K35" i="6"/>
  <c r="K36" i="6"/>
  <c r="L36" i="6" s="1"/>
  <c r="B36" i="6" s="1"/>
  <c r="J35" i="1" s="1"/>
  <c r="K37" i="6"/>
  <c r="L37" i="6" s="1"/>
  <c r="B37" i="6" s="1"/>
  <c r="J36" i="1" s="1"/>
  <c r="K38" i="6"/>
  <c r="K39" i="6"/>
  <c r="K40" i="6"/>
  <c r="L40" i="6" s="1"/>
  <c r="B40" i="6" s="1"/>
  <c r="J39" i="1" s="1"/>
  <c r="K41" i="6"/>
  <c r="L41" i="6" s="1"/>
  <c r="B41" i="6" s="1"/>
  <c r="J40" i="1" s="1"/>
  <c r="K42" i="6"/>
  <c r="K43" i="6"/>
  <c r="K44" i="6"/>
  <c r="L44" i="6" s="1"/>
  <c r="B44" i="6" s="1"/>
  <c r="J43" i="1" s="1"/>
  <c r="K45" i="6"/>
  <c r="L45" i="6" s="1"/>
  <c r="B45" i="6" s="1"/>
  <c r="J44" i="1" s="1"/>
  <c r="K46" i="6"/>
  <c r="K47" i="6"/>
  <c r="K48" i="6"/>
  <c r="L48" i="6" s="1"/>
  <c r="K49" i="6"/>
  <c r="L49" i="6" s="1"/>
  <c r="B49" i="6" s="1"/>
  <c r="J48" i="1" s="1"/>
  <c r="K50" i="6"/>
  <c r="K51" i="6"/>
  <c r="K52" i="6"/>
  <c r="L52" i="6" s="1"/>
  <c r="B52" i="6" s="1"/>
  <c r="J51" i="1" s="1"/>
  <c r="K53" i="6"/>
  <c r="L53" i="6" s="1"/>
  <c r="B53" i="6" s="1"/>
  <c r="J52" i="1" s="1"/>
  <c r="K54" i="6"/>
  <c r="K55" i="6"/>
  <c r="K56" i="6"/>
  <c r="L56" i="6" s="1"/>
  <c r="B56" i="6" s="1"/>
  <c r="J55" i="1" s="1"/>
  <c r="K57" i="6"/>
  <c r="L57" i="6" s="1"/>
  <c r="B57" i="6" s="1"/>
  <c r="J56" i="1" s="1"/>
  <c r="K58" i="6"/>
  <c r="K59" i="6"/>
  <c r="K60" i="6"/>
  <c r="L60" i="6" s="1"/>
  <c r="B60" i="6" s="1"/>
  <c r="J59" i="1" s="1"/>
  <c r="K61" i="6"/>
  <c r="L61" i="6" s="1"/>
  <c r="B61" i="6" s="1"/>
  <c r="J60" i="1" s="1"/>
  <c r="K62" i="6"/>
  <c r="K63" i="6"/>
  <c r="K64" i="6"/>
  <c r="L64" i="6" s="1"/>
  <c r="B64" i="6" s="1"/>
  <c r="J63" i="1" s="1"/>
  <c r="K65" i="6"/>
  <c r="L65" i="6" s="1"/>
  <c r="B65" i="6" s="1"/>
  <c r="J64" i="1" s="1"/>
  <c r="K66" i="6"/>
  <c r="L66" i="6" s="1"/>
  <c r="B66" i="6" s="1"/>
  <c r="J65" i="1" s="1"/>
  <c r="K67" i="6"/>
  <c r="K68" i="6"/>
  <c r="L68" i="6" s="1"/>
  <c r="B68" i="6" s="1"/>
  <c r="J67" i="1" s="1"/>
  <c r="K69" i="6"/>
  <c r="L69" i="6" s="1"/>
  <c r="B69" i="6" s="1"/>
  <c r="J68" i="1" s="1"/>
  <c r="K70" i="6"/>
  <c r="L70" i="6" s="1"/>
  <c r="B70" i="6" s="1"/>
  <c r="J69" i="1" s="1"/>
  <c r="K71" i="6"/>
  <c r="K72" i="6"/>
  <c r="L72" i="6" s="1"/>
  <c r="B72" i="6" s="1"/>
  <c r="J71" i="1" s="1"/>
  <c r="K73" i="6"/>
  <c r="L73" i="6" s="1"/>
  <c r="B73" i="6" s="1"/>
  <c r="J72" i="1" s="1"/>
  <c r="K74" i="6"/>
  <c r="L74" i="6" s="1"/>
  <c r="B74" i="6" s="1"/>
  <c r="J73" i="1" s="1"/>
  <c r="K75" i="6"/>
  <c r="K76" i="6"/>
  <c r="L76" i="6" s="1"/>
  <c r="B76" i="6" s="1"/>
  <c r="J75" i="1" s="1"/>
  <c r="K77" i="6"/>
  <c r="L77" i="6" s="1"/>
  <c r="B77" i="6" s="1"/>
  <c r="J76" i="1" s="1"/>
  <c r="K78" i="6"/>
  <c r="L78" i="6" s="1"/>
  <c r="B78" i="6" s="1"/>
  <c r="J77" i="1" s="1"/>
  <c r="K79" i="6"/>
  <c r="K80" i="6"/>
  <c r="L80" i="6" s="1"/>
  <c r="B80" i="6" s="1"/>
  <c r="J79" i="1" s="1"/>
  <c r="K81" i="6"/>
  <c r="L81" i="6" s="1"/>
  <c r="B81" i="6" s="1"/>
  <c r="J80" i="1" s="1"/>
  <c r="K82" i="6"/>
  <c r="L82" i="6" s="1"/>
  <c r="B82" i="6" s="1"/>
  <c r="J81" i="1" s="1"/>
  <c r="K83" i="6"/>
  <c r="K84" i="6"/>
  <c r="L84" i="6" s="1"/>
  <c r="B84" i="6" s="1"/>
  <c r="J83" i="1" s="1"/>
  <c r="K85" i="6"/>
  <c r="L85" i="6" s="1"/>
  <c r="B85" i="6" s="1"/>
  <c r="J84" i="1" s="1"/>
  <c r="K86" i="6"/>
  <c r="L86" i="6" s="1"/>
  <c r="B86" i="6" s="1"/>
  <c r="J85" i="1" s="1"/>
  <c r="K87" i="6"/>
  <c r="K88" i="6"/>
  <c r="L88" i="6" s="1"/>
  <c r="B88" i="6" s="1"/>
  <c r="J87" i="1" s="1"/>
  <c r="K89" i="6"/>
  <c r="L89" i="6" s="1"/>
  <c r="B89" i="6" s="1"/>
  <c r="J88" i="1" s="1"/>
  <c r="K90" i="6"/>
  <c r="L90" i="6" s="1"/>
  <c r="B90" i="6" s="1"/>
  <c r="J89" i="1" s="1"/>
  <c r="K91" i="6"/>
  <c r="K92" i="6"/>
  <c r="L92" i="6" s="1"/>
  <c r="B92" i="6" s="1"/>
  <c r="J91" i="1" s="1"/>
  <c r="K93" i="6"/>
  <c r="L93" i="6" s="1"/>
  <c r="B93" i="6" s="1"/>
  <c r="J92" i="1" s="1"/>
  <c r="K94" i="6"/>
  <c r="L94" i="6" s="1"/>
  <c r="B94" i="6" s="1"/>
  <c r="J93" i="1" s="1"/>
  <c r="K95" i="6"/>
  <c r="K96" i="6"/>
  <c r="L96" i="6" s="1"/>
  <c r="B96" i="6" s="1"/>
  <c r="J95" i="1" s="1"/>
  <c r="K97" i="6"/>
  <c r="L97" i="6" s="1"/>
  <c r="B97" i="6" s="1"/>
  <c r="J96" i="1" s="1"/>
  <c r="K98" i="6"/>
  <c r="L98" i="6" s="1"/>
  <c r="B98" i="6" s="1"/>
  <c r="J97" i="1" s="1"/>
  <c r="K99" i="6"/>
  <c r="K100" i="6"/>
  <c r="L100" i="6" s="1"/>
  <c r="B100" i="6" s="1"/>
  <c r="J99" i="1" s="1"/>
  <c r="K101" i="6"/>
  <c r="L101" i="6" s="1"/>
  <c r="B101" i="6" s="1"/>
  <c r="J100" i="1" s="1"/>
  <c r="K102" i="6"/>
  <c r="L102" i="6" s="1"/>
  <c r="B102" i="6" s="1"/>
  <c r="J101" i="1" s="1"/>
  <c r="K103" i="6"/>
  <c r="K104" i="6"/>
  <c r="L104" i="6" s="1"/>
  <c r="B104" i="6" s="1"/>
  <c r="J103" i="1" s="1"/>
  <c r="K105" i="6"/>
  <c r="L105" i="6" s="1"/>
  <c r="B105" i="6" s="1"/>
  <c r="J104" i="1" s="1"/>
  <c r="K106" i="6"/>
  <c r="L106" i="6" s="1"/>
  <c r="B106" i="6" s="1"/>
  <c r="J105" i="1" s="1"/>
  <c r="K107" i="6"/>
  <c r="K108" i="6"/>
  <c r="L108" i="6" s="1"/>
  <c r="B108" i="6" s="1"/>
  <c r="J107" i="1" s="1"/>
  <c r="K109" i="6"/>
  <c r="L109" i="6" s="1"/>
  <c r="B109" i="6" s="1"/>
  <c r="J108" i="1" s="1"/>
  <c r="K110" i="6"/>
  <c r="L110" i="6" s="1"/>
  <c r="B110" i="6" s="1"/>
  <c r="J109" i="1" s="1"/>
  <c r="K111" i="6"/>
  <c r="K112" i="6"/>
  <c r="L112" i="6" s="1"/>
  <c r="B112" i="6" s="1"/>
  <c r="J111" i="1" s="1"/>
  <c r="K113" i="6"/>
  <c r="L113" i="6" s="1"/>
  <c r="B113" i="6" s="1"/>
  <c r="J112" i="1" s="1"/>
  <c r="K114" i="6"/>
  <c r="L114" i="6" s="1"/>
  <c r="B114" i="6" s="1"/>
  <c r="J113" i="1" s="1"/>
  <c r="K115" i="6"/>
  <c r="K116" i="6"/>
  <c r="L116" i="6" s="1"/>
  <c r="B116" i="6" s="1"/>
  <c r="J115" i="1" s="1"/>
  <c r="K117" i="6"/>
  <c r="L117" i="6" s="1"/>
  <c r="B117" i="6" s="1"/>
  <c r="J116" i="1" s="1"/>
  <c r="K118" i="6"/>
  <c r="L118" i="6" s="1"/>
  <c r="B118" i="6" s="1"/>
  <c r="J117" i="1" s="1"/>
  <c r="K119" i="6"/>
  <c r="K120" i="6"/>
  <c r="L120" i="6" s="1"/>
  <c r="B120" i="6" s="1"/>
  <c r="J119" i="1" s="1"/>
  <c r="K121" i="6"/>
  <c r="L121" i="6" s="1"/>
  <c r="B121" i="6" s="1"/>
  <c r="J120" i="1" s="1"/>
  <c r="K122" i="6"/>
  <c r="L122" i="6" s="1"/>
  <c r="B122" i="6" s="1"/>
  <c r="J121" i="1" s="1"/>
  <c r="K123" i="6"/>
  <c r="K124" i="6"/>
  <c r="L124" i="6" s="1"/>
  <c r="B124" i="6" s="1"/>
  <c r="J123" i="1" s="1"/>
  <c r="K125" i="6"/>
  <c r="L125" i="6" s="1"/>
  <c r="B125" i="6" s="1"/>
  <c r="J124" i="1" s="1"/>
  <c r="K126" i="6"/>
  <c r="L126" i="6" s="1"/>
  <c r="B126" i="6" s="1"/>
  <c r="J125" i="1" s="1"/>
  <c r="K127" i="6"/>
  <c r="K128" i="6"/>
  <c r="L128" i="6" s="1"/>
  <c r="B128" i="6" s="1"/>
  <c r="J127" i="1" s="1"/>
  <c r="K129" i="6"/>
  <c r="L129" i="6" s="1"/>
  <c r="B129" i="6" s="1"/>
  <c r="J128" i="1" s="1"/>
  <c r="K130" i="6"/>
  <c r="L130" i="6" s="1"/>
  <c r="B130" i="6" s="1"/>
  <c r="J129" i="1" s="1"/>
  <c r="K131" i="6"/>
  <c r="K132" i="6"/>
  <c r="L132" i="6" s="1"/>
  <c r="B132" i="6" s="1"/>
  <c r="J131" i="1" s="1"/>
  <c r="K3" i="6"/>
  <c r="L3" i="6" s="1"/>
  <c r="B3" i="6" s="1"/>
  <c r="J2" i="1" s="1"/>
  <c r="I3" i="3"/>
  <c r="P3" i="3" l="1"/>
  <c r="B3" i="3" s="1"/>
  <c r="G2" i="1" s="1"/>
  <c r="P131" i="3"/>
  <c r="B131" i="3" s="1"/>
  <c r="G130" i="1" s="1"/>
  <c r="P127" i="3"/>
  <c r="B127" i="3" s="1"/>
  <c r="G126" i="1" s="1"/>
  <c r="P119" i="3"/>
  <c r="B119" i="3" s="1"/>
  <c r="G118" i="1" s="1"/>
  <c r="P111" i="3"/>
  <c r="B111" i="3" s="1"/>
  <c r="G110" i="1" s="1"/>
  <c r="P103" i="3"/>
  <c r="B103" i="3" s="1"/>
  <c r="G102" i="1" s="1"/>
  <c r="P95" i="3"/>
  <c r="B95" i="3" s="1"/>
  <c r="G94" i="1" s="1"/>
  <c r="P91" i="3"/>
  <c r="B91" i="3" s="1"/>
  <c r="G90" i="1" s="1"/>
  <c r="P83" i="3"/>
  <c r="B83" i="3" s="1"/>
  <c r="G82" i="1" s="1"/>
  <c r="P79" i="3"/>
  <c r="B79" i="3" s="1"/>
  <c r="G78" i="1" s="1"/>
  <c r="P75" i="3"/>
  <c r="B75" i="3" s="1"/>
  <c r="G74" i="1" s="1"/>
  <c r="P67" i="3"/>
  <c r="B67" i="3" s="1"/>
  <c r="G66" i="1" s="1"/>
  <c r="P63" i="3"/>
  <c r="B63" i="3" s="1"/>
  <c r="G62" i="1" s="1"/>
  <c r="P55" i="3"/>
  <c r="B55" i="3" s="1"/>
  <c r="G54" i="1" s="1"/>
  <c r="P47" i="3"/>
  <c r="B47" i="3" s="1"/>
  <c r="G46" i="1" s="1"/>
  <c r="P39" i="3"/>
  <c r="B39" i="3" s="1"/>
  <c r="G38" i="1" s="1"/>
  <c r="P31" i="3"/>
  <c r="B31" i="3" s="1"/>
  <c r="G30" i="1" s="1"/>
  <c r="P27" i="3"/>
  <c r="B27" i="3" s="1"/>
  <c r="G26" i="1" s="1"/>
  <c r="P19" i="3"/>
  <c r="B19" i="3" s="1"/>
  <c r="G18" i="1" s="1"/>
  <c r="P15" i="3"/>
  <c r="B15" i="3" s="1"/>
  <c r="G14" i="1" s="1"/>
  <c r="P11" i="3"/>
  <c r="B11" i="3" s="1"/>
  <c r="G10" i="1" s="1"/>
  <c r="P126" i="3"/>
  <c r="B126" i="3" s="1"/>
  <c r="G125" i="1" s="1"/>
  <c r="P98" i="3"/>
  <c r="B98" i="3" s="1"/>
  <c r="G97" i="1" s="1"/>
  <c r="P70" i="3"/>
  <c r="B70" i="3" s="1"/>
  <c r="G69" i="1" s="1"/>
  <c r="P62" i="3"/>
  <c r="B62" i="3" s="1"/>
  <c r="G61" i="1" s="1"/>
  <c r="P34" i="3"/>
  <c r="B34" i="3" s="1"/>
  <c r="G33" i="1" s="1"/>
  <c r="P6" i="3"/>
  <c r="B6" i="3" s="1"/>
  <c r="G5" i="1" s="1"/>
  <c r="L131" i="6"/>
  <c r="B131" i="6" s="1"/>
  <c r="J130" i="1" s="1"/>
  <c r="L123" i="6"/>
  <c r="B123" i="6" s="1"/>
  <c r="J122" i="1" s="1"/>
  <c r="L115" i="6"/>
  <c r="B115" i="6" s="1"/>
  <c r="J114" i="1" s="1"/>
  <c r="L107" i="6"/>
  <c r="B107" i="6" s="1"/>
  <c r="J106" i="1" s="1"/>
  <c r="L99" i="6"/>
  <c r="B99" i="6" s="1"/>
  <c r="J98" i="1" s="1"/>
  <c r="L91" i="6"/>
  <c r="B91" i="6" s="1"/>
  <c r="J90" i="1" s="1"/>
  <c r="L83" i="6"/>
  <c r="B83" i="6" s="1"/>
  <c r="J82" i="1" s="1"/>
  <c r="L75" i="6"/>
  <c r="B75" i="6" s="1"/>
  <c r="J74" i="1" s="1"/>
  <c r="L67" i="6"/>
  <c r="B67" i="6" s="1"/>
  <c r="J66" i="1" s="1"/>
  <c r="L59" i="6"/>
  <c r="B59" i="6" s="1"/>
  <c r="J58" i="1" s="1"/>
  <c r="L51" i="6"/>
  <c r="B51" i="6" s="1"/>
  <c r="J50" i="1" s="1"/>
  <c r="L43" i="6"/>
  <c r="B43" i="6" s="1"/>
  <c r="J42" i="1" s="1"/>
  <c r="L35" i="6"/>
  <c r="B35" i="6" s="1"/>
  <c r="J34" i="1" s="1"/>
  <c r="L27" i="6"/>
  <c r="B27" i="6" s="1"/>
  <c r="J26" i="1" s="1"/>
  <c r="L19" i="6"/>
  <c r="B19" i="6" s="1"/>
  <c r="J18" i="1" s="1"/>
  <c r="L11" i="6"/>
  <c r="B11" i="6" s="1"/>
  <c r="J10" i="1" s="1"/>
  <c r="P122" i="3"/>
  <c r="B122" i="3" s="1"/>
  <c r="G121" i="1" s="1"/>
  <c r="P106" i="3"/>
  <c r="B106" i="3" s="1"/>
  <c r="G105" i="1" s="1"/>
  <c r="P90" i="3"/>
  <c r="B90" i="3" s="1"/>
  <c r="G89" i="1" s="1"/>
  <c r="P74" i="3"/>
  <c r="B74" i="3" s="1"/>
  <c r="G73" i="1" s="1"/>
  <c r="P58" i="3"/>
  <c r="B58" i="3" s="1"/>
  <c r="G57" i="1" s="1"/>
  <c r="P42" i="3"/>
  <c r="B42" i="3" s="1"/>
  <c r="G41" i="1" s="1"/>
  <c r="P26" i="3"/>
  <c r="B26" i="3" s="1"/>
  <c r="G25" i="1" s="1"/>
  <c r="P10" i="3"/>
  <c r="B10" i="3" s="1"/>
  <c r="G9" i="1" s="1"/>
  <c r="L62" i="6"/>
  <c r="B62" i="6" s="1"/>
  <c r="J61" i="1" s="1"/>
  <c r="L58" i="6"/>
  <c r="B58" i="6" s="1"/>
  <c r="J57" i="1" s="1"/>
  <c r="L54" i="6"/>
  <c r="B54" i="6" s="1"/>
  <c r="J53" i="1" s="1"/>
  <c r="L50" i="6"/>
  <c r="B50" i="6" s="1"/>
  <c r="J49" i="1" s="1"/>
  <c r="L46" i="6"/>
  <c r="B46" i="6" s="1"/>
  <c r="J45" i="1" s="1"/>
  <c r="L42" i="6"/>
  <c r="B42" i="6" s="1"/>
  <c r="J41" i="1" s="1"/>
  <c r="L38" i="6"/>
  <c r="B38" i="6" s="1"/>
  <c r="J37" i="1" s="1"/>
  <c r="L34" i="6"/>
  <c r="B34" i="6" s="1"/>
  <c r="J33" i="1" s="1"/>
  <c r="L30" i="6"/>
  <c r="B30" i="6" s="1"/>
  <c r="J29" i="1" s="1"/>
  <c r="L26" i="6"/>
  <c r="B26" i="6" s="1"/>
  <c r="J25" i="1" s="1"/>
  <c r="L22" i="6"/>
  <c r="B22" i="6" s="1"/>
  <c r="J21" i="1" s="1"/>
  <c r="L18" i="6"/>
  <c r="B18" i="6" s="1"/>
  <c r="J17" i="1" s="1"/>
  <c r="L14" i="6"/>
  <c r="B14" i="6" s="1"/>
  <c r="J13" i="1" s="1"/>
  <c r="L10" i="6"/>
  <c r="B10" i="6" s="1"/>
  <c r="J9" i="1" s="1"/>
  <c r="L6" i="6"/>
  <c r="B6" i="6" s="1"/>
  <c r="J5" i="1" s="1"/>
  <c r="P117" i="3"/>
  <c r="B117" i="3" s="1"/>
  <c r="G116" i="1" s="1"/>
  <c r="P101" i="3"/>
  <c r="B101" i="3" s="1"/>
  <c r="G100" i="1" s="1"/>
  <c r="P85" i="3"/>
  <c r="B85" i="3" s="1"/>
  <c r="G84" i="1" s="1"/>
  <c r="P69" i="3"/>
  <c r="B69" i="3" s="1"/>
  <c r="G68" i="1" s="1"/>
  <c r="P53" i="3"/>
  <c r="B53" i="3" s="1"/>
  <c r="G52" i="1" s="1"/>
  <c r="P37" i="3"/>
  <c r="B37" i="3" s="1"/>
  <c r="G36" i="1" s="1"/>
  <c r="P21" i="3"/>
  <c r="B21" i="3" s="1"/>
  <c r="G20" i="1" s="1"/>
  <c r="P5" i="3"/>
  <c r="B5" i="3" s="1"/>
  <c r="G4" i="1" s="1"/>
  <c r="L119" i="6"/>
  <c r="B119" i="6" s="1"/>
  <c r="J118" i="1" s="1"/>
  <c r="L111" i="6"/>
  <c r="B111" i="6" s="1"/>
  <c r="J110" i="1" s="1"/>
  <c r="L87" i="6"/>
  <c r="B87" i="6" s="1"/>
  <c r="J86" i="1" s="1"/>
  <c r="L79" i="6"/>
  <c r="B79" i="6" s="1"/>
  <c r="J78" i="1" s="1"/>
  <c r="L55" i="6"/>
  <c r="B55" i="6" s="1"/>
  <c r="J54" i="1" s="1"/>
  <c r="L47" i="6"/>
  <c r="B47" i="6" s="1"/>
  <c r="J46" i="1" s="1"/>
  <c r="L23" i="6"/>
  <c r="B23" i="6" s="1"/>
  <c r="J22" i="1" s="1"/>
  <c r="L15" i="6"/>
  <c r="B15" i="6" s="1"/>
  <c r="J14" i="1" s="1"/>
  <c r="M123" i="8"/>
  <c r="B123" i="8" s="1"/>
  <c r="L122" i="1" s="1"/>
  <c r="M115" i="8"/>
  <c r="B115" i="8" s="1"/>
  <c r="M107" i="8"/>
  <c r="B107" i="8" s="1"/>
  <c r="M91" i="8"/>
  <c r="B91" i="8" s="1"/>
  <c r="L90" i="1" s="1"/>
  <c r="M83" i="8"/>
  <c r="B83" i="8" s="1"/>
  <c r="L82" i="1" s="1"/>
  <c r="M75" i="8"/>
  <c r="B75" i="8" s="1"/>
  <c r="M59" i="8"/>
  <c r="B59" i="8" s="1"/>
  <c r="M51" i="8"/>
  <c r="B51" i="8" s="1"/>
  <c r="M43" i="8"/>
  <c r="B43" i="8" s="1"/>
  <c r="M27" i="8"/>
  <c r="B27" i="8" s="1"/>
  <c r="M19" i="8"/>
  <c r="B19" i="8" s="1"/>
  <c r="M11" i="8"/>
  <c r="B11" i="8" s="1"/>
  <c r="M130" i="8"/>
  <c r="B130" i="8" s="1"/>
  <c r="M126" i="8"/>
  <c r="B126" i="8" s="1"/>
  <c r="M122" i="8"/>
  <c r="B122" i="8" s="1"/>
  <c r="M118" i="8"/>
  <c r="B118" i="8" s="1"/>
  <c r="L117" i="1" s="1"/>
  <c r="M114" i="8"/>
  <c r="B114" i="8" s="1"/>
  <c r="L113" i="1" s="1"/>
  <c r="M110" i="8"/>
  <c r="B110" i="8" s="1"/>
  <c r="M106" i="8"/>
  <c r="B106" i="8" s="1"/>
  <c r="M102" i="8"/>
  <c r="B102" i="8" s="1"/>
  <c r="M98" i="8"/>
  <c r="B98" i="8" s="1"/>
  <c r="M94" i="8"/>
  <c r="B94" i="8" s="1"/>
  <c r="M90" i="8"/>
  <c r="B90" i="8" s="1"/>
  <c r="M86" i="8"/>
  <c r="B86" i="8" s="1"/>
  <c r="M82" i="8"/>
  <c r="B82" i="8" s="1"/>
  <c r="L81" i="1" s="1"/>
  <c r="M78" i="8"/>
  <c r="B78" i="8" s="1"/>
  <c r="M74" i="8"/>
  <c r="B74" i="8" s="1"/>
  <c r="M70" i="8"/>
  <c r="B70" i="8" s="1"/>
  <c r="L69" i="1" s="1"/>
  <c r="M66" i="8"/>
  <c r="B66" i="8" s="1"/>
  <c r="M62" i="8"/>
  <c r="B62" i="8" s="1"/>
  <c r="M58" i="8"/>
  <c r="B58" i="8" s="1"/>
  <c r="M54" i="8"/>
  <c r="B54" i="8" s="1"/>
  <c r="M50" i="8"/>
  <c r="B50" i="8" s="1"/>
  <c r="L49" i="1" s="1"/>
  <c r="M46" i="8"/>
  <c r="B46" i="8" s="1"/>
  <c r="M42" i="8"/>
  <c r="B42" i="8" s="1"/>
  <c r="M38" i="8"/>
  <c r="B38" i="8" s="1"/>
  <c r="L37" i="1" s="1"/>
  <c r="M34" i="8"/>
  <c r="B34" i="8" s="1"/>
  <c r="M30" i="8"/>
  <c r="B30" i="8" s="1"/>
  <c r="M129" i="8"/>
  <c r="B129" i="8" s="1"/>
  <c r="M125" i="8"/>
  <c r="B125" i="8" s="1"/>
  <c r="L124" i="1" s="1"/>
  <c r="M121" i="8"/>
  <c r="B121" i="8" s="1"/>
  <c r="L120" i="1" s="1"/>
  <c r="M117" i="8"/>
  <c r="B117" i="8" s="1"/>
  <c r="M113" i="8"/>
  <c r="B113" i="8" s="1"/>
  <c r="M109" i="8"/>
  <c r="B109" i="8" s="1"/>
  <c r="M105" i="8"/>
  <c r="B105" i="8" s="1"/>
  <c r="M101" i="8"/>
  <c r="B101" i="8" s="1"/>
  <c r="M97" i="8"/>
  <c r="B97" i="8" s="1"/>
  <c r="M93" i="8"/>
  <c r="B93" i="8" s="1"/>
  <c r="L92" i="1" s="1"/>
  <c r="M89" i="8"/>
  <c r="B89" i="8" s="1"/>
  <c r="L88" i="1" s="1"/>
  <c r="M85" i="8"/>
  <c r="B85" i="8" s="1"/>
  <c r="M81" i="8"/>
  <c r="B81" i="8" s="1"/>
  <c r="M77" i="8"/>
  <c r="B77" i="8" s="1"/>
  <c r="L76" i="1" s="1"/>
  <c r="M73" i="8"/>
  <c r="B73" i="8" s="1"/>
  <c r="M69" i="8"/>
  <c r="B69" i="8" s="1"/>
  <c r="M65" i="8"/>
  <c r="B65" i="8" s="1"/>
  <c r="M61" i="8"/>
  <c r="B61" i="8" s="1"/>
  <c r="M57" i="8"/>
  <c r="B57" i="8" s="1"/>
  <c r="L56" i="1" s="1"/>
  <c r="M53" i="8"/>
  <c r="B53" i="8" s="1"/>
  <c r="M49" i="8"/>
  <c r="B49" i="8" s="1"/>
  <c r="M45" i="8"/>
  <c r="B45" i="8" s="1"/>
  <c r="L44" i="1" s="1"/>
  <c r="M41" i="8"/>
  <c r="B41" i="8" s="1"/>
  <c r="M37" i="8"/>
  <c r="B37" i="8" s="1"/>
  <c r="M33" i="8"/>
  <c r="B33" i="8" s="1"/>
  <c r="M29" i="8"/>
  <c r="B29" i="8" s="1"/>
  <c r="M25" i="8"/>
  <c r="B25" i="8" s="1"/>
  <c r="L24" i="1" s="1"/>
  <c r="M21" i="8"/>
  <c r="B21" i="8" s="1"/>
  <c r="M17" i="8"/>
  <c r="B17" i="8" s="1"/>
  <c r="M13" i="8"/>
  <c r="B13" i="8" s="1"/>
  <c r="L12" i="1" s="1"/>
  <c r="M9" i="8"/>
  <c r="B9" i="8" s="1"/>
  <c r="M5" i="8"/>
  <c r="B5" i="8" s="1"/>
  <c r="M128" i="8"/>
  <c r="B128" i="8" s="1"/>
  <c r="M124" i="8"/>
  <c r="B124" i="8" s="1"/>
  <c r="L123" i="1" s="1"/>
  <c r="M120" i="8"/>
  <c r="B120" i="8" s="1"/>
  <c r="L119" i="1" s="1"/>
  <c r="M116" i="8"/>
  <c r="B116" i="8" s="1"/>
  <c r="M112" i="8"/>
  <c r="B112" i="8" s="1"/>
  <c r="M108" i="8"/>
  <c r="B108" i="8" s="1"/>
  <c r="M104" i="8"/>
  <c r="B104" i="8" s="1"/>
  <c r="L103" i="1" s="1"/>
  <c r="M100" i="8"/>
  <c r="B100" i="8" s="1"/>
  <c r="M96" i="8"/>
  <c r="B96" i="8" s="1"/>
  <c r="M92" i="8"/>
  <c r="B92" i="8" s="1"/>
  <c r="L91" i="1" s="1"/>
  <c r="M88" i="8"/>
  <c r="B88" i="8" s="1"/>
  <c r="L87" i="1" s="1"/>
  <c r="M84" i="8"/>
  <c r="B84" i="8" s="1"/>
  <c r="M80" i="8"/>
  <c r="B80" i="8" s="1"/>
  <c r="M76" i="8"/>
  <c r="B76" i="8" s="1"/>
  <c r="M72" i="8"/>
  <c r="B72" i="8" s="1"/>
  <c r="L71" i="1" s="1"/>
  <c r="M68" i="8"/>
  <c r="B68" i="8" s="1"/>
  <c r="M64" i="8"/>
  <c r="B64" i="8" s="1"/>
  <c r="M60" i="8"/>
  <c r="B60" i="8" s="1"/>
  <c r="M56" i="8"/>
  <c r="B56" i="8" s="1"/>
  <c r="L55" i="1" s="1"/>
  <c r="M52" i="8"/>
  <c r="B52" i="8" s="1"/>
  <c r="M48" i="8"/>
  <c r="B48" i="8" s="1"/>
  <c r="M44" i="8"/>
  <c r="B44" i="8" s="1"/>
  <c r="L43" i="1" s="1"/>
  <c r="M40" i="8"/>
  <c r="B40" i="8" s="1"/>
  <c r="L39" i="1" s="1"/>
  <c r="M36" i="8"/>
  <c r="B36" i="8" s="1"/>
  <c r="M32" i="8"/>
  <c r="B32" i="8" s="1"/>
  <c r="M28" i="8"/>
  <c r="B28" i="8" s="1"/>
  <c r="M24" i="8"/>
  <c r="B24" i="8" s="1"/>
  <c r="L23" i="1" s="1"/>
  <c r="M20" i="8"/>
  <c r="B20" i="8" s="1"/>
  <c r="M16" i="8"/>
  <c r="B16" i="8" s="1"/>
  <c r="M12" i="8"/>
  <c r="B12" i="8" s="1"/>
  <c r="L11" i="1" s="1"/>
  <c r="M8" i="8"/>
  <c r="B8" i="8" s="1"/>
  <c r="L7" i="1" s="1"/>
  <c r="M4" i="8"/>
  <c r="B4" i="8" s="1"/>
  <c r="M127" i="8"/>
  <c r="B127" i="8" s="1"/>
  <c r="M119" i="8"/>
  <c r="B119" i="8" s="1"/>
  <c r="M111" i="8"/>
  <c r="B111" i="8" s="1"/>
  <c r="M103" i="8"/>
  <c r="B103" i="8" s="1"/>
  <c r="M95" i="8"/>
  <c r="B95" i="8" s="1"/>
  <c r="M87" i="8"/>
  <c r="B87" i="8" s="1"/>
  <c r="L86" i="1" s="1"/>
  <c r="M79" i="8"/>
  <c r="B79" i="8" s="1"/>
  <c r="L78" i="1" s="1"/>
  <c r="M71" i="8"/>
  <c r="B71" i="8" s="1"/>
  <c r="M63" i="8"/>
  <c r="B63" i="8" s="1"/>
  <c r="M55" i="8"/>
  <c r="B55" i="8" s="1"/>
  <c r="L54" i="1" s="1"/>
  <c r="M47" i="8"/>
  <c r="B47" i="8" s="1"/>
  <c r="L46" i="1" s="1"/>
  <c r="M39" i="8"/>
  <c r="B39" i="8" s="1"/>
  <c r="M31" i="8"/>
  <c r="B31" i="8" s="1"/>
  <c r="M23" i="8"/>
  <c r="B23" i="8" s="1"/>
  <c r="L22" i="1" s="1"/>
  <c r="M15" i="8"/>
  <c r="B15" i="8" s="1"/>
  <c r="L14" i="1" s="1"/>
  <c r="M7" i="8"/>
  <c r="B7" i="8" s="1"/>
  <c r="L125" i="1"/>
  <c r="L93" i="1"/>
  <c r="L53" i="1"/>
  <c r="L116" i="1"/>
  <c r="L108" i="1"/>
  <c r="L100" i="1"/>
  <c r="L84" i="1"/>
  <c r="L68" i="1"/>
  <c r="L60" i="1"/>
  <c r="L52" i="1"/>
  <c r="L36" i="1"/>
  <c r="L28" i="1"/>
  <c r="L20" i="1"/>
  <c r="L4" i="1"/>
  <c r="L101" i="1"/>
  <c r="L45" i="1"/>
  <c r="M132" i="8"/>
  <c r="B132" i="8" s="1"/>
  <c r="L67" i="1"/>
  <c r="L59" i="1"/>
  <c r="L51" i="1"/>
  <c r="L35" i="1"/>
  <c r="L27" i="1"/>
  <c r="L19" i="1"/>
  <c r="L3" i="1"/>
  <c r="L61" i="1"/>
  <c r="L21" i="1"/>
  <c r="L129" i="1"/>
  <c r="L121" i="1"/>
  <c r="L105" i="1"/>
  <c r="L97" i="1"/>
  <c r="L89" i="1"/>
  <c r="L73" i="1"/>
  <c r="L65" i="1"/>
  <c r="L57" i="1"/>
  <c r="L41" i="1"/>
  <c r="L33" i="1"/>
  <c r="L25" i="1"/>
  <c r="L17" i="1"/>
  <c r="L9" i="1"/>
  <c r="L85" i="1"/>
  <c r="L13" i="1"/>
  <c r="L5" i="1"/>
  <c r="L127" i="1"/>
  <c r="L111" i="1"/>
  <c r="L95" i="1"/>
  <c r="L79" i="1"/>
  <c r="L63" i="1"/>
  <c r="L47" i="1"/>
  <c r="L31" i="1"/>
  <c r="L15" i="1"/>
  <c r="L109" i="1"/>
  <c r="L77" i="1"/>
  <c r="L29" i="1"/>
  <c r="L102" i="1"/>
  <c r="L94" i="1"/>
  <c r="L70" i="1"/>
  <c r="L62" i="1"/>
  <c r="L38" i="1"/>
  <c r="L30" i="1"/>
  <c r="L6" i="1"/>
  <c r="O129" i="5"/>
  <c r="O121" i="5"/>
  <c r="O113" i="5"/>
  <c r="O105" i="5"/>
  <c r="O97" i="5"/>
  <c r="O89" i="5"/>
  <c r="O81" i="5"/>
  <c r="O73" i="5"/>
  <c r="B73" i="5" s="1"/>
  <c r="I72" i="1" s="1"/>
  <c r="O65" i="5"/>
  <c r="B65" i="5" s="1"/>
  <c r="I64" i="1" s="1"/>
  <c r="O57" i="5"/>
  <c r="O49" i="5"/>
  <c r="O41" i="5"/>
  <c r="O33" i="5"/>
  <c r="O25" i="5"/>
  <c r="O17" i="5"/>
  <c r="O9" i="5"/>
  <c r="B9" i="5" s="1"/>
  <c r="I8" i="1" s="1"/>
  <c r="O128" i="5"/>
  <c r="O120" i="5"/>
  <c r="O112" i="5"/>
  <c r="O104" i="5"/>
  <c r="O96" i="5"/>
  <c r="O88" i="5"/>
  <c r="O80" i="5"/>
  <c r="O72" i="5"/>
  <c r="O64" i="5"/>
  <c r="B64" i="5" s="1"/>
  <c r="I63" i="1" s="1"/>
  <c r="O56" i="5"/>
  <c r="O48" i="5"/>
  <c r="O40" i="5"/>
  <c r="O32" i="5"/>
  <c r="B32" i="5" s="1"/>
  <c r="I31" i="1" s="1"/>
  <c r="O24" i="5"/>
  <c r="O16" i="5"/>
  <c r="O8" i="5"/>
  <c r="O127" i="5"/>
  <c r="B127" i="5" s="1"/>
  <c r="I126" i="1" s="1"/>
  <c r="O119" i="5"/>
  <c r="O111" i="5"/>
  <c r="O103" i="5"/>
  <c r="O95" i="5"/>
  <c r="B95" i="5" s="1"/>
  <c r="I94" i="1" s="1"/>
  <c r="O87" i="5"/>
  <c r="O79" i="5"/>
  <c r="O71" i="5"/>
  <c r="O63" i="5"/>
  <c r="B63" i="5" s="1"/>
  <c r="I62" i="1" s="1"/>
  <c r="O55" i="5"/>
  <c r="O47" i="5"/>
  <c r="O39" i="5"/>
  <c r="B39" i="5" s="1"/>
  <c r="I38" i="1" s="1"/>
  <c r="O31" i="5"/>
  <c r="B31" i="5" s="1"/>
  <c r="I30" i="1" s="1"/>
  <c r="O23" i="5"/>
  <c r="O15" i="5"/>
  <c r="O7" i="5"/>
  <c r="O3" i="5"/>
  <c r="B3" i="5" s="1"/>
  <c r="I2" i="1" s="1"/>
  <c r="O126" i="5"/>
  <c r="O118" i="5"/>
  <c r="O110" i="5"/>
  <c r="O102" i="5"/>
  <c r="B102" i="5" s="1"/>
  <c r="I101" i="1" s="1"/>
  <c r="O94" i="5"/>
  <c r="O86" i="5"/>
  <c r="O78" i="5"/>
  <c r="O70" i="5"/>
  <c r="B70" i="5" s="1"/>
  <c r="I69" i="1" s="1"/>
  <c r="O62" i="5"/>
  <c r="O54" i="5"/>
  <c r="O46" i="5"/>
  <c r="O38" i="5"/>
  <c r="O30" i="5"/>
  <c r="O22" i="5"/>
  <c r="O14" i="5"/>
  <c r="O6" i="5"/>
  <c r="B6" i="5" s="1"/>
  <c r="I5" i="1" s="1"/>
  <c r="B119" i="5"/>
  <c r="I118" i="1" s="1"/>
  <c r="O125" i="5"/>
  <c r="O117" i="5"/>
  <c r="O109" i="5"/>
  <c r="O101" i="5"/>
  <c r="O93" i="5"/>
  <c r="O85" i="5"/>
  <c r="B85" i="5" s="1"/>
  <c r="I84" i="1" s="1"/>
  <c r="O77" i="5"/>
  <c r="O69" i="5"/>
  <c r="O61" i="5"/>
  <c r="O53" i="5"/>
  <c r="O45" i="5"/>
  <c r="O37" i="5"/>
  <c r="O29" i="5"/>
  <c r="O21" i="5"/>
  <c r="O13" i="5"/>
  <c r="O5" i="5"/>
  <c r="B5" i="5" s="1"/>
  <c r="I4" i="1" s="1"/>
  <c r="O132" i="5"/>
  <c r="B132" i="5" s="1"/>
  <c r="I131" i="1" s="1"/>
  <c r="O124" i="5"/>
  <c r="B124" i="5" s="1"/>
  <c r="I123" i="1" s="1"/>
  <c r="O116" i="5"/>
  <c r="O108" i="5"/>
  <c r="O100" i="5"/>
  <c r="B100" i="5" s="1"/>
  <c r="I99" i="1" s="1"/>
  <c r="O92" i="5"/>
  <c r="B92" i="5" s="1"/>
  <c r="I91" i="1" s="1"/>
  <c r="O84" i="5"/>
  <c r="O76" i="5"/>
  <c r="B76" i="5" s="1"/>
  <c r="I75" i="1" s="1"/>
  <c r="O68" i="5"/>
  <c r="O60" i="5"/>
  <c r="B60" i="5" s="1"/>
  <c r="I59" i="1" s="1"/>
  <c r="O52" i="5"/>
  <c r="O44" i="5"/>
  <c r="B44" i="5" s="1"/>
  <c r="I43" i="1" s="1"/>
  <c r="O36" i="5"/>
  <c r="B36" i="5" s="1"/>
  <c r="I35" i="1" s="1"/>
  <c r="O28" i="5"/>
  <c r="B28" i="5" s="1"/>
  <c r="I27" i="1" s="1"/>
  <c r="O20" i="5"/>
  <c r="O12" i="5"/>
  <c r="O4" i="5"/>
  <c r="B4" i="5" s="1"/>
  <c r="I3" i="1" s="1"/>
  <c r="O131" i="5"/>
  <c r="O123" i="5"/>
  <c r="O115" i="5"/>
  <c r="O107" i="5"/>
  <c r="O99" i="5"/>
  <c r="B99" i="5" s="1"/>
  <c r="I98" i="1" s="1"/>
  <c r="O91" i="5"/>
  <c r="O83" i="5"/>
  <c r="O75" i="5"/>
  <c r="O67" i="5"/>
  <c r="O59" i="5"/>
  <c r="O51" i="5"/>
  <c r="O43" i="5"/>
  <c r="O35" i="5"/>
  <c r="O27" i="5"/>
  <c r="O19" i="5"/>
  <c r="O11" i="5"/>
  <c r="B129" i="5"/>
  <c r="I128" i="1" s="1"/>
  <c r="B81" i="5"/>
  <c r="I80" i="1" s="1"/>
  <c r="B57" i="5"/>
  <c r="I56" i="1" s="1"/>
  <c r="B33" i="5"/>
  <c r="I32" i="1" s="1"/>
  <c r="B25" i="5"/>
  <c r="I24" i="1" s="1"/>
  <c r="B110" i="5"/>
  <c r="I109" i="1" s="1"/>
  <c r="B21" i="5"/>
  <c r="I20" i="1" s="1"/>
  <c r="B126" i="5"/>
  <c r="I125" i="1" s="1"/>
  <c r="B118" i="5"/>
  <c r="I117" i="1" s="1"/>
  <c r="B78" i="5"/>
  <c r="I77" i="1" s="1"/>
  <c r="B62" i="5"/>
  <c r="I61" i="1" s="1"/>
  <c r="B54" i="5"/>
  <c r="I53" i="1" s="1"/>
  <c r="B46" i="5"/>
  <c r="I45" i="1" s="1"/>
  <c r="B30" i="5"/>
  <c r="I29" i="1" s="1"/>
  <c r="B22" i="5"/>
  <c r="I21" i="1" s="1"/>
  <c r="B14" i="5"/>
  <c r="I13" i="1" s="1"/>
  <c r="B47" i="5"/>
  <c r="I46" i="1" s="1"/>
  <c r="B23" i="5"/>
  <c r="I22" i="1" s="1"/>
  <c r="B15" i="5"/>
  <c r="I14" i="1" s="1"/>
  <c r="B7" i="5"/>
  <c r="I6" i="1" s="1"/>
  <c r="B48" i="5"/>
  <c r="I47" i="1" s="1"/>
  <c r="B24" i="5"/>
  <c r="I23" i="1" s="1"/>
  <c r="B79" i="5"/>
  <c r="I78" i="1" s="1"/>
  <c r="B58" i="5"/>
  <c r="I57" i="1" s="1"/>
  <c r="B50" i="5"/>
  <c r="I49" i="1" s="1"/>
  <c r="B42" i="5"/>
  <c r="I41" i="1" s="1"/>
  <c r="B10" i="5"/>
  <c r="I9" i="1" s="1"/>
  <c r="B116" i="5"/>
  <c r="I115" i="1" s="1"/>
  <c r="B108" i="5"/>
  <c r="I107" i="1" s="1"/>
  <c r="B68" i="5"/>
  <c r="I67" i="1" s="1"/>
  <c r="B52" i="5"/>
  <c r="I51" i="1" s="1"/>
  <c r="B12" i="5"/>
  <c r="I11" i="1" s="1"/>
  <c r="L126" i="1"/>
  <c r="L118" i="1"/>
  <c r="L110" i="1"/>
  <c r="L131" i="1"/>
  <c r="L115" i="1"/>
  <c r="L107" i="1"/>
  <c r="L99" i="1"/>
  <c r="L83" i="1"/>
  <c r="L75" i="1"/>
  <c r="L128" i="1"/>
  <c r="L112" i="1"/>
  <c r="L104" i="1"/>
  <c r="L96" i="1"/>
  <c r="L80" i="1"/>
  <c r="L72" i="1"/>
  <c r="L64" i="1"/>
  <c r="L48" i="1"/>
  <c r="L40" i="1"/>
  <c r="L32" i="1"/>
  <c r="L16" i="1"/>
  <c r="L8" i="1"/>
  <c r="L130" i="1"/>
  <c r="L114" i="1"/>
  <c r="L106" i="1"/>
  <c r="L98" i="1"/>
  <c r="L74" i="1"/>
  <c r="L66" i="1"/>
  <c r="L58" i="1"/>
  <c r="L50" i="1"/>
  <c r="L42" i="1"/>
  <c r="L34" i="1"/>
  <c r="L26" i="1"/>
  <c r="L18" i="1"/>
  <c r="L10" i="1"/>
  <c r="B16" i="5"/>
  <c r="I15" i="1" s="1"/>
  <c r="B84" i="5"/>
  <c r="I83" i="1" s="1"/>
  <c r="B86" i="5"/>
  <c r="I85" i="1" s="1"/>
  <c r="B111" i="5"/>
  <c r="I110" i="1" s="1"/>
  <c r="B87" i="5"/>
  <c r="I86" i="1" s="1"/>
  <c r="B71" i="5"/>
  <c r="I70" i="1" s="1"/>
  <c r="B18" i="5"/>
  <c r="I17" i="1" s="1"/>
  <c r="B13" i="5"/>
  <c r="I12" i="1" s="1"/>
  <c r="B8" i="5"/>
  <c r="I7" i="1" s="1"/>
  <c r="B94" i="5"/>
  <c r="I93" i="1" s="1"/>
  <c r="B40" i="5"/>
  <c r="I39" i="1" s="1"/>
  <c r="B20" i="5"/>
  <c r="I19" i="1" s="1"/>
  <c r="B74" i="5"/>
  <c r="I73" i="1" s="1"/>
  <c r="B34" i="5"/>
  <c r="I33" i="1" s="1"/>
  <c r="B26" i="5"/>
  <c r="I25" i="1" s="1"/>
  <c r="B121" i="5"/>
  <c r="I120" i="1" s="1"/>
  <c r="B113" i="5"/>
  <c r="I112" i="1" s="1"/>
  <c r="B105" i="5"/>
  <c r="I104" i="1" s="1"/>
  <c r="B97" i="5"/>
  <c r="I96" i="1" s="1"/>
  <c r="B89" i="5"/>
  <c r="I88" i="1" s="1"/>
  <c r="B49" i="5"/>
  <c r="I48" i="1" s="1"/>
  <c r="B41" i="5"/>
  <c r="I40" i="1" s="1"/>
  <c r="B17" i="5"/>
  <c r="I16" i="1" s="1"/>
  <c r="B125" i="5"/>
  <c r="I124" i="1" s="1"/>
  <c r="B117" i="5"/>
  <c r="I116" i="1" s="1"/>
  <c r="B109" i="5"/>
  <c r="I108" i="1" s="1"/>
  <c r="B69" i="5"/>
  <c r="I68" i="1" s="1"/>
  <c r="B53" i="5"/>
  <c r="I52" i="1" s="1"/>
  <c r="B37" i="5"/>
  <c r="I36" i="1" s="1"/>
  <c r="B91" i="5"/>
  <c r="I90" i="1" s="1"/>
  <c r="B67" i="5"/>
  <c r="I66" i="1" s="1"/>
  <c r="B98" i="5" l="1"/>
  <c r="I97" i="1" s="1"/>
  <c r="B43" i="5"/>
  <c r="I42" i="1" s="1"/>
  <c r="B107" i="5"/>
  <c r="I106" i="1" s="1"/>
  <c r="B96" i="5"/>
  <c r="I95" i="1" s="1"/>
  <c r="B106" i="5"/>
  <c r="I105" i="1" s="1"/>
  <c r="B55" i="5"/>
  <c r="I54" i="1" s="1"/>
  <c r="B83" i="5"/>
  <c r="I82" i="1" s="1"/>
  <c r="B88" i="5"/>
  <c r="I87" i="1" s="1"/>
  <c r="B51" i="5"/>
  <c r="I50" i="1" s="1"/>
  <c r="B45" i="5"/>
  <c r="I44" i="1" s="1"/>
  <c r="B104" i="5"/>
  <c r="I103" i="1" s="1"/>
  <c r="B114" i="5"/>
  <c r="I113" i="1" s="1"/>
  <c r="B59" i="5"/>
  <c r="I58" i="1" s="1"/>
  <c r="B123" i="5"/>
  <c r="I122" i="1" s="1"/>
  <c r="B112" i="5"/>
  <c r="I111" i="1" s="1"/>
  <c r="B122" i="5"/>
  <c r="I121" i="1" s="1"/>
  <c r="B35" i="5"/>
  <c r="I34" i="1" s="1"/>
  <c r="B115" i="5"/>
  <c r="I114" i="1" s="1"/>
  <c r="B103" i="5"/>
  <c r="I102" i="1" s="1"/>
  <c r="B131" i="5"/>
  <c r="I130" i="1" s="1"/>
  <c r="B120" i="5"/>
  <c r="I119" i="1" s="1"/>
  <c r="B77" i="5"/>
  <c r="I76" i="1" s="1"/>
  <c r="B56" i="5"/>
  <c r="I55" i="1" s="1"/>
  <c r="B130" i="5"/>
  <c r="I129" i="1" s="1"/>
  <c r="B61" i="5"/>
  <c r="I60" i="1" s="1"/>
  <c r="B11" i="5"/>
  <c r="I10" i="1" s="1"/>
  <c r="B75" i="5"/>
  <c r="I74" i="1" s="1"/>
  <c r="B128" i="5"/>
  <c r="I127" i="1" s="1"/>
  <c r="B66" i="5"/>
  <c r="I65" i="1" s="1"/>
  <c r="B29" i="5"/>
  <c r="I28" i="1" s="1"/>
  <c r="B82" i="5"/>
  <c r="I81" i="1" s="1"/>
  <c r="B19" i="5"/>
  <c r="I18" i="1" s="1"/>
  <c r="B72" i="5"/>
  <c r="I71" i="1" s="1"/>
  <c r="B93" i="5"/>
  <c r="I92" i="1" s="1"/>
  <c r="B27" i="5"/>
  <c r="I26" i="1" s="1"/>
  <c r="B80" i="5"/>
  <c r="I79" i="1" s="1"/>
  <c r="B101" i="5"/>
  <c r="I100" i="1" s="1"/>
  <c r="B90" i="5"/>
  <c r="I89" i="1" s="1"/>
  <c r="B38" i="5"/>
  <c r="I37" i="1" s="1"/>
  <c r="A4" i="12" l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F3" i="12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J3" i="1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K3" i="10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G3" i="8"/>
  <c r="M3" i="8" s="1"/>
  <c r="B3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K3" i="4"/>
  <c r="M3" i="4" s="1"/>
  <c r="B3" i="4" s="1"/>
  <c r="H2" i="1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L3" i="10" l="1"/>
  <c r="B3" i="10" s="1"/>
  <c r="N2" i="1" s="1"/>
  <c r="M3" i="12"/>
  <c r="B3" i="12" s="1"/>
  <c r="P2" i="1" s="1"/>
  <c r="M3" i="11"/>
  <c r="B3" i="11" s="1"/>
  <c r="O2" i="1" s="1"/>
  <c r="L2" i="1"/>
</calcChain>
</file>

<file path=xl/sharedStrings.xml><?xml version="1.0" encoding="utf-8"?>
<sst xmlns="http://schemas.openxmlformats.org/spreadsheetml/2006/main" count="4473" uniqueCount="617">
  <si>
    <t xml:space="preserve">Earthquake No. </t>
  </si>
  <si>
    <t>Input</t>
  </si>
  <si>
    <t xml:space="preserve">Eq.1 </t>
  </si>
  <si>
    <t>Eq.2</t>
  </si>
  <si>
    <t>Eq.3</t>
  </si>
  <si>
    <t>Eq.4</t>
  </si>
  <si>
    <t>Eq.5</t>
  </si>
  <si>
    <t>Eq.6</t>
  </si>
  <si>
    <t>Eq.7</t>
  </si>
  <si>
    <t>Eq.8</t>
  </si>
  <si>
    <t>Eq.9</t>
  </si>
  <si>
    <t>Eq.10</t>
  </si>
  <si>
    <t>Epicentral Distance</t>
  </si>
  <si>
    <t>ML</t>
  </si>
  <si>
    <t>MW</t>
  </si>
  <si>
    <t>Depth</t>
  </si>
  <si>
    <t>Corrected PGV(cm/s)  L</t>
  </si>
  <si>
    <t>Corrected PGD (cm)  L</t>
  </si>
  <si>
    <t>Corrected PGD (cm)  V</t>
  </si>
  <si>
    <t>Corrected PGD (cm)  T</t>
  </si>
  <si>
    <t>Effective duration (s) L</t>
  </si>
  <si>
    <t>Effective duration (s)  V</t>
  </si>
  <si>
    <t>Vs30 (m/s)</t>
  </si>
  <si>
    <t>N/A</t>
  </si>
  <si>
    <t>Time Series Avalability</t>
  </si>
  <si>
    <t>Station Name</t>
  </si>
  <si>
    <t>Record No</t>
  </si>
  <si>
    <t>Date</t>
  </si>
  <si>
    <t>Time</t>
  </si>
  <si>
    <t>Latitude</t>
  </si>
  <si>
    <t>Longitude</t>
  </si>
  <si>
    <t>Reference</t>
  </si>
  <si>
    <t>Station Code</t>
  </si>
  <si>
    <t>Province</t>
  </si>
  <si>
    <t>Fault Type</t>
  </si>
  <si>
    <t>Tooshk-e-Ab-e-Sard</t>
  </si>
  <si>
    <t>4836/01</t>
  </si>
  <si>
    <t>PM</t>
  </si>
  <si>
    <t>BHRC</t>
  </si>
  <si>
    <t>TOA</t>
  </si>
  <si>
    <t>Lorestan</t>
  </si>
  <si>
    <t>Shahid AbbasPoor Dam3</t>
  </si>
  <si>
    <t>1KR</t>
  </si>
  <si>
    <t>khuzestan</t>
  </si>
  <si>
    <t>Dinevar1</t>
  </si>
  <si>
    <t>AM</t>
  </si>
  <si>
    <t>KRH</t>
  </si>
  <si>
    <t>kernanshah</t>
  </si>
  <si>
    <t>Hosseiniyeh Olya</t>
  </si>
  <si>
    <t>4942/01</t>
  </si>
  <si>
    <t>HSN</t>
  </si>
  <si>
    <t>Dalaki</t>
  </si>
  <si>
    <t>DLk</t>
  </si>
  <si>
    <t>bushehr</t>
  </si>
  <si>
    <t>Bahmaei</t>
  </si>
  <si>
    <t>NHA</t>
  </si>
  <si>
    <t>Kohgiluyeh and Boyer-Ahmad</t>
  </si>
  <si>
    <t>Bandar-e-Moqam</t>
  </si>
  <si>
    <t>BMG</t>
  </si>
  <si>
    <t>hormozgan</t>
  </si>
  <si>
    <t>Lamerd</t>
  </si>
  <si>
    <t>5125/02</t>
  </si>
  <si>
    <t>SDD</t>
  </si>
  <si>
    <t>Fars</t>
  </si>
  <si>
    <t>Chakhmagh</t>
  </si>
  <si>
    <t>CMG</t>
  </si>
  <si>
    <t>Razavi Khorasan</t>
  </si>
  <si>
    <t>Baghin</t>
  </si>
  <si>
    <t>MZD</t>
  </si>
  <si>
    <t>Kerman</t>
  </si>
  <si>
    <t>Saed Abad</t>
  </si>
  <si>
    <t>5055/02</t>
  </si>
  <si>
    <t>SAB</t>
  </si>
  <si>
    <t>Shirindareh Dam2</t>
  </si>
  <si>
    <t>SID2</t>
  </si>
  <si>
    <t>North Khorasan</t>
  </si>
  <si>
    <t>Kooh-e-Zar</t>
  </si>
  <si>
    <t>5030/01</t>
  </si>
  <si>
    <t>KUZ</t>
  </si>
  <si>
    <t>semnan</t>
  </si>
  <si>
    <t>Konar Takhteh</t>
  </si>
  <si>
    <t>KNT</t>
  </si>
  <si>
    <t>fars</t>
  </si>
  <si>
    <t>Bardkhoon</t>
  </si>
  <si>
    <t>SRC</t>
  </si>
  <si>
    <t>Sepidan</t>
  </si>
  <si>
    <t>ANJ</t>
  </si>
  <si>
    <t>Zeh Kelot</t>
  </si>
  <si>
    <t>DLR</t>
  </si>
  <si>
    <t>Ghaemiyeh</t>
  </si>
  <si>
    <t>QAM</t>
  </si>
  <si>
    <t>Masiri</t>
  </si>
  <si>
    <t>5154/03</t>
  </si>
  <si>
    <t>MAS</t>
  </si>
  <si>
    <t>5154/04</t>
  </si>
  <si>
    <t>5156/01</t>
  </si>
  <si>
    <t>5154/06</t>
  </si>
  <si>
    <t>Chah Malek</t>
  </si>
  <si>
    <t>5176/02</t>
  </si>
  <si>
    <t>CAM</t>
  </si>
  <si>
    <t>5176/03</t>
  </si>
  <si>
    <t>BGN</t>
  </si>
  <si>
    <t>Sarzeh</t>
  </si>
  <si>
    <t>5179/11</t>
  </si>
  <si>
    <t>MHN</t>
  </si>
  <si>
    <t>Baba Kalan</t>
  </si>
  <si>
    <t>BKD</t>
  </si>
  <si>
    <t>meymand</t>
  </si>
  <si>
    <t>TBH</t>
  </si>
  <si>
    <t>Roodbar</t>
  </si>
  <si>
    <t>RDO</t>
  </si>
  <si>
    <t>Joshan</t>
  </si>
  <si>
    <t>JSH</t>
  </si>
  <si>
    <t>Davarzan</t>
  </si>
  <si>
    <t>Babol</t>
  </si>
  <si>
    <t>BBL</t>
  </si>
  <si>
    <t>Mazandaran</t>
  </si>
  <si>
    <t>Chenaran</t>
  </si>
  <si>
    <t>CHR</t>
  </si>
  <si>
    <t>Ali Hoseini</t>
  </si>
  <si>
    <t>ALH</t>
  </si>
  <si>
    <t>Bushehr</t>
  </si>
  <si>
    <t>Ravar</t>
  </si>
  <si>
    <t>RVR</t>
  </si>
  <si>
    <t>Gilvan</t>
  </si>
  <si>
    <t>GCV</t>
  </si>
  <si>
    <t>Zanjan</t>
  </si>
  <si>
    <t>Murmuri</t>
  </si>
  <si>
    <t>MUR</t>
  </si>
  <si>
    <t>Ilam</t>
  </si>
  <si>
    <t>Kahnooj</t>
  </si>
  <si>
    <t>KAH</t>
  </si>
  <si>
    <t>Nahavand</t>
  </si>
  <si>
    <t>Hamedan</t>
  </si>
  <si>
    <t>Cheghakhor Dam</t>
  </si>
  <si>
    <t>5624/02</t>
  </si>
  <si>
    <t>CHQ</t>
  </si>
  <si>
    <t>Chaharmahal and Bakhtiari</t>
  </si>
  <si>
    <t>Sangan</t>
  </si>
  <si>
    <t>SNG</t>
  </si>
  <si>
    <t>Sonqor</t>
  </si>
  <si>
    <t>SON</t>
  </si>
  <si>
    <t>Kermanshah</t>
  </si>
  <si>
    <t>5624/03</t>
  </si>
  <si>
    <t>5624/04</t>
  </si>
  <si>
    <t>MOS</t>
  </si>
  <si>
    <t>Haji Abad</t>
  </si>
  <si>
    <t>HAJ</t>
  </si>
  <si>
    <t>South Khorasan</t>
  </si>
  <si>
    <t>Khan zeynioun</t>
  </si>
  <si>
    <t>NHD1</t>
  </si>
  <si>
    <t>Afin</t>
  </si>
  <si>
    <t>VAZ</t>
  </si>
  <si>
    <t>Gandoman</t>
  </si>
  <si>
    <t>GDM</t>
  </si>
  <si>
    <t>5756/02</t>
  </si>
  <si>
    <t>SRT</t>
  </si>
  <si>
    <t>Sirch</t>
  </si>
  <si>
    <t>5762/03</t>
  </si>
  <si>
    <t>Boldaji</t>
  </si>
  <si>
    <t>5755/03</t>
  </si>
  <si>
    <t>BOD</t>
  </si>
  <si>
    <t>Avargan</t>
  </si>
  <si>
    <t>5862/01</t>
  </si>
  <si>
    <t>6014/04</t>
  </si>
  <si>
    <t>SAT3</t>
  </si>
  <si>
    <t>5779/01</t>
  </si>
  <si>
    <t>Shonbeh</t>
  </si>
  <si>
    <t>5801/07</t>
  </si>
  <si>
    <t>NHD2</t>
  </si>
  <si>
    <t>Khoormoj</t>
  </si>
  <si>
    <t>5800/03</t>
  </si>
  <si>
    <t>MTL1</t>
  </si>
  <si>
    <t>5801/69</t>
  </si>
  <si>
    <t>HUR</t>
  </si>
  <si>
    <t>Bandar-e-Dayyer</t>
  </si>
  <si>
    <t>AHR</t>
  </si>
  <si>
    <t>5800/11</t>
  </si>
  <si>
    <t>KRM</t>
  </si>
  <si>
    <t>Jaleq</t>
  </si>
  <si>
    <t>JLQ</t>
  </si>
  <si>
    <t>Sistan and Baluchestan</t>
  </si>
  <si>
    <t>Golpayegan</t>
  </si>
  <si>
    <t>NIR</t>
  </si>
  <si>
    <t>Esfahan</t>
  </si>
  <si>
    <t>5869/05</t>
  </si>
  <si>
    <t>YKK</t>
  </si>
  <si>
    <t>5890/05</t>
  </si>
  <si>
    <t>SHA</t>
  </si>
  <si>
    <t>5893/03</t>
  </si>
  <si>
    <t>SNB</t>
  </si>
  <si>
    <t>Senderk</t>
  </si>
  <si>
    <t>NAZ</t>
  </si>
  <si>
    <t>Hormozgan</t>
  </si>
  <si>
    <t>Kaki</t>
  </si>
  <si>
    <t>5971/01</t>
  </si>
  <si>
    <t>NHD3</t>
  </si>
  <si>
    <t>Darvishi</t>
  </si>
  <si>
    <t>6107/13</t>
  </si>
  <si>
    <t>NHN</t>
  </si>
  <si>
    <t>Band</t>
  </si>
  <si>
    <t>KJH</t>
  </si>
  <si>
    <t>West Azerbaijan</t>
  </si>
  <si>
    <t>Goorsefid</t>
  </si>
  <si>
    <t>6031/01</t>
  </si>
  <si>
    <t>GGL</t>
  </si>
  <si>
    <t>Soomar</t>
  </si>
  <si>
    <t>6037/02</t>
  </si>
  <si>
    <t>GOR</t>
  </si>
  <si>
    <t>GRS</t>
  </si>
  <si>
    <t>Qasr-e-Shirin</t>
  </si>
  <si>
    <t>QSR</t>
  </si>
  <si>
    <t>6063/01</t>
  </si>
  <si>
    <t>DLK</t>
  </si>
  <si>
    <t>6063/03</t>
  </si>
  <si>
    <t>Dehlij Abesard</t>
  </si>
  <si>
    <t>6156/04</t>
  </si>
  <si>
    <t>SYT</t>
  </si>
  <si>
    <t>Rostagh</t>
  </si>
  <si>
    <t>6124/02</t>
  </si>
  <si>
    <t>SLB</t>
  </si>
  <si>
    <t>6154/02</t>
  </si>
  <si>
    <t>ORU1</t>
  </si>
  <si>
    <t>Bushkan</t>
  </si>
  <si>
    <t>BOK</t>
  </si>
  <si>
    <t>Chehel Zaree</t>
  </si>
  <si>
    <t>6220/01</t>
  </si>
  <si>
    <t>CHZ</t>
  </si>
  <si>
    <t>Abdanan</t>
  </si>
  <si>
    <t>ABN</t>
  </si>
  <si>
    <t>6311/02</t>
  </si>
  <si>
    <t>Khuzestan</t>
  </si>
  <si>
    <t>Moosiyan</t>
  </si>
  <si>
    <t>6282/02</t>
  </si>
  <si>
    <t>Dehloran</t>
  </si>
  <si>
    <t>6303/01</t>
  </si>
  <si>
    <t>SHZ</t>
  </si>
  <si>
    <t>6306/03</t>
  </si>
  <si>
    <t>6306/04</t>
  </si>
  <si>
    <t>6306/11</t>
  </si>
  <si>
    <t>6302/01</t>
  </si>
  <si>
    <t>6302/06</t>
  </si>
  <si>
    <t>TGB</t>
  </si>
  <si>
    <t>Dasht-e-Abbas</t>
  </si>
  <si>
    <t>6350/01</t>
  </si>
  <si>
    <t>DAS</t>
  </si>
  <si>
    <t>Ziyarat Ali</t>
  </si>
  <si>
    <t>ZAL</t>
  </si>
  <si>
    <t>Shomeyl</t>
  </si>
  <si>
    <t>KLV</t>
  </si>
  <si>
    <t>Aru</t>
  </si>
  <si>
    <t>ARU</t>
  </si>
  <si>
    <t>Rezvan</t>
  </si>
  <si>
    <t>6428/01</t>
  </si>
  <si>
    <t>KHO</t>
  </si>
  <si>
    <t>6434/02</t>
  </si>
  <si>
    <t>LAM</t>
  </si>
  <si>
    <t>Rivash</t>
  </si>
  <si>
    <t>RVS</t>
  </si>
  <si>
    <t>Jirandeh</t>
  </si>
  <si>
    <t>JRN</t>
  </si>
  <si>
    <t>Gilan</t>
  </si>
  <si>
    <t>Golbaf1</t>
  </si>
  <si>
    <t>GBF1</t>
  </si>
  <si>
    <t>Andoohjerd</t>
  </si>
  <si>
    <t>Firoozkooh2</t>
  </si>
  <si>
    <t>FRK2</t>
  </si>
  <si>
    <t>Tehran</t>
  </si>
  <si>
    <t>Aleshtar</t>
  </si>
  <si>
    <t>ALR</t>
  </si>
  <si>
    <t>Naqan</t>
  </si>
  <si>
    <t>CHH</t>
  </si>
  <si>
    <t>Naveh</t>
  </si>
  <si>
    <t>NAV</t>
  </si>
  <si>
    <t>SFA</t>
  </si>
  <si>
    <t>Garmkhan</t>
  </si>
  <si>
    <t>GRK</t>
  </si>
  <si>
    <t>BBN</t>
  </si>
  <si>
    <t>PTV</t>
  </si>
  <si>
    <t>Kazeroon</t>
  </si>
  <si>
    <t>KZR</t>
  </si>
  <si>
    <t>6986/02</t>
  </si>
  <si>
    <t>Nasr Abad</t>
  </si>
  <si>
    <t>NAA</t>
  </si>
  <si>
    <t>Saleh Abad</t>
  </si>
  <si>
    <t>SAL</t>
  </si>
  <si>
    <t>7074/01</t>
  </si>
  <si>
    <t>Kerman4</t>
  </si>
  <si>
    <t>ROT</t>
  </si>
  <si>
    <t>Shalamzar</t>
  </si>
  <si>
    <t>BRS</t>
  </si>
  <si>
    <t>Hashtrood</t>
  </si>
  <si>
    <t>SBK</t>
  </si>
  <si>
    <t>East Azerbaijan</t>
  </si>
  <si>
    <t>Khosf</t>
  </si>
  <si>
    <t>Doobaran2</t>
  </si>
  <si>
    <t>KYN</t>
  </si>
  <si>
    <t>Hineman</t>
  </si>
  <si>
    <t>7505/01</t>
  </si>
  <si>
    <t>GOD1</t>
  </si>
  <si>
    <t>7246/02</t>
  </si>
  <si>
    <t>Sharabiyan</t>
  </si>
  <si>
    <t>SBY</t>
  </si>
  <si>
    <t>Faryab</t>
  </si>
  <si>
    <t>Dezaj</t>
  </si>
  <si>
    <t>DZJ</t>
  </si>
  <si>
    <t>Kordestan</t>
  </si>
  <si>
    <t>Ban Mazaran</t>
  </si>
  <si>
    <t>7373/01</t>
  </si>
  <si>
    <t>7373/02</t>
  </si>
  <si>
    <t>BIR</t>
  </si>
  <si>
    <t>Gilanqarb1</t>
  </si>
  <si>
    <t>GGH1</t>
  </si>
  <si>
    <t>Horizontal peak ground acceleration (Y), g</t>
  </si>
  <si>
    <t>Log(Y)</t>
  </si>
  <si>
    <r>
      <t>Indicator of stiff soil (S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</si>
  <si>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r>
      <t>Indicator of soft soil (S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</si>
  <si>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t>Epicenter distance (d)</t>
  </si>
  <si>
    <r>
      <t>Depth parameter (h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</t>
    </r>
  </si>
  <si>
    <t>r</t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</si>
  <si>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</si>
  <si>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</si>
  <si>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</si>
  <si>
    <r>
      <t>C</t>
    </r>
    <r>
      <rPr>
        <vertAlign val="subscript"/>
        <sz val="11"/>
        <color theme="1"/>
        <rFont val="Calibri"/>
        <family val="2"/>
        <scheme val="minor"/>
      </rPr>
      <t>A</t>
    </r>
  </si>
  <si>
    <r>
      <t>C</t>
    </r>
    <r>
      <rPr>
        <vertAlign val="subscript"/>
        <sz val="11"/>
        <color theme="1"/>
        <rFont val="Calibri"/>
        <family val="2"/>
        <scheme val="minor"/>
      </rPr>
      <t>S</t>
    </r>
  </si>
  <si>
    <t>Un. PGA(cm/s/s)</t>
  </si>
  <si>
    <t>Uncorrected PGA(cm/s/s)  L</t>
  </si>
  <si>
    <t>Uncorrected PGA(cm/s/s)  V</t>
  </si>
  <si>
    <t>Uncorrected PGA(cm/s/s)  T</t>
  </si>
  <si>
    <t>Corrected PGA(cm/s/s)  L</t>
  </si>
  <si>
    <t>Corrected PGA(cm/s/s)  V</t>
  </si>
  <si>
    <t>Corrected PGA(cm/s/s)  T</t>
  </si>
  <si>
    <t>Corrected PGV(cm/s)  T</t>
  </si>
  <si>
    <t>PGA</t>
  </si>
  <si>
    <t>Log(PGA)</t>
  </si>
  <si>
    <t>a</t>
  </si>
  <si>
    <t>b</t>
  </si>
  <si>
    <t>d</t>
  </si>
  <si>
    <t>c</t>
  </si>
  <si>
    <t>k</t>
  </si>
  <si>
    <t>s</t>
  </si>
  <si>
    <t>Ground motion parameter (PGA), g</t>
  </si>
  <si>
    <t>Ln(PGA)</t>
  </si>
  <si>
    <r>
      <t>Average shear-wave velocity (V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), m/s</t>
    </r>
  </si>
  <si>
    <t>b1</t>
  </si>
  <si>
    <t>b2</t>
  </si>
  <si>
    <t>b3</t>
  </si>
  <si>
    <t>b5</t>
  </si>
  <si>
    <r>
      <t>b</t>
    </r>
    <r>
      <rPr>
        <vertAlign val="subscript"/>
        <sz val="11"/>
        <color theme="1"/>
        <rFont val="Calibri"/>
        <family val="2"/>
        <scheme val="minor"/>
      </rPr>
      <t>v</t>
    </r>
  </si>
  <si>
    <r>
      <t>Reference velocity, V</t>
    </r>
    <r>
      <rPr>
        <vertAlign val="subscript"/>
        <sz val="11"/>
        <color theme="1"/>
        <rFont val="Calibri"/>
        <family val="2"/>
        <scheme val="minor"/>
      </rPr>
      <t>A</t>
    </r>
  </si>
  <si>
    <r>
      <t>V</t>
    </r>
    <r>
      <rPr>
        <vertAlign val="subscript"/>
        <sz val="11"/>
        <color theme="1"/>
        <rFont val="Calibri"/>
        <family val="2"/>
        <scheme val="minor"/>
      </rPr>
      <t>S30</t>
    </r>
  </si>
  <si>
    <t>Strong motion parameter A(f)</t>
  </si>
  <si>
    <t>LnA(f)</t>
  </si>
  <si>
    <t>c1(f)</t>
  </si>
  <si>
    <t>c2(f)</t>
  </si>
  <si>
    <t>c3(f)</t>
  </si>
  <si>
    <t>c4(f)</t>
  </si>
  <si>
    <t>Closest distance to the rupture area (R)</t>
  </si>
  <si>
    <t>Average horizontal component of PGA or PSA (Y), g</t>
  </si>
  <si>
    <t>Closest distance to the surface projection of fault rupture (rjb), km</t>
  </si>
  <si>
    <t>Average depth of ECI earthquakes (h)</t>
  </si>
  <si>
    <t>σ</t>
  </si>
  <si>
    <t>Strong ground motion parameter y</t>
  </si>
  <si>
    <t>Ln(y)</t>
  </si>
  <si>
    <t>R</t>
  </si>
  <si>
    <t>C3</t>
  </si>
  <si>
    <t>C4</t>
  </si>
  <si>
    <t>C5</t>
  </si>
  <si>
    <t xml:space="preserve">A may be PGH or PGV  accelerations </t>
  </si>
  <si>
    <t>Ln(A)</t>
  </si>
  <si>
    <t>c1</t>
  </si>
  <si>
    <t>c2</t>
  </si>
  <si>
    <t>c3</t>
  </si>
  <si>
    <t>Aij(f)</t>
  </si>
  <si>
    <r>
      <t>Log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(Aij(f))</t>
    </r>
  </si>
  <si>
    <t>a1(f)</t>
  </si>
  <si>
    <t>a2(f)</t>
  </si>
  <si>
    <t>b1(f)</t>
  </si>
  <si>
    <t>b2(f)</t>
  </si>
  <si>
    <t>c(f)</t>
  </si>
  <si>
    <t>Hypocentral distance for the i-th event and j-th station (Rij)</t>
  </si>
  <si>
    <t>Peak horizontal ground acceleration (y), g</t>
  </si>
  <si>
    <t>Log(y)</t>
  </si>
  <si>
    <t>C1</t>
  </si>
  <si>
    <t>C2</t>
  </si>
  <si>
    <t>P</t>
  </si>
  <si>
    <t>H</t>
  </si>
  <si>
    <r>
      <t>Z</t>
    </r>
    <r>
      <rPr>
        <vertAlign val="subscript"/>
        <sz val="11"/>
        <color theme="1"/>
        <rFont val="Calibri"/>
        <family val="2"/>
        <scheme val="minor"/>
      </rPr>
      <t>T</t>
    </r>
  </si>
  <si>
    <t>SS</t>
  </si>
  <si>
    <t>M</t>
  </si>
  <si>
    <t>Output</t>
  </si>
  <si>
    <t>Soil Type</t>
  </si>
  <si>
    <t>V  (m/s)</t>
  </si>
  <si>
    <t>Rock</t>
  </si>
  <si>
    <t>SA</t>
  </si>
  <si>
    <t>V &gt; 750</t>
  </si>
  <si>
    <t xml:space="preserve">360 &lt; V &lt;= 750 </t>
  </si>
  <si>
    <t>Stiff soil</t>
  </si>
  <si>
    <t xml:space="preserve">180 &lt; V &lt;= 360 </t>
  </si>
  <si>
    <t>Soft soil</t>
  </si>
  <si>
    <t>Vs</t>
  </si>
  <si>
    <t>V &gt; 760</t>
  </si>
  <si>
    <t>Stiff and soft soil</t>
  </si>
  <si>
    <t xml:space="preserve">360 &lt; V &lt;= 760 </t>
  </si>
  <si>
    <t>Stif soil</t>
  </si>
  <si>
    <t>h</t>
  </si>
  <si>
    <t xml:space="preserve">PGAH / Earthquake No. </t>
  </si>
  <si>
    <t>Geometrical mean of the two horizontal components of peak ground acceleration (PGA)</t>
  </si>
  <si>
    <t>UOSS</t>
  </si>
  <si>
    <t>Earthquake No.</t>
  </si>
  <si>
    <t>lorestan</t>
  </si>
  <si>
    <t>kohgiluyeh and boyer-ahmad</t>
  </si>
  <si>
    <t>razavi khorasan</t>
  </si>
  <si>
    <t>kerman</t>
  </si>
  <si>
    <t>north khorasan</t>
  </si>
  <si>
    <t>mazandaran</t>
  </si>
  <si>
    <t>zanjan</t>
  </si>
  <si>
    <t>ilam</t>
  </si>
  <si>
    <t>hamedan</t>
  </si>
  <si>
    <t>chaharmahal and bakhtiari</t>
  </si>
  <si>
    <t>kermanshah</t>
  </si>
  <si>
    <t>south khorasan</t>
  </si>
  <si>
    <t>sistan and baluchestan</t>
  </si>
  <si>
    <t>esfahan</t>
  </si>
  <si>
    <t>west azerbaijan</t>
  </si>
  <si>
    <t>gilan</t>
  </si>
  <si>
    <t>tehran</t>
  </si>
  <si>
    <t>east azerbaijan</t>
  </si>
  <si>
    <t>kordestan</t>
  </si>
  <si>
    <t xml:space="preserve"> 10:13:25 </t>
  </si>
  <si>
    <t>Corrected PGV(cm/s)  V</t>
  </si>
  <si>
    <t>Effective duration (s)   T</t>
  </si>
  <si>
    <t>Vs30  (m/s)</t>
  </si>
  <si>
    <t xml:space="preserve">Event ID   </t>
  </si>
  <si>
    <t xml:space="preserve"> Latitude </t>
  </si>
  <si>
    <t xml:space="preserve"> Longitude </t>
  </si>
  <si>
    <t xml:space="preserve"> Depth
(km)</t>
  </si>
  <si>
    <t xml:space="preserve"> Author </t>
  </si>
  <si>
    <t xml:space="preserve"> Catalog </t>
  </si>
  <si>
    <t xml:space="preserve"> Contributor </t>
  </si>
  <si>
    <t xml:space="preserve"> ContributorID </t>
  </si>
  <si>
    <t xml:space="preserve"> MagType </t>
  </si>
  <si>
    <t xml:space="preserve"> Magnitude </t>
  </si>
  <si>
    <t xml:space="preserve"> MagAuthor </t>
  </si>
  <si>
    <t xml:space="preserve"> EventLocationName</t>
  </si>
  <si>
    <t>station code</t>
  </si>
  <si>
    <t>source
Data center</t>
  </si>
  <si>
    <t>Network</t>
  </si>
  <si>
    <t>latitude</t>
  </si>
  <si>
    <t>longtitude</t>
  </si>
  <si>
    <t>Distance</t>
  </si>
  <si>
    <t>Azimuth</t>
  </si>
  <si>
    <t>Elevation</t>
  </si>
  <si>
    <t xml:space="preserve">Observed Horizontal peak ground acceleration </t>
  </si>
  <si>
    <t>station name</t>
  </si>
  <si>
    <t>ISC</t>
  </si>
  <si>
    <t>13193128</t>
  </si>
  <si>
    <t>mb</t>
  </si>
  <si>
    <t>NEIC</t>
  </si>
  <si>
    <t>WESTERN IRAN</t>
  </si>
  <si>
    <t>IRISDMC</t>
  </si>
  <si>
    <t>II</t>
  </si>
  <si>
    <t>24.95°</t>
  </si>
  <si>
    <t>56.20°</t>
  </si>
  <si>
    <t>11.19°</t>
  </si>
  <si>
    <t>141.17°</t>
  </si>
  <si>
    <t>284.4 m</t>
  </si>
  <si>
    <t>Univ. of Sharjah, Sharjah, United Arab Emirates</t>
  </si>
  <si>
    <t>13822555</t>
  </si>
  <si>
    <t>8.98°</t>
  </si>
  <si>
    <t>138.06°</t>
  </si>
  <si>
    <t>13849780</t>
  </si>
  <si>
    <t>GCMT</t>
  </si>
  <si>
    <t>14325959</t>
  </si>
  <si>
    <t>600180357</t>
  </si>
  <si>
    <t>SOUTHERN IRAN</t>
  </si>
  <si>
    <t>14998223</t>
  </si>
  <si>
    <t>14998998</t>
  </si>
  <si>
    <t>15008113</t>
  </si>
  <si>
    <t>15049145</t>
  </si>
  <si>
    <t>NORTHERN AND CENTRAL IRAN</t>
  </si>
  <si>
    <t>15049301</t>
  </si>
  <si>
    <t>15075943</t>
  </si>
  <si>
    <t>15081368</t>
  </si>
  <si>
    <t>TURKMENISTAN-IRAN BORDER REGION</t>
  </si>
  <si>
    <t>15131413</t>
  </si>
  <si>
    <t>15211288</t>
  </si>
  <si>
    <t>15674101</t>
  </si>
  <si>
    <t>15681902</t>
  </si>
  <si>
    <t>15813625</t>
  </si>
  <si>
    <t>15905623</t>
  </si>
  <si>
    <t>15906144</t>
  </si>
  <si>
    <t>15906145</t>
  </si>
  <si>
    <t>15909048</t>
  </si>
  <si>
    <t>15909051</t>
  </si>
  <si>
    <t>15970236</t>
  </si>
  <si>
    <t>601990163</t>
  </si>
  <si>
    <t>15977459</t>
  </si>
  <si>
    <t>16196156</t>
  </si>
  <si>
    <t>16506968</t>
  </si>
  <si>
    <t>17206144</t>
  </si>
  <si>
    <t>16683829</t>
  </si>
  <si>
    <t>16887723</t>
  </si>
  <si>
    <t>600190205</t>
  </si>
  <si>
    <t>600212980</t>
  </si>
  <si>
    <t>600320890</t>
  </si>
  <si>
    <t>600724008</t>
  </si>
  <si>
    <t>600794119</t>
  </si>
  <si>
    <t>600971836</t>
  </si>
  <si>
    <t>IRAN-IRAQ BORDER REGION</t>
  </si>
  <si>
    <t>601012001</t>
  </si>
  <si>
    <t>601196977</t>
  </si>
  <si>
    <t>601218160</t>
  </si>
  <si>
    <t>601221100</t>
  </si>
  <si>
    <t>601273211</t>
  </si>
  <si>
    <t>601462458</t>
  </si>
  <si>
    <t>605673245</t>
  </si>
  <si>
    <t>601672854</t>
  </si>
  <si>
    <t>601819790</t>
  </si>
  <si>
    <t>601996088</t>
  </si>
  <si>
    <t>602312629</t>
  </si>
  <si>
    <t>602400903</t>
  </si>
  <si>
    <t>602856160</t>
  </si>
  <si>
    <t>602354473</t>
  </si>
  <si>
    <t>602567172</t>
  </si>
  <si>
    <t>602567173</t>
  </si>
  <si>
    <t>607304565</t>
  </si>
  <si>
    <t>603040205</t>
  </si>
  <si>
    <t>602770261</t>
  </si>
  <si>
    <t>602772030</t>
  </si>
  <si>
    <t>602772037</t>
  </si>
  <si>
    <t>602772039</t>
  </si>
  <si>
    <t>602880312</t>
  </si>
  <si>
    <t>602880315</t>
  </si>
  <si>
    <t>602918518</t>
  </si>
  <si>
    <t>607983790</t>
  </si>
  <si>
    <t>607304923</t>
  </si>
  <si>
    <t>603312809</t>
  </si>
  <si>
    <t>603312810</t>
  </si>
  <si>
    <t>603490824</t>
  </si>
  <si>
    <t>TURKEY-IRAN BORDER REGION</t>
  </si>
  <si>
    <t>603801015</t>
  </si>
  <si>
    <t>603806639</t>
  </si>
  <si>
    <t>603810458</t>
  </si>
  <si>
    <t>603810487</t>
  </si>
  <si>
    <t>603820291</t>
  </si>
  <si>
    <t>603820294</t>
  </si>
  <si>
    <t>603874849</t>
  </si>
  <si>
    <t>603944496</t>
  </si>
  <si>
    <t>604048326</t>
  </si>
  <si>
    <t>604460498</t>
  </si>
  <si>
    <t>604650839</t>
  </si>
  <si>
    <t>TEH</t>
  </si>
  <si>
    <t>605314347</t>
  </si>
  <si>
    <t>ISN</t>
  </si>
  <si>
    <t>610571926</t>
  </si>
  <si>
    <t>605149303</t>
  </si>
  <si>
    <t>605149514</t>
  </si>
  <si>
    <t>605149517</t>
  </si>
  <si>
    <t>PDG</t>
  </si>
  <si>
    <t>610785587</t>
  </si>
  <si>
    <t>605314375</t>
  </si>
  <si>
    <t>610571978</t>
  </si>
  <si>
    <t>605155134</t>
  </si>
  <si>
    <t>605725750</t>
  </si>
  <si>
    <t>605605638</t>
  </si>
  <si>
    <t>605700638</t>
  </si>
  <si>
    <t>606348794</t>
  </si>
  <si>
    <t>606596159</t>
  </si>
  <si>
    <t>606732298</t>
  </si>
  <si>
    <t>607262682</t>
  </si>
  <si>
    <t>607220669</t>
  </si>
  <si>
    <t>607229915</t>
  </si>
  <si>
    <t>607507176</t>
  </si>
  <si>
    <t>608606791</t>
  </si>
  <si>
    <t>611836518</t>
  </si>
  <si>
    <t>us</t>
  </si>
  <si>
    <t>NEIC PDE</t>
  </si>
  <si>
    <t/>
  </si>
  <si>
    <t>us20005ehy</t>
  </si>
  <si>
    <t>us20005dly</t>
  </si>
  <si>
    <t>us10005jn8</t>
  </si>
  <si>
    <t>us2000620x</t>
  </si>
  <si>
    <t>us20006512</t>
  </si>
  <si>
    <t>us10005yhx</t>
  </si>
  <si>
    <t>us10005ze5</t>
  </si>
  <si>
    <t>us1000682i</t>
  </si>
  <si>
    <t>us10007tpm</t>
  </si>
  <si>
    <t>us10007uj7</t>
  </si>
  <si>
    <t>us20008skq</t>
  </si>
  <si>
    <t>us10008ei0</t>
  </si>
  <si>
    <t>Mww</t>
  </si>
  <si>
    <t>us10008nl9</t>
  </si>
  <si>
    <t>us10008s7b</t>
  </si>
  <si>
    <t>us2000a03u</t>
  </si>
  <si>
    <t>us2000a212</t>
  </si>
  <si>
    <t>us2000a2q6</t>
  </si>
  <si>
    <t>us2000acc8</t>
  </si>
  <si>
    <t>Mwr</t>
  </si>
  <si>
    <t>NORTHWESTERN IRAN</t>
  </si>
  <si>
    <t>us2000af18</t>
  </si>
  <si>
    <t>us2000agdr</t>
  </si>
  <si>
    <t>us2000aqpx</t>
  </si>
  <si>
    <t>us2000ardv</t>
  </si>
  <si>
    <t>us1000atfn</t>
  </si>
  <si>
    <t>us1000atsk</t>
  </si>
  <si>
    <t>us1000avsx</t>
  </si>
  <si>
    <t>us2000bmcg</t>
  </si>
  <si>
    <t>us2000bmhq</t>
  </si>
  <si>
    <t>us2000bmhr</t>
  </si>
  <si>
    <t>us2000gb4d</t>
  </si>
  <si>
    <t>us2000gbea</t>
  </si>
  <si>
    <t>us1000ghda</t>
  </si>
  <si>
    <t>Moment Magnitude (MW)</t>
  </si>
  <si>
    <t>Epicentral Distance (KM)</t>
  </si>
  <si>
    <t>Depth (km)</t>
  </si>
  <si>
    <t>Actual horizontal peak ground acceleration in g Sharjah (UOSS)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</si>
</sst>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rgb="FF2C3E50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rgb="FFC00000"/>
      </bottom>
      <diagonal/>
    </border>
    <border>
      <left/>
      <right style="thick">
        <color auto="1"/>
      </right>
      <top style="thick">
        <color auto="1"/>
      </top>
      <bottom style="thick">
        <color rgb="FFC00000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 readingOrder="1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 wrapText="1"/>
    </xf>
    <xf numFmtId="21" fontId="2" fillId="3" borderId="3" xfId="0" applyNumberFormat="1" applyFont="1" applyFill="1" applyBorder="1" applyAlignment="1">
      <alignment horizontal="center" vertical="center" wrapText="1"/>
    </xf>
    <xf numFmtId="22" fontId="2" fillId="3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21" fontId="2" fillId="2" borderId="3" xfId="0" applyNumberFormat="1" applyFont="1" applyFill="1" applyBorder="1" applyAlignment="1">
      <alignment horizontal="center" vertical="center" wrapText="1"/>
    </xf>
    <xf numFmtId="22" fontId="2" fillId="2" borderId="3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 wrapText="1"/>
    </xf>
    <xf numFmtId="21" fontId="2" fillId="4" borderId="3" xfId="0" applyNumberFormat="1" applyFont="1" applyFill="1" applyBorder="1" applyAlignment="1">
      <alignment horizontal="center" vertical="center" wrapText="1"/>
    </xf>
    <xf numFmtId="22" fontId="2" fillId="4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14" fontId="2" fillId="5" borderId="3" xfId="0" applyNumberFormat="1" applyFont="1" applyFill="1" applyBorder="1" applyAlignment="1">
      <alignment horizontal="center" vertical="center" wrapText="1"/>
    </xf>
    <xf numFmtId="21" fontId="2" fillId="5" borderId="3" xfId="0" applyNumberFormat="1" applyFont="1" applyFill="1" applyBorder="1" applyAlignment="1">
      <alignment horizontal="center" vertical="center" wrapText="1"/>
    </xf>
    <xf numFmtId="22" fontId="2" fillId="5" borderId="3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14" fontId="2" fillId="6" borderId="3" xfId="0" applyNumberFormat="1" applyFont="1" applyFill="1" applyBorder="1" applyAlignment="1">
      <alignment horizontal="center" vertical="center" wrapText="1"/>
    </xf>
    <xf numFmtId="21" fontId="2" fillId="6" borderId="3" xfId="0" applyNumberFormat="1" applyFont="1" applyFill="1" applyBorder="1" applyAlignment="1">
      <alignment horizontal="center" vertical="center" wrapText="1"/>
    </xf>
    <xf numFmtId="22" fontId="2" fillId="6" borderId="3" xfId="0" applyNumberFormat="1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14" fontId="2" fillId="7" borderId="3" xfId="0" applyNumberFormat="1" applyFont="1" applyFill="1" applyBorder="1" applyAlignment="1">
      <alignment horizontal="center" vertical="center" wrapText="1"/>
    </xf>
    <xf numFmtId="21" fontId="2" fillId="7" borderId="3" xfId="0" applyNumberFormat="1" applyFont="1" applyFill="1" applyBorder="1" applyAlignment="1">
      <alignment horizontal="center" vertical="center" wrapText="1"/>
    </xf>
    <xf numFmtId="22" fontId="2" fillId="7" borderId="3" xfId="0" applyNumberFormat="1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/>
    </xf>
    <xf numFmtId="14" fontId="2" fillId="8" borderId="3" xfId="0" applyNumberFormat="1" applyFont="1" applyFill="1" applyBorder="1" applyAlignment="1">
      <alignment horizontal="center" vertical="center" wrapText="1"/>
    </xf>
    <xf numFmtId="21" fontId="2" fillId="8" borderId="3" xfId="0" applyNumberFormat="1" applyFont="1" applyFill="1" applyBorder="1" applyAlignment="1">
      <alignment horizontal="center" vertical="center" wrapText="1"/>
    </xf>
    <xf numFmtId="22" fontId="2" fillId="8" borderId="3" xfId="0" applyNumberFormat="1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/>
    </xf>
    <xf numFmtId="14" fontId="2" fillId="9" borderId="3" xfId="0" applyNumberFormat="1" applyFont="1" applyFill="1" applyBorder="1" applyAlignment="1">
      <alignment horizontal="center" vertical="center" wrapText="1"/>
    </xf>
    <xf numFmtId="21" fontId="2" fillId="9" borderId="3" xfId="0" applyNumberFormat="1" applyFont="1" applyFill="1" applyBorder="1" applyAlignment="1">
      <alignment horizontal="center" vertical="center" wrapText="1"/>
    </xf>
    <xf numFmtId="22" fontId="2" fillId="9" borderId="3" xfId="0" applyNumberFormat="1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/>
    </xf>
    <xf numFmtId="14" fontId="2" fillId="10" borderId="3" xfId="0" applyNumberFormat="1" applyFont="1" applyFill="1" applyBorder="1" applyAlignment="1">
      <alignment horizontal="center" vertical="center" wrapText="1"/>
    </xf>
    <xf numFmtId="21" fontId="2" fillId="10" borderId="3" xfId="0" applyNumberFormat="1" applyFont="1" applyFill="1" applyBorder="1" applyAlignment="1">
      <alignment horizontal="center" vertical="center" wrapText="1"/>
    </xf>
    <xf numFmtId="22" fontId="2" fillId="10" borderId="3" xfId="0" applyNumberFormat="1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/>
    </xf>
    <xf numFmtId="14" fontId="2" fillId="11" borderId="3" xfId="0" applyNumberFormat="1" applyFont="1" applyFill="1" applyBorder="1" applyAlignment="1">
      <alignment horizontal="center" vertical="center" wrapText="1"/>
    </xf>
    <xf numFmtId="21" fontId="2" fillId="11" borderId="3" xfId="0" applyNumberFormat="1" applyFont="1" applyFill="1" applyBorder="1" applyAlignment="1">
      <alignment horizontal="center" vertical="center" wrapText="1"/>
    </xf>
    <xf numFmtId="22" fontId="2" fillId="11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5" fillId="0" borderId="3" xfId="0" applyFont="1" applyFill="1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 readingOrder="1"/>
    </xf>
    <xf numFmtId="0" fontId="3" fillId="0" borderId="7" xfId="0" applyFont="1" applyFill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9" xfId="0" applyBorder="1" applyAlignment="1"/>
    <xf numFmtId="0" fontId="1" fillId="12" borderId="2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2" fillId="0" borderId="8" xfId="0" applyNumberFormat="1" applyFont="1" applyFill="1" applyBorder="1" applyAlignment="1">
      <alignment horizontal="center" vertical="center" wrapText="1"/>
    </xf>
    <xf numFmtId="14" fontId="2" fillId="0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41562</xdr:colOff>
      <xdr:row>6</xdr:row>
      <xdr:rowOff>180110</xdr:rowOff>
    </xdr:from>
    <xdr:to>
      <xdr:col>33</xdr:col>
      <xdr:colOff>83127</xdr:colOff>
      <xdr:row>9</xdr:row>
      <xdr:rowOff>161873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90E418-9467-4947-810C-AD855CEA0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86217" y="1537855"/>
          <a:ext cx="10072255" cy="563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108857</xdr:colOff>
      <xdr:row>9</xdr:row>
      <xdr:rowOff>4368</xdr:rowOff>
    </xdr:from>
    <xdr:to>
      <xdr:col>26</xdr:col>
      <xdr:colOff>443905</xdr:colOff>
      <xdr:row>10</xdr:row>
      <xdr:rowOff>119743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3FC142-F29A-4E37-8B0A-69E3EF3BF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2137968"/>
          <a:ext cx="7356334" cy="311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23</xdr:col>
      <xdr:colOff>393701</xdr:colOff>
      <xdr:row>5</xdr:row>
      <xdr:rowOff>107577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87FA52-0355-45D8-BCB5-4FA62A05A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72165" y="806824"/>
          <a:ext cx="5880101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9</xdr:row>
      <xdr:rowOff>0</xdr:rowOff>
    </xdr:from>
    <xdr:to>
      <xdr:col>24</xdr:col>
      <xdr:colOff>376814</xdr:colOff>
      <xdr:row>11</xdr:row>
      <xdr:rowOff>97973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537649-99F0-4863-9F7C-5537E1BA6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4429" y="1959429"/>
          <a:ext cx="4927042" cy="489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7</xdr:row>
      <xdr:rowOff>0</xdr:rowOff>
    </xdr:from>
    <xdr:to>
      <xdr:col>18</xdr:col>
      <xdr:colOff>498944</xdr:colOff>
      <xdr:row>8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AEE2D-8A88-43D3-8840-E3D16C049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58700" y="1402080"/>
          <a:ext cx="3859364" cy="251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</xdr:row>
      <xdr:rowOff>220980</xdr:rowOff>
    </xdr:from>
    <xdr:to>
      <xdr:col>18</xdr:col>
      <xdr:colOff>174498</xdr:colOff>
      <xdr:row>2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270F74-F2E5-48FF-91C2-FAFDDC52A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7600" y="419100"/>
          <a:ext cx="3908298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7</xdr:row>
      <xdr:rowOff>0</xdr:rowOff>
    </xdr:from>
    <xdr:to>
      <xdr:col>20</xdr:col>
      <xdr:colOff>35450</xdr:colOff>
      <xdr:row>8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A1E836-1A6A-469D-A6DA-68C1137CB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1569720"/>
          <a:ext cx="400547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521623</xdr:colOff>
      <xdr:row>1</xdr:row>
      <xdr:rowOff>315687</xdr:rowOff>
    </xdr:from>
    <xdr:to>
      <xdr:col>23</xdr:col>
      <xdr:colOff>195943</xdr:colOff>
      <xdr:row>3</xdr:row>
      <xdr:rowOff>126784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A649E3-0F2A-4406-B0AE-143C693E4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6823" y="511630"/>
          <a:ext cx="7599120" cy="388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17</xdr:col>
      <xdr:colOff>472440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0EC91D-D2C8-4C45-AF3E-92A5E6473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4700" y="594360"/>
          <a:ext cx="291084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19</xdr:col>
      <xdr:colOff>202096</xdr:colOff>
      <xdr:row>3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72227B-C98E-4904-80D7-BA4DFCD63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7580" y="579120"/>
          <a:ext cx="3250096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smd.bhrc.ac.ir/Portal/en/Stations/Details/TOA?c=1205" TargetMode="External"/><Relationship Id="rId2" Type="http://schemas.openxmlformats.org/officeDocument/2006/relationships/hyperlink" Target="https://smd.bhrc.ac.ir/Portal/en/Stations/Details/SRC?c=1273" TargetMode="External"/><Relationship Id="rId1" Type="http://schemas.openxmlformats.org/officeDocument/2006/relationships/hyperlink" Target="https://smd.bhrc.ac.ir/Portal/en/Records/Details/8004?c=1330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md.bhrc.ac.ir/Portal/en/Records/Details/8004?c=1330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2"/>
  <sheetViews>
    <sheetView tabSelected="1" topLeftCell="M1" zoomScale="112" zoomScaleNormal="112" workbookViewId="0">
      <selection activeCell="S3" sqref="S3"/>
    </sheetView>
  </sheetViews>
  <sheetFormatPr baseColWidth="10" defaultColWidth="8.83203125" defaultRowHeight="15" x14ac:dyDescent="0.2"/>
  <cols>
    <col min="1" max="1" width="13.1640625" bestFit="1" customWidth="1"/>
    <col min="2" max="2" width="16" bestFit="1" customWidth="1"/>
    <col min="3" max="3" width="16.33203125" customWidth="1"/>
    <col min="5" max="5" width="19" bestFit="1" customWidth="1"/>
    <col min="6" max="6" width="9.5" bestFit="1" customWidth="1"/>
    <col min="7" max="7" width="6.5" bestFit="1" customWidth="1"/>
    <col min="8" max="8" width="9.5" bestFit="1" customWidth="1"/>
    <col min="9" max="9" width="6.5" bestFit="1" customWidth="1"/>
    <col min="10" max="10" width="8.5" bestFit="1" customWidth="1"/>
    <col min="11" max="15" width="6.5" bestFit="1" customWidth="1"/>
    <col min="16" max="16" width="5.5" bestFit="1" customWidth="1"/>
    <col min="17" max="17" width="37.33203125" bestFit="1" customWidth="1"/>
  </cols>
  <sheetData>
    <row r="1" spans="1:18" ht="30" thickTop="1" thickBot="1" x14ac:dyDescent="0.25">
      <c r="A1" s="96" t="s">
        <v>409</v>
      </c>
      <c r="B1" s="81" t="s">
        <v>614</v>
      </c>
      <c r="C1" s="81" t="s">
        <v>613</v>
      </c>
      <c r="D1" s="81" t="s">
        <v>615</v>
      </c>
      <c r="E1" s="81" t="s">
        <v>20</v>
      </c>
      <c r="F1" s="81" t="s">
        <v>22</v>
      </c>
      <c r="G1" s="82" t="s">
        <v>2</v>
      </c>
      <c r="H1" s="82" t="s">
        <v>3</v>
      </c>
      <c r="I1" s="82" t="s">
        <v>4</v>
      </c>
      <c r="J1" s="82" t="s">
        <v>5</v>
      </c>
      <c r="K1" s="82" t="s">
        <v>6</v>
      </c>
      <c r="L1" s="83" t="s">
        <v>7</v>
      </c>
      <c r="M1" s="83" t="s">
        <v>8</v>
      </c>
      <c r="N1" s="82" t="s">
        <v>9</v>
      </c>
      <c r="O1" s="82" t="s">
        <v>10</v>
      </c>
      <c r="P1" s="83" t="s">
        <v>11</v>
      </c>
      <c r="Q1" s="97" t="s">
        <v>616</v>
      </c>
    </row>
    <row r="2" spans="1:18" ht="16" thickTop="1" x14ac:dyDescent="0.2">
      <c r="A2" s="84">
        <v>1</v>
      </c>
      <c r="B2" s="1">
        <v>19</v>
      </c>
      <c r="C2" s="1">
        <v>4.5999999999999996</v>
      </c>
      <c r="D2" s="1">
        <v>22</v>
      </c>
      <c r="E2" s="1">
        <v>2.17</v>
      </c>
      <c r="F2" s="1">
        <v>891</v>
      </c>
      <c r="G2" s="85">
        <f>'Eq1'!B3</f>
        <v>3.613333808890417E-2</v>
      </c>
      <c r="H2" s="85">
        <f>'Eq2'!B3</f>
        <v>30.164384291618628</v>
      </c>
      <c r="I2" s="85">
        <f>'Eq3'!B3</f>
        <v>1.2361172650224423E-2</v>
      </c>
      <c r="J2" s="85">
        <f>'Eq4'!B3</f>
        <v>63.441518429881008</v>
      </c>
      <c r="K2" s="85">
        <f>'Eq5'!B3</f>
        <v>192.04787536915455</v>
      </c>
      <c r="L2" s="85">
        <f>'Eq6'!B3</f>
        <v>58.660637978619043</v>
      </c>
      <c r="M2" s="85">
        <f>'Eq7'!B3</f>
        <v>23.568195707388114</v>
      </c>
      <c r="N2" s="85">
        <f>'Eq8'!B3</f>
        <v>0.15304874785606337</v>
      </c>
      <c r="O2" s="85">
        <f>'Eq9'!B3</f>
        <v>4.2054862679925795E-2</v>
      </c>
      <c r="P2" s="85">
        <f>'Eq10'!B3</f>
        <v>9.462830903349069E-2</v>
      </c>
      <c r="Q2" s="93">
        <v>0.44246800000000003</v>
      </c>
      <c r="R2">
        <f>IF(Q2&lt;25,0,1)</f>
        <v>0</v>
      </c>
    </row>
    <row r="3" spans="1:18" x14ac:dyDescent="0.2">
      <c r="A3" s="86">
        <f>A2+1</f>
        <v>2</v>
      </c>
      <c r="B3" s="3">
        <v>21</v>
      </c>
      <c r="C3" s="3">
        <v>5.0999999999999996</v>
      </c>
      <c r="D3" s="3">
        <v>10</v>
      </c>
      <c r="E3" s="3">
        <v>11.6</v>
      </c>
      <c r="F3" s="87" t="s">
        <v>23</v>
      </c>
      <c r="G3" s="88" t="str">
        <f>'Eq1'!B4</f>
        <v/>
      </c>
      <c r="H3" s="88">
        <f>'Eq2'!B4</f>
        <v>42.849493137209052</v>
      </c>
      <c r="I3" s="88" t="str">
        <f>'Eq3'!B4</f>
        <v/>
      </c>
      <c r="J3" s="88" t="str">
        <f>'Eq4'!B4</f>
        <v/>
      </c>
      <c r="K3" s="88">
        <f>'Eq5'!B4</f>
        <v>270.18682794557458</v>
      </c>
      <c r="L3" s="88" t="str">
        <f>'Eq6'!B4</f>
        <v/>
      </c>
      <c r="M3" s="88">
        <f>'Eq7'!B4</f>
        <v>40.242619554555951</v>
      </c>
      <c r="N3" s="88">
        <f>'Eq8'!B4</f>
        <v>0.67017904210616552</v>
      </c>
      <c r="O3" s="88">
        <f>'Eq9'!B4</f>
        <v>5.2367517958249156E-2</v>
      </c>
      <c r="P3" s="88"/>
      <c r="Q3" s="89">
        <v>0.139353</v>
      </c>
      <c r="R3">
        <f t="shared" ref="R3:R66" si="0">IF(Q3&lt;25,0,1)</f>
        <v>0</v>
      </c>
    </row>
    <row r="4" spans="1:18" x14ac:dyDescent="0.2">
      <c r="A4" s="86">
        <f t="shared" ref="A4:A67" si="1">A3+1</f>
        <v>3</v>
      </c>
      <c r="B4" s="3">
        <v>70</v>
      </c>
      <c r="C4" s="3">
        <v>5.0999999999999996</v>
      </c>
      <c r="D4" s="3">
        <v>10</v>
      </c>
      <c r="E4" s="3">
        <v>14.15</v>
      </c>
      <c r="F4" s="3">
        <v>514</v>
      </c>
      <c r="G4" s="88">
        <f>'Eq1'!B5</f>
        <v>1.9584825544023281E-2</v>
      </c>
      <c r="H4" s="88">
        <f>'Eq2'!B5</f>
        <v>134.34326112827225</v>
      </c>
      <c r="I4" s="88">
        <f>'Eq3'!B5</f>
        <v>5.4007543168078549E-3</v>
      </c>
      <c r="J4" s="88">
        <f>'Eq4'!B5</f>
        <v>31.345333993698333</v>
      </c>
      <c r="K4" s="88">
        <f>'Eq5'!B5</f>
        <v>66.412450472979216</v>
      </c>
      <c r="L4" s="88">
        <f>'Eq6'!B5</f>
        <v>21.373102395800764</v>
      </c>
      <c r="M4" s="88">
        <f>'Eq7'!B5</f>
        <v>12.016797954303001</v>
      </c>
      <c r="N4" s="88">
        <f>'Eq8'!B5</f>
        <v>0.12927952602228868</v>
      </c>
      <c r="O4" s="88">
        <f>'Eq9'!B5</f>
        <v>1.8852279139483796E-2</v>
      </c>
      <c r="P4" s="88">
        <f>'Eq10'!B5</f>
        <v>2.9788123625143253E-2</v>
      </c>
      <c r="Q4" s="89">
        <v>0.52632999999999996</v>
      </c>
      <c r="R4">
        <f t="shared" si="0"/>
        <v>0</v>
      </c>
    </row>
    <row r="5" spans="1:18" x14ac:dyDescent="0.2">
      <c r="A5" s="86">
        <f t="shared" si="1"/>
        <v>4</v>
      </c>
      <c r="B5" s="3">
        <v>16</v>
      </c>
      <c r="C5" s="3">
        <v>5.4</v>
      </c>
      <c r="D5" s="3">
        <v>16</v>
      </c>
      <c r="E5" s="3">
        <v>5.46</v>
      </c>
      <c r="F5" s="3">
        <v>582</v>
      </c>
      <c r="G5" s="88">
        <f>'Eq1'!B6</f>
        <v>8.9917284797435049E-2</v>
      </c>
      <c r="H5" s="88">
        <f>'Eq2'!B6</f>
        <v>39.98296429934986</v>
      </c>
      <c r="I5" s="88">
        <f>'Eq3'!B6</f>
        <v>5.232136873039548E-2</v>
      </c>
      <c r="J5" s="88">
        <f>'Eq4'!B6</f>
        <v>140.46217407933455</v>
      </c>
      <c r="K5" s="88">
        <f>'Eq5'!B6</f>
        <v>385.58656215159419</v>
      </c>
      <c r="L5" s="88">
        <f>'Eq6'!B6</f>
        <v>91.89144207163821</v>
      </c>
      <c r="M5" s="88">
        <f>'Eq7'!B6</f>
        <v>73.374403436795006</v>
      </c>
      <c r="N5" s="88">
        <f>'Eq8'!B6</f>
        <v>2.3327764965411335</v>
      </c>
      <c r="O5" s="88">
        <f>'Eq9'!B6</f>
        <v>7.8054834469133236E-2</v>
      </c>
      <c r="P5" s="88">
        <f>'Eq10'!B6</f>
        <v>0.24054139575821062</v>
      </c>
      <c r="Q5" s="89">
        <v>0.69075600000000004</v>
      </c>
      <c r="R5">
        <f t="shared" si="0"/>
        <v>0</v>
      </c>
    </row>
    <row r="6" spans="1:18" x14ac:dyDescent="0.2">
      <c r="A6" s="86">
        <f t="shared" si="1"/>
        <v>5</v>
      </c>
      <c r="B6" s="3">
        <v>35</v>
      </c>
      <c r="C6" s="3">
        <v>5.0999999999999996</v>
      </c>
      <c r="D6" s="3">
        <v>9</v>
      </c>
      <c r="E6" s="87" t="s">
        <v>23</v>
      </c>
      <c r="F6" s="3">
        <v>971</v>
      </c>
      <c r="G6" s="88">
        <f>'Eq1'!B7</f>
        <v>2.8247310888955275E-2</v>
      </c>
      <c r="H6" s="88">
        <f>'Eq2'!B7</f>
        <v>68.458354921432729</v>
      </c>
      <c r="I6" s="88">
        <f>'Eq3'!B7</f>
        <v>1.3097659398634779E-2</v>
      </c>
      <c r="J6" s="88">
        <f>'Eq4'!B7</f>
        <v>51.179324106924796</v>
      </c>
      <c r="K6" s="88">
        <f>'Eq5'!B7</f>
        <v>182.09635532444875</v>
      </c>
      <c r="L6" s="88">
        <f>'Eq6'!B7</f>
        <v>48.25500174678983</v>
      </c>
      <c r="M6" s="88">
        <f>'Eq7'!B7</f>
        <v>24.731737408697274</v>
      </c>
      <c r="N6" s="88">
        <f>'Eq8'!B7</f>
        <v>0.35636630501850325</v>
      </c>
      <c r="O6" s="88">
        <f>'Eq9'!B7</f>
        <v>3.4284279731858797E-2</v>
      </c>
      <c r="P6" s="88">
        <f>'Eq10'!B7</f>
        <v>6.0936378133786065E-2</v>
      </c>
      <c r="Q6" s="89">
        <v>0.33067300000000005</v>
      </c>
      <c r="R6">
        <f t="shared" si="0"/>
        <v>0</v>
      </c>
    </row>
    <row r="7" spans="1:18" x14ac:dyDescent="0.2">
      <c r="A7" s="86">
        <f t="shared" si="1"/>
        <v>6</v>
      </c>
      <c r="B7" s="3">
        <v>17</v>
      </c>
      <c r="C7" s="3">
        <v>4.5</v>
      </c>
      <c r="D7" s="3">
        <v>20</v>
      </c>
      <c r="E7" s="3">
        <v>8.68</v>
      </c>
      <c r="F7" s="87" t="s">
        <v>23</v>
      </c>
      <c r="G7" s="88" t="str">
        <f>'Eq1'!B8</f>
        <v/>
      </c>
      <c r="H7" s="88">
        <f>'Eq2'!B8</f>
        <v>26.072780755053358</v>
      </c>
      <c r="I7" s="88" t="str">
        <f>'Eq3'!B8</f>
        <v/>
      </c>
      <c r="J7" s="88" t="str">
        <f>'Eq4'!B8</f>
        <v/>
      </c>
      <c r="K7" s="88">
        <f>'Eq5'!B8</f>
        <v>186.45710092383834</v>
      </c>
      <c r="L7" s="88" t="str">
        <f>'Eq6'!B8</f>
        <v/>
      </c>
      <c r="M7" s="88">
        <f>'Eq7'!B8</f>
        <v>22.823589464573768</v>
      </c>
      <c r="N7" s="88">
        <f>'Eq8'!B8</f>
        <v>0.12550605008580226</v>
      </c>
      <c r="O7" s="88">
        <f>'Eq9'!B8</f>
        <v>4.3303876461655691E-2</v>
      </c>
      <c r="P7" s="88"/>
      <c r="Q7" s="89">
        <v>0.73594700000000002</v>
      </c>
      <c r="R7">
        <f t="shared" si="0"/>
        <v>0</v>
      </c>
    </row>
    <row r="8" spans="1:18" x14ac:dyDescent="0.2">
      <c r="A8" s="86">
        <f t="shared" si="1"/>
        <v>7</v>
      </c>
      <c r="B8" s="3">
        <v>49</v>
      </c>
      <c r="C8" s="3">
        <v>5.9</v>
      </c>
      <c r="D8" s="3">
        <v>18</v>
      </c>
      <c r="E8" s="3">
        <v>15.13</v>
      </c>
      <c r="F8" s="3">
        <v>567</v>
      </c>
      <c r="G8" s="88">
        <f>'Eq1'!B9</f>
        <v>4.436294133376717E-2</v>
      </c>
      <c r="H8" s="88">
        <f>'Eq2'!B9</f>
        <v>144.61337498933102</v>
      </c>
      <c r="I8" s="88">
        <f>'Eq3'!B9</f>
        <v>2.4366973758027131E-2</v>
      </c>
      <c r="J8" s="88">
        <f>'Eq4'!B9</f>
        <v>76.65776982256132</v>
      </c>
      <c r="K8" s="88">
        <f>'Eq5'!B9</f>
        <v>212.39017365424129</v>
      </c>
      <c r="L8" s="88">
        <f>'Eq6'!B9</f>
        <v>51.089969319974983</v>
      </c>
      <c r="M8" s="88">
        <f>'Eq7'!B9</f>
        <v>47.371161509224422</v>
      </c>
      <c r="N8" s="88">
        <f>'Eq8'!B9</f>
        <v>2.8363444420064012</v>
      </c>
      <c r="O8" s="88">
        <f>'Eq9'!B9</f>
        <v>4.1627792228724647E-2</v>
      </c>
      <c r="P8" s="88">
        <f>'Eq10'!B9</f>
        <v>0.11334518776077329</v>
      </c>
      <c r="Q8" s="89">
        <v>13.105466</v>
      </c>
      <c r="R8">
        <f t="shared" si="0"/>
        <v>0</v>
      </c>
    </row>
    <row r="9" spans="1:18" x14ac:dyDescent="0.2">
      <c r="A9" s="86">
        <f t="shared" si="1"/>
        <v>8</v>
      </c>
      <c r="B9" s="3">
        <v>53</v>
      </c>
      <c r="C9" s="3">
        <v>5.0999999999999996</v>
      </c>
      <c r="D9" s="3">
        <v>7</v>
      </c>
      <c r="E9" s="87" t="s">
        <v>23</v>
      </c>
      <c r="F9" s="3">
        <v>881</v>
      </c>
      <c r="G9" s="88">
        <f>'Eq1'!B10</f>
        <v>1.9317300478538173E-2</v>
      </c>
      <c r="H9" s="88">
        <f>'Eq2'!B10</f>
        <v>102.20398110339502</v>
      </c>
      <c r="I9" s="88">
        <f>'Eq3'!B10</f>
        <v>7.6007414562363762E-3</v>
      </c>
      <c r="J9" s="88">
        <f>'Eq4'!B10</f>
        <v>34.970258962152059</v>
      </c>
      <c r="K9" s="88">
        <f>'Eq5'!B10</f>
        <v>108.57372612827773</v>
      </c>
      <c r="L9" s="88">
        <f>'Eq6'!B10</f>
        <v>33.083311267522021</v>
      </c>
      <c r="M9" s="88">
        <f>'Eq7'!B10</f>
        <v>16.12999541860869</v>
      </c>
      <c r="N9" s="88">
        <f>'Eq8'!B10</f>
        <v>0.19890966944017066</v>
      </c>
      <c r="O9" s="88">
        <f>'Eq9'!B10</f>
        <v>2.4051552301163334E-2</v>
      </c>
      <c r="P9" s="88">
        <f>'Eq10'!B10</f>
        <v>3.2821932752438047E-2</v>
      </c>
      <c r="Q9" s="89">
        <v>1.8383020000000001</v>
      </c>
      <c r="R9">
        <f t="shared" si="0"/>
        <v>0</v>
      </c>
    </row>
    <row r="10" spans="1:18" x14ac:dyDescent="0.2">
      <c r="A10" s="86">
        <f t="shared" si="1"/>
        <v>9</v>
      </c>
      <c r="B10" s="3">
        <v>52</v>
      </c>
      <c r="C10" s="3">
        <v>5.9</v>
      </c>
      <c r="D10" s="3">
        <v>20</v>
      </c>
      <c r="E10" s="3">
        <v>21.29</v>
      </c>
      <c r="F10" s="3">
        <v>1196</v>
      </c>
      <c r="G10" s="88">
        <f>'Eq1'!B11</f>
        <v>3.208780059853529E-2</v>
      </c>
      <c r="H10" s="88">
        <f>'Eq2'!B11</f>
        <v>153.24384594525281</v>
      </c>
      <c r="I10" s="88">
        <f>'Eq3'!B11</f>
        <v>2.136347097402513E-2</v>
      </c>
      <c r="J10" s="88">
        <f>'Eq4'!B11</f>
        <v>56.992632892557651</v>
      </c>
      <c r="K10" s="88">
        <f>'Eq5'!B11</f>
        <v>194.79322753658428</v>
      </c>
      <c r="L10" s="88">
        <f>'Eq6'!B11</f>
        <v>55.427447920435398</v>
      </c>
      <c r="M10" s="88">
        <f>'Eq7'!B11</f>
        <v>44.516547684467646</v>
      </c>
      <c r="N10" s="88">
        <f>'Eq8'!B11</f>
        <v>2.5996755127035578</v>
      </c>
      <c r="O10" s="88">
        <f>'Eq9'!B11</f>
        <v>3.9546166116489041E-2</v>
      </c>
      <c r="P10" s="88">
        <f>'Eq10'!B11</f>
        <v>7.0838804459026586E-2</v>
      </c>
      <c r="Q10" s="89">
        <v>0.99468800000000013</v>
      </c>
      <c r="R10">
        <f t="shared" si="0"/>
        <v>0</v>
      </c>
    </row>
    <row r="11" spans="1:18" x14ac:dyDescent="0.2">
      <c r="A11" s="86">
        <f t="shared" si="1"/>
        <v>10</v>
      </c>
      <c r="B11" s="3">
        <v>66</v>
      </c>
      <c r="C11" s="3">
        <v>5.7</v>
      </c>
      <c r="D11" s="3">
        <v>14</v>
      </c>
      <c r="E11" s="3">
        <v>23.18</v>
      </c>
      <c r="F11" s="3">
        <v>516</v>
      </c>
      <c r="G11" s="88">
        <f>'Eq1'!B12</f>
        <v>2.9855080679629345E-2</v>
      </c>
      <c r="H11" s="88">
        <f>'Eq2'!B12</f>
        <v>174.18515313416708</v>
      </c>
      <c r="I11" s="88">
        <f>'Eq3'!B12</f>
        <v>1.304837132717717E-2</v>
      </c>
      <c r="J11" s="88">
        <f>'Eq4'!B12</f>
        <v>49.73427957320677</v>
      </c>
      <c r="K11" s="88">
        <f>'Eq5'!B12</f>
        <v>114.14673675765773</v>
      </c>
      <c r="L11" s="88">
        <f>'Eq6'!B12</f>
        <v>33.907857722006966</v>
      </c>
      <c r="M11" s="88">
        <f>'Eq7'!B12</f>
        <v>26.985759857726084</v>
      </c>
      <c r="N11" s="88">
        <f>'Eq8'!B12</f>
        <v>0.9559451044773124</v>
      </c>
      <c r="O11" s="88">
        <f>'Eq9'!B12</f>
        <v>2.8479539820321444E-2</v>
      </c>
      <c r="P11" s="88">
        <f>'Eq10'!B12</f>
        <v>6.1526148886535292E-2</v>
      </c>
      <c r="Q11" s="89">
        <v>0.73769357000000002</v>
      </c>
      <c r="R11">
        <f t="shared" si="0"/>
        <v>0</v>
      </c>
    </row>
    <row r="12" spans="1:18" x14ac:dyDescent="0.2">
      <c r="A12" s="86">
        <f t="shared" si="1"/>
        <v>11</v>
      </c>
      <c r="B12" s="3">
        <v>10</v>
      </c>
      <c r="C12" s="3">
        <v>4.3</v>
      </c>
      <c r="D12" s="3">
        <v>10</v>
      </c>
      <c r="E12" s="87" t="s">
        <v>23</v>
      </c>
      <c r="F12" s="3">
        <v>921</v>
      </c>
      <c r="G12" s="88">
        <f>'Eq1'!B13</f>
        <v>5.2319561183310499E-2</v>
      </c>
      <c r="H12" s="88">
        <f>'Eq2'!B13</f>
        <v>15.985341696704129</v>
      </c>
      <c r="I12" s="88">
        <f>'Eq3'!B13</f>
        <v>1.2964798295724103E-2</v>
      </c>
      <c r="J12" s="88">
        <f>'Eq4'!B13</f>
        <v>81.43010725795645</v>
      </c>
      <c r="K12" s="88">
        <f>'Eq5'!B13</f>
        <v>187.9021013845913</v>
      </c>
      <c r="L12" s="88">
        <f>'Eq6'!B13</f>
        <v>72.653943116056766</v>
      </c>
      <c r="M12" s="88">
        <f>'Eq7'!B13</f>
        <v>25.548139890546771</v>
      </c>
      <c r="N12" s="88">
        <f>'Eq8'!B13</f>
        <v>0.10765793416805511</v>
      </c>
      <c r="O12" s="88">
        <f>'Eq9'!B13</f>
        <v>5.7820440766631662E-2</v>
      </c>
      <c r="P12" s="88">
        <f>'Eq10'!B13</f>
        <v>0.12427154344001401</v>
      </c>
      <c r="Q12" s="89">
        <v>1.3451915999999999</v>
      </c>
      <c r="R12">
        <f t="shared" si="0"/>
        <v>0</v>
      </c>
    </row>
    <row r="13" spans="1:18" x14ac:dyDescent="0.2">
      <c r="A13" s="86">
        <f t="shared" si="1"/>
        <v>12</v>
      </c>
      <c r="B13" s="3">
        <v>2</v>
      </c>
      <c r="C13" s="3">
        <v>4.4000000000000004</v>
      </c>
      <c r="D13" s="3">
        <v>16</v>
      </c>
      <c r="E13" s="3">
        <v>3</v>
      </c>
      <c r="F13" s="87" t="s">
        <v>23</v>
      </c>
      <c r="G13" s="88" t="str">
        <f>'Eq1'!B14</f>
        <v/>
      </c>
      <c r="H13" s="88">
        <f>'Eq2'!B14</f>
        <v>10.853116287461411</v>
      </c>
      <c r="I13" s="88" t="str">
        <f>'Eq3'!B14</f>
        <v/>
      </c>
      <c r="J13" s="88" t="str">
        <f>'Eq4'!B14</f>
        <v/>
      </c>
      <c r="K13" s="88">
        <f>'Eq5'!B14</f>
        <v>236.53717790819644</v>
      </c>
      <c r="L13" s="88" t="str">
        <f>'Eq6'!B14</f>
        <v/>
      </c>
      <c r="M13" s="88">
        <f>'Eq7'!B14</f>
        <v>41.279811150349758</v>
      </c>
      <c r="N13" s="88">
        <f>'Eq8'!B14</f>
        <v>0.25326124730964056</v>
      </c>
      <c r="O13" s="88">
        <f>'Eq9'!B14</f>
        <v>0.13588241148959446</v>
      </c>
      <c r="P13" s="88"/>
      <c r="Q13" s="89">
        <v>1.3010062</v>
      </c>
      <c r="R13">
        <f t="shared" si="0"/>
        <v>0</v>
      </c>
    </row>
    <row r="14" spans="1:18" x14ac:dyDescent="0.2">
      <c r="A14" s="86">
        <f t="shared" si="1"/>
        <v>13</v>
      </c>
      <c r="B14" s="3">
        <v>17</v>
      </c>
      <c r="C14" s="3">
        <v>5.6</v>
      </c>
      <c r="D14" s="3">
        <v>7</v>
      </c>
      <c r="E14" s="3">
        <v>3.88</v>
      </c>
      <c r="F14" s="3">
        <v>759</v>
      </c>
      <c r="G14" s="88">
        <f>'Eq1'!B15</f>
        <v>7.3589292468028727E-2</v>
      </c>
      <c r="H14" s="88">
        <f>'Eq2'!B15</f>
        <v>46.686073850977287</v>
      </c>
      <c r="I14" s="88">
        <f>'Eq3'!B15</f>
        <v>6.2391095301367071E-2</v>
      </c>
      <c r="J14" s="88">
        <f>'Eq4'!B15</f>
        <v>153.780424564523</v>
      </c>
      <c r="K14" s="88">
        <f>'Eq5'!B15</f>
        <v>431.33671594255526</v>
      </c>
      <c r="L14" s="88">
        <f>'Eq6'!B15</f>
        <v>100.89696138390198</v>
      </c>
      <c r="M14" s="88">
        <f>'Eq7'!B15</f>
        <v>89.675233453475713</v>
      </c>
      <c r="N14" s="88">
        <f>'Eq8'!B15</f>
        <v>4.1368013045310876</v>
      </c>
      <c r="O14" s="88">
        <f>'Eq9'!B15</f>
        <v>8.3873887957507415E-2</v>
      </c>
      <c r="P14" s="88">
        <f>'Eq10'!B15</f>
        <v>0.16628414417951887</v>
      </c>
      <c r="Q14" s="89">
        <v>0.81374705999999997</v>
      </c>
      <c r="R14">
        <f t="shared" si="0"/>
        <v>0</v>
      </c>
    </row>
    <row r="15" spans="1:18" x14ac:dyDescent="0.2">
      <c r="A15" s="86">
        <f t="shared" si="1"/>
        <v>14</v>
      </c>
      <c r="B15" s="3">
        <v>45</v>
      </c>
      <c r="C15" s="3">
        <v>5.8</v>
      </c>
      <c r="D15" s="3">
        <v>18</v>
      </c>
      <c r="E15" s="3">
        <v>20.98</v>
      </c>
      <c r="F15" s="3">
        <v>450</v>
      </c>
      <c r="G15" s="88">
        <f>'Eq1'!B16</f>
        <v>4.511599766364293E-2</v>
      </c>
      <c r="H15" s="88">
        <f>'Eq2'!B16</f>
        <v>126.26099864189898</v>
      </c>
      <c r="I15" s="88">
        <f>'Eq3'!B16</f>
        <v>2.4835886860660759E-2</v>
      </c>
      <c r="J15" s="88">
        <f>'Eq4'!B16</f>
        <v>77.813308671372027</v>
      </c>
      <c r="K15" s="88">
        <f>'Eq5'!B16</f>
        <v>223.49579505449827</v>
      </c>
      <c r="L15" s="88">
        <f>'Eq6'!B16</f>
        <v>51.582096042386638</v>
      </c>
      <c r="M15" s="88">
        <f>'Eq7'!B16</f>
        <v>45.702821302617288</v>
      </c>
      <c r="N15" s="88">
        <f>'Eq8'!B16</f>
        <v>2.3330210560944824</v>
      </c>
      <c r="O15" s="88">
        <f>'Eq9'!B16</f>
        <v>4.2174824039319957E-2</v>
      </c>
      <c r="P15" s="88">
        <f>'Eq10'!B16</f>
        <v>0.11634905510249612</v>
      </c>
      <c r="Q15" s="89">
        <v>0.13703137000000001</v>
      </c>
      <c r="R15">
        <f t="shared" si="0"/>
        <v>0</v>
      </c>
    </row>
    <row r="16" spans="1:18" x14ac:dyDescent="0.2">
      <c r="A16" s="86">
        <f t="shared" si="1"/>
        <v>15</v>
      </c>
      <c r="B16" s="3">
        <v>114</v>
      </c>
      <c r="C16" s="3">
        <v>5.4</v>
      </c>
      <c r="D16" s="3">
        <v>14</v>
      </c>
      <c r="E16" s="87" t="s">
        <v>23</v>
      </c>
      <c r="F16" s="3">
        <v>401</v>
      </c>
      <c r="G16" s="88">
        <f>'Eq1'!B17</f>
        <v>1.5022599829060462E-2</v>
      </c>
      <c r="H16" s="88">
        <f>'Eq2'!B17</f>
        <v>255.42981478633425</v>
      </c>
      <c r="I16" s="88">
        <f>'Eq3'!B17</f>
        <v>4.2811606971546179E-3</v>
      </c>
      <c r="J16" s="88">
        <f>'Eq4'!B17</f>
        <v>21.868518349316826</v>
      </c>
      <c r="K16" s="88">
        <f>'Eq5'!B17</f>
        <v>23.077888169058127</v>
      </c>
      <c r="L16" s="88">
        <f>'Eq6'!B17</f>
        <v>16.579558045160027</v>
      </c>
      <c r="M16" s="88">
        <f>'Eq7'!B17</f>
        <v>10.341720400795319</v>
      </c>
      <c r="N16" s="88">
        <f>'Eq8'!B17</f>
        <v>1.9794511480923431E-33</v>
      </c>
      <c r="O16" s="88">
        <f>'Eq9'!B17</f>
        <v>1.4505464367812693E-2</v>
      </c>
      <c r="P16" s="88">
        <f>'Eq10'!B17</f>
        <v>1.7940995594353297E-2</v>
      </c>
      <c r="Q16" s="89" t="s">
        <v>23</v>
      </c>
      <c r="R16">
        <f t="shared" si="0"/>
        <v>1</v>
      </c>
    </row>
    <row r="17" spans="1:18" x14ac:dyDescent="0.2">
      <c r="A17" s="86">
        <f t="shared" si="1"/>
        <v>16</v>
      </c>
      <c r="B17" s="3">
        <v>33</v>
      </c>
      <c r="C17" s="3">
        <v>4.9000000000000004</v>
      </c>
      <c r="D17" s="3">
        <v>20</v>
      </c>
      <c r="E17" s="3">
        <v>7.05</v>
      </c>
      <c r="F17" s="87" t="s">
        <v>23</v>
      </c>
      <c r="G17" s="88" t="str">
        <f>'Eq1'!B18</f>
        <v/>
      </c>
      <c r="H17" s="88">
        <f>'Eq2'!B18</f>
        <v>58.23909982241215</v>
      </c>
      <c r="I17" s="88" t="str">
        <f>'Eq3'!B18</f>
        <v/>
      </c>
      <c r="J17" s="88" t="str">
        <f>'Eq4'!B18</f>
        <v/>
      </c>
      <c r="K17" s="88">
        <f>'Eq5'!B18</f>
        <v>165.26523647579276</v>
      </c>
      <c r="L17" s="88" t="str">
        <f>'Eq6'!B18</f>
        <v/>
      </c>
      <c r="M17" s="88">
        <f>'Eq7'!B18</f>
        <v>20.453383030037234</v>
      </c>
      <c r="N17" s="88">
        <f>'Eq8'!B18</f>
        <v>0.20397671215365151</v>
      </c>
      <c r="O17" s="88">
        <f>'Eq9'!B18</f>
        <v>3.1944654685320907E-2</v>
      </c>
      <c r="P17" s="88"/>
      <c r="Q17" s="89">
        <v>0.25824600000000003</v>
      </c>
      <c r="R17">
        <f t="shared" si="0"/>
        <v>0</v>
      </c>
    </row>
    <row r="18" spans="1:18" x14ac:dyDescent="0.2">
      <c r="A18" s="86">
        <f t="shared" si="1"/>
        <v>17</v>
      </c>
      <c r="B18" s="3">
        <v>83</v>
      </c>
      <c r="C18" s="3">
        <v>6.5</v>
      </c>
      <c r="D18" s="3">
        <v>5</v>
      </c>
      <c r="E18" s="87" t="s">
        <v>23</v>
      </c>
      <c r="F18" s="87" t="s">
        <v>23</v>
      </c>
      <c r="G18" s="88" t="str">
        <f>'Eq1'!B19</f>
        <v/>
      </c>
      <c r="H18" s="88">
        <f>'Eq2'!B19</f>
        <v>333.72298130959632</v>
      </c>
      <c r="I18" s="88" t="str">
        <f>'Eq3'!B19</f>
        <v/>
      </c>
      <c r="J18" s="88" t="str">
        <f>'Eq4'!B19</f>
        <v/>
      </c>
      <c r="K18" s="88">
        <f>'Eq5'!B19</f>
        <v>113.08839144807206</v>
      </c>
      <c r="L18" s="88" t="str">
        <f>'Eq6'!B19</f>
        <v/>
      </c>
      <c r="M18" s="88">
        <f>'Eq7'!B19</f>
        <v>57.161899457702681</v>
      </c>
      <c r="N18" s="88">
        <f>'Eq8'!B19</f>
        <v>1.6900992687819153E-39</v>
      </c>
      <c r="O18" s="88">
        <f>'Eq9'!B19</f>
        <v>3.7562435591258117E-2</v>
      </c>
      <c r="P18" s="88"/>
      <c r="Q18" s="75">
        <v>0.19947100000000001</v>
      </c>
      <c r="R18">
        <f t="shared" si="0"/>
        <v>0</v>
      </c>
    </row>
    <row r="19" spans="1:18" x14ac:dyDescent="0.2">
      <c r="A19" s="86">
        <f t="shared" si="1"/>
        <v>18</v>
      </c>
      <c r="B19" s="3">
        <v>36</v>
      </c>
      <c r="C19" s="3">
        <v>5.4</v>
      </c>
      <c r="D19" s="3">
        <v>12</v>
      </c>
      <c r="E19" s="87" t="s">
        <v>23</v>
      </c>
      <c r="F19" s="3">
        <v>617</v>
      </c>
      <c r="G19" s="88">
        <f>'Eq1'!B20</f>
        <v>4.3311733609264672E-2</v>
      </c>
      <c r="H19" s="88">
        <f>'Eq2'!B20</f>
        <v>82.426992515759778</v>
      </c>
      <c r="I19" s="88">
        <f>'Eq3'!B20</f>
        <v>1.9899840660298936E-2</v>
      </c>
      <c r="J19" s="88">
        <f>'Eq4'!B20</f>
        <v>73.246421769297982</v>
      </c>
      <c r="K19" s="88">
        <f>'Eq5'!B20</f>
        <v>220.44872210105004</v>
      </c>
      <c r="L19" s="88">
        <f>'Eq6'!B20</f>
        <v>48.016803157091289</v>
      </c>
      <c r="M19" s="88">
        <f>'Eq7'!B20</f>
        <v>34.915031029544167</v>
      </c>
      <c r="N19" s="88">
        <f>'Eq8'!B20</f>
        <v>0.89039065692796515</v>
      </c>
      <c r="O19" s="88">
        <f>'Eq9'!B20</f>
        <v>4.0093331018096111E-2</v>
      </c>
      <c r="P19" s="88">
        <f>'Eq10'!B20</f>
        <v>0.10702209803978786</v>
      </c>
      <c r="Q19" s="75">
        <v>0.35319399999999995</v>
      </c>
      <c r="R19">
        <f t="shared" si="0"/>
        <v>0</v>
      </c>
    </row>
    <row r="20" spans="1:18" x14ac:dyDescent="0.2">
      <c r="A20" s="86">
        <f t="shared" si="1"/>
        <v>19</v>
      </c>
      <c r="B20" s="3">
        <v>15</v>
      </c>
      <c r="C20" s="3">
        <v>4.5999999999999996</v>
      </c>
      <c r="D20" s="3">
        <v>16</v>
      </c>
      <c r="E20" s="5">
        <v>2.58</v>
      </c>
      <c r="F20" s="3">
        <v>1262</v>
      </c>
      <c r="G20" s="88">
        <f>'Eq1'!B21</f>
        <v>4.4527666071175885E-2</v>
      </c>
      <c r="H20" s="88">
        <f>'Eq2'!B21</f>
        <v>24.874188513213138</v>
      </c>
      <c r="I20" s="88">
        <f>'Eq3'!B21</f>
        <v>1.5460606335339864E-2</v>
      </c>
      <c r="J20" s="88">
        <f>'Eq4'!B21</f>
        <v>75.457538752821065</v>
      </c>
      <c r="K20" s="88">
        <f>'Eq5'!B21</f>
        <v>213.85567068875332</v>
      </c>
      <c r="L20" s="88">
        <f>'Eq6'!B21</f>
        <v>69.377590539665093</v>
      </c>
      <c r="M20" s="88">
        <f>'Eq7'!B21</f>
        <v>28.49962739711739</v>
      </c>
      <c r="N20" s="88">
        <f>'Eq8'!B21</f>
        <v>0.19587713375401439</v>
      </c>
      <c r="O20" s="88">
        <f>'Eq9'!B21</f>
        <v>5.0789290978192701E-2</v>
      </c>
      <c r="P20" s="88">
        <f>'Eq10'!B21</f>
        <v>0.11392307016422658</v>
      </c>
      <c r="Q20" s="75">
        <v>0.70344099999999998</v>
      </c>
      <c r="R20">
        <f t="shared" si="0"/>
        <v>0</v>
      </c>
    </row>
    <row r="21" spans="1:18" x14ac:dyDescent="0.2">
      <c r="A21" s="86">
        <f t="shared" si="1"/>
        <v>20</v>
      </c>
      <c r="B21" s="3">
        <v>15</v>
      </c>
      <c r="C21" s="3">
        <v>4.5</v>
      </c>
      <c r="D21" s="3">
        <v>16</v>
      </c>
      <c r="E21" s="5">
        <v>2.94</v>
      </c>
      <c r="F21" s="3">
        <v>1262</v>
      </c>
      <c r="G21" s="88">
        <f>'Eq1'!B22</f>
        <v>4.1882242984486839E-2</v>
      </c>
      <c r="H21" s="88">
        <f>'Eq2'!B22</f>
        <v>23.591139645558439</v>
      </c>
      <c r="I21" s="88">
        <f>'Eq3'!B22</f>
        <v>1.2959320539099721E-2</v>
      </c>
      <c r="J21" s="88">
        <f>'Eq4'!B22</f>
        <v>71.148560855513367</v>
      </c>
      <c r="K21" s="88">
        <f>'Eq5'!B22</f>
        <v>196.66780500626916</v>
      </c>
      <c r="L21" s="88">
        <f>'Eq6'!B22</f>
        <v>65.187250966021068</v>
      </c>
      <c r="M21" s="88">
        <f>'Eq7'!B22</f>
        <v>25.16592793056833</v>
      </c>
      <c r="N21" s="88">
        <f>'Eq8'!B22</f>
        <v>0.14255542211672995</v>
      </c>
      <c r="O21" s="88">
        <f>'Eq9'!B22</f>
        <v>4.7826890970548E-2</v>
      </c>
      <c r="P21" s="88">
        <f>'Eq10'!B22</f>
        <v>0.1071392194783017</v>
      </c>
      <c r="Q21" s="75">
        <v>0.49266599999999999</v>
      </c>
      <c r="R21">
        <f t="shared" si="0"/>
        <v>0</v>
      </c>
    </row>
    <row r="22" spans="1:18" x14ac:dyDescent="0.2">
      <c r="A22" s="86">
        <f t="shared" si="1"/>
        <v>21</v>
      </c>
      <c r="B22" s="3">
        <v>39</v>
      </c>
      <c r="C22" s="3">
        <v>5</v>
      </c>
      <c r="D22" s="3">
        <v>20</v>
      </c>
      <c r="E22" s="5">
        <v>18.43</v>
      </c>
      <c r="F22" s="3">
        <v>617</v>
      </c>
      <c r="G22" s="88">
        <f>'Eq1'!B23</f>
        <v>3.1508840318693505E-2</v>
      </c>
      <c r="H22" s="88">
        <f>'Eq2'!B23</f>
        <v>71.997038597728036</v>
      </c>
      <c r="I22" s="88">
        <f>'Eq3'!B23</f>
        <v>1.0085166560673322E-2</v>
      </c>
      <c r="J22" s="88">
        <f>'Eq4'!B23</f>
        <v>52.187173212343893</v>
      </c>
      <c r="K22" s="88">
        <f>'Eq5'!B23</f>
        <v>150.49165889551907</v>
      </c>
      <c r="L22" s="88">
        <f>'Eq6'!B23</f>
        <v>34.102500231570147</v>
      </c>
      <c r="M22" s="88">
        <f>'Eq7'!B23</f>
        <v>19.572020159361852</v>
      </c>
      <c r="N22" s="88">
        <f>'Eq8'!B23</f>
        <v>0.22415425966995034</v>
      </c>
      <c r="O22" s="88">
        <f>'Eq9'!B23</f>
        <v>2.9460640327548634E-2</v>
      </c>
      <c r="P22" s="88">
        <f>'Eq10'!B23</f>
        <v>7.1843994332930206E-2</v>
      </c>
      <c r="Q22" s="75">
        <v>0.59110300000000005</v>
      </c>
      <c r="R22">
        <f t="shared" si="0"/>
        <v>0</v>
      </c>
    </row>
    <row r="23" spans="1:18" x14ac:dyDescent="0.2">
      <c r="A23" s="86">
        <f t="shared" si="1"/>
        <v>22</v>
      </c>
      <c r="B23" s="3">
        <v>16</v>
      </c>
      <c r="C23" s="3">
        <v>5.2</v>
      </c>
      <c r="D23" s="3">
        <v>20</v>
      </c>
      <c r="E23" s="5">
        <v>5.25</v>
      </c>
      <c r="F23" s="3">
        <v>1262</v>
      </c>
      <c r="G23" s="88">
        <f>'Eq1'!B24</f>
        <v>6.0763556348975942E-2</v>
      </c>
      <c r="H23" s="88">
        <f>'Eq2'!B24</f>
        <v>35.964579689666941</v>
      </c>
      <c r="I23" s="88">
        <f>'Eq3'!B24</f>
        <v>3.7586316770166106E-2</v>
      </c>
      <c r="J23" s="88">
        <f>'Eq4'!B24</f>
        <v>102.58344481854301</v>
      </c>
      <c r="K23" s="88">
        <f>'Eq5'!B24</f>
        <v>333.55840629230659</v>
      </c>
      <c r="L23" s="88">
        <f>'Eq6'!B24</f>
        <v>96.508708634578696</v>
      </c>
      <c r="M23" s="88">
        <f>'Eq7'!B24</f>
        <v>57.212656865571162</v>
      </c>
      <c r="N23" s="88">
        <f>'Eq8'!B24</f>
        <v>1.2355864329874908</v>
      </c>
      <c r="O23" s="88">
        <f>'Eq9'!B24</f>
        <v>6.9214933672484741E-2</v>
      </c>
      <c r="P23" s="88">
        <f>'Eq10'!B24</f>
        <v>0.15485990361208082</v>
      </c>
      <c r="Q23" s="75">
        <v>0.52233399999999996</v>
      </c>
      <c r="R23">
        <f t="shared" si="0"/>
        <v>0</v>
      </c>
    </row>
    <row r="24" spans="1:18" x14ac:dyDescent="0.2">
      <c r="A24" s="86">
        <f t="shared" si="1"/>
        <v>23</v>
      </c>
      <c r="B24" s="3">
        <v>46</v>
      </c>
      <c r="C24" s="3">
        <v>4.7</v>
      </c>
      <c r="D24" s="3">
        <v>12</v>
      </c>
      <c r="E24" s="5">
        <v>10.31</v>
      </c>
      <c r="F24" s="87" t="s">
        <v>23</v>
      </c>
      <c r="G24" s="88" t="str">
        <f>'Eq1'!B25</f>
        <v/>
      </c>
      <c r="H24" s="88">
        <f>'Eq2'!B25</f>
        <v>72.032460010644385</v>
      </c>
      <c r="I24" s="88" t="str">
        <f>'Eq3'!B25</f>
        <v/>
      </c>
      <c r="J24" s="88" t="str">
        <f>'Eq4'!B25</f>
        <v/>
      </c>
      <c r="K24" s="88">
        <f>'Eq5'!B25</f>
        <v>97.039568189902738</v>
      </c>
      <c r="L24" s="88" t="str">
        <f>'Eq6'!B25</f>
        <v/>
      </c>
      <c r="M24" s="88">
        <f>'Eq7'!B25</f>
        <v>11.369905626227915</v>
      </c>
      <c r="N24" s="88">
        <f>'Eq8'!B25</f>
        <v>6.8598734791000218E-2</v>
      </c>
      <c r="O24" s="88">
        <f>'Eq9'!B25</f>
        <v>2.1368347678207396E-2</v>
      </c>
      <c r="P24" s="88"/>
      <c r="Q24" s="75">
        <v>2.1576550000000001</v>
      </c>
      <c r="R24">
        <f t="shared" si="0"/>
        <v>0</v>
      </c>
    </row>
    <row r="25" spans="1:18" x14ac:dyDescent="0.2">
      <c r="A25" s="86">
        <f t="shared" si="1"/>
        <v>24</v>
      </c>
      <c r="B25" s="3">
        <v>47</v>
      </c>
      <c r="C25" s="3">
        <v>6.1</v>
      </c>
      <c r="D25" s="3">
        <v>12</v>
      </c>
      <c r="E25" s="5">
        <v>17.16</v>
      </c>
      <c r="F25" s="87" t="s">
        <v>23</v>
      </c>
      <c r="G25" s="88" t="str">
        <f>'Eq1'!B26</f>
        <v/>
      </c>
      <c r="H25" s="88">
        <f>'Eq2'!B26</f>
        <v>154.38308598815152</v>
      </c>
      <c r="I25" s="88" t="str">
        <f>'Eq3'!B26</f>
        <v/>
      </c>
      <c r="J25" s="88" t="str">
        <f>'Eq4'!B26</f>
        <v/>
      </c>
      <c r="K25" s="88">
        <f>'Eq5'!B26</f>
        <v>254.64180438720902</v>
      </c>
      <c r="L25" s="88" t="str">
        <f>'Eq6'!B26</f>
        <v/>
      </c>
      <c r="M25" s="88">
        <f>'Eq7'!B26</f>
        <v>63.448357583454801</v>
      </c>
      <c r="N25" s="88">
        <f>'Eq8'!B26</f>
        <v>5.6875778625231179</v>
      </c>
      <c r="O25" s="88">
        <f>'Eq9'!B26</f>
        <v>4.8657857291929472E-2</v>
      </c>
      <c r="P25" s="88"/>
      <c r="Q25" s="75">
        <v>3.4189370000000001</v>
      </c>
      <c r="R25">
        <f t="shared" si="0"/>
        <v>0</v>
      </c>
    </row>
    <row r="26" spans="1:18" x14ac:dyDescent="0.2">
      <c r="A26" s="86">
        <f t="shared" si="1"/>
        <v>25</v>
      </c>
      <c r="B26" s="3">
        <v>18</v>
      </c>
      <c r="C26" s="3">
        <v>5</v>
      </c>
      <c r="D26" s="3">
        <v>7</v>
      </c>
      <c r="E26" s="5">
        <v>4.82</v>
      </c>
      <c r="F26" s="87" t="s">
        <v>23</v>
      </c>
      <c r="G26" s="88" t="str">
        <f>'Eq1'!B27</f>
        <v/>
      </c>
      <c r="H26" s="88">
        <f>'Eq2'!B27</f>
        <v>35.621800151252359</v>
      </c>
      <c r="I26" s="88" t="str">
        <f>'Eq3'!B27</f>
        <v/>
      </c>
      <c r="J26" s="88" t="str">
        <f>'Eq4'!B27</f>
        <v/>
      </c>
      <c r="K26" s="88">
        <f>'Eq5'!B27</f>
        <v>271.7884844563709</v>
      </c>
      <c r="L26" s="88" t="str">
        <f>'Eq6'!B27</f>
        <v/>
      </c>
      <c r="M26" s="88">
        <f>'Eq7'!B27</f>
        <v>40.567606029379903</v>
      </c>
      <c r="N26" s="88">
        <f>'Eq8'!B27</f>
        <v>0.57853363204189445</v>
      </c>
      <c r="O26" s="88">
        <f>'Eq9'!B27</f>
        <v>5.5864177794368593E-2</v>
      </c>
      <c r="P26" s="88"/>
      <c r="Q26" s="75">
        <v>4.5066029999999992</v>
      </c>
      <c r="R26">
        <f t="shared" si="0"/>
        <v>0</v>
      </c>
    </row>
    <row r="27" spans="1:18" x14ac:dyDescent="0.2">
      <c r="A27" s="86">
        <f t="shared" si="1"/>
        <v>26</v>
      </c>
      <c r="B27" s="3">
        <v>38</v>
      </c>
      <c r="C27" s="3">
        <v>5.2</v>
      </c>
      <c r="D27" s="3">
        <v>8</v>
      </c>
      <c r="E27" s="5">
        <v>7.67</v>
      </c>
      <c r="F27" s="87" t="s">
        <v>23</v>
      </c>
      <c r="G27" s="88" t="str">
        <f>'Eq1'!B28</f>
        <v/>
      </c>
      <c r="H27" s="88">
        <f>'Eq2'!B28</f>
        <v>78.072964597220704</v>
      </c>
      <c r="I27" s="88" t="str">
        <f>'Eq3'!B28</f>
        <v/>
      </c>
      <c r="J27" s="88" t="str">
        <f>'Eq4'!B28</f>
        <v/>
      </c>
      <c r="K27" s="88">
        <f>'Eq5'!B28</f>
        <v>180.1019904988546</v>
      </c>
      <c r="L27" s="88" t="str">
        <f>'Eq6'!B28</f>
        <v/>
      </c>
      <c r="M27" s="88">
        <f>'Eq7'!B28</f>
        <v>25.773617840420552</v>
      </c>
      <c r="N27" s="88">
        <f>'Eq8'!B28</f>
        <v>0.43845022934502054</v>
      </c>
      <c r="O27" s="88">
        <f>'Eq9'!B28</f>
        <v>3.3963229157124811E-2</v>
      </c>
      <c r="P27" s="88"/>
      <c r="Q27" s="75">
        <v>2.8711280000000001</v>
      </c>
      <c r="R27">
        <f t="shared" si="0"/>
        <v>0</v>
      </c>
    </row>
    <row r="28" spans="1:18" x14ac:dyDescent="0.2">
      <c r="A28" s="86">
        <f t="shared" si="1"/>
        <v>27</v>
      </c>
      <c r="B28" s="3">
        <v>16</v>
      </c>
      <c r="C28" s="3">
        <v>4.9000000000000004</v>
      </c>
      <c r="D28" s="3">
        <v>18</v>
      </c>
      <c r="E28" s="5">
        <v>4.88</v>
      </c>
      <c r="F28" s="87" t="s">
        <v>23</v>
      </c>
      <c r="G28" s="88" t="str">
        <f>'Eq1'!B29</f>
        <v/>
      </c>
      <c r="H28" s="88">
        <f>'Eq2'!B29</f>
        <v>30.68138703384955</v>
      </c>
      <c r="I28" s="88" t="str">
        <f>'Eq3'!B29</f>
        <v/>
      </c>
      <c r="J28" s="88" t="str">
        <f>'Eq4'!B29</f>
        <v/>
      </c>
      <c r="K28" s="88">
        <f>'Eq5'!B29</f>
        <v>265.35934722028509</v>
      </c>
      <c r="L28" s="88" t="str">
        <f>'Eq6'!B29</f>
        <v/>
      </c>
      <c r="M28" s="88">
        <f>'Eq7'!B29</f>
        <v>39.392488376372356</v>
      </c>
      <c r="N28" s="88">
        <f>'Eq8'!B29</f>
        <v>0.47629182894212752</v>
      </c>
      <c r="O28" s="88">
        <f>'Eq9'!B29</f>
        <v>5.7796269442346719E-2</v>
      </c>
      <c r="P28" s="88"/>
      <c r="Q28" s="75">
        <v>2.887362</v>
      </c>
      <c r="R28">
        <f t="shared" si="0"/>
        <v>0</v>
      </c>
    </row>
    <row r="29" spans="1:18" x14ac:dyDescent="0.2">
      <c r="A29" s="86">
        <f t="shared" si="1"/>
        <v>28</v>
      </c>
      <c r="B29" s="3">
        <v>33</v>
      </c>
      <c r="C29" s="3">
        <v>5.6</v>
      </c>
      <c r="D29" s="3">
        <v>38</v>
      </c>
      <c r="E29" s="5">
        <v>8.44</v>
      </c>
      <c r="F29" s="87" t="s">
        <v>23</v>
      </c>
      <c r="G29" s="88" t="str">
        <f>'Eq1'!B30</f>
        <v/>
      </c>
      <c r="H29" s="88">
        <f>'Eq2'!B30</f>
        <v>84.375168598494454</v>
      </c>
      <c r="I29" s="88" t="str">
        <f>'Eq3'!B30</f>
        <v/>
      </c>
      <c r="J29" s="88" t="str">
        <f>'Eq4'!B30</f>
        <v/>
      </c>
      <c r="K29" s="88">
        <f>'Eq5'!B30</f>
        <v>275.93005618948433</v>
      </c>
      <c r="L29" s="88" t="str">
        <f>'Eq6'!B30</f>
        <v/>
      </c>
      <c r="M29" s="88">
        <f>'Eq7'!B30</f>
        <v>48.8594738939371</v>
      </c>
      <c r="N29" s="88">
        <f>'Eq8'!B30</f>
        <v>1.8861689325440374</v>
      </c>
      <c r="O29" s="88">
        <f>'Eq9'!B30</f>
        <v>4.8651719914495774E-2</v>
      </c>
      <c r="P29" s="88"/>
      <c r="Q29" s="75">
        <v>1.3706715E-2</v>
      </c>
      <c r="R29">
        <f t="shared" si="0"/>
        <v>0</v>
      </c>
    </row>
    <row r="30" spans="1:18" x14ac:dyDescent="0.2">
      <c r="A30" s="86">
        <f t="shared" si="1"/>
        <v>29</v>
      </c>
      <c r="B30" s="3">
        <v>11</v>
      </c>
      <c r="C30" s="3">
        <v>4.9000000000000004</v>
      </c>
      <c r="D30" s="3">
        <v>16</v>
      </c>
      <c r="E30" s="5">
        <v>3.77</v>
      </c>
      <c r="F30" s="3">
        <v>776</v>
      </c>
      <c r="G30" s="88">
        <f>'Eq1'!B31</f>
        <v>6.9811731973579746E-2</v>
      </c>
      <c r="H30" s="88">
        <f>'Eq2'!B31</f>
        <v>23.328448928384709</v>
      </c>
      <c r="I30" s="88">
        <f>'Eq3'!B31</f>
        <v>3.4680604411212131E-2</v>
      </c>
      <c r="J30" s="88">
        <f>'Eq4'!B31</f>
        <v>109.83988323070199</v>
      </c>
      <c r="K30" s="88">
        <f>'Eq5'!B31</f>
        <v>301.84018835084697</v>
      </c>
      <c r="L30" s="88">
        <f>'Eq6'!B31</f>
        <v>100.64323163442339</v>
      </c>
      <c r="M30" s="88">
        <f>'Eq7'!B31</f>
        <v>51.044539326268726</v>
      </c>
      <c r="N30" s="88">
        <f>'Eq8'!B31</f>
        <v>0.67231351966370123</v>
      </c>
      <c r="O30" s="88">
        <f>'Eq9'!B31</f>
        <v>7.7250905800135647E-2</v>
      </c>
      <c r="P30" s="88">
        <f>'Eq10'!B31</f>
        <v>0.16631676736292211</v>
      </c>
      <c r="Q30" s="75">
        <v>4.0321929999999995</v>
      </c>
      <c r="R30">
        <f t="shared" si="0"/>
        <v>0</v>
      </c>
    </row>
    <row r="31" spans="1:18" x14ac:dyDescent="0.2">
      <c r="A31" s="86">
        <f t="shared" si="1"/>
        <v>30</v>
      </c>
      <c r="B31" s="3">
        <v>31</v>
      </c>
      <c r="C31" s="3">
        <v>5.2</v>
      </c>
      <c r="D31" s="3">
        <v>22</v>
      </c>
      <c r="E31" s="5">
        <v>12.97</v>
      </c>
      <c r="F31" s="3">
        <v>604</v>
      </c>
      <c r="G31" s="88">
        <f>'Eq1'!B32</f>
        <v>4.3916583415462257E-2</v>
      </c>
      <c r="H31" s="88">
        <f>'Eq2'!B32</f>
        <v>64.366802076574245</v>
      </c>
      <c r="I31" s="88">
        <f>'Eq3'!B32</f>
        <v>1.8308609274359934E-2</v>
      </c>
      <c r="J31" s="88">
        <f>'Eq4'!B32</f>
        <v>73.148343236010035</v>
      </c>
      <c r="K31" s="88">
        <f>'Eq5'!B32</f>
        <v>219.89457540192993</v>
      </c>
      <c r="L31" s="88">
        <f>'Eq6'!B32</f>
        <v>47.764878459073657</v>
      </c>
      <c r="M31" s="88">
        <f>'Eq7'!B32</f>
        <v>31.60304131677087</v>
      </c>
      <c r="N31" s="88">
        <f>'Eq8'!B32</f>
        <v>0.5738348416220922</v>
      </c>
      <c r="O31" s="88">
        <f>'Eq9'!B32</f>
        <v>4.0314374160584039E-2</v>
      </c>
      <c r="P31" s="88">
        <f>'Eq10'!B32</f>
        <v>0.11666865798152103</v>
      </c>
      <c r="Q31" s="75">
        <v>3.8700201999999999</v>
      </c>
      <c r="R31">
        <f t="shared" si="0"/>
        <v>0</v>
      </c>
    </row>
    <row r="32" spans="1:18" x14ac:dyDescent="0.2">
      <c r="A32" s="86">
        <f t="shared" si="1"/>
        <v>31</v>
      </c>
      <c r="B32" s="3">
        <v>18</v>
      </c>
      <c r="C32" s="3">
        <v>4.9000000000000004</v>
      </c>
      <c r="D32" s="3">
        <v>18</v>
      </c>
      <c r="E32" s="5">
        <v>18.16</v>
      </c>
      <c r="F32" s="3">
        <v>155</v>
      </c>
      <c r="G32" s="88" t="str">
        <f>'Eq1'!B33</f>
        <v/>
      </c>
      <c r="H32" s="88">
        <f>'Eq2'!B33</f>
        <v>33.784372959462438</v>
      </c>
      <c r="I32" s="88" t="str">
        <f>'Eq3'!B33</f>
        <v/>
      </c>
      <c r="J32" s="88" t="str">
        <f>'Eq4'!B33</f>
        <v/>
      </c>
      <c r="K32" s="88">
        <f>'Eq5'!B33</f>
        <v>251.45689695663032</v>
      </c>
      <c r="L32" s="88" t="str">
        <f>'Eq6'!B33</f>
        <v/>
      </c>
      <c r="M32" s="88">
        <f>'Eq7'!B33</f>
        <v>35.822273583630277</v>
      </c>
      <c r="N32" s="88">
        <f>'Eq8'!B33</f>
        <v>0.42104509364542891</v>
      </c>
      <c r="O32" s="88">
        <f>'Eq9'!B33</f>
        <v>5.2605773561158094E-2</v>
      </c>
      <c r="P32" s="88"/>
      <c r="Q32" s="75">
        <v>4.0196603999999994</v>
      </c>
      <c r="R32">
        <f t="shared" si="0"/>
        <v>0</v>
      </c>
    </row>
    <row r="33" spans="1:18" x14ac:dyDescent="0.2">
      <c r="A33" s="86">
        <f t="shared" si="1"/>
        <v>32</v>
      </c>
      <c r="B33" s="3">
        <v>39</v>
      </c>
      <c r="C33" s="3">
        <v>5.2</v>
      </c>
      <c r="D33" s="3">
        <v>16</v>
      </c>
      <c r="E33" s="5">
        <v>17.86</v>
      </c>
      <c r="F33" s="3">
        <v>514</v>
      </c>
      <c r="G33" s="88">
        <f>'Eq1'!B34</f>
        <v>3.5614956585804131E-2</v>
      </c>
      <c r="H33" s="88">
        <f>'Eq2'!B34</f>
        <v>80.041392079411608</v>
      </c>
      <c r="I33" s="88">
        <f>'Eq3'!B34</f>
        <v>1.3752054680898126E-2</v>
      </c>
      <c r="J33" s="88">
        <f>'Eq4'!B34</f>
        <v>59.622721866692316</v>
      </c>
      <c r="K33" s="88">
        <f>'Eq5'!B34</f>
        <v>175.01788427858935</v>
      </c>
      <c r="L33" s="88">
        <f>'Eq6'!B34</f>
        <v>39.054991920040507</v>
      </c>
      <c r="M33" s="88">
        <f>'Eq7'!B34</f>
        <v>25.100832262000644</v>
      </c>
      <c r="N33" s="88">
        <f>'Eq8'!B34</f>
        <v>0.42320130311995019</v>
      </c>
      <c r="O33" s="88">
        <f>'Eq9'!B34</f>
        <v>3.3223255186555591E-2</v>
      </c>
      <c r="P33" s="88">
        <f>'Eq10'!B34</f>
        <v>8.3729761713542294E-2</v>
      </c>
      <c r="Q33" s="75">
        <v>3.0888200000000001</v>
      </c>
      <c r="R33">
        <f t="shared" si="0"/>
        <v>0</v>
      </c>
    </row>
    <row r="34" spans="1:18" x14ac:dyDescent="0.2">
      <c r="A34" s="86">
        <f t="shared" si="1"/>
        <v>33</v>
      </c>
      <c r="B34" s="3">
        <v>33</v>
      </c>
      <c r="C34" s="3">
        <v>4.8</v>
      </c>
      <c r="D34" s="3">
        <v>14</v>
      </c>
      <c r="E34" s="5">
        <v>12.47</v>
      </c>
      <c r="F34" s="87" t="s">
        <v>23</v>
      </c>
      <c r="G34" s="88" t="str">
        <f>'Eq1'!B35</f>
        <v/>
      </c>
      <c r="H34" s="88">
        <f>'Eq2'!B35</f>
        <v>55.235037557599675</v>
      </c>
      <c r="I34" s="88" t="str">
        <f>'Eq3'!B35</f>
        <v/>
      </c>
      <c r="J34" s="88" t="str">
        <f>'Eq4'!B35</f>
        <v/>
      </c>
      <c r="K34" s="88">
        <f>'Eq5'!B35</f>
        <v>152.67186448240403</v>
      </c>
      <c r="L34" s="88" t="str">
        <f>'Eq6'!B35</f>
        <v/>
      </c>
      <c r="M34" s="88">
        <f>'Eq7'!B35</f>
        <v>18.060880449345397</v>
      </c>
      <c r="N34" s="88">
        <f>'Eq8'!B35</f>
        <v>0.14845013170124854</v>
      </c>
      <c r="O34" s="88">
        <f>'Eq9'!B35</f>
        <v>3.0081410614348623E-2</v>
      </c>
      <c r="P34" s="88"/>
      <c r="Q34" s="75">
        <v>3.3640623999999999</v>
      </c>
      <c r="R34">
        <f t="shared" si="0"/>
        <v>0</v>
      </c>
    </row>
    <row r="35" spans="1:18" x14ac:dyDescent="0.2">
      <c r="A35" s="86">
        <f t="shared" si="1"/>
        <v>34</v>
      </c>
      <c r="B35" s="3">
        <v>23</v>
      </c>
      <c r="C35" s="3">
        <v>5</v>
      </c>
      <c r="D35" s="3">
        <v>18</v>
      </c>
      <c r="E35" s="5">
        <v>11.62</v>
      </c>
      <c r="F35" s="3">
        <v>853</v>
      </c>
      <c r="G35" s="88">
        <f>'Eq1'!B36</f>
        <v>3.8895876610191803E-2</v>
      </c>
      <c r="H35" s="88">
        <f>'Eq2'!B36</f>
        <v>44.037975618968623</v>
      </c>
      <c r="I35" s="88">
        <f>'Eq3'!B36</f>
        <v>1.9178051680917161E-2</v>
      </c>
      <c r="J35" s="88">
        <f>'Eq4'!B36</f>
        <v>69.011836363412925</v>
      </c>
      <c r="K35" s="88">
        <f>'Eq5'!B36</f>
        <v>236.84476488826107</v>
      </c>
      <c r="L35" s="88">
        <f>'Eq6'!B36</f>
        <v>64.833146768773744</v>
      </c>
      <c r="M35" s="88">
        <f>'Eq7'!B36</f>
        <v>32.740559532701319</v>
      </c>
      <c r="N35" s="88">
        <f>'Eq8'!B36</f>
        <v>0.43897397895273382</v>
      </c>
      <c r="O35" s="88">
        <f>'Eq9'!B36</f>
        <v>4.5779516421835281E-2</v>
      </c>
      <c r="P35" s="88">
        <f>'Eq10'!B36</f>
        <v>9.8644486393803979E-2</v>
      </c>
      <c r="Q35" s="75">
        <v>3.5400526000000001</v>
      </c>
      <c r="R35">
        <f t="shared" si="0"/>
        <v>0</v>
      </c>
    </row>
    <row r="36" spans="1:18" x14ac:dyDescent="0.2">
      <c r="A36" s="86">
        <f t="shared" si="1"/>
        <v>35</v>
      </c>
      <c r="B36" s="3">
        <v>10</v>
      </c>
      <c r="C36" s="3">
        <v>4.2</v>
      </c>
      <c r="D36" s="3">
        <v>10</v>
      </c>
      <c r="E36" s="5">
        <v>1.6</v>
      </c>
      <c r="F36" s="87" t="s">
        <v>23</v>
      </c>
      <c r="G36" s="88" t="str">
        <f>'Eq1'!B37</f>
        <v/>
      </c>
      <c r="H36" s="88">
        <f>'Eq2'!B37</f>
        <v>15.160793207327883</v>
      </c>
      <c r="I36" s="88" t="str">
        <f>'Eq3'!B37</f>
        <v/>
      </c>
      <c r="J36" s="88" t="str">
        <f>'Eq4'!B37</f>
        <v/>
      </c>
      <c r="K36" s="88">
        <f>'Eq5'!B37</f>
        <v>172.02007671763337</v>
      </c>
      <c r="L36" s="88" t="str">
        <f>'Eq6'!B37</f>
        <v/>
      </c>
      <c r="M36" s="88">
        <f>'Eq7'!B37</f>
        <v>22.559686071917163</v>
      </c>
      <c r="N36" s="88">
        <f>'Eq8'!B37</f>
        <v>7.8351270285665464E-2</v>
      </c>
      <c r="O36" s="88">
        <f>'Eq9'!B37</f>
        <v>5.4447933081052106E-2</v>
      </c>
      <c r="P36" s="88"/>
      <c r="Q36" s="75">
        <v>2.8123988</v>
      </c>
      <c r="R36">
        <f t="shared" si="0"/>
        <v>0</v>
      </c>
    </row>
    <row r="37" spans="1:18" x14ac:dyDescent="0.2">
      <c r="A37" s="86">
        <f t="shared" si="1"/>
        <v>36</v>
      </c>
      <c r="B37" s="3">
        <v>17</v>
      </c>
      <c r="C37" s="3">
        <v>5.5</v>
      </c>
      <c r="D37" s="3">
        <v>10</v>
      </c>
      <c r="E37" s="5">
        <v>4.76</v>
      </c>
      <c r="F37" s="3">
        <v>898</v>
      </c>
      <c r="G37" s="88">
        <f>'Eq1'!B38</f>
        <v>6.9217295675812959E-2</v>
      </c>
      <c r="H37" s="88">
        <f>'Eq2'!B38</f>
        <v>44.277934419296088</v>
      </c>
      <c r="I37" s="88">
        <f>'Eq3'!B38</f>
        <v>5.43659995187524E-2</v>
      </c>
      <c r="J37" s="88">
        <f>'Eq4'!B38</f>
        <v>117.09384168580931</v>
      </c>
      <c r="K37" s="88">
        <f>'Eq5'!B38</f>
        <v>402.69749441181466</v>
      </c>
      <c r="L37" s="88">
        <f>'Eq6'!B38</f>
        <v>111.49524174570337</v>
      </c>
      <c r="M37" s="88">
        <f>'Eq7'!B38</f>
        <v>79.185612878409813</v>
      </c>
      <c r="N37" s="88">
        <f>'Eq8'!B38</f>
        <v>3.0106804448193203</v>
      </c>
      <c r="O37" s="88">
        <f>'Eq9'!B38</f>
        <v>7.8981754172194343E-2</v>
      </c>
      <c r="P37" s="88">
        <f>'Eq10'!B38</f>
        <v>0.16167239722087404</v>
      </c>
      <c r="Q37" s="75">
        <v>2.805707</v>
      </c>
      <c r="R37">
        <f t="shared" si="0"/>
        <v>0</v>
      </c>
    </row>
    <row r="38" spans="1:18" x14ac:dyDescent="0.2">
      <c r="A38" s="86">
        <f t="shared" si="1"/>
        <v>37</v>
      </c>
      <c r="B38" s="3">
        <v>10</v>
      </c>
      <c r="C38" s="3">
        <v>4.8</v>
      </c>
      <c r="D38" s="3">
        <v>12</v>
      </c>
      <c r="E38" s="5">
        <v>2.46</v>
      </c>
      <c r="F38" s="3">
        <v>1564</v>
      </c>
      <c r="G38" s="88">
        <f>'Eq1'!B39</f>
        <v>7.1066363474829961E-2</v>
      </c>
      <c r="H38" s="88">
        <f>'Eq2'!B39</f>
        <v>20.83156624135313</v>
      </c>
      <c r="I38" s="88">
        <f>'Eq3'!B39</f>
        <v>3.0207778916084421E-2</v>
      </c>
      <c r="J38" s="88">
        <f>'Eq4'!B39</f>
        <v>109.26160719260095</v>
      </c>
      <c r="K38" s="88">
        <f>'Eq5'!B39</f>
        <v>285.67296148961043</v>
      </c>
      <c r="L38" s="88">
        <f>'Eq6'!B39</f>
        <v>99.206909497418238</v>
      </c>
      <c r="M38" s="88">
        <f>'Eq7'!B39</f>
        <v>47.587233014531535</v>
      </c>
      <c r="N38" s="88">
        <f>'Eq8'!B39</f>
        <v>0.52728575892475993</v>
      </c>
      <c r="O38" s="88">
        <f>'Eq9'!B39</f>
        <v>7.8087478249331557E-2</v>
      </c>
      <c r="P38" s="88">
        <f>'Eq10'!B39</f>
        <v>0.16299835528357279</v>
      </c>
      <c r="Q38" s="75">
        <v>3.1346585999999999</v>
      </c>
      <c r="R38">
        <f t="shared" si="0"/>
        <v>0</v>
      </c>
    </row>
    <row r="39" spans="1:18" x14ac:dyDescent="0.2">
      <c r="A39" s="86">
        <f t="shared" si="1"/>
        <v>38</v>
      </c>
      <c r="B39" s="3">
        <v>8</v>
      </c>
      <c r="C39" s="3">
        <v>4.4000000000000004</v>
      </c>
      <c r="D39" s="3">
        <v>4</v>
      </c>
      <c r="E39" s="5">
        <v>1.67</v>
      </c>
      <c r="F39" s="3">
        <v>894</v>
      </c>
      <c r="G39" s="88">
        <f>'Eq1'!B40</f>
        <v>6.6479451881589505E-2</v>
      </c>
      <c r="H39" s="88">
        <f>'Eq2'!B40</f>
        <v>14.890352701494006</v>
      </c>
      <c r="I39" s="88">
        <f>'Eq3'!B40</f>
        <v>1.8063034080824179E-2</v>
      </c>
      <c r="J39" s="88">
        <f>'Eq4'!B40</f>
        <v>96.384706161437705</v>
      </c>
      <c r="K39" s="88">
        <f>'Eq5'!B40</f>
        <v>214.56306131740149</v>
      </c>
      <c r="L39" s="88">
        <f>'Eq6'!B40</f>
        <v>85.052108909149823</v>
      </c>
      <c r="M39" s="88">
        <f>'Eq7'!B40</f>
        <v>32.227579638840908</v>
      </c>
      <c r="N39" s="88">
        <f>'Eq8'!B40</f>
        <v>0.17235073584642921</v>
      </c>
      <c r="O39" s="88">
        <f>'Eq9'!B40</f>
        <v>7.2020777562731328E-2</v>
      </c>
      <c r="P39" s="88">
        <f>'Eq10'!B40</f>
        <v>0.14244015472826352</v>
      </c>
      <c r="Q39" s="75">
        <v>3.1659205000000004</v>
      </c>
      <c r="R39">
        <f t="shared" si="0"/>
        <v>0</v>
      </c>
    </row>
    <row r="40" spans="1:18" x14ac:dyDescent="0.2">
      <c r="A40" s="86">
        <f t="shared" si="1"/>
        <v>39</v>
      </c>
      <c r="B40" s="3">
        <v>18</v>
      </c>
      <c r="C40" s="3">
        <v>4.8</v>
      </c>
      <c r="D40" s="3">
        <v>12</v>
      </c>
      <c r="E40" s="5">
        <v>6.63</v>
      </c>
      <c r="F40" s="87" t="s">
        <v>23</v>
      </c>
      <c r="G40" s="88" t="str">
        <f>'Eq1'!B41</f>
        <v/>
      </c>
      <c r="H40" s="88">
        <f>'Eq2'!B41</f>
        <v>32.041723085797734</v>
      </c>
      <c r="I40" s="88" t="str">
        <f>'Eq3'!B41</f>
        <v/>
      </c>
      <c r="J40" s="88" t="str">
        <f>'Eq4'!B41</f>
        <v/>
      </c>
      <c r="K40" s="88">
        <f>'Eq5'!B41</f>
        <v>232.29563648100751</v>
      </c>
      <c r="L40" s="88" t="str">
        <f>'Eq6'!B41</f>
        <v/>
      </c>
      <c r="M40" s="88">
        <f>'Eq7'!B41</f>
        <v>31.632018999866759</v>
      </c>
      <c r="N40" s="88">
        <f>'Eq8'!B41</f>
        <v>0.30642811595445912</v>
      </c>
      <c r="O40" s="88">
        <f>'Eq9'!B41</f>
        <v>4.9537423107779151E-2</v>
      </c>
      <c r="P40" s="88"/>
      <c r="Q40" s="75">
        <v>3.0078674000000003</v>
      </c>
      <c r="R40">
        <f t="shared" si="0"/>
        <v>0</v>
      </c>
    </row>
    <row r="41" spans="1:18" x14ac:dyDescent="0.2">
      <c r="A41" s="86">
        <f t="shared" si="1"/>
        <v>40</v>
      </c>
      <c r="B41" s="3">
        <v>30</v>
      </c>
      <c r="C41" s="3">
        <v>5.2</v>
      </c>
      <c r="D41" s="3">
        <v>16</v>
      </c>
      <c r="E41" s="5">
        <v>9.57</v>
      </c>
      <c r="F41" s="3">
        <v>643</v>
      </c>
      <c r="G41" s="88">
        <f>'Eq1'!B42</f>
        <v>4.5246761980326497E-2</v>
      </c>
      <c r="H41" s="88">
        <f>'Eq2'!B42</f>
        <v>62.422120391463764</v>
      </c>
      <c r="I41" s="88">
        <f>'Eq3'!B42</f>
        <v>1.9003782411510937E-2</v>
      </c>
      <c r="J41" s="88">
        <f>'Eq4'!B42</f>
        <v>75.244876341230537</v>
      </c>
      <c r="K41" s="88">
        <f>'Eq5'!B42</f>
        <v>226.2216349918375</v>
      </c>
      <c r="L41" s="88">
        <f>'Eq6'!B42</f>
        <v>49.127366520945614</v>
      </c>
      <c r="M41" s="88">
        <f>'Eq7'!B42</f>
        <v>32.636621144270869</v>
      </c>
      <c r="N41" s="88">
        <f>'Eq8'!B42</f>
        <v>0.59842627990516584</v>
      </c>
      <c r="O41" s="88">
        <f>'Eq9'!B42</f>
        <v>4.1434493339616796E-2</v>
      </c>
      <c r="P41" s="88">
        <f>'Eq10'!B42</f>
        <v>0.11668768752701354</v>
      </c>
      <c r="Q41" s="75">
        <v>3.1241149999999998</v>
      </c>
      <c r="R41">
        <f t="shared" si="0"/>
        <v>0</v>
      </c>
    </row>
    <row r="42" spans="1:18" x14ac:dyDescent="0.2">
      <c r="A42" s="86">
        <f t="shared" si="1"/>
        <v>41</v>
      </c>
      <c r="B42" s="3">
        <v>16</v>
      </c>
      <c r="C42" s="3">
        <v>4.4000000000000004</v>
      </c>
      <c r="D42" s="3">
        <v>14</v>
      </c>
      <c r="E42" s="5">
        <v>2.6</v>
      </c>
      <c r="F42" s="3">
        <v>1477</v>
      </c>
      <c r="G42" s="88">
        <f>'Eq1'!B43</f>
        <v>3.7225726666811211E-2</v>
      </c>
      <c r="H42" s="88">
        <f>'Eq2'!B43</f>
        <v>23.543714849981185</v>
      </c>
      <c r="I42" s="88">
        <f>'Eq3'!B43</f>
        <v>1.0021625589254901E-2</v>
      </c>
      <c r="J42" s="88">
        <f>'Eq4'!B43</f>
        <v>64.089244874069763</v>
      </c>
      <c r="K42" s="88">
        <f>'Eq5'!B43</f>
        <v>175.86195232591035</v>
      </c>
      <c r="L42" s="88">
        <f>'Eq6'!B43</f>
        <v>58.629222466695495</v>
      </c>
      <c r="M42" s="88">
        <f>'Eq7'!B43</f>
        <v>21.14863041877172</v>
      </c>
      <c r="N42" s="88">
        <f>'Eq8'!B43</f>
        <v>9.7246309988719096E-2</v>
      </c>
      <c r="O42" s="88">
        <f>'Eq9'!B43</f>
        <v>4.279566774013599E-2</v>
      </c>
      <c r="P42" s="88">
        <f>'Eq10'!B43</f>
        <v>9.3572186196823046E-2</v>
      </c>
      <c r="Q42" s="75">
        <v>3.6519389999999999E-3</v>
      </c>
      <c r="R42">
        <f t="shared" si="0"/>
        <v>0</v>
      </c>
    </row>
    <row r="43" spans="1:18" x14ac:dyDescent="0.2">
      <c r="A43" s="86">
        <f t="shared" si="1"/>
        <v>42</v>
      </c>
      <c r="B43" s="3">
        <v>17</v>
      </c>
      <c r="C43" s="3">
        <v>4.7</v>
      </c>
      <c r="D43" s="3">
        <v>10</v>
      </c>
      <c r="E43" s="5">
        <v>10.49</v>
      </c>
      <c r="F43" s="87" t="s">
        <v>23</v>
      </c>
      <c r="G43" s="88" t="str">
        <f>'Eq1'!B44</f>
        <v/>
      </c>
      <c r="H43" s="88">
        <f>'Eq2'!B44</f>
        <v>28.985937583849708</v>
      </c>
      <c r="I43" s="88" t="str">
        <f>'Eq3'!B44</f>
        <v/>
      </c>
      <c r="J43" s="88" t="str">
        <f>'Eq4'!B44</f>
        <v/>
      </c>
      <c r="K43" s="88">
        <f>'Eq5'!B44</f>
        <v>220.1399824064508</v>
      </c>
      <c r="L43" s="88" t="str">
        <f>'Eq6'!B44</f>
        <v/>
      </c>
      <c r="M43" s="88">
        <f>'Eq7'!B44</f>
        <v>29.270922781724256</v>
      </c>
      <c r="N43" s="88">
        <f>'Eq8'!B44</f>
        <v>0.23695433682124117</v>
      </c>
      <c r="O43" s="88">
        <f>'Eq9'!B44</f>
        <v>4.8834503332479885E-2</v>
      </c>
      <c r="P43" s="88"/>
      <c r="Q43" s="75">
        <v>3.4695936000000001</v>
      </c>
      <c r="R43">
        <f t="shared" si="0"/>
        <v>0</v>
      </c>
    </row>
    <row r="44" spans="1:18" x14ac:dyDescent="0.2">
      <c r="A44" s="86">
        <f t="shared" si="1"/>
        <v>43</v>
      </c>
      <c r="B44" s="3">
        <v>17</v>
      </c>
      <c r="C44" s="3">
        <v>4.7</v>
      </c>
      <c r="D44" s="3">
        <v>10</v>
      </c>
      <c r="E44" s="5">
        <v>7.21</v>
      </c>
      <c r="F44" s="87" t="s">
        <v>23</v>
      </c>
      <c r="G44" s="88" t="str">
        <f>'Eq1'!B45</f>
        <v/>
      </c>
      <c r="H44" s="88">
        <f>'Eq2'!B45</f>
        <v>28.985937583849708</v>
      </c>
      <c r="I44" s="88" t="str">
        <f>'Eq3'!B45</f>
        <v/>
      </c>
      <c r="J44" s="88" t="str">
        <f>'Eq4'!B45</f>
        <v/>
      </c>
      <c r="K44" s="88">
        <f>'Eq5'!B45</f>
        <v>220.1399824064508</v>
      </c>
      <c r="L44" s="88" t="str">
        <f>'Eq6'!B45</f>
        <v/>
      </c>
      <c r="M44" s="88">
        <f>'Eq7'!B45</f>
        <v>29.270922781724256</v>
      </c>
      <c r="N44" s="88">
        <f>'Eq8'!B45</f>
        <v>0.23695433682124117</v>
      </c>
      <c r="O44" s="88">
        <f>'Eq9'!B45</f>
        <v>4.8834503332479885E-2</v>
      </c>
      <c r="P44" s="88"/>
      <c r="Q44" s="75">
        <v>19.416052999999998</v>
      </c>
      <c r="R44">
        <f t="shared" si="0"/>
        <v>0</v>
      </c>
    </row>
    <row r="45" spans="1:18" x14ac:dyDescent="0.2">
      <c r="A45" s="86">
        <f t="shared" si="1"/>
        <v>44</v>
      </c>
      <c r="B45" s="3">
        <v>18</v>
      </c>
      <c r="C45" s="3">
        <v>4.9000000000000004</v>
      </c>
      <c r="D45" s="3">
        <v>16</v>
      </c>
      <c r="E45" s="5">
        <v>4.1399999999999997</v>
      </c>
      <c r="F45" s="3">
        <v>919</v>
      </c>
      <c r="G45" s="88">
        <f>'Eq1'!B46</f>
        <v>4.5562619311859794E-2</v>
      </c>
      <c r="H45" s="88">
        <f>'Eq2'!B46</f>
        <v>33.784372959462438</v>
      </c>
      <c r="I45" s="88">
        <f>'Eq3'!B46</f>
        <v>2.1559351051892439E-2</v>
      </c>
      <c r="J45" s="88">
        <f>'Eq4'!B46</f>
        <v>78.855042934640181</v>
      </c>
      <c r="K45" s="88">
        <f>'Eq5'!B46</f>
        <v>251.45689695663032</v>
      </c>
      <c r="L45" s="88">
        <f>'Eq6'!B46</f>
        <v>73.613463830817736</v>
      </c>
      <c r="M45" s="88">
        <f>'Eq7'!B46</f>
        <v>35.822273583630277</v>
      </c>
      <c r="N45" s="88">
        <f>'Eq8'!B46</f>
        <v>0.42104509364542891</v>
      </c>
      <c r="O45" s="88">
        <f>'Eq9'!B46</f>
        <v>5.2605773561158094E-2</v>
      </c>
      <c r="P45" s="88">
        <f>'Eq10'!B46</f>
        <v>0.11629054007967013</v>
      </c>
      <c r="Q45" s="75">
        <v>4.2304085000000002</v>
      </c>
      <c r="R45">
        <f t="shared" si="0"/>
        <v>0</v>
      </c>
    </row>
    <row r="46" spans="1:18" x14ac:dyDescent="0.2">
      <c r="A46" s="86">
        <f t="shared" si="1"/>
        <v>45</v>
      </c>
      <c r="B46" s="3">
        <v>59</v>
      </c>
      <c r="C46" s="3">
        <v>4.8</v>
      </c>
      <c r="D46" s="3">
        <v>9</v>
      </c>
      <c r="E46" s="87" t="s">
        <v>23</v>
      </c>
      <c r="F46" s="3">
        <v>535</v>
      </c>
      <c r="G46" s="88">
        <f>'Eq1'!B47</f>
        <v>1.9070897114289359E-2</v>
      </c>
      <c r="H46" s="88">
        <f>'Eq2'!B47</f>
        <v>96.851894383195742</v>
      </c>
      <c r="I46" s="88">
        <f>'Eq3'!B47</f>
        <v>4.2557892670245217E-3</v>
      </c>
      <c r="J46" s="88">
        <f>'Eq4'!B47</f>
        <v>30.653788122998385</v>
      </c>
      <c r="K46" s="88">
        <f>'Eq5'!B47</f>
        <v>72.305199492747448</v>
      </c>
      <c r="L46" s="88">
        <f>'Eq6'!B47</f>
        <v>20.435758811300175</v>
      </c>
      <c r="M46" s="88">
        <f>'Eq7'!B47</f>
        <v>9.9197084367267934</v>
      </c>
      <c r="N46" s="88">
        <f>'Eq8'!B47</f>
        <v>6.521551895099785E-2</v>
      </c>
      <c r="O46" s="88">
        <f>'Eq9'!B47</f>
        <v>1.8295203110846849E-2</v>
      </c>
      <c r="P46" s="88">
        <f>'Eq10'!B47</f>
        <v>2.8705301550146861E-2</v>
      </c>
      <c r="Q46" s="75"/>
      <c r="R46">
        <f t="shared" si="0"/>
        <v>0</v>
      </c>
    </row>
    <row r="47" spans="1:18" x14ac:dyDescent="0.2">
      <c r="A47" s="86">
        <f t="shared" si="1"/>
        <v>46</v>
      </c>
      <c r="B47" s="3">
        <v>20</v>
      </c>
      <c r="C47" s="3">
        <v>5.4</v>
      </c>
      <c r="D47" s="3">
        <v>18</v>
      </c>
      <c r="E47" s="5">
        <v>4.51</v>
      </c>
      <c r="F47" s="3">
        <v>1397</v>
      </c>
      <c r="G47" s="88">
        <f>'Eq1'!B48</f>
        <v>5.6339233457578845E-2</v>
      </c>
      <c r="H47" s="88">
        <f>'Eq2'!B48</f>
        <v>48.145864615109723</v>
      </c>
      <c r="I47" s="88">
        <f>'Eq3'!B48</f>
        <v>3.8727049638241272E-2</v>
      </c>
      <c r="J47" s="88">
        <f>'Eq4'!B48</f>
        <v>97.595212458186396</v>
      </c>
      <c r="K47" s="88">
        <f>'Eq5'!B48</f>
        <v>345.96582599619319</v>
      </c>
      <c r="L47" s="88">
        <f>'Eq6'!B48</f>
        <v>92.868834207368238</v>
      </c>
      <c r="M47" s="88">
        <f>'Eq7'!B48</f>
        <v>61.00528492331253</v>
      </c>
      <c r="N47" s="88">
        <f>'Eq8'!B48</f>
        <v>1.8370889439858762</v>
      </c>
      <c r="O47" s="88">
        <f>'Eq9'!B48</f>
        <v>6.525071216699603E-2</v>
      </c>
      <c r="P47" s="88">
        <f>'Eq10'!B48</f>
        <v>0.14256796358183577</v>
      </c>
      <c r="Q47" s="75">
        <v>2.6222935000000001</v>
      </c>
      <c r="R47">
        <f t="shared" si="0"/>
        <v>0</v>
      </c>
    </row>
    <row r="48" spans="1:18" x14ac:dyDescent="0.2">
      <c r="A48" s="86">
        <f t="shared" si="1"/>
        <v>47</v>
      </c>
      <c r="B48" s="3">
        <v>17</v>
      </c>
      <c r="C48" s="3">
        <v>5</v>
      </c>
      <c r="D48" s="3">
        <v>9</v>
      </c>
      <c r="E48" s="87" t="s">
        <v>23</v>
      </c>
      <c r="F48" s="87" t="s">
        <v>23</v>
      </c>
      <c r="G48" s="88" t="str">
        <f>'Eq1'!B49</f>
        <v/>
      </c>
      <c r="H48" s="88">
        <f>'Eq2'!B49</f>
        <v>33.977181701856004</v>
      </c>
      <c r="I48" s="88" t="str">
        <f>'Eq3'!B49</f>
        <v/>
      </c>
      <c r="J48" s="88" t="str">
        <f>'Eq4'!B49</f>
        <v/>
      </c>
      <c r="K48" s="88">
        <f>'Eq5'!B49</f>
        <v>279.23279756173901</v>
      </c>
      <c r="L48" s="88" t="str">
        <f>'Eq6'!B49</f>
        <v/>
      </c>
      <c r="M48" s="88">
        <f>'Eq7'!B49</f>
        <v>42.512350203646598</v>
      </c>
      <c r="N48" s="88">
        <f>'Eq8'!B49</f>
        <v>0.61470205034621384</v>
      </c>
      <c r="O48" s="88">
        <f>'Eq9'!B49</f>
        <v>5.8482613872821769E-2</v>
      </c>
      <c r="P48" s="88"/>
      <c r="Q48" s="75">
        <v>4.1574864000000007</v>
      </c>
      <c r="R48">
        <f t="shared" si="0"/>
        <v>0</v>
      </c>
    </row>
    <row r="49" spans="1:18" x14ac:dyDescent="0.2">
      <c r="A49" s="86">
        <f t="shared" si="1"/>
        <v>48</v>
      </c>
      <c r="B49" s="3">
        <v>13</v>
      </c>
      <c r="C49" s="3">
        <v>4.2</v>
      </c>
      <c r="D49" s="3">
        <v>4</v>
      </c>
      <c r="E49" s="87" t="s">
        <v>23</v>
      </c>
      <c r="F49" s="87" t="s">
        <v>23</v>
      </c>
      <c r="G49" s="88" t="str">
        <f>'Eq1'!B50</f>
        <v/>
      </c>
      <c r="H49" s="88">
        <f>'Eq2'!B50</f>
        <v>18.070824182372981</v>
      </c>
      <c r="I49" s="88" t="str">
        <f>'Eq3'!B50</f>
        <v/>
      </c>
      <c r="J49" s="88" t="str">
        <f>'Eq4'!B50</f>
        <v/>
      </c>
      <c r="K49" s="88">
        <f>'Eq5'!B50</f>
        <v>159.67710000337757</v>
      </c>
      <c r="L49" s="88" t="str">
        <f>'Eq6'!B50</f>
        <v/>
      </c>
      <c r="M49" s="88">
        <f>'Eq7'!B50</f>
        <v>19.203150712618228</v>
      </c>
      <c r="N49" s="88">
        <f>'Eq8'!B50</f>
        <v>6.2947332786145907E-2</v>
      </c>
      <c r="O49" s="88">
        <f>'Eq9'!B50</f>
        <v>4.4657396296437356E-2</v>
      </c>
      <c r="P49" s="88"/>
      <c r="Q49" s="75"/>
      <c r="R49">
        <f t="shared" si="0"/>
        <v>0</v>
      </c>
    </row>
    <row r="50" spans="1:18" x14ac:dyDescent="0.2">
      <c r="A50" s="86">
        <f t="shared" si="1"/>
        <v>49</v>
      </c>
      <c r="B50" s="3">
        <v>15</v>
      </c>
      <c r="C50" s="3">
        <v>5.6</v>
      </c>
      <c r="D50" s="3">
        <v>32</v>
      </c>
      <c r="E50" s="5">
        <v>10.92</v>
      </c>
      <c r="F50" s="3">
        <v>398</v>
      </c>
      <c r="G50" s="88">
        <f>'Eq1'!B51</f>
        <v>0.10755483344416816</v>
      </c>
      <c r="H50" s="88">
        <f>'Eq2'!B51</f>
        <v>42.242432752701042</v>
      </c>
      <c r="I50" s="88">
        <f>'Eq3'!B51</f>
        <v>7.4107840292447755E-2</v>
      </c>
      <c r="J50" s="88">
        <f>'Eq4'!B51</f>
        <v>167.70313981715134</v>
      </c>
      <c r="K50" s="88">
        <f>'Eq5'!B51</f>
        <v>454.95743912528809</v>
      </c>
      <c r="L50" s="88">
        <f>'Eq6'!B51</f>
        <v>109.89034867432997</v>
      </c>
      <c r="M50" s="88">
        <f>'Eq7'!B51</f>
        <v>98.878419880008394</v>
      </c>
      <c r="N50" s="88">
        <f>'Eq8'!B51</f>
        <v>4.6987651653231364</v>
      </c>
      <c r="O50" s="88">
        <f>'Eq9'!B51</f>
        <v>9.263436953898728E-2</v>
      </c>
      <c r="P50" s="88">
        <f>'Eq10'!B51</f>
        <v>0.30914792967082749</v>
      </c>
      <c r="Q50" s="75">
        <v>3.0570016</v>
      </c>
      <c r="R50">
        <f t="shared" si="0"/>
        <v>0</v>
      </c>
    </row>
    <row r="51" spans="1:18" x14ac:dyDescent="0.2">
      <c r="A51" s="86">
        <f t="shared" si="1"/>
        <v>50</v>
      </c>
      <c r="B51" s="3">
        <v>7</v>
      </c>
      <c r="C51" s="3">
        <v>5.2</v>
      </c>
      <c r="D51" s="3">
        <v>9</v>
      </c>
      <c r="E51" s="5">
        <v>1.91</v>
      </c>
      <c r="F51" s="87" t="s">
        <v>23</v>
      </c>
      <c r="G51" s="88" t="str">
        <f>'Eq1'!B52</f>
        <v/>
      </c>
      <c r="H51" s="88">
        <f>'Eq2'!B52</f>
        <v>21.37170750407736</v>
      </c>
      <c r="I51" s="88" t="str">
        <f>'Eq3'!B52</f>
        <v/>
      </c>
      <c r="J51" s="88" t="str">
        <f>'Eq4'!B52</f>
        <v/>
      </c>
      <c r="K51" s="88">
        <f>'Eq5'!B52</f>
        <v>415.70991606759804</v>
      </c>
      <c r="L51" s="88" t="str">
        <f>'Eq6'!B52</f>
        <v/>
      </c>
      <c r="M51" s="88">
        <f>'Eq7'!B52</f>
        <v>91.849850381753981</v>
      </c>
      <c r="N51" s="88">
        <f>'Eq8'!B52</f>
        <v>2.3636842292974798</v>
      </c>
      <c r="O51" s="88">
        <f>'Eq9'!B52</f>
        <v>0.12747718364169186</v>
      </c>
      <c r="P51" s="88"/>
      <c r="Q51" s="75">
        <v>3.5202749999999998</v>
      </c>
      <c r="R51">
        <f t="shared" si="0"/>
        <v>0</v>
      </c>
    </row>
    <row r="52" spans="1:18" x14ac:dyDescent="0.2">
      <c r="A52" s="86">
        <f t="shared" si="1"/>
        <v>51</v>
      </c>
      <c r="B52" s="3">
        <v>8</v>
      </c>
      <c r="C52" s="3">
        <v>4.5999999999999996</v>
      </c>
      <c r="D52" s="3">
        <v>8</v>
      </c>
      <c r="E52" s="87" t="s">
        <v>23</v>
      </c>
      <c r="F52" s="87" t="s">
        <v>23</v>
      </c>
      <c r="G52" s="88" t="str">
        <f>'Eq1'!B53</f>
        <v/>
      </c>
      <c r="H52" s="88">
        <f>'Eq2'!B53</f>
        <v>16.554077528664038</v>
      </c>
      <c r="I52" s="88" t="str">
        <f>'Eq3'!B53</f>
        <v/>
      </c>
      <c r="J52" s="88" t="str">
        <f>'Eq4'!B53</f>
        <v/>
      </c>
      <c r="K52" s="88">
        <f>'Eq5'!B53</f>
        <v>254.08846929739371</v>
      </c>
      <c r="L52" s="88" t="str">
        <f>'Eq6'!B53</f>
        <v/>
      </c>
      <c r="M52" s="88">
        <f>'Eq7'!B53</f>
        <v>41.33140391937895</v>
      </c>
      <c r="N52" s="88">
        <f>'Eq8'!B53</f>
        <v>0.32539669828843798</v>
      </c>
      <c r="O52" s="88">
        <f>'Eq9'!B53</f>
        <v>8.1219031395706062E-2</v>
      </c>
      <c r="P52" s="88"/>
      <c r="Q52" s="75"/>
      <c r="R52">
        <f t="shared" si="0"/>
        <v>0</v>
      </c>
    </row>
    <row r="53" spans="1:18" x14ac:dyDescent="0.2">
      <c r="A53" s="86">
        <f t="shared" si="1"/>
        <v>52</v>
      </c>
      <c r="B53" s="3">
        <v>8</v>
      </c>
      <c r="C53" s="3">
        <v>4.5</v>
      </c>
      <c r="D53" s="3">
        <v>6</v>
      </c>
      <c r="E53" s="87" t="s">
        <v>23</v>
      </c>
      <c r="F53" s="87" t="s">
        <v>23</v>
      </c>
      <c r="G53" s="88" t="str">
        <f>'Eq1'!B54</f>
        <v/>
      </c>
      <c r="H53" s="88">
        <f>'Eq2'!B54</f>
        <v>15.700192771099465</v>
      </c>
      <c r="I53" s="88" t="str">
        <f>'Eq3'!B54</f>
        <v/>
      </c>
      <c r="J53" s="88" t="str">
        <f>'Eq4'!B54</f>
        <v/>
      </c>
      <c r="K53" s="88">
        <f>'Eq5'!B54</f>
        <v>233.66703989275723</v>
      </c>
      <c r="L53" s="88" t="str">
        <f>'Eq6'!B54</f>
        <v/>
      </c>
      <c r="M53" s="88">
        <f>'Eq7'!B54</f>
        <v>36.496727406671496</v>
      </c>
      <c r="N53" s="88">
        <f>'Eq8'!B54</f>
        <v>0.23681714547728741</v>
      </c>
      <c r="O53" s="88">
        <f>'Eq9'!B54</f>
        <v>7.6481748110321365E-2</v>
      </c>
      <c r="P53" s="88"/>
      <c r="Q53" s="75"/>
      <c r="R53">
        <f t="shared" si="0"/>
        <v>0</v>
      </c>
    </row>
    <row r="54" spans="1:18" x14ac:dyDescent="0.2">
      <c r="A54" s="86">
        <f t="shared" si="1"/>
        <v>53</v>
      </c>
      <c r="B54" s="3">
        <v>50</v>
      </c>
      <c r="C54" s="3">
        <v>6</v>
      </c>
      <c r="D54" s="3">
        <v>10</v>
      </c>
      <c r="E54" s="5">
        <v>40.79</v>
      </c>
      <c r="F54" s="87" t="s">
        <v>23</v>
      </c>
      <c r="G54" s="88" t="str">
        <f>'Eq1'!B55</f>
        <v/>
      </c>
      <c r="H54" s="88">
        <f>'Eq2'!B55</f>
        <v>155.51024673283348</v>
      </c>
      <c r="I54" s="88" t="str">
        <f>'Eq3'!B55</f>
        <v/>
      </c>
      <c r="J54" s="88" t="str">
        <f>'Eq4'!B55</f>
        <v/>
      </c>
      <c r="K54" s="88">
        <f>'Eq5'!B55</f>
        <v>219.70323657878041</v>
      </c>
      <c r="L54" s="88" t="str">
        <f>'Eq6'!B55</f>
        <v/>
      </c>
      <c r="M54" s="88">
        <f>'Eq7'!B55</f>
        <v>52.526328309425772</v>
      </c>
      <c r="N54" s="88">
        <f>'Eq8'!B55</f>
        <v>3.7841145205440632</v>
      </c>
      <c r="O54" s="88">
        <f>'Eq9'!B55</f>
        <v>4.3442952058527426E-2</v>
      </c>
      <c r="P54" s="88"/>
      <c r="Q54" s="75"/>
      <c r="R54">
        <f t="shared" si="0"/>
        <v>0</v>
      </c>
    </row>
    <row r="55" spans="1:18" x14ac:dyDescent="0.2">
      <c r="A55" s="86">
        <f t="shared" si="1"/>
        <v>54</v>
      </c>
      <c r="B55" s="3">
        <v>12</v>
      </c>
      <c r="C55" s="3">
        <v>5.0999999999999996</v>
      </c>
      <c r="D55" s="3">
        <v>16</v>
      </c>
      <c r="E55" s="5">
        <v>3.36</v>
      </c>
      <c r="F55" s="3">
        <v>1396</v>
      </c>
      <c r="G55" s="88">
        <f>'Eq1'!B56</f>
        <v>7.3324475991428467E-2</v>
      </c>
      <c r="H55" s="88">
        <f>'Eq2'!B56</f>
        <v>27.499935010546817</v>
      </c>
      <c r="I55" s="88">
        <f>'Eq3'!B56</f>
        <v>4.219957516731395E-2</v>
      </c>
      <c r="J55" s="88">
        <f>'Eq4'!B56</f>
        <v>117.26973133145962</v>
      </c>
      <c r="K55" s="88">
        <f>'Eq5'!B56</f>
        <v>343.44880369343878</v>
      </c>
      <c r="L55" s="88">
        <f>'Eq6'!B56</f>
        <v>108.70733290280697</v>
      </c>
      <c r="M55" s="88">
        <f>'Eq7'!B56</f>
        <v>62.034399979185004</v>
      </c>
      <c r="N55" s="88">
        <f>'Eq8'!B56</f>
        <v>1.1799047978093669</v>
      </c>
      <c r="O55" s="88">
        <f>'Eq9'!B56</f>
        <v>8.1563027804001126E-2</v>
      </c>
      <c r="P55" s="88">
        <f>'Eq10'!B56</f>
        <v>0.17379961254042972</v>
      </c>
      <c r="Q55" s="75"/>
      <c r="R55">
        <f t="shared" si="0"/>
        <v>0</v>
      </c>
    </row>
    <row r="56" spans="1:18" x14ac:dyDescent="0.2">
      <c r="A56" s="86">
        <f t="shared" si="1"/>
        <v>55</v>
      </c>
      <c r="B56" s="3">
        <v>39</v>
      </c>
      <c r="C56" s="3">
        <v>5</v>
      </c>
      <c r="D56" s="3">
        <v>16</v>
      </c>
      <c r="E56" s="5">
        <v>6.49</v>
      </c>
      <c r="F56" s="3">
        <v>919</v>
      </c>
      <c r="G56" s="88">
        <f>'Eq1'!B57</f>
        <v>2.406757973445358E-2</v>
      </c>
      <c r="H56" s="88">
        <f>'Eq2'!B57</f>
        <v>71.997038597728036</v>
      </c>
      <c r="I56" s="88">
        <f>'Eq3'!B57</f>
        <v>9.8116936816427854E-3</v>
      </c>
      <c r="J56" s="88">
        <f>'Eq4'!B57</f>
        <v>43.799459549344753</v>
      </c>
      <c r="K56" s="88">
        <f>'Eq5'!B57</f>
        <v>150.49165889551907</v>
      </c>
      <c r="L56" s="88">
        <f>'Eq6'!B57</f>
        <v>41.157933762282724</v>
      </c>
      <c r="M56" s="88">
        <f>'Eq7'!B57</f>
        <v>19.572020159361852</v>
      </c>
      <c r="N56" s="88">
        <f>'Eq8'!B57</f>
        <v>0.22415425966995034</v>
      </c>
      <c r="O56" s="88">
        <f>'Eq9'!B57</f>
        <v>2.9460640327548634E-2</v>
      </c>
      <c r="P56" s="88">
        <f>'Eq10'!B57</f>
        <v>5.059399741143774E-2</v>
      </c>
      <c r="Q56" s="75"/>
      <c r="R56">
        <f t="shared" si="0"/>
        <v>0</v>
      </c>
    </row>
    <row r="57" spans="1:18" x14ac:dyDescent="0.2">
      <c r="A57" s="86">
        <f t="shared" si="1"/>
        <v>56</v>
      </c>
      <c r="B57" s="3">
        <v>6</v>
      </c>
      <c r="C57" s="3">
        <v>5.5</v>
      </c>
      <c r="D57" s="3">
        <v>10</v>
      </c>
      <c r="E57" s="5">
        <v>2.13</v>
      </c>
      <c r="F57" s="3">
        <v>1396</v>
      </c>
      <c r="G57" s="88">
        <f>'Eq1'!B58</f>
        <v>0.16103034988031756</v>
      </c>
      <c r="H57" s="88">
        <f>'Eq2'!B58</f>
        <v>23.566766563181311</v>
      </c>
      <c r="I57" s="88">
        <f>'Eq3'!B58</f>
        <v>0.11199671613845327</v>
      </c>
      <c r="J57" s="88">
        <f>'Eq4'!B58</f>
        <v>205.23828086880414</v>
      </c>
      <c r="K57" s="88">
        <f>'Eq5'!B58</f>
        <v>525.80832518436</v>
      </c>
      <c r="L57" s="88">
        <f>'Eq6'!B58</f>
        <v>184.64326289956821</v>
      </c>
      <c r="M57" s="88">
        <f>'Eq7'!B58</f>
        <v>140.1862743911893</v>
      </c>
      <c r="N57" s="88">
        <f>'Eq8'!B58</f>
        <v>6.6069344800759628</v>
      </c>
      <c r="O57" s="88">
        <f>'Eq9'!B58</f>
        <v>0.16840269724155477</v>
      </c>
      <c r="P57" s="88">
        <f>'Eq10'!B58</f>
        <v>0.24931135921138917</v>
      </c>
      <c r="Q57" s="75"/>
      <c r="R57">
        <f t="shared" si="0"/>
        <v>0</v>
      </c>
    </row>
    <row r="58" spans="1:18" x14ac:dyDescent="0.2">
      <c r="A58" s="86">
        <f t="shared" si="1"/>
        <v>57</v>
      </c>
      <c r="B58" s="3">
        <v>57</v>
      </c>
      <c r="C58" s="3">
        <v>4.5</v>
      </c>
      <c r="D58" s="3">
        <v>10</v>
      </c>
      <c r="E58" s="87" t="s">
        <v>23</v>
      </c>
      <c r="F58" s="3">
        <v>508</v>
      </c>
      <c r="G58" s="88">
        <f>'Eq1'!B59</f>
        <v>1.6380604834743857E-2</v>
      </c>
      <c r="H58" s="88">
        <f>'Eq2'!B59</f>
        <v>79.874971818931044</v>
      </c>
      <c r="I58" s="88">
        <f>'Eq3'!B59</f>
        <v>2.6761907364807377E-3</v>
      </c>
      <c r="J58" s="88">
        <f>'Eq4'!B59</f>
        <v>25.99191686005442</v>
      </c>
      <c r="K58" s="88">
        <f>'Eq5'!B59</f>
        <v>59.850784726876967</v>
      </c>
      <c r="L58" s="88">
        <f>'Eq6'!B59</f>
        <v>17.213636516378468</v>
      </c>
      <c r="M58" s="88">
        <f>'Eq7'!B59</f>
        <v>7.0832108935493068</v>
      </c>
      <c r="N58" s="88">
        <f>'Eq8'!B59</f>
        <v>2.6496998258324557E-2</v>
      </c>
      <c r="O58" s="88">
        <f>'Eq9'!B59</f>
        <v>1.5743368925414121E-2</v>
      </c>
      <c r="P58" s="88">
        <f>'Eq10'!B59</f>
        <v>2.2090519567099984E-2</v>
      </c>
      <c r="Q58" s="75"/>
      <c r="R58">
        <f t="shared" si="0"/>
        <v>0</v>
      </c>
    </row>
    <row r="59" spans="1:18" x14ac:dyDescent="0.2">
      <c r="A59" s="86">
        <f t="shared" si="1"/>
        <v>58</v>
      </c>
      <c r="B59" s="3">
        <v>50</v>
      </c>
      <c r="C59" s="3">
        <v>5.7</v>
      </c>
      <c r="D59" s="3">
        <v>10</v>
      </c>
      <c r="E59" s="5">
        <v>5.38</v>
      </c>
      <c r="F59" s="3">
        <v>919</v>
      </c>
      <c r="G59" s="88">
        <f>'Eq1'!B60</f>
        <v>2.942869635023691E-2</v>
      </c>
      <c r="H59" s="88">
        <f>'Eq2'!B60</f>
        <v>132.66580921868365</v>
      </c>
      <c r="I59" s="88">
        <f>'Eq3'!B60</f>
        <v>1.8279334229557298E-2</v>
      </c>
      <c r="J59" s="88">
        <f>'Eq4'!B60</f>
        <v>52.576514267313378</v>
      </c>
      <c r="K59" s="88">
        <f>'Eq5'!B60</f>
        <v>181.22535318834088</v>
      </c>
      <c r="L59" s="88">
        <f>'Eq6'!B60</f>
        <v>50.74088381245587</v>
      </c>
      <c r="M59" s="88">
        <f>'Eq7'!B60</f>
        <v>36.16582222783854</v>
      </c>
      <c r="N59" s="88">
        <f>'Eq8'!B60</f>
        <v>1.4586942505985256</v>
      </c>
      <c r="O59" s="88">
        <f>'Eq9'!B60</f>
        <v>3.6275994634720636E-2</v>
      </c>
      <c r="P59" s="88">
        <f>'Eq10'!B60</f>
        <v>6.0344345707707164E-2</v>
      </c>
      <c r="Q59" s="75"/>
      <c r="R59">
        <f t="shared" si="0"/>
        <v>0</v>
      </c>
    </row>
    <row r="60" spans="1:18" x14ac:dyDescent="0.2">
      <c r="A60" s="86">
        <f t="shared" si="1"/>
        <v>59</v>
      </c>
      <c r="B60" s="3">
        <v>90</v>
      </c>
      <c r="C60" s="3">
        <v>7.8</v>
      </c>
      <c r="D60" s="3">
        <v>70</v>
      </c>
      <c r="E60" s="5">
        <v>28.61</v>
      </c>
      <c r="F60" s="87" t="s">
        <v>23</v>
      </c>
      <c r="G60" s="88" t="str">
        <f>'Eq1'!B61</f>
        <v/>
      </c>
      <c r="H60" s="88">
        <f>'Eq2'!B61</f>
        <v>719.86572839621704</v>
      </c>
      <c r="I60" s="88" t="str">
        <f>'Eq3'!B61</f>
        <v/>
      </c>
      <c r="J60" s="88" t="str">
        <f>'Eq4'!B61</f>
        <v/>
      </c>
      <c r="K60" s="88">
        <f>'Eq5'!B61</f>
        <v>164.7685421892505</v>
      </c>
      <c r="L60" s="88" t="str">
        <f>'Eq6'!B61</f>
        <v/>
      </c>
      <c r="M60" s="88">
        <f>'Eq7'!B61</f>
        <v>264.07630435365525</v>
      </c>
      <c r="N60" s="88">
        <f>'Eq8'!B61</f>
        <v>8.7728253402516769E-47</v>
      </c>
      <c r="O60" s="88">
        <f>'Eq9'!B61</f>
        <v>7.625956017840925E-2</v>
      </c>
      <c r="P60" s="88"/>
      <c r="Q60" s="75"/>
      <c r="R60">
        <f t="shared" si="0"/>
        <v>0</v>
      </c>
    </row>
    <row r="61" spans="1:18" x14ac:dyDescent="0.2">
      <c r="A61" s="86">
        <f t="shared" si="1"/>
        <v>60</v>
      </c>
      <c r="B61" s="3">
        <v>18</v>
      </c>
      <c r="C61" s="3">
        <v>4.5999999999999996</v>
      </c>
      <c r="D61" s="3">
        <v>14</v>
      </c>
      <c r="E61" s="5">
        <v>3.93</v>
      </c>
      <c r="F61" s="87" t="s">
        <v>23</v>
      </c>
      <c r="G61" s="88" t="str">
        <f>'Eq1'!B62</f>
        <v/>
      </c>
      <c r="H61" s="88">
        <f>'Eq2'!B62</f>
        <v>28.821452423730161</v>
      </c>
      <c r="I61" s="88" t="str">
        <f>'Eq3'!B62</f>
        <v/>
      </c>
      <c r="J61" s="88" t="str">
        <f>'Eq4'!B62</f>
        <v/>
      </c>
      <c r="K61" s="88">
        <f>'Eq5'!B62</f>
        <v>197.34723772604272</v>
      </c>
      <c r="L61" s="88" t="str">
        <f>'Eq6'!B62</f>
        <v/>
      </c>
      <c r="M61" s="88">
        <f>'Eq7'!B62</f>
        <v>24.664620960953119</v>
      </c>
      <c r="N61" s="88">
        <f>'Eq8'!B62</f>
        <v>0.1623037712016708</v>
      </c>
      <c r="O61" s="88">
        <f>'Eq9'!B62</f>
        <v>4.3927188854223198E-2</v>
      </c>
      <c r="P61" s="88"/>
      <c r="Q61" s="75"/>
      <c r="R61">
        <f t="shared" si="0"/>
        <v>0</v>
      </c>
    </row>
    <row r="62" spans="1:18" x14ac:dyDescent="0.2">
      <c r="A62" s="86">
        <f t="shared" si="1"/>
        <v>61</v>
      </c>
      <c r="B62" s="3">
        <v>13</v>
      </c>
      <c r="C62" s="3">
        <v>4.5</v>
      </c>
      <c r="D62" s="3">
        <v>22</v>
      </c>
      <c r="E62" s="87" t="s">
        <v>23</v>
      </c>
      <c r="F62" s="3">
        <v>1396</v>
      </c>
      <c r="G62" s="88">
        <f>'Eq1'!B63</f>
        <v>4.7416973971037155E-2</v>
      </c>
      <c r="H62" s="88">
        <f>'Eq2'!B63</f>
        <v>21.18253635821269</v>
      </c>
      <c r="I62" s="88">
        <f>'Eq3'!B63</f>
        <v>1.4724076796415466E-2</v>
      </c>
      <c r="J62" s="88">
        <f>'Eq4'!B63</f>
        <v>78.341208265198958</v>
      </c>
      <c r="K62" s="88">
        <f>'Eq5'!B63</f>
        <v>207.17394527290858</v>
      </c>
      <c r="L62" s="88">
        <f>'Eq6'!B63</f>
        <v>71.381486127733695</v>
      </c>
      <c r="M62" s="88">
        <f>'Eq7'!B63</f>
        <v>27.890171901855666</v>
      </c>
      <c r="N62" s="88">
        <f>'Eq8'!B63</f>
        <v>0.1632966716142446</v>
      </c>
      <c r="O62" s="88">
        <f>'Eq9'!B63</f>
        <v>5.3480246259269212E-2</v>
      </c>
      <c r="P62" s="88">
        <f>'Eq10'!B63</f>
        <v>0.12497325957157591</v>
      </c>
      <c r="Q62" s="75"/>
      <c r="R62">
        <f t="shared" si="0"/>
        <v>0</v>
      </c>
    </row>
    <row r="63" spans="1:18" x14ac:dyDescent="0.2">
      <c r="A63" s="86">
        <f t="shared" si="1"/>
        <v>62</v>
      </c>
      <c r="B63" s="3">
        <v>8</v>
      </c>
      <c r="C63" s="3">
        <v>4.2</v>
      </c>
      <c r="D63" s="3">
        <v>8</v>
      </c>
      <c r="E63" s="87" t="s">
        <v>23</v>
      </c>
      <c r="F63" s="3">
        <v>1396</v>
      </c>
      <c r="G63" s="88">
        <f>'Eq1'!B64</f>
        <v>5.8814909089239267E-2</v>
      </c>
      <c r="H63" s="88">
        <f>'Eq2'!B64</f>
        <v>13.393836243123086</v>
      </c>
      <c r="I63" s="88">
        <f>'Eq3'!B64</f>
        <v>1.2000603724071617E-2</v>
      </c>
      <c r="J63" s="88">
        <f>'Eq4'!B64</f>
        <v>85.690977434699079</v>
      </c>
      <c r="K63" s="88">
        <f>'Eq5'!B64</f>
        <v>180.09636900672606</v>
      </c>
      <c r="L63" s="88">
        <f>'Eq6'!B64</f>
        <v>75.088251965139079</v>
      </c>
      <c r="M63" s="88">
        <f>'Eq7'!B64</f>
        <v>25.129000974749317</v>
      </c>
      <c r="N63" s="88">
        <f>'Eq8'!B64</f>
        <v>9.1287884305680939E-2</v>
      </c>
      <c r="O63" s="88">
        <f>'Eq9'!B64</f>
        <v>6.3864248460055451E-2</v>
      </c>
      <c r="P63" s="88">
        <f>'Eq10'!B64</f>
        <v>0.13145149008469786</v>
      </c>
      <c r="Q63" s="75"/>
      <c r="R63">
        <f t="shared" si="0"/>
        <v>0</v>
      </c>
    </row>
    <row r="64" spans="1:18" x14ac:dyDescent="0.2">
      <c r="A64" s="86">
        <f t="shared" si="1"/>
        <v>63</v>
      </c>
      <c r="B64" s="3">
        <v>11</v>
      </c>
      <c r="C64" s="3">
        <v>5</v>
      </c>
      <c r="D64" s="3">
        <v>14</v>
      </c>
      <c r="E64" s="5">
        <v>3.29</v>
      </c>
      <c r="F64" s="3">
        <v>1396</v>
      </c>
      <c r="G64" s="88">
        <f>'Eq1'!B65</f>
        <v>7.4221275358184582E-2</v>
      </c>
      <c r="H64" s="88">
        <f>'Eq2'!B65</f>
        <v>24.597210863221534</v>
      </c>
      <c r="I64" s="88">
        <f>'Eq3'!B65</f>
        <v>3.8938474765470937E-2</v>
      </c>
      <c r="J64" s="88">
        <f>'Eq4'!B65</f>
        <v>116.49212782135666</v>
      </c>
      <c r="K64" s="88">
        <f>'Eq5'!B65</f>
        <v>326.24552491018557</v>
      </c>
      <c r="L64" s="88">
        <f>'Eq6'!B65</f>
        <v>107.11273771249029</v>
      </c>
      <c r="M64" s="88">
        <f>'Eq7'!B65</f>
        <v>57.806346559910473</v>
      </c>
      <c r="N64" s="88">
        <f>'Eq8'!B65</f>
        <v>0.92378699638632711</v>
      </c>
      <c r="O64" s="88">
        <f>'Eq9'!B65</f>
        <v>8.2035830751117922E-2</v>
      </c>
      <c r="P64" s="88">
        <f>'Eq10'!B65</f>
        <v>0.17215266075472443</v>
      </c>
      <c r="Q64" s="75"/>
      <c r="R64">
        <f t="shared" si="0"/>
        <v>0</v>
      </c>
    </row>
    <row r="65" spans="1:18" x14ac:dyDescent="0.2">
      <c r="A65" s="86">
        <f t="shared" si="1"/>
        <v>64</v>
      </c>
      <c r="B65" s="3">
        <v>47</v>
      </c>
      <c r="C65" s="3">
        <v>6.2</v>
      </c>
      <c r="D65" s="3">
        <v>15</v>
      </c>
      <c r="E65" s="5">
        <v>28.32</v>
      </c>
      <c r="F65" s="3">
        <v>821</v>
      </c>
      <c r="G65" s="88">
        <f>'Eq1'!B66</f>
        <v>4.2307618523843772E-2</v>
      </c>
      <c r="H65" s="88">
        <f>'Eq2'!B66</f>
        <v>162.77950289035195</v>
      </c>
      <c r="I65" s="88">
        <f>'Eq3'!B66</f>
        <v>3.3996252004307552E-2</v>
      </c>
      <c r="J65" s="88">
        <f>'Eq4'!B66</f>
        <v>74.747155676106956</v>
      </c>
      <c r="K65" s="88">
        <f>'Eq5'!B66</f>
        <v>270.29449647641877</v>
      </c>
      <c r="L65" s="88">
        <f>'Eq6'!B66</f>
        <v>73.347358488209281</v>
      </c>
      <c r="M65" s="88">
        <f>'Eq7'!B66</f>
        <v>71.853283339141157</v>
      </c>
      <c r="N65" s="88">
        <f>'Eq8'!B66</f>
        <v>7.8149707192587243</v>
      </c>
      <c r="O65" s="88">
        <f>'Eq9'!B66</f>
        <v>5.1671727394887922E-2</v>
      </c>
      <c r="P65" s="88">
        <f>'Eq10'!B66</f>
        <v>9.6086600440823067E-2</v>
      </c>
      <c r="Q65" s="75"/>
      <c r="R65">
        <f t="shared" si="0"/>
        <v>0</v>
      </c>
    </row>
    <row r="66" spans="1:18" x14ac:dyDescent="0.2">
      <c r="A66" s="86">
        <f t="shared" si="1"/>
        <v>65</v>
      </c>
      <c r="B66" s="3">
        <v>31</v>
      </c>
      <c r="C66" s="3">
        <v>4.3</v>
      </c>
      <c r="D66" s="3">
        <v>10</v>
      </c>
      <c r="E66" s="87" t="s">
        <v>23</v>
      </c>
      <c r="F66" s="3">
        <v>470</v>
      </c>
      <c r="G66" s="88">
        <f>'Eq1'!B67</f>
        <v>2.5306293805848968E-2</v>
      </c>
      <c r="H66" s="88">
        <f>'Eq2'!B67</f>
        <v>39.963354241760307</v>
      </c>
      <c r="I66" s="88">
        <f>'Eq3'!B67</f>
        <v>4.1665129588895579E-3</v>
      </c>
      <c r="J66" s="88">
        <f>'Eq4'!B67</f>
        <v>40.168755953563995</v>
      </c>
      <c r="K66" s="88">
        <f>'Eq5'!B67</f>
        <v>106.2960229700419</v>
      </c>
      <c r="L66" s="88">
        <f>'Eq6'!B67</f>
        <v>25.947898123358296</v>
      </c>
      <c r="M66" s="88">
        <f>'Eq7'!B67</f>
        <v>10.315559228856246</v>
      </c>
      <c r="N66" s="88">
        <f>'Eq8'!B67</f>
        <v>3.2869031972251612E-2</v>
      </c>
      <c r="O66" s="88">
        <f>'Eq9'!B67</f>
        <v>2.3472531049106602E-2</v>
      </c>
      <c r="P66" s="88">
        <f>'Eq10'!B67</f>
        <v>4.8336104854275572E-2</v>
      </c>
      <c r="Q66" s="75"/>
      <c r="R66">
        <f t="shared" si="0"/>
        <v>0</v>
      </c>
    </row>
    <row r="67" spans="1:18" x14ac:dyDescent="0.2">
      <c r="A67" s="86">
        <f t="shared" si="1"/>
        <v>66</v>
      </c>
      <c r="B67" s="3">
        <v>21</v>
      </c>
      <c r="C67" s="3">
        <v>5.0999999999999996</v>
      </c>
      <c r="D67" s="3">
        <v>10</v>
      </c>
      <c r="E67" s="87" t="s">
        <v>23</v>
      </c>
      <c r="F67" s="87" t="s">
        <v>23</v>
      </c>
      <c r="G67" s="88" t="str">
        <f>'Eq1'!B68</f>
        <v/>
      </c>
      <c r="H67" s="88">
        <f>'Eq2'!B68</f>
        <v>42.849493137209052</v>
      </c>
      <c r="I67" s="88" t="str">
        <f>'Eq3'!B68</f>
        <v/>
      </c>
      <c r="J67" s="88" t="str">
        <f>'Eq4'!B68</f>
        <v/>
      </c>
      <c r="K67" s="88">
        <f>'Eq5'!B68</f>
        <v>270.18682794557458</v>
      </c>
      <c r="L67" s="88" t="str">
        <f>'Eq6'!B68</f>
        <v/>
      </c>
      <c r="M67" s="88">
        <f>'Eq7'!B68</f>
        <v>40.242619554555951</v>
      </c>
      <c r="N67" s="88">
        <f>'Eq8'!B68</f>
        <v>0.67017904210616552</v>
      </c>
      <c r="O67" s="88">
        <f>'Eq9'!B68</f>
        <v>5.2367517958249156E-2</v>
      </c>
      <c r="P67" s="88"/>
      <c r="Q67" s="75"/>
      <c r="R67">
        <f t="shared" ref="R67:R130" si="2">IF(Q67&lt;25,0,1)</f>
        <v>0</v>
      </c>
    </row>
    <row r="68" spans="1:18" x14ac:dyDescent="0.2">
      <c r="A68" s="86">
        <f t="shared" ref="A68:A71" si="3">A67+1</f>
        <v>67</v>
      </c>
      <c r="B68" s="3">
        <v>28</v>
      </c>
      <c r="C68" s="3">
        <v>4.7</v>
      </c>
      <c r="D68" s="3">
        <v>9</v>
      </c>
      <c r="E68" s="87" t="s">
        <v>23</v>
      </c>
      <c r="F68" s="87" t="s">
        <v>23</v>
      </c>
      <c r="G68" s="88" t="str">
        <f>'Eq1'!B69</f>
        <v/>
      </c>
      <c r="H68" s="88">
        <f>'Eq2'!B69</f>
        <v>44.92601793283432</v>
      </c>
      <c r="I68" s="88" t="str">
        <f>'Eq3'!B69</f>
        <v/>
      </c>
      <c r="J68" s="88" t="str">
        <f>'Eq4'!B69</f>
        <v/>
      </c>
      <c r="K68" s="88">
        <f>'Eq5'!B69</f>
        <v>162.28191137971749</v>
      </c>
      <c r="L68" s="88" t="str">
        <f>'Eq6'!B69</f>
        <v/>
      </c>
      <c r="M68" s="88">
        <f>'Eq7'!B69</f>
        <v>18.736014606611516</v>
      </c>
      <c r="N68" s="88">
        <f>'Eq8'!B69</f>
        <v>0.13329414285507582</v>
      </c>
      <c r="O68" s="88">
        <f>'Eq9'!B69</f>
        <v>3.2495580161348299E-2</v>
      </c>
      <c r="P68" s="88"/>
      <c r="Q68" s="75"/>
      <c r="R68">
        <f t="shared" si="2"/>
        <v>0</v>
      </c>
    </row>
    <row r="69" spans="1:18" x14ac:dyDescent="0.2">
      <c r="A69" s="86">
        <f t="shared" si="3"/>
        <v>68</v>
      </c>
      <c r="B69" s="3">
        <v>48</v>
      </c>
      <c r="C69" s="3">
        <v>5.6</v>
      </c>
      <c r="D69" s="3">
        <v>28</v>
      </c>
      <c r="E69" s="5">
        <v>5.72</v>
      </c>
      <c r="F69" s="3">
        <v>403</v>
      </c>
      <c r="G69" s="88">
        <f>'Eq1'!B70</f>
        <v>3.7621310154695893E-2</v>
      </c>
      <c r="H69" s="88">
        <f>'Eq2'!B70</f>
        <v>120.91797041730456</v>
      </c>
      <c r="I69" s="88">
        <f>'Eq3'!B70</f>
        <v>1.8110284185185864E-2</v>
      </c>
      <c r="J69" s="88">
        <f>'Eq4'!B70</f>
        <v>64.036658159182608</v>
      </c>
      <c r="K69" s="88">
        <f>'Eq5'!B70</f>
        <v>179.49910018289034</v>
      </c>
      <c r="L69" s="88">
        <f>'Eq6'!B70</f>
        <v>42.47763000624294</v>
      </c>
      <c r="M69" s="88">
        <f>'Eq7'!B70</f>
        <v>33.325160018592335</v>
      </c>
      <c r="N69" s="88">
        <f>'Eq8'!B70</f>
        <v>1.1265337903171775</v>
      </c>
      <c r="O69" s="88">
        <f>'Eq9'!B70</f>
        <v>3.5382832015807553E-2</v>
      </c>
      <c r="P69" s="88">
        <f>'Eq10'!B70</f>
        <v>9.6791671488909381E-2</v>
      </c>
      <c r="Q69" s="75">
        <v>10.321766</v>
      </c>
      <c r="R69">
        <f t="shared" si="2"/>
        <v>0</v>
      </c>
    </row>
    <row r="70" spans="1:18" x14ac:dyDescent="0.2">
      <c r="A70" s="86">
        <f t="shared" si="3"/>
        <v>69</v>
      </c>
      <c r="B70" s="3">
        <v>47</v>
      </c>
      <c r="C70" s="3">
        <v>5.7</v>
      </c>
      <c r="D70" s="3">
        <v>28</v>
      </c>
      <c r="E70" s="87" t="s">
        <v>23</v>
      </c>
      <c r="F70" s="3">
        <v>642</v>
      </c>
      <c r="G70" s="88">
        <f>'Eq1'!B71</f>
        <v>4.0777310653691751E-2</v>
      </c>
      <c r="H70" s="88">
        <f>'Eq2'!B71</f>
        <v>124.91072177551689</v>
      </c>
      <c r="I70" s="88">
        <f>'Eq3'!B71</f>
        <v>2.0360969022396497E-2</v>
      </c>
      <c r="J70" s="88">
        <f>'Eq4'!B71</f>
        <v>69.844814895778583</v>
      </c>
      <c r="K70" s="88">
        <f>'Eq5'!B71</f>
        <v>197.58305813102609</v>
      </c>
      <c r="L70" s="88">
        <f>'Eq6'!B71</f>
        <v>46.336470025193201</v>
      </c>
      <c r="M70" s="88">
        <f>'Eq7'!B71</f>
        <v>38.575845201651163</v>
      </c>
      <c r="N70" s="88">
        <f>'Eq8'!B71</f>
        <v>1.5956122253991873</v>
      </c>
      <c r="O70" s="88">
        <f>'Eq9'!B71</f>
        <v>3.8260706071286524E-2</v>
      </c>
      <c r="P70" s="88">
        <f>'Eq10'!B71</f>
        <v>0.10830336324190895</v>
      </c>
      <c r="Q70" s="75">
        <v>10.771172</v>
      </c>
      <c r="R70">
        <f t="shared" si="2"/>
        <v>0</v>
      </c>
    </row>
    <row r="71" spans="1:18" x14ac:dyDescent="0.2">
      <c r="A71" s="86">
        <f t="shared" si="3"/>
        <v>70</v>
      </c>
      <c r="B71" s="3">
        <v>31</v>
      </c>
      <c r="C71" s="3">
        <v>5.0999999999999996</v>
      </c>
      <c r="D71" s="3">
        <v>14</v>
      </c>
      <c r="E71" s="87" t="s">
        <v>23</v>
      </c>
      <c r="F71" s="3">
        <v>403</v>
      </c>
      <c r="G71" s="88">
        <f>'Eq1'!B72</f>
        <v>4.1307465222066173E-2</v>
      </c>
      <c r="H71" s="88">
        <f>'Eq2'!B72</f>
        <v>61.046663513057538</v>
      </c>
      <c r="I71" s="88">
        <f>'Eq3'!B72</f>
        <v>1.6265582920852579E-2</v>
      </c>
      <c r="J71" s="88">
        <f>'Eq4'!B72</f>
        <v>68.435348245252172</v>
      </c>
      <c r="K71" s="88">
        <f>'Eq5'!B72</f>
        <v>204.05959287551116</v>
      </c>
      <c r="L71" s="88">
        <f>'Eq6'!B72</f>
        <v>44.633763829682366</v>
      </c>
      <c r="M71" s="88">
        <f>'Eq7'!B72</f>
        <v>27.906324847077524</v>
      </c>
      <c r="N71" s="88">
        <f>'Eq8'!B72</f>
        <v>0.41762540887214566</v>
      </c>
      <c r="O71" s="88">
        <f>'Eq9'!B72</f>
        <v>3.7962947314070551E-2</v>
      </c>
      <c r="P71" s="88">
        <f>'Eq10'!B72</f>
        <v>0.1021584202508285</v>
      </c>
      <c r="Q71" s="75">
        <v>10.764884</v>
      </c>
      <c r="R71">
        <f t="shared" si="2"/>
        <v>0</v>
      </c>
    </row>
    <row r="72" spans="1:18" x14ac:dyDescent="0.2">
      <c r="A72" s="86">
        <f>A71+1</f>
        <v>71</v>
      </c>
      <c r="B72" s="3">
        <v>30</v>
      </c>
      <c r="C72" s="3">
        <v>5.5</v>
      </c>
      <c r="D72" s="3">
        <v>28</v>
      </c>
      <c r="E72" s="5">
        <v>10.6</v>
      </c>
      <c r="F72" s="3">
        <v>347</v>
      </c>
      <c r="G72" s="88">
        <f>'Eq1'!B73</f>
        <v>5.5257025750126712E-2</v>
      </c>
      <c r="H72" s="88">
        <f>'Eq2'!B73</f>
        <v>73.170920230561237</v>
      </c>
      <c r="I72" s="88">
        <f>'Eq3'!B73</f>
        <v>4.6004780266161935E-2</v>
      </c>
      <c r="J72" s="88">
        <f>'Eq4'!B73</f>
        <v>91.885920478663209</v>
      </c>
      <c r="K72" s="88">
        <f>'Eq5'!B73</f>
        <v>280.52827220852294</v>
      </c>
      <c r="L72" s="88">
        <f>'Eq6'!B73</f>
        <v>60.208662811388052</v>
      </c>
      <c r="M72" s="88">
        <f>'Eq7'!B73</f>
        <v>47.400605641830396</v>
      </c>
      <c r="N72" s="88">
        <f>'Eq8'!B73</f>
        <v>1.5524251050795204</v>
      </c>
      <c r="O72" s="88">
        <f>'Eq9'!B73</f>
        <v>4.9620602435514916E-2</v>
      </c>
      <c r="P72" s="88">
        <f>'Eq10'!B73</f>
        <v>0.15822443126424357</v>
      </c>
      <c r="Q72" s="75">
        <v>10.956842</v>
      </c>
      <c r="R72">
        <f t="shared" si="2"/>
        <v>0</v>
      </c>
    </row>
    <row r="73" spans="1:18" x14ac:dyDescent="0.2">
      <c r="A73" s="86">
        <f t="shared" ref="A73:A81" si="4">A72+1</f>
        <v>72</v>
      </c>
      <c r="B73" s="3">
        <v>11</v>
      </c>
      <c r="C73" s="3">
        <v>5.7</v>
      </c>
      <c r="D73" s="3">
        <v>9</v>
      </c>
      <c r="E73" s="5">
        <v>5.43</v>
      </c>
      <c r="F73" s="3">
        <v>971</v>
      </c>
      <c r="G73" s="88">
        <f>'Eq1'!B74</f>
        <v>0.11395369518409443</v>
      </c>
      <c r="H73" s="88">
        <f>'Eq2'!B74</f>
        <v>35.635746774340809</v>
      </c>
      <c r="I73" s="88">
        <f>'Eq3'!B74</f>
        <v>0.10356014733422485</v>
      </c>
      <c r="J73" s="88">
        <f>'Eq4'!B74</f>
        <v>175.81348668426594</v>
      </c>
      <c r="K73" s="88">
        <f>'Eq5'!B74</f>
        <v>538.98547693318949</v>
      </c>
      <c r="L73" s="88">
        <f>'Eq6'!B74</f>
        <v>165.66735680942125</v>
      </c>
      <c r="M73" s="88">
        <f>'Eq7'!B74</f>
        <v>138.08902304816857</v>
      </c>
      <c r="N73" s="88">
        <f>'Eq8'!B74</f>
        <v>8.5422414866631264</v>
      </c>
      <c r="O73" s="88">
        <f>'Eq9'!B74</f>
        <v>0.1249405980428514</v>
      </c>
      <c r="P73" s="88">
        <f>'Eq10'!B74</f>
        <v>0.22106169247535876</v>
      </c>
      <c r="Q73" s="75">
        <v>11.021853999999999</v>
      </c>
      <c r="R73">
        <f t="shared" si="2"/>
        <v>0</v>
      </c>
    </row>
    <row r="74" spans="1:18" x14ac:dyDescent="0.2">
      <c r="A74" s="86">
        <f t="shared" si="4"/>
        <v>73</v>
      </c>
      <c r="B74" s="3">
        <v>14</v>
      </c>
      <c r="C74" s="3">
        <v>4.4000000000000004</v>
      </c>
      <c r="D74" s="3">
        <v>12</v>
      </c>
      <c r="E74" s="5">
        <v>4.6399999999999997</v>
      </c>
      <c r="F74" s="3">
        <v>971</v>
      </c>
      <c r="G74" s="88">
        <f>'Eq1'!B75</f>
        <v>4.1834281108557324E-2</v>
      </c>
      <c r="H74" s="88">
        <f>'Eq2'!B75</f>
        <v>21.222017776627535</v>
      </c>
      <c r="I74" s="88">
        <f>'Eq3'!B75</f>
        <v>1.1761836023095521E-2</v>
      </c>
      <c r="J74" s="88">
        <f>'Eq4'!B75</f>
        <v>70.336944425956219</v>
      </c>
      <c r="K74" s="88">
        <f>'Eq5'!B75</f>
        <v>185.38419495953687</v>
      </c>
      <c r="L74" s="88">
        <f>'Eq6'!B75</f>
        <v>64.060468776359926</v>
      </c>
      <c r="M74" s="88">
        <f>'Eq7'!B75</f>
        <v>23.3802029516945</v>
      </c>
      <c r="N74" s="88">
        <f>'Eq8'!B75</f>
        <v>0.11092176676791984</v>
      </c>
      <c r="O74" s="88">
        <f>'Eq9'!B75</f>
        <v>4.754257683410313E-2</v>
      </c>
      <c r="P74" s="88">
        <f>'Eq10'!B75</f>
        <v>0.10427002049311983</v>
      </c>
      <c r="Q74" s="75">
        <v>10.891899</v>
      </c>
      <c r="R74">
        <f t="shared" si="2"/>
        <v>0</v>
      </c>
    </row>
    <row r="75" spans="1:18" x14ac:dyDescent="0.2">
      <c r="A75" s="86">
        <f t="shared" si="4"/>
        <v>74</v>
      </c>
      <c r="B75" s="3">
        <v>49</v>
      </c>
      <c r="C75" s="3">
        <v>4.3</v>
      </c>
      <c r="D75" s="3">
        <v>12</v>
      </c>
      <c r="E75" s="87" t="s">
        <v>23</v>
      </c>
      <c r="F75" s="87" t="s">
        <v>23</v>
      </c>
      <c r="G75" s="88" t="str">
        <f>'Eq1'!B76</f>
        <v/>
      </c>
      <c r="H75" s="88">
        <f>'Eq2'!B76</f>
        <v>61.973847881357813</v>
      </c>
      <c r="I75" s="88" t="str">
        <f>'Eq3'!B76</f>
        <v/>
      </c>
      <c r="J75" s="88" t="str">
        <f>'Eq4'!B76</f>
        <v/>
      </c>
      <c r="K75" s="88">
        <f>'Eq5'!B76</f>
        <v>63.47086543205392</v>
      </c>
      <c r="L75" s="88" t="str">
        <f>'Eq6'!B76</f>
        <v/>
      </c>
      <c r="M75" s="88">
        <f>'Eq7'!B76</f>
        <v>6.4728314258861301</v>
      </c>
      <c r="N75" s="88">
        <f>'Eq8'!B76</f>
        <v>1.7569482504444976E-2</v>
      </c>
      <c r="O75" s="88">
        <f>'Eq9'!B76</f>
        <v>1.5914147473033612E-2</v>
      </c>
      <c r="P75" s="88"/>
      <c r="Q75" s="75"/>
      <c r="R75">
        <f t="shared" si="2"/>
        <v>0</v>
      </c>
    </row>
    <row r="76" spans="1:18" x14ac:dyDescent="0.2">
      <c r="A76" s="86">
        <f t="shared" si="4"/>
        <v>75</v>
      </c>
      <c r="B76" s="3">
        <v>13</v>
      </c>
      <c r="C76" s="3">
        <v>4.8</v>
      </c>
      <c r="D76" s="3">
        <v>14</v>
      </c>
      <c r="E76" s="5">
        <v>12.56</v>
      </c>
      <c r="F76" s="3">
        <v>821</v>
      </c>
      <c r="G76" s="88">
        <f>'Eq1'!B77</f>
        <v>5.698149441150669E-2</v>
      </c>
      <c r="H76" s="88">
        <f>'Eq2'!B77</f>
        <v>24.830070949651688</v>
      </c>
      <c r="I76" s="88">
        <f>'Eq3'!B77</f>
        <v>2.5544760068383528E-2</v>
      </c>
      <c r="J76" s="88">
        <f>'Eq4'!B77</f>
        <v>93.454412585779593</v>
      </c>
      <c r="K76" s="88">
        <f>'Eq5'!B77</f>
        <v>265.17503602160446</v>
      </c>
      <c r="L76" s="88">
        <f>'Eq6'!B77</f>
        <v>86.050861806559112</v>
      </c>
      <c r="M76" s="88">
        <f>'Eq7'!B77</f>
        <v>40.506982440331115</v>
      </c>
      <c r="N76" s="88">
        <f>'Eq8'!B77</f>
        <v>0.42362085540436711</v>
      </c>
      <c r="O76" s="88">
        <f>'Eq9'!B77</f>
        <v>6.4046204596577658E-2</v>
      </c>
      <c r="P76" s="88">
        <f>'Eq10'!B77</f>
        <v>0.1407477813792577</v>
      </c>
      <c r="Q76" s="75">
        <v>10.442318</v>
      </c>
      <c r="R76">
        <f t="shared" si="2"/>
        <v>0</v>
      </c>
    </row>
    <row r="77" spans="1:18" x14ac:dyDescent="0.2">
      <c r="A77" s="86">
        <f t="shared" si="4"/>
        <v>76</v>
      </c>
      <c r="B77" s="3">
        <v>11</v>
      </c>
      <c r="C77" s="3">
        <v>4.2</v>
      </c>
      <c r="D77" s="3">
        <v>1</v>
      </c>
      <c r="E77" s="5">
        <v>4.3899999999999997</v>
      </c>
      <c r="F77" s="87" t="s">
        <v>23</v>
      </c>
      <c r="G77" s="88" t="str">
        <f>'Eq1'!B78</f>
        <v/>
      </c>
      <c r="H77" s="88">
        <f>'Eq2'!B78</f>
        <v>16.102224012225363</v>
      </c>
      <c r="I77" s="88" t="str">
        <f>'Eq3'!B78</f>
        <v/>
      </c>
      <c r="J77" s="88" t="str">
        <f>'Eq4'!B78</f>
        <v/>
      </c>
      <c r="K77" s="88">
        <f>'Eq5'!B78</f>
        <v>167.90536114636188</v>
      </c>
      <c r="L77" s="88" t="str">
        <f>'Eq6'!B78</f>
        <v/>
      </c>
      <c r="M77" s="88">
        <f>'Eq7'!B78</f>
        <v>21.368087521743121</v>
      </c>
      <c r="N77" s="88">
        <f>'Eq8'!B78</f>
        <v>7.270626660809397E-2</v>
      </c>
      <c r="O77" s="88">
        <f>'Eq9'!B78</f>
        <v>5.0722842157494195E-2</v>
      </c>
      <c r="P77" s="88"/>
      <c r="Q77" s="75">
        <v>12.532024</v>
      </c>
      <c r="R77">
        <f t="shared" si="2"/>
        <v>0</v>
      </c>
    </row>
    <row r="78" spans="1:18" x14ac:dyDescent="0.2">
      <c r="A78" s="86">
        <f t="shared" si="4"/>
        <v>77</v>
      </c>
      <c r="B78" s="3">
        <v>34</v>
      </c>
      <c r="C78" s="3">
        <v>5</v>
      </c>
      <c r="D78" s="3">
        <v>14</v>
      </c>
      <c r="E78" s="5">
        <v>10.89</v>
      </c>
      <c r="F78" s="3">
        <v>1172</v>
      </c>
      <c r="G78" s="88">
        <f>'Eq1'!B79</f>
        <v>2.7281359023855103E-2</v>
      </c>
      <c r="H78" s="88">
        <f>'Eq2'!B79</f>
        <v>63.165496668917314</v>
      </c>
      <c r="I78" s="88">
        <f>'Eq3'!B79</f>
        <v>1.153850420201224E-2</v>
      </c>
      <c r="J78" s="88">
        <f>'Eq4'!B79</f>
        <v>49.511044101649546</v>
      </c>
      <c r="K78" s="88">
        <f>'Eq5'!B79</f>
        <v>173.6106210498628</v>
      </c>
      <c r="L78" s="88">
        <f>'Eq6'!B79</f>
        <v>46.51942993699366</v>
      </c>
      <c r="M78" s="88">
        <f>'Eq7'!B79</f>
        <v>22.482875417800479</v>
      </c>
      <c r="N78" s="88">
        <f>'Eq8'!B79</f>
        <v>0.26949927561190001</v>
      </c>
      <c r="O78" s="88">
        <f>'Eq9'!B79</f>
        <v>3.3082499389378149E-2</v>
      </c>
      <c r="P78" s="88">
        <f>'Eq10'!B79</f>
        <v>6.0410891689411592E-2</v>
      </c>
      <c r="Q78" s="75">
        <v>11.903613</v>
      </c>
      <c r="R78">
        <f t="shared" si="2"/>
        <v>0</v>
      </c>
    </row>
    <row r="79" spans="1:18" x14ac:dyDescent="0.2">
      <c r="A79" s="86">
        <f t="shared" si="4"/>
        <v>78</v>
      </c>
      <c r="B79" s="3">
        <v>27</v>
      </c>
      <c r="C79" s="3">
        <v>5.3</v>
      </c>
      <c r="D79" s="3">
        <v>20</v>
      </c>
      <c r="E79" s="5">
        <v>10.3</v>
      </c>
      <c r="F79" s="87" t="s">
        <v>23</v>
      </c>
      <c r="G79" s="88" t="str">
        <f>'Eq1'!B80</f>
        <v/>
      </c>
      <c r="H79" s="88">
        <f>'Eq2'!B80</f>
        <v>59.694812669267165</v>
      </c>
      <c r="I79" s="88" t="str">
        <f>'Eq3'!B80</f>
        <v/>
      </c>
      <c r="J79" s="88" t="str">
        <f>'Eq4'!B80</f>
        <v/>
      </c>
      <c r="K79" s="88">
        <f>'Eq5'!B80</f>
        <v>264.94723208723525</v>
      </c>
      <c r="L79" s="88" t="str">
        <f>'Eq6'!B80</f>
        <v/>
      </c>
      <c r="M79" s="88">
        <f>'Eq7'!B80</f>
        <v>40.925786685376465</v>
      </c>
      <c r="N79" s="88">
        <f>'Eq8'!B80</f>
        <v>0.9385062091381553</v>
      </c>
      <c r="O79" s="88">
        <f>'Eq9'!B80</f>
        <v>4.80327801120045E-2</v>
      </c>
      <c r="P79" s="88"/>
      <c r="Q79" s="75">
        <v>11.922295</v>
      </c>
      <c r="R79">
        <f t="shared" si="2"/>
        <v>0</v>
      </c>
    </row>
    <row r="80" spans="1:18" x14ac:dyDescent="0.2">
      <c r="A80" s="86">
        <f t="shared" si="4"/>
        <v>79</v>
      </c>
      <c r="B80" s="3">
        <v>48</v>
      </c>
      <c r="C80" s="3">
        <v>6</v>
      </c>
      <c r="D80" s="3">
        <v>10</v>
      </c>
      <c r="E80" s="5">
        <v>5.56</v>
      </c>
      <c r="F80" s="3">
        <v>654</v>
      </c>
      <c r="G80" s="88">
        <f>'Eq1'!B81</f>
        <v>4.8065549946465232E-2</v>
      </c>
      <c r="H80" s="88">
        <f>'Eq2'!B81</f>
        <v>149.44825519458689</v>
      </c>
      <c r="I80" s="88">
        <f>'Eq3'!B81</f>
        <v>2.7577278184135225E-2</v>
      </c>
      <c r="J80" s="88">
        <f>'Eq4'!B81</f>
        <v>83.584299975573643</v>
      </c>
      <c r="K80" s="88">
        <f>'Eq5'!B81</f>
        <v>232.73530866448229</v>
      </c>
      <c r="L80" s="88">
        <f>'Eq6'!B81</f>
        <v>55.710998361733402</v>
      </c>
      <c r="M80" s="88">
        <f>'Eq7'!B81</f>
        <v>54.812192923643209</v>
      </c>
      <c r="N80" s="88">
        <f>'Eq8'!B81</f>
        <v>4.0155424640152146</v>
      </c>
      <c r="O80" s="88">
        <f>'Eq9'!B81</f>
        <v>4.499793567849298E-2</v>
      </c>
      <c r="P80" s="88">
        <f>'Eq10'!B81</f>
        <v>0.11944748703564143</v>
      </c>
      <c r="Q80" s="75">
        <v>11.265337000000001</v>
      </c>
      <c r="R80">
        <f t="shared" si="2"/>
        <v>0</v>
      </c>
    </row>
    <row r="81" spans="1:18" x14ac:dyDescent="0.2">
      <c r="A81" s="86">
        <f t="shared" si="4"/>
        <v>80</v>
      </c>
      <c r="B81" s="3">
        <v>52</v>
      </c>
      <c r="C81" s="3">
        <v>5.8</v>
      </c>
      <c r="D81" s="3">
        <v>12</v>
      </c>
      <c r="E81" s="87" t="s">
        <v>23</v>
      </c>
      <c r="F81" s="3">
        <v>582</v>
      </c>
      <c r="G81" s="88">
        <f>'Eq1'!B82</f>
        <v>3.951299505942843E-2</v>
      </c>
      <c r="H81" s="88">
        <f>'Eq2'!B82</f>
        <v>145.33929288171609</v>
      </c>
      <c r="I81" s="88">
        <f>'Eq3'!B82</f>
        <v>2.0093993835605478E-2</v>
      </c>
      <c r="J81" s="88">
        <f>'Eq4'!B82</f>
        <v>67.681672785433832</v>
      </c>
      <c r="K81" s="88">
        <f>'Eq5'!B82</f>
        <v>182.68435387226924</v>
      </c>
      <c r="L81" s="88">
        <f>'Eq6'!B82</f>
        <v>45.216810532302233</v>
      </c>
      <c r="M81" s="88">
        <f>'Eq7'!B82</f>
        <v>39.309293947412577</v>
      </c>
      <c r="N81" s="88">
        <f>'Eq8'!B82</f>
        <v>1.8919913364945635</v>
      </c>
      <c r="O81" s="88">
        <f>'Eq9'!B82</f>
        <v>3.7239546737689123E-2</v>
      </c>
      <c r="P81" s="88">
        <f>'Eq10'!B82</f>
        <v>9.2991712847942276E-2</v>
      </c>
      <c r="Q81" s="75"/>
      <c r="R81">
        <f t="shared" si="2"/>
        <v>0</v>
      </c>
    </row>
    <row r="82" spans="1:18" x14ac:dyDescent="0.2">
      <c r="A82" s="86">
        <f>A81+1</f>
        <v>81</v>
      </c>
      <c r="B82" s="3">
        <v>34</v>
      </c>
      <c r="C82" s="3">
        <v>4.8</v>
      </c>
      <c r="D82" s="3">
        <v>14</v>
      </c>
      <c r="E82" s="87" t="s">
        <v>23</v>
      </c>
      <c r="F82" s="3">
        <v>472</v>
      </c>
      <c r="G82" s="88">
        <f>'Eq1'!B83</f>
        <v>3.1598466099429831E-2</v>
      </c>
      <c r="H82" s="88">
        <f>'Eq2'!B83</f>
        <v>56.817211489834598</v>
      </c>
      <c r="I82" s="88">
        <f>'Eq3'!B83</f>
        <v>8.9420449538528506E-3</v>
      </c>
      <c r="J82" s="88">
        <f>'Eq4'!B83</f>
        <v>51.687194729197707</v>
      </c>
      <c r="K82" s="88">
        <f>'Eq5'!B83</f>
        <v>148.38373228838802</v>
      </c>
      <c r="L82" s="88">
        <f>'Eq6'!B83</f>
        <v>33.614197089787929</v>
      </c>
      <c r="M82" s="88">
        <f>'Eq7'!B83</f>
        <v>17.530705210271751</v>
      </c>
      <c r="N82" s="88">
        <f>'Eq8'!B83</f>
        <v>0.14274391444690609</v>
      </c>
      <c r="O82" s="88">
        <f>'Eq9'!B83</f>
        <v>2.9335825468457394E-2</v>
      </c>
      <c r="P82" s="88">
        <f>'Eq10'!B83</f>
        <v>6.9768926888508595E-2</v>
      </c>
      <c r="Q82" s="75"/>
      <c r="R82">
        <f t="shared" si="2"/>
        <v>0</v>
      </c>
    </row>
    <row r="83" spans="1:18" x14ac:dyDescent="0.2">
      <c r="A83" s="86">
        <f t="shared" ref="A83:A91" si="5">A82+1</f>
        <v>82</v>
      </c>
      <c r="B83" s="3">
        <v>36</v>
      </c>
      <c r="C83" s="3">
        <v>4.5</v>
      </c>
      <c r="D83" s="3">
        <v>12</v>
      </c>
      <c r="E83" s="87" t="s">
        <v>23</v>
      </c>
      <c r="F83" s="3">
        <v>798</v>
      </c>
      <c r="G83" s="88">
        <f>'Eq1'!B84</f>
        <v>1.9063628549339035E-2</v>
      </c>
      <c r="H83" s="88">
        <f>'Eq2'!B84</f>
        <v>51.17636723774843</v>
      </c>
      <c r="I83" s="88">
        <f>'Eq3'!B84</f>
        <v>4.7878535201219168E-3</v>
      </c>
      <c r="J83" s="88">
        <f>'Eq4'!B84</f>
        <v>35.074529560435018</v>
      </c>
      <c r="K83" s="88">
        <f>'Eq5'!B84</f>
        <v>109.49646174062789</v>
      </c>
      <c r="L83" s="88">
        <f>'Eq6'!B84</f>
        <v>32.383342946325584</v>
      </c>
      <c r="M83" s="88">
        <f>'Eq7'!B84</f>
        <v>11.396626892725211</v>
      </c>
      <c r="N83" s="88">
        <f>'Eq8'!B84</f>
        <v>5.1001223431520221E-2</v>
      </c>
      <c r="O83" s="88">
        <f>'Eq9'!B84</f>
        <v>2.3343831493841942E-2</v>
      </c>
      <c r="P83" s="88">
        <f>'Eq10'!B84</f>
        <v>3.6188463752850911E-2</v>
      </c>
      <c r="Q83" s="75"/>
      <c r="R83">
        <f t="shared" si="2"/>
        <v>0</v>
      </c>
    </row>
    <row r="84" spans="1:18" x14ac:dyDescent="0.2">
      <c r="A84" s="86">
        <f t="shared" si="5"/>
        <v>83</v>
      </c>
      <c r="B84" s="3">
        <v>13</v>
      </c>
      <c r="C84" s="3">
        <v>5.4</v>
      </c>
      <c r="D84" s="3">
        <v>10</v>
      </c>
      <c r="E84" s="87" t="s">
        <v>23</v>
      </c>
      <c r="F84" s="3">
        <v>898</v>
      </c>
      <c r="G84" s="88">
        <f>'Eq1'!B85</f>
        <v>8.22874937232633E-2</v>
      </c>
      <c r="H84" s="88">
        <f>'Eq2'!B85</f>
        <v>34.117559727360288</v>
      </c>
      <c r="I84" s="88">
        <f>'Eq3'!B85</f>
        <v>6.1979678802524793E-2</v>
      </c>
      <c r="J84" s="88">
        <f>'Eq4'!B85</f>
        <v>132.98997526960267</v>
      </c>
      <c r="K84" s="88">
        <f>'Eq5'!B85</f>
        <v>417.10234981136034</v>
      </c>
      <c r="L84" s="88">
        <f>'Eq6'!B85</f>
        <v>125.05311134116525</v>
      </c>
      <c r="M84" s="88">
        <f>'Eq7'!B85</f>
        <v>85.445125697166333</v>
      </c>
      <c r="N84" s="88">
        <f>'Eq8'!B85</f>
        <v>2.8508694680233369</v>
      </c>
      <c r="O84" s="88">
        <f>'Eq9'!B85</f>
        <v>9.1853011223449438E-2</v>
      </c>
      <c r="P84" s="88">
        <f>'Eq10'!B85</f>
        <v>0.18287569981234436</v>
      </c>
      <c r="Q84" s="75"/>
      <c r="R84">
        <f t="shared" si="2"/>
        <v>0</v>
      </c>
    </row>
    <row r="85" spans="1:18" x14ac:dyDescent="0.2">
      <c r="A85" s="86">
        <f t="shared" si="5"/>
        <v>84</v>
      </c>
      <c r="B85" s="3">
        <v>5</v>
      </c>
      <c r="C85" s="3">
        <v>5.8</v>
      </c>
      <c r="D85" s="3">
        <v>10</v>
      </c>
      <c r="E85" s="5">
        <v>6.27</v>
      </c>
      <c r="F85" s="3">
        <v>898</v>
      </c>
      <c r="G85" s="88">
        <f>'Eq1'!B86</f>
        <v>0.21802725463969319</v>
      </c>
      <c r="H85" s="88">
        <f>'Eq2'!B86</f>
        <v>26.061235656575104</v>
      </c>
      <c r="I85" s="88">
        <f>'Eq3'!B86</f>
        <v>0.17654390762455019</v>
      </c>
      <c r="J85" s="88">
        <f>'Eq4'!B86</f>
        <v>257.734442546602</v>
      </c>
      <c r="K85" s="88">
        <f>'Eq5'!B86</f>
        <v>654.90244018387205</v>
      </c>
      <c r="L85" s="88">
        <f>'Eq6'!B86</f>
        <v>231.78481184647279</v>
      </c>
      <c r="M85" s="88">
        <f>'Eq7'!B86</f>
        <v>213.15326986650604</v>
      </c>
      <c r="N85" s="88">
        <f>'Eq8'!B86</f>
        <v>18.399194176948523</v>
      </c>
      <c r="O85" s="88">
        <f>'Eq9'!B86</f>
        <v>0.22429498693723462</v>
      </c>
      <c r="P85" s="88">
        <f>'Eq10'!B86</f>
        <v>0.27841387870294321</v>
      </c>
      <c r="Q85" s="75">
        <v>12.234349999999999</v>
      </c>
      <c r="R85">
        <f t="shared" si="2"/>
        <v>0</v>
      </c>
    </row>
    <row r="86" spans="1:18" x14ac:dyDescent="0.2">
      <c r="A86" s="86">
        <f t="shared" si="5"/>
        <v>85</v>
      </c>
      <c r="B86" s="3">
        <v>25</v>
      </c>
      <c r="C86" s="3">
        <v>5.9</v>
      </c>
      <c r="D86" s="3">
        <v>10</v>
      </c>
      <c r="E86" s="5">
        <v>11.44</v>
      </c>
      <c r="F86" s="3">
        <v>898</v>
      </c>
      <c r="G86" s="88">
        <f>'Eq1'!B87</f>
        <v>6.2605597081367648E-2</v>
      </c>
      <c r="H86" s="88">
        <f>'Eq2'!B87</f>
        <v>76.455654589399188</v>
      </c>
      <c r="I86" s="88">
        <f>'Eq3'!B87</f>
        <v>5.6275512616463005E-2</v>
      </c>
      <c r="J86" s="88">
        <f>'Eq4'!B87</f>
        <v>109.40027385169233</v>
      </c>
      <c r="K86" s="88">
        <f>'Eq5'!B87</f>
        <v>421.3364327342403</v>
      </c>
      <c r="L86" s="88">
        <f>'Eq6'!B87</f>
        <v>106.0952850260533</v>
      </c>
      <c r="M86" s="88">
        <f>'Eq7'!B87</f>
        <v>92.852824334549197</v>
      </c>
      <c r="N86" s="88">
        <f>'Eq8'!B87</f>
        <v>6.9386905427797965</v>
      </c>
      <c r="O86" s="88">
        <f>'Eq9'!B87</f>
        <v>7.3414868209857001E-2</v>
      </c>
      <c r="P86" s="88">
        <f>'Eq10'!B87</f>
        <v>0.14634101994028018</v>
      </c>
      <c r="Q86" s="75">
        <v>61.588470000000001</v>
      </c>
      <c r="R86">
        <f t="shared" si="2"/>
        <v>1</v>
      </c>
    </row>
    <row r="87" spans="1:18" x14ac:dyDescent="0.2">
      <c r="A87" s="86">
        <f t="shared" si="5"/>
        <v>86</v>
      </c>
      <c r="B87" s="3">
        <v>14</v>
      </c>
      <c r="C87" s="3">
        <v>5.8</v>
      </c>
      <c r="D87" s="3">
        <v>18</v>
      </c>
      <c r="E87" s="5">
        <v>3.84</v>
      </c>
      <c r="F87" s="3">
        <v>898</v>
      </c>
      <c r="G87" s="88">
        <f>'Eq1'!B88</f>
        <v>9.8612577493510808E-2</v>
      </c>
      <c r="H87" s="88">
        <f>'Eq2'!B88</f>
        <v>44.543739522330938</v>
      </c>
      <c r="I87" s="88">
        <f>'Eq3'!B88</f>
        <v>9.4906561677424214E-2</v>
      </c>
      <c r="J87" s="88">
        <f>'Eq4'!B88</f>
        <v>160.21187949549295</v>
      </c>
      <c r="K87" s="88">
        <f>'Eq5'!B88</f>
        <v>533.41190628917491</v>
      </c>
      <c r="L87" s="88">
        <f>'Eq6'!B88</f>
        <v>153.24339309174357</v>
      </c>
      <c r="M87" s="88">
        <f>'Eq7'!B88</f>
        <v>133.41834417381421</v>
      </c>
      <c r="N87" s="88">
        <f>'Eq8'!B88</f>
        <v>9.4845510497606629</v>
      </c>
      <c r="O87" s="88">
        <f>'Eq9'!B88</f>
        <v>0.11027643479141272</v>
      </c>
      <c r="P87" s="88">
        <f>'Eq10'!B88</f>
        <v>0.21662243873485676</v>
      </c>
      <c r="Q87" s="75">
        <v>12.051822999999999</v>
      </c>
      <c r="R87">
        <f t="shared" si="2"/>
        <v>0</v>
      </c>
    </row>
    <row r="88" spans="1:18" x14ac:dyDescent="0.2">
      <c r="A88" s="86">
        <f t="shared" si="5"/>
        <v>87</v>
      </c>
      <c r="B88" s="3">
        <v>4</v>
      </c>
      <c r="C88" s="3">
        <v>4.8</v>
      </c>
      <c r="D88" s="3">
        <v>10</v>
      </c>
      <c r="E88" s="87" t="s">
        <v>23</v>
      </c>
      <c r="F88" s="3">
        <v>898</v>
      </c>
      <c r="G88" s="88">
        <f>'Eq1'!B89</f>
        <v>0.13423955182933009</v>
      </c>
      <c r="H88" s="88">
        <f>'Eq2'!B89</f>
        <v>14.54939697129182</v>
      </c>
      <c r="I88" s="88">
        <f>'Eq3'!B89</f>
        <v>4.659492195947413E-2</v>
      </c>
      <c r="J88" s="88">
        <f>'Eq4'!B89</f>
        <v>150.03340610023488</v>
      </c>
      <c r="K88" s="88">
        <f>'Eq5'!B89</f>
        <v>322.29462451209849</v>
      </c>
      <c r="L88" s="88">
        <f>'Eq6'!B89</f>
        <v>128.85357836501549</v>
      </c>
      <c r="M88" s="88">
        <f>'Eq7'!B89</f>
        <v>63.983403609785618</v>
      </c>
      <c r="N88" s="88">
        <f>'Eq8'!B89</f>
        <v>0.81825834236005612</v>
      </c>
      <c r="O88" s="88">
        <f>'Eq9'!B89</f>
        <v>0.13775843423517345</v>
      </c>
      <c r="P88" s="88">
        <f>'Eq10'!B89</f>
        <v>0.21127388139292563</v>
      </c>
      <c r="Q88" s="75"/>
      <c r="R88">
        <f t="shared" si="2"/>
        <v>0</v>
      </c>
    </row>
    <row r="89" spans="1:18" x14ac:dyDescent="0.2">
      <c r="A89" s="86">
        <f t="shared" si="5"/>
        <v>88</v>
      </c>
      <c r="B89" s="3">
        <v>18</v>
      </c>
      <c r="C89" s="3">
        <v>5.6</v>
      </c>
      <c r="D89" s="3">
        <v>14</v>
      </c>
      <c r="E89" s="5">
        <v>12.87</v>
      </c>
      <c r="F89" s="3">
        <v>342</v>
      </c>
      <c r="G89" s="88">
        <f>'Eq1'!B90</f>
        <v>9.3069779057314991E-2</v>
      </c>
      <c r="H89" s="88">
        <f>'Eq2'!B90</f>
        <v>48.945848633327905</v>
      </c>
      <c r="I89" s="88">
        <f>'Eq3'!B90</f>
        <v>9.2623692376826758E-2</v>
      </c>
      <c r="J89" s="88">
        <f>'Eq4'!B90</f>
        <v>147.57101463725905</v>
      </c>
      <c r="K89" s="88">
        <f>'Eq5'!B90</f>
        <v>419.83733050017128</v>
      </c>
      <c r="L89" s="88">
        <f>'Eq6'!B90</f>
        <v>96.851280260071093</v>
      </c>
      <c r="M89" s="88">
        <f>'Eq7'!B90</f>
        <v>85.57300464233613</v>
      </c>
      <c r="N89" s="88">
        <f>'Eq8'!B90</f>
        <v>3.8933962923957548</v>
      </c>
      <c r="O89" s="88">
        <f>'Eq9'!B90</f>
        <v>8.0118610966200834E-2</v>
      </c>
      <c r="P89" s="88">
        <f>'Eq10'!B90</f>
        <v>0.24365207921680843</v>
      </c>
      <c r="Q89" s="75">
        <v>11.817556999999999</v>
      </c>
      <c r="R89">
        <f t="shared" si="2"/>
        <v>0</v>
      </c>
    </row>
    <row r="90" spans="1:18" x14ac:dyDescent="0.2">
      <c r="A90" s="86">
        <f t="shared" si="5"/>
        <v>89</v>
      </c>
      <c r="B90" s="3">
        <v>23</v>
      </c>
      <c r="C90" s="3">
        <v>5</v>
      </c>
      <c r="D90" s="3">
        <v>14</v>
      </c>
      <c r="E90" s="5">
        <v>9.7899999999999991</v>
      </c>
      <c r="F90" s="3">
        <v>1334</v>
      </c>
      <c r="G90" s="88">
        <f>'Eq1'!B91</f>
        <v>3.8895876610191803E-2</v>
      </c>
      <c r="H90" s="88">
        <f>'Eq2'!B91</f>
        <v>44.037975618968623</v>
      </c>
      <c r="I90" s="88">
        <f>'Eq3'!B91</f>
        <v>1.8595343941938191E-2</v>
      </c>
      <c r="J90" s="88">
        <f>'Eq4'!B91</f>
        <v>69.011836363412925</v>
      </c>
      <c r="K90" s="88">
        <f>'Eq5'!B91</f>
        <v>236.84476488826107</v>
      </c>
      <c r="L90" s="88">
        <f>'Eq6'!B91</f>
        <v>64.833146768773744</v>
      </c>
      <c r="M90" s="88">
        <f>'Eq7'!B91</f>
        <v>32.740559532701319</v>
      </c>
      <c r="N90" s="88">
        <f>'Eq8'!B91</f>
        <v>0.43897397895273382</v>
      </c>
      <c r="O90" s="88">
        <f>'Eq9'!B91</f>
        <v>4.5779516421835281E-2</v>
      </c>
      <c r="P90" s="88">
        <f>'Eq10'!B91</f>
        <v>9.6278240730815409E-2</v>
      </c>
      <c r="Q90" s="75">
        <v>10.731927000000001</v>
      </c>
      <c r="R90">
        <f t="shared" si="2"/>
        <v>0</v>
      </c>
    </row>
    <row r="91" spans="1:18" x14ac:dyDescent="0.2">
      <c r="A91" s="86">
        <f t="shared" si="5"/>
        <v>90</v>
      </c>
      <c r="B91" s="3">
        <v>27</v>
      </c>
      <c r="C91" s="3">
        <v>5.0999999999999996</v>
      </c>
      <c r="D91" s="3">
        <v>16</v>
      </c>
      <c r="E91" s="87" t="s">
        <v>23</v>
      </c>
      <c r="F91" s="3">
        <v>896</v>
      </c>
      <c r="G91" s="88">
        <f>'Eq1'!B92</f>
        <v>3.5772251082007017E-2</v>
      </c>
      <c r="H91" s="88">
        <f>'Eq2'!B92</f>
        <v>53.695339625894327</v>
      </c>
      <c r="I91" s="88">
        <f>'Eq3'!B92</f>
        <v>1.8307366523892695E-2</v>
      </c>
      <c r="J91" s="88">
        <f>'Eq4'!B92</f>
        <v>64.084317686297396</v>
      </c>
      <c r="K91" s="88">
        <f>'Eq5'!B92</f>
        <v>228.50693589125547</v>
      </c>
      <c r="L91" s="88">
        <f>'Eq6'!B92</f>
        <v>60.436566388144513</v>
      </c>
      <c r="M91" s="88">
        <f>'Eq7'!B92</f>
        <v>31.911305317813706</v>
      </c>
      <c r="N91" s="88">
        <f>'Eq8'!B92</f>
        <v>0.49709243084581994</v>
      </c>
      <c r="O91" s="88">
        <f>'Eq9'!B92</f>
        <v>4.2592950355588063E-2</v>
      </c>
      <c r="P91" s="88">
        <f>'Eq10'!B92</f>
        <v>8.744215737203305E-2</v>
      </c>
      <c r="Q91" s="75"/>
      <c r="R91">
        <f t="shared" si="2"/>
        <v>0</v>
      </c>
    </row>
    <row r="92" spans="1:18" x14ac:dyDescent="0.2">
      <c r="A92" s="86">
        <f>A91+1</f>
        <v>91</v>
      </c>
      <c r="B92" s="3">
        <v>25</v>
      </c>
      <c r="C92" s="3">
        <v>5</v>
      </c>
      <c r="D92" s="3">
        <v>10</v>
      </c>
      <c r="E92" s="5">
        <v>11.18</v>
      </c>
      <c r="F92" s="87" t="s">
        <v>23</v>
      </c>
      <c r="G92" s="88" t="str">
        <f>'Eq1'!B93</f>
        <v/>
      </c>
      <c r="H92" s="88">
        <f>'Eq2'!B93</f>
        <v>47.468948426347602</v>
      </c>
      <c r="I92" s="88" t="str">
        <f>'Eq3'!B93</f>
        <v/>
      </c>
      <c r="J92" s="88" t="str">
        <f>'Eq4'!B93</f>
        <v/>
      </c>
      <c r="K92" s="88">
        <f>'Eq5'!B93</f>
        <v>223.97343669757115</v>
      </c>
      <c r="L92" s="88" t="str">
        <f>'Eq6'!B93</f>
        <v/>
      </c>
      <c r="M92" s="88">
        <f>'Eq7'!B93</f>
        <v>30.308121278230711</v>
      </c>
      <c r="N92" s="88">
        <f>'Eq8'!B93</f>
        <v>0.3974454403143175</v>
      </c>
      <c r="O92" s="88">
        <f>'Eq9'!B93</f>
        <v>4.274487225468996E-2</v>
      </c>
      <c r="P92" s="88"/>
      <c r="Q92" s="75">
        <v>10.592211000000001</v>
      </c>
      <c r="R92">
        <f t="shared" si="2"/>
        <v>0</v>
      </c>
    </row>
    <row r="93" spans="1:18" x14ac:dyDescent="0.2">
      <c r="A93" s="86">
        <f t="shared" ref="A93:A131" si="6">A92+1</f>
        <v>92</v>
      </c>
      <c r="B93" s="3">
        <v>18</v>
      </c>
      <c r="C93" s="3">
        <v>4.9000000000000004</v>
      </c>
      <c r="D93" s="3">
        <v>14</v>
      </c>
      <c r="E93" s="5">
        <v>11.26</v>
      </c>
      <c r="F93" s="3">
        <v>752</v>
      </c>
      <c r="G93" s="88">
        <f>'Eq1'!B94</f>
        <v>4.5562619311859794E-2</v>
      </c>
      <c r="H93" s="88">
        <f>'Eq2'!B94</f>
        <v>33.784372959462438</v>
      </c>
      <c r="I93" s="88">
        <f>'Eq3'!B94</f>
        <v>2.1859761711897793E-2</v>
      </c>
      <c r="J93" s="88">
        <f>'Eq4'!B94</f>
        <v>92.583368073731179</v>
      </c>
      <c r="K93" s="88">
        <f>'Eq5'!B94</f>
        <v>251.45689695663032</v>
      </c>
      <c r="L93" s="88">
        <f>'Eq6'!B94</f>
        <v>60.2544608578728</v>
      </c>
      <c r="M93" s="88">
        <f>'Eq7'!B94</f>
        <v>35.822273583630277</v>
      </c>
      <c r="N93" s="88">
        <f>'Eq8'!B94</f>
        <v>0.42104509364542891</v>
      </c>
      <c r="O93" s="88">
        <f>'Eq9'!B94</f>
        <v>5.2605773561158094E-2</v>
      </c>
      <c r="P93" s="88">
        <f>'Eq10'!B94</f>
        <v>0.11488730777712169</v>
      </c>
      <c r="Q93" s="75">
        <v>28.145336999999998</v>
      </c>
      <c r="R93">
        <f t="shared" si="2"/>
        <v>1</v>
      </c>
    </row>
    <row r="94" spans="1:18" x14ac:dyDescent="0.2">
      <c r="A94" s="86">
        <f t="shared" si="6"/>
        <v>93</v>
      </c>
      <c r="B94" s="3">
        <v>15</v>
      </c>
      <c r="C94" s="3">
        <v>4</v>
      </c>
      <c r="D94" s="3">
        <v>10</v>
      </c>
      <c r="E94" s="5">
        <v>7.18</v>
      </c>
      <c r="F94" s="3">
        <v>776</v>
      </c>
      <c r="G94" s="88">
        <f>'Eq1'!B95</f>
        <v>3.0834004544178315E-2</v>
      </c>
      <c r="H94" s="88">
        <f>'Eq2'!B95</f>
        <v>18.10293205415838</v>
      </c>
      <c r="I94" s="88">
        <f>'Eq3'!B95</f>
        <v>5.1416292198860824E-3</v>
      </c>
      <c r="J94" s="88">
        <f>'Eq4'!B95</f>
        <v>53.025349805636282</v>
      </c>
      <c r="K94" s="88">
        <f>'Eq5'!B95</f>
        <v>126.46512298023536</v>
      </c>
      <c r="L94" s="88">
        <f>'Eq6'!B95</f>
        <v>47.739727480379393</v>
      </c>
      <c r="M94" s="88">
        <f>'Eq7'!B95</f>
        <v>13.510822262963799</v>
      </c>
      <c r="N94" s="88">
        <f>'Eq8'!B95</f>
        <v>2.9106081455410979E-2</v>
      </c>
      <c r="O94" s="88">
        <f>'Eq9'!B95</f>
        <v>3.5413768998724095E-2</v>
      </c>
      <c r="P94" s="88">
        <f>'Eq10'!B95</f>
        <v>7.3817746506886592E-2</v>
      </c>
      <c r="Q94" s="75">
        <v>11.266668000000001</v>
      </c>
      <c r="R94">
        <f t="shared" si="2"/>
        <v>0</v>
      </c>
    </row>
    <row r="95" spans="1:18" x14ac:dyDescent="0.2">
      <c r="A95" s="86">
        <f t="shared" si="6"/>
        <v>94</v>
      </c>
      <c r="B95" s="3">
        <v>23</v>
      </c>
      <c r="C95" s="3">
        <v>4.8</v>
      </c>
      <c r="D95" s="3">
        <v>2</v>
      </c>
      <c r="E95" s="5">
        <v>12.26</v>
      </c>
      <c r="F95" s="3">
        <v>881</v>
      </c>
      <c r="G95" s="88">
        <f>'Eq1'!B96</f>
        <v>3.4411496816330274E-2</v>
      </c>
      <c r="H95" s="88">
        <f>'Eq2'!B96</f>
        <v>39.612052564740921</v>
      </c>
      <c r="I95" s="88">
        <f>'Eq3'!B96</f>
        <v>1.3927397120786819E-2</v>
      </c>
      <c r="J95" s="88">
        <f>'Eq4'!B96</f>
        <v>61.355083685572829</v>
      </c>
      <c r="K95" s="88">
        <f>'Eq5'!B96</f>
        <v>202.4294940860344</v>
      </c>
      <c r="L95" s="88">
        <f>'Eq6'!B96</f>
        <v>57.237941806553003</v>
      </c>
      <c r="M95" s="88">
        <f>'Eq7'!B96</f>
        <v>25.528989816521037</v>
      </c>
      <c r="N95" s="88">
        <f>'Eq8'!B96</f>
        <v>0.23250846947092921</v>
      </c>
      <c r="O95" s="88">
        <f>'Eq9'!B96</f>
        <v>4.0594874286086519E-2</v>
      </c>
      <c r="P95" s="88">
        <f>'Eq10'!B96</f>
        <v>7.8258558000227213E-2</v>
      </c>
      <c r="Q95" s="75">
        <v>11.441481999999999</v>
      </c>
      <c r="R95">
        <f t="shared" si="2"/>
        <v>0</v>
      </c>
    </row>
    <row r="96" spans="1:18" x14ac:dyDescent="0.2">
      <c r="A96" s="86">
        <f t="shared" si="6"/>
        <v>95</v>
      </c>
      <c r="B96" s="3">
        <v>9</v>
      </c>
      <c r="C96" s="3">
        <v>5.5</v>
      </c>
      <c r="D96" s="3">
        <v>22</v>
      </c>
      <c r="E96" s="5">
        <v>5.66</v>
      </c>
      <c r="F96" s="3">
        <v>428</v>
      </c>
      <c r="G96" s="88">
        <f>'Eq1'!B97</f>
        <v>0.15559365562612637</v>
      </c>
      <c r="H96" s="88">
        <f>'Eq2'!B97</f>
        <v>28.378144848686752</v>
      </c>
      <c r="I96" s="88">
        <f>'Eq3'!B97</f>
        <v>9.8792295240812247E-2</v>
      </c>
      <c r="J96" s="88">
        <f>'Eq4'!B97</f>
        <v>210.52027337872829</v>
      </c>
      <c r="K96" s="88">
        <f>'Eq5'!B97</f>
        <v>493.4513327294469</v>
      </c>
      <c r="L96" s="88">
        <f>'Eq6'!B97</f>
        <v>135.60061489890865</v>
      </c>
      <c r="M96" s="88">
        <f>'Eq7'!B97</f>
        <v>120.01501542634817</v>
      </c>
      <c r="N96" s="88">
        <f>'Eq8'!B97</f>
        <v>5.2612460776059669</v>
      </c>
      <c r="O96" s="88">
        <f>'Eq9'!B97</f>
        <v>0.12838746555859668</v>
      </c>
      <c r="P96" s="88">
        <f>'Eq10'!B97</f>
        <v>0.35424389727175332</v>
      </c>
      <c r="Q96" s="75">
        <v>11.859214</v>
      </c>
      <c r="R96">
        <f t="shared" si="2"/>
        <v>0</v>
      </c>
    </row>
    <row r="97" spans="1:18" x14ac:dyDescent="0.2">
      <c r="A97" s="86">
        <f t="shared" si="6"/>
        <v>96</v>
      </c>
      <c r="B97" s="3">
        <v>6</v>
      </c>
      <c r="C97" s="3">
        <v>4.3</v>
      </c>
      <c r="D97" s="3">
        <v>10</v>
      </c>
      <c r="E97" s="5">
        <v>7.3</v>
      </c>
      <c r="F97" s="87" t="s">
        <v>23</v>
      </c>
      <c r="G97" s="88" t="str">
        <f>'Eq1'!B98</f>
        <v/>
      </c>
      <c r="H97" s="88">
        <f>'Eq2'!B98</f>
        <v>12.482454739245378</v>
      </c>
      <c r="I97" s="88" t="str">
        <f>'Eq3'!B98</f>
        <v/>
      </c>
      <c r="J97" s="88" t="str">
        <f>'Eq4'!B98</f>
        <v/>
      </c>
      <c r="K97" s="88">
        <f>'Eq5'!B98</f>
        <v>204.96865819366195</v>
      </c>
      <c r="L97" s="88" t="str">
        <f>'Eq6'!B98</f>
        <v/>
      </c>
      <c r="M97" s="88">
        <f>'Eq7'!B98</f>
        <v>31.505813035087389</v>
      </c>
      <c r="N97" s="88">
        <f>'Eq8'!B98</f>
        <v>0.14588142602753462</v>
      </c>
      <c r="O97" s="88">
        <f>'Eq9'!B98</f>
        <v>8.1874572079191285E-2</v>
      </c>
      <c r="P97" s="88"/>
      <c r="Q97" s="75">
        <v>13.253852</v>
      </c>
      <c r="R97">
        <f t="shared" si="2"/>
        <v>0</v>
      </c>
    </row>
    <row r="98" spans="1:18" x14ac:dyDescent="0.2">
      <c r="A98" s="86">
        <f t="shared" si="6"/>
        <v>97</v>
      </c>
      <c r="B98" s="3">
        <v>20</v>
      </c>
      <c r="C98" s="3">
        <v>4.3</v>
      </c>
      <c r="D98" s="3">
        <v>14</v>
      </c>
      <c r="E98" s="5">
        <v>9.43</v>
      </c>
      <c r="F98" s="3">
        <v>320</v>
      </c>
      <c r="G98" s="88">
        <f>'Eq1'!B99</f>
        <v>3.8212982352100425E-2</v>
      </c>
      <c r="H98" s="88">
        <f>'Eq2'!B99</f>
        <v>26.888030387373401</v>
      </c>
      <c r="I98" s="88">
        <f>'Eq3'!B99</f>
        <v>1.4451010310690217E-2</v>
      </c>
      <c r="J98" s="88">
        <f>'Eq4'!B99</f>
        <v>57.399365747876594</v>
      </c>
      <c r="K98" s="88">
        <f>'Eq5'!B99</f>
        <v>144.67240526604246</v>
      </c>
      <c r="L98" s="88">
        <f>'Eq6'!B99</f>
        <v>37.094219663245418</v>
      </c>
      <c r="M98" s="88">
        <f>'Eq7'!B99</f>
        <v>15.526690309442037</v>
      </c>
      <c r="N98" s="88">
        <f>'Eq8'!B99</f>
        <v>5.5735279517395014E-2</v>
      </c>
      <c r="O98" s="88">
        <f>'Eq9'!B99</f>
        <v>3.368877784878857E-2</v>
      </c>
      <c r="P98" s="88">
        <f>'Eq10'!B99</f>
        <v>8.9079386043826689E-2</v>
      </c>
      <c r="Q98" s="75">
        <v>11.463815</v>
      </c>
      <c r="R98">
        <f t="shared" si="2"/>
        <v>0</v>
      </c>
    </row>
    <row r="99" spans="1:18" x14ac:dyDescent="0.2">
      <c r="A99" s="86">
        <f t="shared" si="6"/>
        <v>98</v>
      </c>
      <c r="B99" s="3">
        <v>29</v>
      </c>
      <c r="C99" s="3">
        <v>5.4</v>
      </c>
      <c r="D99" s="3">
        <v>10</v>
      </c>
      <c r="E99" s="5">
        <v>10.78</v>
      </c>
      <c r="F99" s="3">
        <v>566</v>
      </c>
      <c r="G99" s="88">
        <f>'Eq1'!B100</f>
        <v>5.2744092830955235E-2</v>
      </c>
      <c r="H99" s="88">
        <f>'Eq2'!B100</f>
        <v>67.239471246377889</v>
      </c>
      <c r="I99" s="88">
        <f>'Eq3'!B100</f>
        <v>2.6404151079276982E-2</v>
      </c>
      <c r="J99" s="88">
        <f>'Eq4'!B100</f>
        <v>88.492073959840013</v>
      </c>
      <c r="K99" s="88">
        <f>'Eq5'!B100</f>
        <v>269.01875052860589</v>
      </c>
      <c r="L99" s="88">
        <f>'Eq6'!B100</f>
        <v>57.910690723284254</v>
      </c>
      <c r="M99" s="88">
        <f>'Eq7'!B100</f>
        <v>43.262508422079719</v>
      </c>
      <c r="N99" s="88">
        <f>'Eq8'!B100</f>
        <v>1.1794442384677946</v>
      </c>
      <c r="O99" s="88">
        <f>'Eq9'!B100</f>
        <v>4.8066412532418959E-2</v>
      </c>
      <c r="P99" s="88">
        <f>'Eq10'!B100</f>
        <v>0.13582073572282219</v>
      </c>
      <c r="Q99" s="75">
        <v>11.995066</v>
      </c>
      <c r="R99">
        <f t="shared" si="2"/>
        <v>0</v>
      </c>
    </row>
    <row r="100" spans="1:18" x14ac:dyDescent="0.2">
      <c r="A100" s="86">
        <f t="shared" si="6"/>
        <v>99</v>
      </c>
      <c r="B100" s="3">
        <v>25</v>
      </c>
      <c r="C100" s="3">
        <v>4.2</v>
      </c>
      <c r="D100" s="3">
        <v>16</v>
      </c>
      <c r="E100" s="5">
        <v>4.34</v>
      </c>
      <c r="F100" s="3">
        <v>883</v>
      </c>
      <c r="G100" s="88">
        <f>'Eq1'!B101</f>
        <v>2.2101062964379831E-2</v>
      </c>
      <c r="H100" s="88">
        <f>'Eq2'!B101</f>
        <v>31.074890784820983</v>
      </c>
      <c r="I100" s="88">
        <f>'Eq3'!B101</f>
        <v>4.304503463572874E-3</v>
      </c>
      <c r="J100" s="88">
        <f>'Eq4'!B101</f>
        <v>40.262213273325017</v>
      </c>
      <c r="K100" s="88">
        <f>'Eq5'!B101</f>
        <v>115.27005860463655</v>
      </c>
      <c r="L100" s="88">
        <f>'Eq6'!B101</f>
        <v>36.790424432235824</v>
      </c>
      <c r="M100" s="88">
        <f>'Eq7'!B101</f>
        <v>11.203382096144731</v>
      </c>
      <c r="N100" s="88">
        <f>'Eq8'!B101</f>
        <v>3.1280776043289799E-2</v>
      </c>
      <c r="O100" s="88">
        <f>'Eq9'!B101</f>
        <v>2.6429200369709742E-2</v>
      </c>
      <c r="P100" s="88">
        <f>'Eq10'!B101</f>
        <v>4.8607801060014569E-2</v>
      </c>
      <c r="Q100" s="75">
        <v>11.953308</v>
      </c>
      <c r="R100">
        <f t="shared" si="2"/>
        <v>0</v>
      </c>
    </row>
    <row r="101" spans="1:18" x14ac:dyDescent="0.2">
      <c r="A101" s="86">
        <f t="shared" si="6"/>
        <v>100</v>
      </c>
      <c r="B101" s="3">
        <v>19</v>
      </c>
      <c r="C101" s="3">
        <v>4.0999999999999996</v>
      </c>
      <c r="D101" s="3">
        <v>14</v>
      </c>
      <c r="E101" s="3">
        <v>3.42</v>
      </c>
      <c r="F101" s="3">
        <v>621</v>
      </c>
      <c r="G101" s="88">
        <f>'Eq1'!B102</f>
        <v>3.4826359970503332E-2</v>
      </c>
      <c r="H101" s="88">
        <f>'Eq2'!B102</f>
        <v>23.146986855698721</v>
      </c>
      <c r="I101" s="88">
        <f>'Eq3'!B102</f>
        <v>4.9861807850848962E-3</v>
      </c>
      <c r="J101" s="88">
        <f>'Eq4'!B102</f>
        <v>52.218270479745428</v>
      </c>
      <c r="K101" s="88">
        <f>'Eq5'!B102</f>
        <v>124.42911347957109</v>
      </c>
      <c r="L101" s="88">
        <f>'Eq6'!B102</f>
        <v>33.664232701903074</v>
      </c>
      <c r="M101" s="88">
        <f>'Eq7'!B102</f>
        <v>12.65304836522577</v>
      </c>
      <c r="N101" s="88">
        <f>'Eq8'!B102</f>
        <v>3.1248543588188425E-2</v>
      </c>
      <c r="O101" s="88">
        <f>'Eq9'!B102</f>
        <v>3.1139828703000711E-2</v>
      </c>
      <c r="P101" s="88">
        <f>'Eq10'!B102</f>
        <v>7.9635077324603495E-2</v>
      </c>
      <c r="Q101" s="89">
        <v>11.355745000000001</v>
      </c>
      <c r="R101">
        <f t="shared" si="2"/>
        <v>0</v>
      </c>
    </row>
    <row r="102" spans="1:18" x14ac:dyDescent="0.2">
      <c r="A102" s="86">
        <f t="shared" si="6"/>
        <v>101</v>
      </c>
      <c r="B102" s="3">
        <v>11</v>
      </c>
      <c r="C102" s="3">
        <v>5</v>
      </c>
      <c r="D102" s="3">
        <v>3</v>
      </c>
      <c r="E102" s="3">
        <v>1.87</v>
      </c>
      <c r="F102" s="3">
        <v>700</v>
      </c>
      <c r="G102" s="88">
        <f>'Eq1'!B103</f>
        <v>9.7169152000896583E-2</v>
      </c>
      <c r="H102" s="88">
        <f>'Eq2'!B103</f>
        <v>24.597210863221534</v>
      </c>
      <c r="I102" s="88">
        <f>'Eq3'!B103</f>
        <v>4.083798122554725E-2</v>
      </c>
      <c r="J102" s="88">
        <f>'Eq4'!B103</f>
        <v>136.11534856828453</v>
      </c>
      <c r="K102" s="88">
        <f>'Eq5'!B103</f>
        <v>326.24552491018557</v>
      </c>
      <c r="L102" s="88">
        <f>'Eq6'!B103</f>
        <v>87.871253674073785</v>
      </c>
      <c r="M102" s="88">
        <f>'Eq7'!B103</f>
        <v>57.806346559910473</v>
      </c>
      <c r="N102" s="88">
        <f>'Eq8'!B103</f>
        <v>0.92378699638632711</v>
      </c>
      <c r="O102" s="88">
        <f>'Eq9'!B103</f>
        <v>8.2035830751117922E-2</v>
      </c>
      <c r="P102" s="88">
        <f>'Eq10'!B103</f>
        <v>0.22538424958072692</v>
      </c>
      <c r="Q102" s="89">
        <v>10.483767</v>
      </c>
      <c r="R102">
        <f t="shared" si="2"/>
        <v>0</v>
      </c>
    </row>
    <row r="103" spans="1:18" x14ac:dyDescent="0.2">
      <c r="A103" s="86">
        <f t="shared" si="6"/>
        <v>102</v>
      </c>
      <c r="B103" s="3">
        <v>33</v>
      </c>
      <c r="C103" s="3">
        <v>4.9000000000000004</v>
      </c>
      <c r="D103" s="3">
        <v>9</v>
      </c>
      <c r="E103" s="3">
        <v>3.9</v>
      </c>
      <c r="F103" s="87" t="s">
        <v>23</v>
      </c>
      <c r="G103" s="88" t="str">
        <f>'Eq1'!B104</f>
        <v/>
      </c>
      <c r="H103" s="88">
        <f>'Eq2'!B104</f>
        <v>58.23909982241215</v>
      </c>
      <c r="I103" s="88" t="str">
        <f>'Eq3'!B104</f>
        <v/>
      </c>
      <c r="J103" s="88" t="str">
        <f>'Eq4'!B104</f>
        <v/>
      </c>
      <c r="K103" s="88">
        <f>'Eq5'!B104</f>
        <v>165.26523647579276</v>
      </c>
      <c r="L103" s="88" t="str">
        <f>'Eq6'!B104</f>
        <v/>
      </c>
      <c r="M103" s="88">
        <f>'Eq7'!B104</f>
        <v>20.453383030037234</v>
      </c>
      <c r="N103" s="88">
        <f>'Eq8'!B104</f>
        <v>0.20397671215365151</v>
      </c>
      <c r="O103" s="88">
        <f>'Eq9'!B104</f>
        <v>3.1944654685320907E-2</v>
      </c>
      <c r="P103" s="88"/>
      <c r="Q103" s="89">
        <v>7.5687119000000003</v>
      </c>
      <c r="R103">
        <f t="shared" si="2"/>
        <v>0</v>
      </c>
    </row>
    <row r="104" spans="1:18" x14ac:dyDescent="0.2">
      <c r="A104" s="86">
        <f t="shared" si="6"/>
        <v>103</v>
      </c>
      <c r="B104" s="3">
        <v>16</v>
      </c>
      <c r="C104" s="3">
        <v>4.5</v>
      </c>
      <c r="D104" s="3">
        <v>10</v>
      </c>
      <c r="E104" s="5">
        <v>5.6</v>
      </c>
      <c r="F104" s="3">
        <v>398</v>
      </c>
      <c r="G104" s="88">
        <f>'Eq1'!B105</f>
        <v>5.1813530341864818E-2</v>
      </c>
      <c r="H104" s="88">
        <f>'Eq2'!B105</f>
        <v>24.824184430192449</v>
      </c>
      <c r="I104" s="88">
        <f>'Eq3'!B105</f>
        <v>1.3154266308130031E-2</v>
      </c>
      <c r="J104" s="88">
        <f>'Eq4'!B105</f>
        <v>77.133541809628241</v>
      </c>
      <c r="K104" s="88">
        <f>'Eq5'!B105</f>
        <v>191.52011337574967</v>
      </c>
      <c r="L104" s="88">
        <f>'Eq6'!B105</f>
        <v>49.919310049670962</v>
      </c>
      <c r="M104" s="88">
        <f>'Eq7'!B105</f>
        <v>23.950163433561304</v>
      </c>
      <c r="N104" s="88">
        <f>'Eq8'!B105</f>
        <v>0.13362051183957863</v>
      </c>
      <c r="O104" s="88">
        <f>'Eq9'!B105</f>
        <v>4.5446433530423519E-2</v>
      </c>
      <c r="P104" s="88">
        <f>'Eq10'!B105</f>
        <v>0.12918145030764566</v>
      </c>
      <c r="Q104" s="75">
        <v>10.503814999999999</v>
      </c>
      <c r="R104">
        <f t="shared" si="2"/>
        <v>0</v>
      </c>
    </row>
    <row r="105" spans="1:18" x14ac:dyDescent="0.2">
      <c r="A105" s="86">
        <f t="shared" si="6"/>
        <v>104</v>
      </c>
      <c r="B105" s="3">
        <v>9</v>
      </c>
      <c r="C105" s="3">
        <v>4.4000000000000004</v>
      </c>
      <c r="D105" s="3">
        <v>8</v>
      </c>
      <c r="E105" s="5">
        <v>3.73</v>
      </c>
      <c r="F105" s="3">
        <v>398</v>
      </c>
      <c r="G105" s="88">
        <f>'Eq1'!B106</f>
        <v>7.9321676480845801E-2</v>
      </c>
      <c r="H105" s="88">
        <f>'Eq2'!B106</f>
        <v>15.848348079916086</v>
      </c>
      <c r="I105" s="88">
        <f>'Eq3'!B106</f>
        <v>1.7787819591504654E-2</v>
      </c>
      <c r="J105" s="88">
        <f>'Eq4'!B106</f>
        <v>101.18818075483611</v>
      </c>
      <c r="K105" s="88">
        <f>'Eq5'!B106</f>
        <v>209.7982330902249</v>
      </c>
      <c r="L105" s="88">
        <f>'Eq6'!B106</f>
        <v>64.322784169338732</v>
      </c>
      <c r="M105" s="88">
        <f>'Eq7'!B106</f>
        <v>30.545484368285091</v>
      </c>
      <c r="N105" s="88">
        <f>'Eq8'!B106</f>
        <v>0.15962048092725431</v>
      </c>
      <c r="O105" s="88">
        <f>'Eq9'!B106</f>
        <v>6.6286124122339668E-2</v>
      </c>
      <c r="P105" s="88">
        <f>'Eq10'!B106</f>
        <v>0.18363064359561523</v>
      </c>
      <c r="Q105" s="75">
        <v>11.149279999999999</v>
      </c>
      <c r="R105">
        <f t="shared" si="2"/>
        <v>0</v>
      </c>
    </row>
    <row r="106" spans="1:18" x14ac:dyDescent="0.2">
      <c r="A106" s="86">
        <f t="shared" si="6"/>
        <v>105</v>
      </c>
      <c r="B106" s="3">
        <v>5</v>
      </c>
      <c r="C106" s="3">
        <v>4.7</v>
      </c>
      <c r="D106" s="3">
        <v>16</v>
      </c>
      <c r="E106" s="5">
        <v>7.34</v>
      </c>
      <c r="F106" s="87" t="s">
        <v>23</v>
      </c>
      <c r="G106" s="88" t="str">
        <f>'Eq1'!B107</f>
        <v/>
      </c>
      <c r="H106" s="88">
        <f>'Eq2'!B107</f>
        <v>14.554423352209939</v>
      </c>
      <c r="I106" s="88" t="str">
        <f>'Eq3'!B107</f>
        <v/>
      </c>
      <c r="J106" s="88" t="str">
        <f>'Eq4'!B107</f>
        <v/>
      </c>
      <c r="K106" s="88">
        <f>'Eq5'!B107</f>
        <v>292.6503909516548</v>
      </c>
      <c r="L106" s="88" t="str">
        <f>'Eq6'!B107</f>
        <v/>
      </c>
      <c r="M106" s="88">
        <f>'Eq7'!B107</f>
        <v>54.250460657998744</v>
      </c>
      <c r="N106" s="88">
        <f>'Eq8'!B107</f>
        <v>0.55821153009722679</v>
      </c>
      <c r="O106" s="88">
        <f>'Eq9'!B107</f>
        <v>0.11580293511872791</v>
      </c>
      <c r="P106" s="88"/>
      <c r="Q106" s="75">
        <v>11.691915</v>
      </c>
      <c r="R106">
        <f t="shared" si="2"/>
        <v>0</v>
      </c>
    </row>
    <row r="107" spans="1:18" x14ac:dyDescent="0.2">
      <c r="A107" s="86">
        <f t="shared" si="6"/>
        <v>106</v>
      </c>
      <c r="B107" s="3">
        <v>7</v>
      </c>
      <c r="C107" s="3">
        <v>4.5999999999999996</v>
      </c>
      <c r="D107" s="3">
        <v>10</v>
      </c>
      <c r="E107" s="5">
        <v>4.4400000000000004</v>
      </c>
      <c r="F107" s="3">
        <v>971</v>
      </c>
      <c r="G107" s="88">
        <f>'Eq1'!B108</f>
        <v>8.3127379701450052E-2</v>
      </c>
      <c r="H107" s="88">
        <f>'Eq2'!B108</f>
        <v>15.553897109935592</v>
      </c>
      <c r="I107" s="88">
        <f>'Eq3'!B108</f>
        <v>2.7539990194402217E-2</v>
      </c>
      <c r="J107" s="88">
        <f>'Eq4'!B108</f>
        <v>114.55276637122957</v>
      </c>
      <c r="K107" s="88">
        <f>'Eq5'!B108</f>
        <v>259.54961200687279</v>
      </c>
      <c r="L107" s="88">
        <f>'Eq6'!B108</f>
        <v>100.87738537454618</v>
      </c>
      <c r="M107" s="88">
        <f>'Eq7'!B108</f>
        <v>43.543271148633082</v>
      </c>
      <c r="N107" s="88">
        <f>'Eq8'!B108</f>
        <v>0.35122826434248167</v>
      </c>
      <c r="O107" s="88">
        <f>'Eq9'!B108</f>
        <v>8.8885815240719951E-2</v>
      </c>
      <c r="P107" s="88">
        <f>'Eq10'!B108</f>
        <v>0.17146856394107213</v>
      </c>
      <c r="Q107" s="75">
        <v>11.556841</v>
      </c>
      <c r="R107">
        <f t="shared" si="2"/>
        <v>0</v>
      </c>
    </row>
    <row r="108" spans="1:18" x14ac:dyDescent="0.2">
      <c r="A108" s="86">
        <f t="shared" si="6"/>
        <v>107</v>
      </c>
      <c r="B108" s="3">
        <v>7</v>
      </c>
      <c r="C108" s="3">
        <v>4.8</v>
      </c>
      <c r="D108" s="3">
        <v>18</v>
      </c>
      <c r="E108" s="5">
        <v>12.45</v>
      </c>
      <c r="F108" s="3">
        <v>821</v>
      </c>
      <c r="G108" s="88">
        <f>'Eq1'!B109</f>
        <v>9.3960234309301144E-2</v>
      </c>
      <c r="H108" s="88">
        <f>'Eq2'!B109</f>
        <v>17.291760899988851</v>
      </c>
      <c r="I108" s="88">
        <f>'Eq3'!B109</f>
        <v>3.9058384650953806E-2</v>
      </c>
      <c r="J108" s="88">
        <f>'Eq4'!B109</f>
        <v>128.84827618035618</v>
      </c>
      <c r="K108" s="88">
        <f>'Eq5'!B109</f>
        <v>305.51348483140515</v>
      </c>
      <c r="L108" s="88">
        <f>'Eq6'!B109</f>
        <v>114.26333870882344</v>
      </c>
      <c r="M108" s="88">
        <f>'Eq7'!B109</f>
        <v>55.843614319896943</v>
      </c>
      <c r="N108" s="88">
        <f>'Eq8'!B109</f>
        <v>0.66311592463671265</v>
      </c>
      <c r="O108" s="88">
        <f>'Eq9'!B109</f>
        <v>0.10023801551407728</v>
      </c>
      <c r="P108" s="88">
        <f>'Eq10'!B109</f>
        <v>0.19629228067566143</v>
      </c>
      <c r="Q108" s="75">
        <v>36.293309000000001</v>
      </c>
      <c r="R108">
        <f t="shared" si="2"/>
        <v>1</v>
      </c>
    </row>
    <row r="109" spans="1:18" x14ac:dyDescent="0.2">
      <c r="A109" s="86">
        <f t="shared" si="6"/>
        <v>108</v>
      </c>
      <c r="B109" s="3">
        <v>21</v>
      </c>
      <c r="C109" s="3">
        <v>4.9000000000000004</v>
      </c>
      <c r="D109" s="3">
        <v>20</v>
      </c>
      <c r="E109" s="5">
        <v>7.44</v>
      </c>
      <c r="F109" s="3">
        <v>617</v>
      </c>
      <c r="G109" s="88">
        <f>'Eq1'!B110</f>
        <v>5.1979041681883928E-2</v>
      </c>
      <c r="H109" s="88">
        <f>'Eq2'!B110</f>
        <v>38.543015446707393</v>
      </c>
      <c r="I109" s="88">
        <f>'Eq3'!B110</f>
        <v>1.8654387167537815E-2</v>
      </c>
      <c r="J109" s="88">
        <f>'Eq4'!B110</f>
        <v>82.454712576003487</v>
      </c>
      <c r="K109" s="88">
        <f>'Eq5'!B110</f>
        <v>231.62432815799153</v>
      </c>
      <c r="L109" s="88">
        <f>'Eq6'!B110</f>
        <v>53.668478818355453</v>
      </c>
      <c r="M109" s="88">
        <f>'Eq7'!B110</f>
        <v>31.378615376816267</v>
      </c>
      <c r="N109" s="88">
        <f>'Eq8'!B110</f>
        <v>0.35496933946596415</v>
      </c>
      <c r="O109" s="88">
        <f>'Eq9'!B110</f>
        <v>4.6436768545146619E-2</v>
      </c>
      <c r="P109" s="88">
        <f>'Eq10'!B110</f>
        <v>0.14142832069015152</v>
      </c>
      <c r="Q109" s="75">
        <v>48.861987999999997</v>
      </c>
      <c r="R109">
        <f t="shared" si="2"/>
        <v>1</v>
      </c>
    </row>
    <row r="110" spans="1:18" x14ac:dyDescent="0.2">
      <c r="A110" s="86">
        <f t="shared" si="6"/>
        <v>109</v>
      </c>
      <c r="B110" s="3">
        <v>11</v>
      </c>
      <c r="C110" s="3">
        <v>4.3</v>
      </c>
      <c r="D110" s="3">
        <v>20</v>
      </c>
      <c r="E110" s="5">
        <v>5.7</v>
      </c>
      <c r="F110" s="87" t="s">
        <v>23</v>
      </c>
      <c r="G110" s="88" t="str">
        <f>'Eq1'!B111</f>
        <v/>
      </c>
      <c r="H110" s="88">
        <f>'Eq2'!B111</f>
        <v>16.977974001247098</v>
      </c>
      <c r="I110" s="88" t="str">
        <f>'Eq3'!B111</f>
        <v/>
      </c>
      <c r="J110" s="88" t="str">
        <f>'Eq4'!B111</f>
        <v/>
      </c>
      <c r="K110" s="88">
        <f>'Eq5'!B111</f>
        <v>183.40748821388004</v>
      </c>
      <c r="L110" s="88" t="str">
        <f>'Eq6'!B111</f>
        <v/>
      </c>
      <c r="M110" s="88">
        <f>'Eq7'!B111</f>
        <v>24.19869174857482</v>
      </c>
      <c r="N110" s="88">
        <f>'Eq8'!B111</f>
        <v>9.9901462165971927E-2</v>
      </c>
      <c r="O110" s="88">
        <f>'Eq9'!B111</f>
        <v>5.3864617525825269E-2</v>
      </c>
      <c r="P110" s="88"/>
      <c r="Q110" s="75">
        <v>49.229610000000001</v>
      </c>
      <c r="R110">
        <f t="shared" si="2"/>
        <v>1</v>
      </c>
    </row>
    <row r="111" spans="1:18" x14ac:dyDescent="0.2">
      <c r="A111" s="86">
        <f t="shared" si="6"/>
        <v>110</v>
      </c>
      <c r="B111" s="3">
        <v>14</v>
      </c>
      <c r="C111" s="3">
        <v>4.2</v>
      </c>
      <c r="D111" s="3">
        <v>16</v>
      </c>
      <c r="E111" s="5">
        <v>5.6</v>
      </c>
      <c r="F111" s="87" t="s">
        <v>23</v>
      </c>
      <c r="G111" s="88" t="str">
        <f>'Eq1'!B112</f>
        <v/>
      </c>
      <c r="H111" s="88">
        <f>'Eq2'!B112</f>
        <v>19.089153665263876</v>
      </c>
      <c r="I111" s="88" t="str">
        <f>'Eq3'!B112</f>
        <v/>
      </c>
      <c r="J111" s="88" t="str">
        <f>'Eq4'!B112</f>
        <v/>
      </c>
      <c r="K111" s="88">
        <f>'Eq5'!B112</f>
        <v>155.60469811743818</v>
      </c>
      <c r="L111" s="88" t="str">
        <f>'Eq6'!B112</f>
        <v/>
      </c>
      <c r="M111" s="88">
        <f>'Eq7'!B112</f>
        <v>18.230383706968897</v>
      </c>
      <c r="N111" s="88">
        <f>'Eq8'!B112</f>
        <v>5.8751204988843571E-2</v>
      </c>
      <c r="O111" s="88">
        <f>'Eq9'!B112</f>
        <v>4.2158263797135422E-2</v>
      </c>
      <c r="P111" s="88"/>
      <c r="Q111" s="75">
        <v>53.031436999999997</v>
      </c>
      <c r="R111">
        <f t="shared" si="2"/>
        <v>1</v>
      </c>
    </row>
    <row r="112" spans="1:18" x14ac:dyDescent="0.2">
      <c r="A112" s="86">
        <f t="shared" si="6"/>
        <v>111</v>
      </c>
      <c r="B112" s="3">
        <v>53</v>
      </c>
      <c r="C112" s="3">
        <v>6.1</v>
      </c>
      <c r="D112" s="3">
        <v>9</v>
      </c>
      <c r="E112" s="5">
        <v>19.09</v>
      </c>
      <c r="F112" s="3">
        <v>795</v>
      </c>
      <c r="G112" s="88">
        <f>'Eq1'!B113</f>
        <v>3.5640717239825953E-2</v>
      </c>
      <c r="H112" s="88">
        <f>'Eq2'!B113</f>
        <v>173.56726216516074</v>
      </c>
      <c r="I112" s="88">
        <f>'Eq3'!B113</f>
        <v>2.6335903830281841E-2</v>
      </c>
      <c r="J112" s="88">
        <f>'Eq4'!B113</f>
        <v>62.959896254894531</v>
      </c>
      <c r="K112" s="88">
        <f>'Eq5'!B113</f>
        <v>214.20260225403936</v>
      </c>
      <c r="L112" s="88">
        <f>'Eq6'!B113</f>
        <v>61.684270542107818</v>
      </c>
      <c r="M112" s="88">
        <f>'Eq7'!B113</f>
        <v>55.962431979904373</v>
      </c>
      <c r="N112" s="88">
        <f>'Eq8'!B113</f>
        <v>4.7715106296436653</v>
      </c>
      <c r="O112" s="88">
        <f>'Eq9'!B113</f>
        <v>4.3867522876207807E-2</v>
      </c>
      <c r="P112" s="88">
        <f>'Eq10'!B113</f>
        <v>7.4847556728367584E-2</v>
      </c>
      <c r="Q112" s="75">
        <v>54.230964999999998</v>
      </c>
      <c r="R112">
        <f t="shared" si="2"/>
        <v>1</v>
      </c>
    </row>
    <row r="113" spans="1:18" x14ac:dyDescent="0.2">
      <c r="A113" s="86">
        <f t="shared" si="6"/>
        <v>112</v>
      </c>
      <c r="B113" s="3">
        <v>52</v>
      </c>
      <c r="C113" s="3">
        <v>4.8</v>
      </c>
      <c r="D113" s="3">
        <v>10</v>
      </c>
      <c r="E113" s="5">
        <v>18.38</v>
      </c>
      <c r="F113" s="3">
        <v>1472</v>
      </c>
      <c r="G113" s="88">
        <f>'Eq1'!B114</f>
        <v>1.6358367105756978E-2</v>
      </c>
      <c r="H113" s="88">
        <f>'Eq2'!B114</f>
        <v>85.582120487266266</v>
      </c>
      <c r="I113" s="88">
        <f>'Eq3'!B114</f>
        <v>4.7095642296539628E-3</v>
      </c>
      <c r="J113" s="88">
        <f>'Eq4'!B114</f>
        <v>29.848124647404418</v>
      </c>
      <c r="K113" s="88">
        <f>'Eq5'!B114</f>
        <v>88.501647117726108</v>
      </c>
      <c r="L113" s="88">
        <f>'Eq6'!B114</f>
        <v>27.932054073668681</v>
      </c>
      <c r="M113" s="88">
        <f>'Eq7'!B114</f>
        <v>11.330078212258398</v>
      </c>
      <c r="N113" s="88">
        <f>'Eq8'!B114</f>
        <v>7.8871326197570452E-2</v>
      </c>
      <c r="O113" s="88">
        <f>'Eq9'!B114</f>
        <v>2.0417585660368463E-2</v>
      </c>
      <c r="P113" s="88">
        <f>'Eq10'!B114</f>
        <v>2.6091862957217427E-2</v>
      </c>
      <c r="Q113" s="75">
        <v>54.110821000000001</v>
      </c>
      <c r="R113">
        <f t="shared" si="2"/>
        <v>1</v>
      </c>
    </row>
    <row r="114" spans="1:18" x14ac:dyDescent="0.2">
      <c r="A114" s="86">
        <f t="shared" si="6"/>
        <v>113</v>
      </c>
      <c r="B114" s="3">
        <v>23</v>
      </c>
      <c r="C114" s="3">
        <v>5.8</v>
      </c>
      <c r="D114" s="3">
        <v>7</v>
      </c>
      <c r="E114" s="5">
        <v>4.1900000000000004</v>
      </c>
      <c r="F114" s="87" t="s">
        <v>23</v>
      </c>
      <c r="G114" s="88" t="str">
        <f>'Eq1'!B115</f>
        <v/>
      </c>
      <c r="H114" s="88">
        <f>'Eq2'!B115</f>
        <v>67.270916829052226</v>
      </c>
      <c r="I114" s="88" t="str">
        <f>'Eq3'!B115</f>
        <v/>
      </c>
      <c r="J114" s="88" t="str">
        <f>'Eq4'!B115</f>
        <v/>
      </c>
      <c r="K114" s="88">
        <f>'Eq5'!B115</f>
        <v>417.85325512196744</v>
      </c>
      <c r="L114" s="88" t="str">
        <f>'Eq6'!B115</f>
        <v/>
      </c>
      <c r="M114" s="88">
        <f>'Eq7'!B115</f>
        <v>88.571900924071116</v>
      </c>
      <c r="N114" s="88">
        <f>'Eq8'!B115</f>
        <v>5.5774897051770314</v>
      </c>
      <c r="O114" s="88">
        <f>'Eq9'!B115</f>
        <v>7.4040816746599153E-2</v>
      </c>
      <c r="P114" s="88"/>
      <c r="Q114" s="75">
        <v>54.195988</v>
      </c>
      <c r="R114">
        <f t="shared" si="2"/>
        <v>1</v>
      </c>
    </row>
    <row r="115" spans="1:18" x14ac:dyDescent="0.2">
      <c r="A115" s="86">
        <f t="shared" si="6"/>
        <v>114</v>
      </c>
      <c r="B115" s="3">
        <v>60</v>
      </c>
      <c r="C115" s="3">
        <v>5.3</v>
      </c>
      <c r="D115" s="3">
        <v>8</v>
      </c>
      <c r="E115" s="87" t="s">
        <v>23</v>
      </c>
      <c r="F115" s="87" t="s">
        <v>23</v>
      </c>
      <c r="G115" s="88" t="str">
        <f>'Eq1'!B116</f>
        <v/>
      </c>
      <c r="H115" s="88">
        <f>'Eq2'!B116</f>
        <v>128.31508988073739</v>
      </c>
      <c r="I115" s="88" t="str">
        <f>'Eq3'!B116</f>
        <v/>
      </c>
      <c r="J115" s="88" t="str">
        <f>'Eq4'!B116</f>
        <v/>
      </c>
      <c r="K115" s="88">
        <f>'Eq5'!B116</f>
        <v>102.8439174329029</v>
      </c>
      <c r="L115" s="88" t="str">
        <f>'Eq6'!B116</f>
        <v/>
      </c>
      <c r="M115" s="88">
        <f>'Eq7'!B116</f>
        <v>18.151552938368894</v>
      </c>
      <c r="N115" s="88">
        <f>'Eq8'!B116</f>
        <v>0.31126669630096704</v>
      </c>
      <c r="O115" s="88">
        <f>'Eq9'!B116</f>
        <v>2.4347795652001888E-2</v>
      </c>
      <c r="P115" s="88"/>
      <c r="Q115" s="75"/>
      <c r="R115">
        <f t="shared" si="2"/>
        <v>0</v>
      </c>
    </row>
    <row r="116" spans="1:18" x14ac:dyDescent="0.2">
      <c r="A116" s="86">
        <f t="shared" si="6"/>
        <v>115</v>
      </c>
      <c r="B116" s="3">
        <v>10</v>
      </c>
      <c r="C116" s="3">
        <v>4.7</v>
      </c>
      <c r="D116" s="3">
        <v>4</v>
      </c>
      <c r="E116" s="87" t="s">
        <v>23</v>
      </c>
      <c r="F116" s="3">
        <v>894</v>
      </c>
      <c r="G116" s="88">
        <f>'Eq1'!B117</f>
        <v>6.6844255845769918E-2</v>
      </c>
      <c r="H116" s="88">
        <f>'Eq2'!B117</f>
        <v>19.757042042774987</v>
      </c>
      <c r="I116" s="88">
        <f>'Eq3'!B117</f>
        <v>2.658350485721022E-2</v>
      </c>
      <c r="J116" s="88">
        <f>'Eq4'!B117</f>
        <v>103.02225910096136</v>
      </c>
      <c r="K116" s="88">
        <f>'Eq5'!B117</f>
        <v>263.50668472640331</v>
      </c>
      <c r="L116" s="88">
        <f>'Eq6'!B117</f>
        <v>93.214907820619331</v>
      </c>
      <c r="M116" s="88">
        <f>'Eq7'!B117</f>
        <v>42.02079065005573</v>
      </c>
      <c r="N116" s="88">
        <f>'Eq8'!B117</f>
        <v>0.38374792656531276</v>
      </c>
      <c r="O116" s="88">
        <f>'Eq9'!B117</f>
        <v>7.3532849867885983E-2</v>
      </c>
      <c r="P116" s="88">
        <f>'Eq10'!B117</f>
        <v>0.1479626502425381</v>
      </c>
      <c r="Q116" s="75"/>
      <c r="R116">
        <f t="shared" si="2"/>
        <v>0</v>
      </c>
    </row>
    <row r="117" spans="1:18" x14ac:dyDescent="0.2">
      <c r="A117" s="86">
        <f t="shared" si="6"/>
        <v>116</v>
      </c>
      <c r="B117" s="3">
        <v>20</v>
      </c>
      <c r="C117" s="3">
        <v>4.5</v>
      </c>
      <c r="D117" s="3">
        <v>7</v>
      </c>
      <c r="E117" s="87" t="s">
        <v>23</v>
      </c>
      <c r="F117" s="87" t="s">
        <v>23</v>
      </c>
      <c r="G117" s="88" t="str">
        <f>'Eq1'!B118</f>
        <v/>
      </c>
      <c r="H117" s="88">
        <f>'Eq2'!B118</f>
        <v>29.892276465754552</v>
      </c>
      <c r="I117" s="88" t="str">
        <f>'Eq3'!B118</f>
        <v/>
      </c>
      <c r="J117" s="88" t="str">
        <f>'Eq4'!B118</f>
        <v/>
      </c>
      <c r="K117" s="88">
        <f>'Eq5'!B118</f>
        <v>171.84056894823988</v>
      </c>
      <c r="L117" s="88" t="str">
        <f>'Eq6'!B118</f>
        <v/>
      </c>
      <c r="M117" s="88">
        <f>'Eq7'!B118</f>
        <v>19.912755345028373</v>
      </c>
      <c r="N117" s="88">
        <f>'Eq8'!B118</f>
        <v>0.10522772556830556</v>
      </c>
      <c r="O117" s="88">
        <f>'Eq9'!B118</f>
        <v>3.7991396349483716E-2</v>
      </c>
      <c r="P117" s="88"/>
      <c r="Q117" s="75"/>
      <c r="R117">
        <f t="shared" si="2"/>
        <v>0</v>
      </c>
    </row>
    <row r="118" spans="1:18" x14ac:dyDescent="0.2">
      <c r="A118" s="86">
        <f t="shared" si="6"/>
        <v>117</v>
      </c>
      <c r="B118" s="3">
        <v>47</v>
      </c>
      <c r="C118" s="3">
        <v>5.0999999999999996</v>
      </c>
      <c r="D118" s="3">
        <v>12</v>
      </c>
      <c r="E118" s="87" t="s">
        <v>23</v>
      </c>
      <c r="F118" s="3">
        <v>681</v>
      </c>
      <c r="G118" s="88">
        <f>'Eq1'!B119</f>
        <v>2.8237001687568986E-2</v>
      </c>
      <c r="H118" s="88">
        <f>'Eq2'!B119</f>
        <v>90.907500678339304</v>
      </c>
      <c r="I118" s="88">
        <f>'Eq3'!B119</f>
        <v>9.0948705502419853E-3</v>
      </c>
      <c r="J118" s="88">
        <f>'Eq4'!B119</f>
        <v>46.837110634073348</v>
      </c>
      <c r="K118" s="88">
        <f>'Eq5'!B119</f>
        <v>129.07130557432777</v>
      </c>
      <c r="L118" s="88">
        <f>'Eq6'!B119</f>
        <v>30.849771408677888</v>
      </c>
      <c r="M118" s="88">
        <f>'Eq7'!B119</f>
        <v>18.287656217422317</v>
      </c>
      <c r="N118" s="88">
        <f>'Eq8'!B119</f>
        <v>0.23709770769895402</v>
      </c>
      <c r="O118" s="88">
        <f>'Eq9'!B119</f>
        <v>2.6677982315571124E-2</v>
      </c>
      <c r="P118" s="88">
        <f>'Eq10'!B119</f>
        <v>5.7110566768915343E-2</v>
      </c>
      <c r="Q118" s="75"/>
      <c r="R118">
        <f t="shared" si="2"/>
        <v>0</v>
      </c>
    </row>
    <row r="119" spans="1:18" x14ac:dyDescent="0.2">
      <c r="A119" s="86">
        <f t="shared" si="6"/>
        <v>118</v>
      </c>
      <c r="B119" s="3">
        <v>28</v>
      </c>
      <c r="C119" s="3">
        <v>5</v>
      </c>
      <c r="D119" s="3">
        <v>20</v>
      </c>
      <c r="E119" s="87" t="s">
        <v>23</v>
      </c>
      <c r="F119" s="3">
        <v>1172</v>
      </c>
      <c r="G119" s="88">
        <f>'Eq1'!B120</f>
        <v>3.2554888010002517E-2</v>
      </c>
      <c r="H119" s="88">
        <f>'Eq2'!B120</f>
        <v>52.662070013400594</v>
      </c>
      <c r="I119" s="88">
        <f>'Eq3'!B120</f>
        <v>1.4766074779161144E-2</v>
      </c>
      <c r="J119" s="88">
        <f>'Eq4'!B120</f>
        <v>58.590792921573446</v>
      </c>
      <c r="K119" s="88">
        <f>'Eq5'!B120</f>
        <v>205.84371640658779</v>
      </c>
      <c r="L119" s="88">
        <f>'Eq6'!B120</f>
        <v>55.06204332659798</v>
      </c>
      <c r="M119" s="88">
        <f>'Eq7'!B120</f>
        <v>27.211715199980681</v>
      </c>
      <c r="N119" s="88">
        <f>'Eq8'!B120</f>
        <v>0.34578891448595445</v>
      </c>
      <c r="O119" s="88">
        <f>'Eq9'!B120</f>
        <v>3.8915650563921766E-2</v>
      </c>
      <c r="P119" s="88">
        <f>'Eq10'!B120</f>
        <v>8.007282667556348E-2</v>
      </c>
      <c r="Q119" s="75"/>
      <c r="R119">
        <f t="shared" si="2"/>
        <v>0</v>
      </c>
    </row>
    <row r="120" spans="1:18" x14ac:dyDescent="0.2">
      <c r="A120" s="86">
        <f t="shared" si="6"/>
        <v>119</v>
      </c>
      <c r="B120" s="3">
        <v>13</v>
      </c>
      <c r="C120" s="3">
        <v>4.0999999999999996</v>
      </c>
      <c r="D120" s="3">
        <v>10</v>
      </c>
      <c r="E120" s="87" t="s">
        <v>23</v>
      </c>
      <c r="F120" s="3">
        <v>1478</v>
      </c>
      <c r="G120" s="88">
        <f>'Eq1'!B121</f>
        <v>3.7113664284469911E-2</v>
      </c>
      <c r="H120" s="88">
        <f>'Eq2'!B121</f>
        <v>17.138703301626865</v>
      </c>
      <c r="I120" s="88">
        <f>'Eq3'!B121</f>
        <v>6.8841770204088543E-3</v>
      </c>
      <c r="J120" s="88">
        <f>'Eq4'!B121</f>
        <v>61.921889962647114</v>
      </c>
      <c r="K120" s="88">
        <f>'Eq5'!B121</f>
        <v>145.96043080355048</v>
      </c>
      <c r="L120" s="88">
        <f>'Eq6'!B121</f>
        <v>55.636448653085218</v>
      </c>
      <c r="M120" s="88">
        <f>'Eq7'!B121</f>
        <v>16.956892107384967</v>
      </c>
      <c r="N120" s="88">
        <f>'Eq8'!B121</f>
        <v>4.5811797551215686E-2</v>
      </c>
      <c r="O120" s="88">
        <f>'Eq9'!B121</f>
        <v>4.2052652883367028E-2</v>
      </c>
      <c r="P120" s="88">
        <f>'Eq10'!B121</f>
        <v>9.0501248064331852E-2</v>
      </c>
      <c r="Q120" s="75"/>
      <c r="R120">
        <f t="shared" si="2"/>
        <v>0</v>
      </c>
    </row>
    <row r="121" spans="1:18" x14ac:dyDescent="0.2">
      <c r="A121" s="86">
        <f t="shared" si="6"/>
        <v>120</v>
      </c>
      <c r="B121" s="3">
        <v>52</v>
      </c>
      <c r="C121" s="3">
        <v>4.7</v>
      </c>
      <c r="D121" s="3">
        <v>5</v>
      </c>
      <c r="E121" s="87" t="s">
        <v>23</v>
      </c>
      <c r="F121" s="3">
        <v>1363</v>
      </c>
      <c r="G121" s="88">
        <f>'Eq1'!B122</f>
        <v>1.5386503861612754E-2</v>
      </c>
      <c r="H121" s="88">
        <f>'Eq2'!B122</f>
        <v>81.167663198565293</v>
      </c>
      <c r="I121" s="88">
        <f>'Eq3'!B122</f>
        <v>4.0088476076098343E-3</v>
      </c>
      <c r="J121" s="88">
        <f>'Eq4'!B122</f>
        <v>28.143657320381475</v>
      </c>
      <c r="K121" s="88">
        <f>'Eq5'!B122</f>
        <v>81.634521878494965</v>
      </c>
      <c r="L121" s="88">
        <f>'Eq6'!B122</f>
        <v>26.244984940140075</v>
      </c>
      <c r="M121" s="88">
        <f>'Eq7'!B122</f>
        <v>10.004759983852882</v>
      </c>
      <c r="N121" s="88">
        <f>'Eq8'!B122</f>
        <v>5.7400958363627935E-2</v>
      </c>
      <c r="O121" s="88">
        <f>'Eq9'!B122</f>
        <v>1.9226683902312185E-2</v>
      </c>
      <c r="P121" s="88">
        <f>'Eq10'!B122</f>
        <v>2.2991289161431734E-2</v>
      </c>
      <c r="Q121" s="75"/>
      <c r="R121">
        <f t="shared" si="2"/>
        <v>0</v>
      </c>
    </row>
    <row r="122" spans="1:18" x14ac:dyDescent="0.2">
      <c r="A122" s="86">
        <f t="shared" si="6"/>
        <v>121</v>
      </c>
      <c r="B122" s="3">
        <v>26</v>
      </c>
      <c r="C122" s="3">
        <v>4.9000000000000004</v>
      </c>
      <c r="D122" s="3">
        <v>10</v>
      </c>
      <c r="E122" s="87" t="s">
        <v>23</v>
      </c>
      <c r="F122" s="3">
        <v>617</v>
      </c>
      <c r="G122" s="88">
        <f>'Eq1'!B123</f>
        <v>4.2874492515600472E-2</v>
      </c>
      <c r="H122" s="88">
        <f>'Eq2'!B123</f>
        <v>46.656897856769419</v>
      </c>
      <c r="I122" s="88">
        <f>'Eq3'!B123</f>
        <v>1.4467661484760598E-2</v>
      </c>
      <c r="J122" s="88">
        <f>'Eq4'!B123</f>
        <v>69.508203871177557</v>
      </c>
      <c r="K122" s="88">
        <f>'Eq5'!B123</f>
        <v>201.48377731308156</v>
      </c>
      <c r="L122" s="88">
        <f>'Eq6'!B123</f>
        <v>45.217200338445487</v>
      </c>
      <c r="M122" s="88">
        <f>'Eq7'!B123</f>
        <v>25.792096435338667</v>
      </c>
      <c r="N122" s="88">
        <f>'Eq8'!B123</f>
        <v>0.27579280892059943</v>
      </c>
      <c r="O122" s="88">
        <f>'Eq9'!B123</f>
        <v>3.8968427561079523E-2</v>
      </c>
      <c r="P122" s="88">
        <f>'Eq10'!B123</f>
        <v>0.10463820366194146</v>
      </c>
      <c r="Q122" s="75"/>
      <c r="R122">
        <f t="shared" si="2"/>
        <v>0</v>
      </c>
    </row>
    <row r="123" spans="1:18" x14ac:dyDescent="0.2">
      <c r="A123" s="86">
        <f t="shared" si="6"/>
        <v>122</v>
      </c>
      <c r="B123" s="3">
        <v>25</v>
      </c>
      <c r="C123" s="3">
        <v>4.4000000000000004</v>
      </c>
      <c r="D123" s="3">
        <v>12</v>
      </c>
      <c r="E123" s="5">
        <v>3.76</v>
      </c>
      <c r="F123" s="87" t="s">
        <v>23</v>
      </c>
      <c r="G123" s="88" t="str">
        <f>'Eq1'!B124</f>
        <v/>
      </c>
      <c r="H123" s="88">
        <f>'Eq2'!B124</f>
        <v>34.54694200729584</v>
      </c>
      <c r="I123" s="88" t="str">
        <f>'Eq3'!B124</f>
        <v/>
      </c>
      <c r="J123" s="88" t="str">
        <f>'Eq4'!B124</f>
        <v/>
      </c>
      <c r="K123" s="88">
        <f>'Eq5'!B124</f>
        <v>137.33034590788111</v>
      </c>
      <c r="L123" s="88" t="str">
        <f>'Eq6'!B124</f>
        <v/>
      </c>
      <c r="M123" s="88">
        <f>'Eq7'!B124</f>
        <v>14.368175204843</v>
      </c>
      <c r="N123" s="88">
        <f>'Eq8'!B124</f>
        <v>5.9057834562749822E-2</v>
      </c>
      <c r="O123" s="88">
        <f>'Eq9'!B124</f>
        <v>2.9804649814023178E-2</v>
      </c>
      <c r="P123" s="88"/>
      <c r="Q123" s="75">
        <v>5.1562721000000007</v>
      </c>
      <c r="R123">
        <f t="shared" si="2"/>
        <v>0</v>
      </c>
    </row>
    <row r="124" spans="1:18" x14ac:dyDescent="0.2">
      <c r="A124" s="86">
        <f t="shared" si="6"/>
        <v>123</v>
      </c>
      <c r="B124" s="3">
        <v>4</v>
      </c>
      <c r="C124" s="3">
        <v>4.5999999999999996</v>
      </c>
      <c r="D124" s="3">
        <v>10</v>
      </c>
      <c r="E124" s="5">
        <v>0.96</v>
      </c>
      <c r="F124" s="3">
        <v>484</v>
      </c>
      <c r="G124" s="88">
        <f>'Eq1'!B125</f>
        <v>0.15548213430176633</v>
      </c>
      <c r="H124" s="88">
        <f>'Eq2'!B125</f>
        <v>13.087147388397408</v>
      </c>
      <c r="I124" s="88">
        <f>'Eq3'!B125</f>
        <v>3.4684726810890722E-2</v>
      </c>
      <c r="J124" s="88">
        <f>'Eq4'!B125</f>
        <v>148.25997566290962</v>
      </c>
      <c r="K124" s="88">
        <f>'Eq5'!B125</f>
        <v>273.80606388021863</v>
      </c>
      <c r="L124" s="88">
        <f>'Eq6'!B125</f>
        <v>90.998648906424066</v>
      </c>
      <c r="M124" s="88">
        <f>'Eq7'!B125</f>
        <v>49.890157116865936</v>
      </c>
      <c r="N124" s="88">
        <f>'Eq8'!B125</f>
        <v>0.43340153160750583</v>
      </c>
      <c r="O124" s="88">
        <f>'Eq9'!B125</f>
        <v>0.12215695482876812</v>
      </c>
      <c r="P124" s="88">
        <f>'Eq10'!B125</f>
        <v>0.27014966507523713</v>
      </c>
      <c r="Q124" s="75">
        <v>2.9980313999999999</v>
      </c>
      <c r="R124">
        <f t="shared" si="2"/>
        <v>0</v>
      </c>
    </row>
    <row r="125" spans="1:18" x14ac:dyDescent="0.2">
      <c r="A125" s="86">
        <f t="shared" si="6"/>
        <v>124</v>
      </c>
      <c r="B125" s="3">
        <v>40</v>
      </c>
      <c r="C125" s="3">
        <v>5.4</v>
      </c>
      <c r="D125" s="3">
        <v>26</v>
      </c>
      <c r="E125" s="87" t="s">
        <v>23</v>
      </c>
      <c r="F125" s="3">
        <v>641</v>
      </c>
      <c r="G125" s="88">
        <f>'Eq1'!B126</f>
        <v>3.9334503280724041E-2</v>
      </c>
      <c r="H125" s="88">
        <f>'Eq2'!B126</f>
        <v>91.175186633469778</v>
      </c>
      <c r="I125" s="88">
        <f>'Eq3'!B126</f>
        <v>1.7287138206368922E-2</v>
      </c>
      <c r="J125" s="88">
        <f>'Eq4'!B126</f>
        <v>66.551892124914787</v>
      </c>
      <c r="K125" s="88">
        <f>'Eq5'!B126</f>
        <v>196.60129947144299</v>
      </c>
      <c r="L125" s="88">
        <f>'Eq6'!B126</f>
        <v>43.727090206587476</v>
      </c>
      <c r="M125" s="88">
        <f>'Eq7'!B126</f>
        <v>31.369577424425295</v>
      </c>
      <c r="N125" s="88">
        <f>'Eq8'!B126</f>
        <v>0.77172109445939485</v>
      </c>
      <c r="O125" s="88">
        <f>'Eq9'!B126</f>
        <v>3.6669292269535303E-2</v>
      </c>
      <c r="P125" s="88">
        <f>'Eq10'!B126</f>
        <v>0.10256007964443953</v>
      </c>
      <c r="Q125" s="75"/>
      <c r="R125">
        <f t="shared" si="2"/>
        <v>0</v>
      </c>
    </row>
    <row r="126" spans="1:18" x14ac:dyDescent="0.2">
      <c r="A126" s="86">
        <f t="shared" si="6"/>
        <v>125</v>
      </c>
      <c r="B126" s="3">
        <v>189</v>
      </c>
      <c r="C126" s="3">
        <v>7.3</v>
      </c>
      <c r="D126" s="3">
        <v>18</v>
      </c>
      <c r="E126" s="5">
        <v>25.74</v>
      </c>
      <c r="F126" s="3">
        <v>863</v>
      </c>
      <c r="G126" s="88">
        <f>'Eq1'!B127</f>
        <v>2.3058633643797739E-2</v>
      </c>
      <c r="H126" s="88">
        <f>'Eq2'!B127</f>
        <v>1156.5129783575419</v>
      </c>
      <c r="I126" s="88">
        <f>'Eq3'!B127</f>
        <v>1.0254747745170451E-2</v>
      </c>
      <c r="J126" s="88">
        <f>'Eq4'!B127</f>
        <v>32.782803171108625</v>
      </c>
      <c r="K126" s="88">
        <f>'Eq5'!B127</f>
        <v>7.649350180626211</v>
      </c>
      <c r="L126" s="88">
        <f>'Eq6'!B127</f>
        <v>39.035871114183728</v>
      </c>
      <c r="M126" s="88">
        <f>'Eq7'!B127</f>
        <v>63.618328095147099</v>
      </c>
      <c r="N126" s="88">
        <f>'Eq8'!B127</f>
        <v>52.319820015601962</v>
      </c>
      <c r="O126" s="88">
        <f>'Eq9'!B127</f>
        <v>2.7852127006549664E-2</v>
      </c>
      <c r="P126" s="88">
        <f>'Eq10'!B127</f>
        <v>3.274082063738612E-2</v>
      </c>
      <c r="Q126" s="75">
        <v>5.3929043999999999</v>
      </c>
      <c r="R126">
        <f t="shared" si="2"/>
        <v>0</v>
      </c>
    </row>
    <row r="127" spans="1:18" x14ac:dyDescent="0.2">
      <c r="A127" s="86">
        <f t="shared" si="6"/>
        <v>126</v>
      </c>
      <c r="B127" s="3">
        <v>22</v>
      </c>
      <c r="C127" s="3">
        <v>4.8</v>
      </c>
      <c r="D127" s="3">
        <v>10</v>
      </c>
      <c r="E127" s="87" t="s">
        <v>23</v>
      </c>
      <c r="F127" s="87" t="s">
        <v>23</v>
      </c>
      <c r="G127" s="88" t="str">
        <f>'Eq1'!B128</f>
        <v/>
      </c>
      <c r="H127" s="88">
        <f>'Eq2'!B128</f>
        <v>38.079415998192708</v>
      </c>
      <c r="I127" s="88" t="str">
        <f>'Eq3'!B128</f>
        <v/>
      </c>
      <c r="J127" s="88" t="str">
        <f>'Eq4'!B128</f>
        <v/>
      </c>
      <c r="K127" s="88">
        <f>'Eq5'!B128</f>
        <v>208.13395626963847</v>
      </c>
      <c r="L127" s="88" t="str">
        <f>'Eq6'!B128</f>
        <v/>
      </c>
      <c r="M127" s="88">
        <f>'Eq7'!B128</f>
        <v>26.579993688520183</v>
      </c>
      <c r="N127" s="88">
        <f>'Eq8'!B128</f>
        <v>0.24489108726923456</v>
      </c>
      <c r="O127" s="88">
        <f>'Eq9'!B128</f>
        <v>4.2099558070116068E-2</v>
      </c>
      <c r="P127" s="88"/>
      <c r="Q127" s="75"/>
      <c r="R127">
        <f t="shared" si="2"/>
        <v>0</v>
      </c>
    </row>
    <row r="128" spans="1:18" x14ac:dyDescent="0.2">
      <c r="A128" s="86">
        <f t="shared" si="6"/>
        <v>127</v>
      </c>
      <c r="B128" s="3">
        <v>19</v>
      </c>
      <c r="C128" s="3">
        <v>4.4000000000000004</v>
      </c>
      <c r="D128" s="3">
        <v>12</v>
      </c>
      <c r="E128" s="87" t="s">
        <v>23</v>
      </c>
      <c r="F128" s="87" t="s">
        <v>23</v>
      </c>
      <c r="G128" s="88" t="str">
        <f>'Eq1'!B129</f>
        <v/>
      </c>
      <c r="H128" s="88">
        <f>'Eq2'!B129</f>
        <v>27.132790718653542</v>
      </c>
      <c r="I128" s="88" t="str">
        <f>'Eq3'!B129</f>
        <v/>
      </c>
      <c r="J128" s="88" t="str">
        <f>'Eq4'!B129</f>
        <v/>
      </c>
      <c r="K128" s="88">
        <f>'Eq5'!B129</f>
        <v>162.17335706989212</v>
      </c>
      <c r="L128" s="88" t="str">
        <f>'Eq6'!B129</f>
        <v/>
      </c>
      <c r="M128" s="88">
        <f>'Eq7'!B129</f>
        <v>18.376968408457873</v>
      </c>
      <c r="N128" s="88">
        <f>'Eq8'!B129</f>
        <v>8.106432687274874E-2</v>
      </c>
      <c r="O128" s="88">
        <f>'Eq9'!B129</f>
        <v>3.7292046684790622E-2</v>
      </c>
      <c r="P128" s="88"/>
      <c r="Q128" s="75"/>
      <c r="R128">
        <f t="shared" si="2"/>
        <v>0</v>
      </c>
    </row>
    <row r="129" spans="1:18" x14ac:dyDescent="0.2">
      <c r="A129" s="86">
        <f t="shared" si="6"/>
        <v>128</v>
      </c>
      <c r="B129" s="3">
        <v>68</v>
      </c>
      <c r="C129" s="3">
        <v>5.7</v>
      </c>
      <c r="D129" s="3">
        <v>10</v>
      </c>
      <c r="E129" s="87" t="s">
        <v>23</v>
      </c>
      <c r="F129" s="3">
        <v>692</v>
      </c>
      <c r="G129" s="88">
        <f>'Eq1'!B130</f>
        <v>2.9046719032889409E-2</v>
      </c>
      <c r="H129" s="88">
        <f>'Eq2'!B130</f>
        <v>179.3881708263327</v>
      </c>
      <c r="I129" s="88">
        <f>'Eq3'!B130</f>
        <v>1.227504426576981E-2</v>
      </c>
      <c r="J129" s="88">
        <f>'Eq4'!B130</f>
        <v>48.199636837063991</v>
      </c>
      <c r="K129" s="88">
        <f>'Eq5'!B130</f>
        <v>107.72596265932771</v>
      </c>
      <c r="L129" s="88">
        <f>'Eq6'!B130</f>
        <v>32.980111262928936</v>
      </c>
      <c r="M129" s="88">
        <f>'Eq7'!B130</f>
        <v>26.142609344828625</v>
      </c>
      <c r="N129" s="88">
        <f>'Eq8'!B130</f>
        <v>0.91153891701232237</v>
      </c>
      <c r="O129" s="88">
        <f>'Eq9'!B130</f>
        <v>2.7739364278764892E-2</v>
      </c>
      <c r="P129" s="88">
        <f>'Eq10'!B130</f>
        <v>5.731869757387522E-2</v>
      </c>
      <c r="Q129" s="75"/>
      <c r="R129">
        <f t="shared" si="2"/>
        <v>0</v>
      </c>
    </row>
    <row r="130" spans="1:18" x14ac:dyDescent="0.2">
      <c r="A130" s="86">
        <f t="shared" si="6"/>
        <v>129</v>
      </c>
      <c r="B130" s="3">
        <v>19</v>
      </c>
      <c r="C130" s="3">
        <v>5.7</v>
      </c>
      <c r="D130" s="3">
        <v>18</v>
      </c>
      <c r="E130" s="87" t="s">
        <v>23</v>
      </c>
      <c r="F130" s="3">
        <v>398</v>
      </c>
      <c r="G130" s="88">
        <f>'Eq1'!B131</f>
        <v>9.2791476363226252E-2</v>
      </c>
      <c r="H130" s="88">
        <f>'Eq2'!B131</f>
        <v>54.012523095942598</v>
      </c>
      <c r="I130" s="88">
        <f>'Eq3'!B131</f>
        <v>6.5287911672367083E-2</v>
      </c>
      <c r="J130" s="88">
        <f>'Eq4'!B131</f>
        <v>151.56770803590567</v>
      </c>
      <c r="K130" s="88">
        <f>'Eq5'!B131</f>
        <v>436.96032610993853</v>
      </c>
      <c r="L130" s="88">
        <f>'Eq6'!B131</f>
        <v>99.607347263591564</v>
      </c>
      <c r="M130" s="88">
        <f>'Eq7'!B131</f>
        <v>92.600835439041418</v>
      </c>
      <c r="N130" s="88">
        <f>'Eq8'!B131</f>
        <v>5.0446353729957458</v>
      </c>
      <c r="O130" s="88">
        <f>'Eq9'!B131</f>
        <v>8.1454713265861609E-2</v>
      </c>
      <c r="P130" s="88">
        <f>'Eq10'!B131</f>
        <v>0.25383461117608569</v>
      </c>
      <c r="Q130" s="75"/>
      <c r="R130">
        <f t="shared" si="2"/>
        <v>0</v>
      </c>
    </row>
    <row r="131" spans="1:18" ht="16" thickBot="1" x14ac:dyDescent="0.25">
      <c r="A131" s="90">
        <f t="shared" si="6"/>
        <v>130</v>
      </c>
      <c r="B131" s="6">
        <v>51</v>
      </c>
      <c r="C131" s="6">
        <v>6</v>
      </c>
      <c r="D131" s="6">
        <v>12</v>
      </c>
      <c r="E131" s="91" t="s">
        <v>23</v>
      </c>
      <c r="F131" s="6">
        <v>403</v>
      </c>
      <c r="G131" s="92">
        <f>'Eq1'!B132</f>
        <v>4.5465249411924813E-2</v>
      </c>
      <c r="H131" s="92">
        <f>'Eq2'!B132</f>
        <v>158.54356032629829</v>
      </c>
      <c r="I131" s="92">
        <f>'Eq3'!B132</f>
        <v>2.6281230411519443E-2</v>
      </c>
      <c r="J131" s="92">
        <f>'Eq4'!B132</f>
        <v>78.810135502067837</v>
      </c>
      <c r="K131" s="92">
        <f>'Eq5'!B132</f>
        <v>213.45983780150991</v>
      </c>
      <c r="L131" s="92">
        <f>'Eq6'!B132</f>
        <v>52.712138281520744</v>
      </c>
      <c r="M131" s="92">
        <f>'Eq7'!B132</f>
        <v>51.449534170395332</v>
      </c>
      <c r="N131" s="92">
        <f>'Eq8'!B132</f>
        <v>3.6758111291217062</v>
      </c>
      <c r="O131" s="92">
        <f>'Eq9'!B132</f>
        <v>4.2706578486540282E-2</v>
      </c>
      <c r="P131" s="92">
        <f>'Eq10'!B132</f>
        <v>0.11233481584781085</v>
      </c>
      <c r="Q131" s="76"/>
      <c r="R131">
        <f t="shared" ref="R131" si="7">IF(Q131&lt;25,0,1)</f>
        <v>0</v>
      </c>
    </row>
    <row r="132" spans="1:18" ht="16" thickTop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33"/>
  <sheetViews>
    <sheetView workbookViewId="0">
      <selection activeCell="O9" sqref="O9"/>
    </sheetView>
  </sheetViews>
  <sheetFormatPr baseColWidth="10" defaultColWidth="8.83203125" defaultRowHeight="15" x14ac:dyDescent="0.2"/>
  <cols>
    <col min="1" max="1" width="14.33203125" bestFit="1" customWidth="1"/>
    <col min="2" max="2" width="9.5" bestFit="1" customWidth="1"/>
    <col min="9" max="9" width="18.6640625" bestFit="1" customWidth="1"/>
    <col min="10" max="10" width="18.5" bestFit="1" customWidth="1"/>
    <col min="11" max="11" width="27.5" customWidth="1"/>
  </cols>
  <sheetData>
    <row r="1" spans="1:12" ht="17" thickTop="1" thickBot="1" x14ac:dyDescent="0.25">
      <c r="A1" s="99" t="s">
        <v>0</v>
      </c>
      <c r="B1" s="100" t="s">
        <v>1</v>
      </c>
      <c r="C1" s="101"/>
      <c r="D1" s="101"/>
      <c r="E1" s="101"/>
      <c r="F1" s="101"/>
      <c r="G1" s="101"/>
      <c r="H1" s="101"/>
      <c r="I1" s="101"/>
      <c r="J1" s="101"/>
      <c r="K1" s="102"/>
      <c r="L1" s="55" t="s">
        <v>390</v>
      </c>
    </row>
    <row r="2" spans="1:12" ht="34" thickTop="1" thickBot="1" x14ac:dyDescent="0.25">
      <c r="A2" s="99"/>
      <c r="B2" s="51" t="s">
        <v>373</v>
      </c>
      <c r="C2" s="53" t="s">
        <v>389</v>
      </c>
      <c r="D2" s="53" t="s">
        <v>375</v>
      </c>
      <c r="E2" s="53" t="s">
        <v>376</v>
      </c>
      <c r="F2" s="53" t="s">
        <v>377</v>
      </c>
      <c r="G2" s="53" t="s">
        <v>378</v>
      </c>
      <c r="H2" s="53" t="s">
        <v>379</v>
      </c>
      <c r="I2" s="53" t="s">
        <v>317</v>
      </c>
      <c r="J2" s="53" t="s">
        <v>318</v>
      </c>
      <c r="K2" s="52" t="s">
        <v>380</v>
      </c>
      <c r="L2" s="51" t="s">
        <v>374</v>
      </c>
    </row>
    <row r="3" spans="1:12" ht="17" thickTop="1" thickBot="1" x14ac:dyDescent="0.25">
      <c r="A3" s="55">
        <v>1</v>
      </c>
      <c r="B3" s="56">
        <f>10^L3</f>
        <v>0.15304874785606337</v>
      </c>
      <c r="C3" s="64">
        <v>4.5999999999999996</v>
      </c>
      <c r="D3" s="64">
        <v>-5.59</v>
      </c>
      <c r="E3" s="64">
        <v>1.38</v>
      </c>
      <c r="F3" s="64">
        <v>-1.1499999999999999</v>
      </c>
      <c r="G3" s="64">
        <v>0.09</v>
      </c>
      <c r="H3" s="64">
        <v>-3.0000000000000001E-3</v>
      </c>
      <c r="I3" s="64">
        <v>19</v>
      </c>
      <c r="J3" s="64">
        <v>8</v>
      </c>
      <c r="K3" s="64">
        <f>SQRT(I3^2+J3^2)</f>
        <v>20.615528128088304</v>
      </c>
      <c r="L3" s="56">
        <f>IF(K3&lt;80,(D3+(E3*C3)+(F3*LOG(K3))+(H3*K3)),IF(K3&gt;=160,(D3+(E3*C3)+(F3*LOG(80))+(G3*LOG(160/80))-(0.5*LOG(K3/160))+(H3*K3)),((D3*C3)+(F3*LOG(80))+(G3*LOG(K3/80))+(H3*K3))))</f>
        <v>-0.81517021916319476</v>
      </c>
    </row>
    <row r="4" spans="1:12" ht="17" thickTop="1" thickBot="1" x14ac:dyDescent="0.25">
      <c r="A4" s="55">
        <f>A3+1</f>
        <v>2</v>
      </c>
      <c r="B4" s="57">
        <f t="shared" ref="B4:B67" si="0">10^L4</f>
        <v>0.67017904210616552</v>
      </c>
      <c r="C4" s="65">
        <v>5.0999999999999996</v>
      </c>
      <c r="D4" s="65">
        <v>-5.59</v>
      </c>
      <c r="E4" s="65">
        <v>1.38</v>
      </c>
      <c r="F4" s="65">
        <v>-1.1499999999999999</v>
      </c>
      <c r="G4" s="65">
        <v>0.09</v>
      </c>
      <c r="H4" s="65">
        <v>-3.0000000000000001E-3</v>
      </c>
      <c r="I4" s="65">
        <v>21</v>
      </c>
      <c r="J4" s="65">
        <v>8</v>
      </c>
      <c r="K4" s="65">
        <f t="shared" ref="K4:K67" si="1">SQRT(I4^2+J4^2)</f>
        <v>22.472205054244231</v>
      </c>
      <c r="L4" s="57">
        <f>IF(K4&lt;80,(D4+(E4*C4)+(F4*LOG(K4))+(H4*K4)),IF(K4&gt;=160,(D4+(E4*C4)+(F4*LOG(80))+(G4*LOG(160/80))-(0.5*LOG(K4/160))+(H4*K4)),((D4*C4)+(F4*LOG(80))+(G4*LOG(K4/80))+(H4*K4))))</f>
        <v>-0.1738091575809633</v>
      </c>
    </row>
    <row r="5" spans="1:12" ht="17" thickTop="1" thickBot="1" x14ac:dyDescent="0.25">
      <c r="A5" s="55">
        <f t="shared" ref="A5:A68" si="2">A4+1</f>
        <v>3</v>
      </c>
      <c r="B5" s="57">
        <f t="shared" si="0"/>
        <v>0.12927952602228868</v>
      </c>
      <c r="C5" s="65">
        <v>5.0999999999999996</v>
      </c>
      <c r="D5" s="65">
        <v>-5.59</v>
      </c>
      <c r="E5" s="65">
        <v>1.38</v>
      </c>
      <c r="F5" s="65">
        <v>-1.1499999999999999</v>
      </c>
      <c r="G5" s="65">
        <v>0.09</v>
      </c>
      <c r="H5" s="65">
        <v>-3.0000000000000001E-3</v>
      </c>
      <c r="I5" s="65">
        <v>70</v>
      </c>
      <c r="J5" s="65">
        <v>8</v>
      </c>
      <c r="K5" s="65">
        <f t="shared" si="1"/>
        <v>70.455659815234142</v>
      </c>
      <c r="L5" s="57">
        <f t="shared" ref="L5:L67" si="3">IF(K5&lt;80,(D5+(E5*C5)+(F5*LOG(K5))+(H5*K5)),IF(K5&gt;=160,(D5+(E5*C5)+(F5*LOG(80))+(G5*LOG(160/80))-(0.5*LOG(K5/160))+(H5*K5)),((D5*C5)+(F5*LOG(80))+(G5*LOG(K5/80))+(H5*K5))))</f>
        <v>-0.88847024882105097</v>
      </c>
    </row>
    <row r="6" spans="1:12" ht="17" thickTop="1" thickBot="1" x14ac:dyDescent="0.25">
      <c r="A6" s="55">
        <f t="shared" si="2"/>
        <v>4</v>
      </c>
      <c r="B6" s="57">
        <f t="shared" si="0"/>
        <v>2.3327764965411335</v>
      </c>
      <c r="C6" s="65">
        <v>5.4</v>
      </c>
      <c r="D6" s="65">
        <v>-5.59</v>
      </c>
      <c r="E6" s="65">
        <v>1.38</v>
      </c>
      <c r="F6" s="65">
        <v>-1.1499999999999999</v>
      </c>
      <c r="G6" s="65">
        <v>0.09</v>
      </c>
      <c r="H6" s="65">
        <v>-3.0000000000000001E-3</v>
      </c>
      <c r="I6" s="65">
        <v>16</v>
      </c>
      <c r="J6" s="65">
        <v>8</v>
      </c>
      <c r="K6" s="65">
        <f t="shared" si="1"/>
        <v>17.888543819998318</v>
      </c>
      <c r="L6" s="57">
        <f t="shared" si="3"/>
        <v>0.36787313100605928</v>
      </c>
    </row>
    <row r="7" spans="1:12" ht="17" thickTop="1" thickBot="1" x14ac:dyDescent="0.25">
      <c r="A7" s="55">
        <f t="shared" si="2"/>
        <v>5</v>
      </c>
      <c r="B7" s="57">
        <f t="shared" si="0"/>
        <v>0.35636630501850325</v>
      </c>
      <c r="C7" s="65">
        <v>5.0999999999999996</v>
      </c>
      <c r="D7" s="65">
        <v>-5.59</v>
      </c>
      <c r="E7" s="65">
        <v>1.38</v>
      </c>
      <c r="F7" s="65">
        <v>-1.1499999999999999</v>
      </c>
      <c r="G7" s="65">
        <v>0.09</v>
      </c>
      <c r="H7" s="65">
        <v>-3.0000000000000001E-3</v>
      </c>
      <c r="I7" s="65">
        <v>35</v>
      </c>
      <c r="J7" s="65">
        <v>8</v>
      </c>
      <c r="K7" s="65">
        <f t="shared" si="1"/>
        <v>35.902646142032481</v>
      </c>
      <c r="L7" s="57">
        <f t="shared" si="3"/>
        <v>-0.4481033659043045</v>
      </c>
    </row>
    <row r="8" spans="1:12" ht="17" thickTop="1" thickBot="1" x14ac:dyDescent="0.25">
      <c r="A8" s="55">
        <f t="shared" si="2"/>
        <v>6</v>
      </c>
      <c r="B8" s="57">
        <f t="shared" si="0"/>
        <v>0.12550605008580226</v>
      </c>
      <c r="C8" s="65">
        <v>4.5</v>
      </c>
      <c r="D8" s="65">
        <v>-5.59</v>
      </c>
      <c r="E8" s="65">
        <v>1.38</v>
      </c>
      <c r="F8" s="65">
        <v>-1.1499999999999999</v>
      </c>
      <c r="G8" s="65">
        <v>0.09</v>
      </c>
      <c r="H8" s="65">
        <v>-3.0000000000000001E-3</v>
      </c>
      <c r="I8" s="65">
        <v>17</v>
      </c>
      <c r="J8" s="65">
        <v>8</v>
      </c>
      <c r="K8" s="65">
        <f t="shared" si="1"/>
        <v>18.788294228055936</v>
      </c>
      <c r="L8" s="57">
        <f t="shared" si="3"/>
        <v>-0.90133533828216628</v>
      </c>
    </row>
    <row r="9" spans="1:12" ht="17" thickTop="1" thickBot="1" x14ac:dyDescent="0.25">
      <c r="A9" s="55">
        <f t="shared" si="2"/>
        <v>7</v>
      </c>
      <c r="B9" s="57">
        <f t="shared" si="0"/>
        <v>2.8363444420064012</v>
      </c>
      <c r="C9" s="65">
        <v>5.9</v>
      </c>
      <c r="D9" s="65">
        <v>-5.59</v>
      </c>
      <c r="E9" s="65">
        <v>1.38</v>
      </c>
      <c r="F9" s="65">
        <v>-1.1499999999999999</v>
      </c>
      <c r="G9" s="65">
        <v>0.09</v>
      </c>
      <c r="H9" s="65">
        <v>-3.0000000000000001E-3</v>
      </c>
      <c r="I9" s="65">
        <v>49</v>
      </c>
      <c r="J9" s="65">
        <v>8</v>
      </c>
      <c r="K9" s="65">
        <f t="shared" si="1"/>
        <v>49.648766349225639</v>
      </c>
      <c r="L9" s="57">
        <f t="shared" si="3"/>
        <v>0.45275896987470471</v>
      </c>
    </row>
    <row r="10" spans="1:12" ht="17" thickTop="1" thickBot="1" x14ac:dyDescent="0.25">
      <c r="A10" s="55">
        <f t="shared" si="2"/>
        <v>8</v>
      </c>
      <c r="B10" s="57">
        <f t="shared" si="0"/>
        <v>0.19890966944017066</v>
      </c>
      <c r="C10" s="65">
        <v>5.0999999999999996</v>
      </c>
      <c r="D10" s="65">
        <v>-5.59</v>
      </c>
      <c r="E10" s="65">
        <v>1.38</v>
      </c>
      <c r="F10" s="65">
        <v>-1.1499999999999999</v>
      </c>
      <c r="G10" s="65">
        <v>0.09</v>
      </c>
      <c r="H10" s="65">
        <v>-3.0000000000000001E-3</v>
      </c>
      <c r="I10" s="65">
        <v>53</v>
      </c>
      <c r="J10" s="65">
        <v>8</v>
      </c>
      <c r="K10" s="65">
        <f t="shared" si="1"/>
        <v>53.600373133029585</v>
      </c>
      <c r="L10" s="57">
        <f t="shared" si="3"/>
        <v>-0.70134410434445904</v>
      </c>
    </row>
    <row r="11" spans="1:12" ht="17" thickTop="1" thickBot="1" x14ac:dyDescent="0.25">
      <c r="A11" s="55">
        <f t="shared" si="2"/>
        <v>9</v>
      </c>
      <c r="B11" s="57">
        <f t="shared" si="0"/>
        <v>2.5996755127035578</v>
      </c>
      <c r="C11" s="65">
        <v>5.9</v>
      </c>
      <c r="D11" s="65">
        <v>-5.59</v>
      </c>
      <c r="E11" s="65">
        <v>1.38</v>
      </c>
      <c r="F11" s="65">
        <v>-1.1499999999999999</v>
      </c>
      <c r="G11" s="65">
        <v>0.09</v>
      </c>
      <c r="H11" s="65">
        <v>-3.0000000000000001E-3</v>
      </c>
      <c r="I11" s="65">
        <v>52</v>
      </c>
      <c r="J11" s="65">
        <v>8</v>
      </c>
      <c r="K11" s="65">
        <f t="shared" si="1"/>
        <v>52.611785751863621</v>
      </c>
      <c r="L11" s="57">
        <f t="shared" si="3"/>
        <v>0.41491914341819491</v>
      </c>
    </row>
    <row r="12" spans="1:12" ht="17" thickTop="1" thickBot="1" x14ac:dyDescent="0.25">
      <c r="A12" s="55">
        <f t="shared" si="2"/>
        <v>10</v>
      </c>
      <c r="B12" s="57">
        <f t="shared" si="0"/>
        <v>0.9559451044773124</v>
      </c>
      <c r="C12" s="65">
        <v>5.7</v>
      </c>
      <c r="D12" s="65">
        <v>-5.59</v>
      </c>
      <c r="E12" s="65">
        <v>1.38</v>
      </c>
      <c r="F12" s="65">
        <v>-1.1499999999999999</v>
      </c>
      <c r="G12" s="65">
        <v>0.09</v>
      </c>
      <c r="H12" s="65">
        <v>-3.0000000000000001E-3</v>
      </c>
      <c r="I12" s="65">
        <v>66</v>
      </c>
      <c r="J12" s="65">
        <v>8</v>
      </c>
      <c r="K12" s="65">
        <f t="shared" si="1"/>
        <v>66.483080554378645</v>
      </c>
      <c r="L12" s="57">
        <f t="shared" si="3"/>
        <v>-1.9567046538863986E-2</v>
      </c>
    </row>
    <row r="13" spans="1:12" ht="17" thickTop="1" thickBot="1" x14ac:dyDescent="0.25">
      <c r="A13" s="55">
        <f t="shared" si="2"/>
        <v>11</v>
      </c>
      <c r="B13" s="57">
        <f t="shared" si="0"/>
        <v>0.10765793416805511</v>
      </c>
      <c r="C13" s="65">
        <v>4.3</v>
      </c>
      <c r="D13" s="65">
        <v>-5.59</v>
      </c>
      <c r="E13" s="65">
        <v>1.38</v>
      </c>
      <c r="F13" s="65">
        <v>-1.1499999999999999</v>
      </c>
      <c r="G13" s="65">
        <v>0.09</v>
      </c>
      <c r="H13" s="65">
        <v>-3.0000000000000001E-3</v>
      </c>
      <c r="I13" s="65">
        <v>10</v>
      </c>
      <c r="J13" s="65">
        <v>8</v>
      </c>
      <c r="K13" s="65">
        <f t="shared" si="1"/>
        <v>12.806248474865697</v>
      </c>
      <c r="L13" s="57">
        <f t="shared" si="3"/>
        <v>-0.96795395805202389</v>
      </c>
    </row>
    <row r="14" spans="1:12" ht="17" thickTop="1" thickBot="1" x14ac:dyDescent="0.25">
      <c r="A14" s="55">
        <f t="shared" si="2"/>
        <v>12</v>
      </c>
      <c r="B14" s="57">
        <f t="shared" si="0"/>
        <v>0.25326124730964056</v>
      </c>
      <c r="C14" s="65">
        <v>4.4000000000000004</v>
      </c>
      <c r="D14" s="65">
        <v>-5.59</v>
      </c>
      <c r="E14" s="65">
        <v>1.38</v>
      </c>
      <c r="F14" s="65">
        <v>-1.1499999999999999</v>
      </c>
      <c r="G14" s="65">
        <v>0.09</v>
      </c>
      <c r="H14" s="65">
        <v>-3.0000000000000001E-3</v>
      </c>
      <c r="I14" s="65">
        <v>2</v>
      </c>
      <c r="J14" s="65">
        <v>8</v>
      </c>
      <c r="K14" s="65">
        <f t="shared" si="1"/>
        <v>8.2462112512353212</v>
      </c>
      <c r="L14" s="57">
        <f t="shared" si="3"/>
        <v>-0.59643125855979162</v>
      </c>
    </row>
    <row r="15" spans="1:12" ht="17" thickTop="1" thickBot="1" x14ac:dyDescent="0.25">
      <c r="A15" s="55">
        <f t="shared" si="2"/>
        <v>13</v>
      </c>
      <c r="B15" s="57">
        <f t="shared" si="0"/>
        <v>4.1368013045310876</v>
      </c>
      <c r="C15" s="65">
        <v>5.6</v>
      </c>
      <c r="D15" s="65">
        <v>-5.59</v>
      </c>
      <c r="E15" s="65">
        <v>1.38</v>
      </c>
      <c r="F15" s="65">
        <v>-1.1499999999999999</v>
      </c>
      <c r="G15" s="65">
        <v>0.09</v>
      </c>
      <c r="H15" s="65">
        <v>-3.0000000000000001E-3</v>
      </c>
      <c r="I15" s="65">
        <v>17</v>
      </c>
      <c r="J15" s="65">
        <v>8</v>
      </c>
      <c r="K15" s="65">
        <f t="shared" si="1"/>
        <v>18.788294228055936</v>
      </c>
      <c r="L15" s="57">
        <f t="shared" si="3"/>
        <v>0.61666466171783352</v>
      </c>
    </row>
    <row r="16" spans="1:12" ht="17" thickTop="1" thickBot="1" x14ac:dyDescent="0.25">
      <c r="A16" s="55">
        <f t="shared" si="2"/>
        <v>14</v>
      </c>
      <c r="B16" s="57">
        <f t="shared" si="0"/>
        <v>2.3330210560944824</v>
      </c>
      <c r="C16" s="65">
        <v>5.8</v>
      </c>
      <c r="D16" s="65">
        <v>-5.59</v>
      </c>
      <c r="E16" s="65">
        <v>1.38</v>
      </c>
      <c r="F16" s="65">
        <v>-1.1499999999999999</v>
      </c>
      <c r="G16" s="65">
        <v>0.09</v>
      </c>
      <c r="H16" s="65">
        <v>-3.0000000000000001E-3</v>
      </c>
      <c r="I16" s="65">
        <v>45</v>
      </c>
      <c r="J16" s="65">
        <v>8</v>
      </c>
      <c r="K16" s="65">
        <f t="shared" si="1"/>
        <v>45.705579528105758</v>
      </c>
      <c r="L16" s="57">
        <f t="shared" si="3"/>
        <v>0.36791865842700511</v>
      </c>
    </row>
    <row r="17" spans="1:12" ht="17" thickTop="1" thickBot="1" x14ac:dyDescent="0.25">
      <c r="A17" s="55">
        <f t="shared" si="2"/>
        <v>15</v>
      </c>
      <c r="B17" s="57">
        <f t="shared" si="0"/>
        <v>1.9794511480923431E-33</v>
      </c>
      <c r="C17" s="65">
        <v>5.4</v>
      </c>
      <c r="D17" s="65">
        <v>-5.59</v>
      </c>
      <c r="E17" s="65">
        <v>1.38</v>
      </c>
      <c r="F17" s="65">
        <v>-1.1499999999999999</v>
      </c>
      <c r="G17" s="65">
        <v>0.09</v>
      </c>
      <c r="H17" s="65">
        <v>-3.0000000000000001E-3</v>
      </c>
      <c r="I17" s="65">
        <v>114</v>
      </c>
      <c r="J17" s="65">
        <v>8</v>
      </c>
      <c r="K17" s="65">
        <f t="shared" si="1"/>
        <v>114.28035701729323</v>
      </c>
      <c r="L17" s="57">
        <f>IF(K17&lt;80,(D17+(E17*C17)+(F17*LOG(K17))+(H17*K17)),IF(K17&gt;=160,(D17+(E17*C17)+(F17*LOG(80))+(G17*LOG(160/80))-(0.5*LOG(K17/160))+(H17*K17)),((D17*C17)+(F17*LOG(80))+(G17*LOG(K17/80))+(H17*K17))))</f>
        <v>-32.703455211959628</v>
      </c>
    </row>
    <row r="18" spans="1:12" ht="17" thickTop="1" thickBot="1" x14ac:dyDescent="0.25">
      <c r="A18" s="55">
        <f t="shared" si="2"/>
        <v>16</v>
      </c>
      <c r="B18" s="57">
        <f t="shared" si="0"/>
        <v>0.20397671215365151</v>
      </c>
      <c r="C18" s="65">
        <v>4.9000000000000004</v>
      </c>
      <c r="D18" s="65">
        <v>-5.59</v>
      </c>
      <c r="E18" s="65">
        <v>1.38</v>
      </c>
      <c r="F18" s="65">
        <v>-1.1499999999999999</v>
      </c>
      <c r="G18" s="65">
        <v>0.09</v>
      </c>
      <c r="H18" s="65">
        <v>-3.0000000000000001E-3</v>
      </c>
      <c r="I18" s="65">
        <v>33</v>
      </c>
      <c r="J18" s="65">
        <v>8</v>
      </c>
      <c r="K18" s="65">
        <f t="shared" si="1"/>
        <v>33.955853692699293</v>
      </c>
      <c r="L18" s="57">
        <f t="shared" si="3"/>
        <v>-0.69041941277255003</v>
      </c>
    </row>
    <row r="19" spans="1:12" ht="17" thickTop="1" thickBot="1" x14ac:dyDescent="0.25">
      <c r="A19" s="55">
        <f t="shared" si="2"/>
        <v>17</v>
      </c>
      <c r="B19" s="57">
        <f t="shared" si="0"/>
        <v>1.6900992687819153E-39</v>
      </c>
      <c r="C19" s="65">
        <v>6.5</v>
      </c>
      <c r="D19" s="65">
        <v>-5.59</v>
      </c>
      <c r="E19" s="65">
        <v>1.38</v>
      </c>
      <c r="F19" s="65">
        <v>-1.1499999999999999</v>
      </c>
      <c r="G19" s="65">
        <v>0.09</v>
      </c>
      <c r="H19" s="65">
        <v>-3.0000000000000001E-3</v>
      </c>
      <c r="I19" s="65">
        <v>83</v>
      </c>
      <c r="J19" s="65">
        <v>8</v>
      </c>
      <c r="K19" s="65">
        <f t="shared" si="1"/>
        <v>83.384650865731871</v>
      </c>
      <c r="L19" s="57">
        <f t="shared" si="3"/>
        <v>-38.772087786144851</v>
      </c>
    </row>
    <row r="20" spans="1:12" ht="17" thickTop="1" thickBot="1" x14ac:dyDescent="0.25">
      <c r="A20" s="55">
        <f t="shared" si="2"/>
        <v>18</v>
      </c>
      <c r="B20" s="57">
        <f t="shared" si="0"/>
        <v>0.89039065692796515</v>
      </c>
      <c r="C20" s="65">
        <v>5.4</v>
      </c>
      <c r="D20" s="65">
        <v>-5.59</v>
      </c>
      <c r="E20" s="65">
        <v>1.38</v>
      </c>
      <c r="F20" s="65">
        <v>-1.1499999999999999</v>
      </c>
      <c r="G20" s="65">
        <v>0.09</v>
      </c>
      <c r="H20" s="65">
        <v>-3.0000000000000001E-3</v>
      </c>
      <c r="I20" s="65">
        <v>36</v>
      </c>
      <c r="J20" s="65">
        <v>8</v>
      </c>
      <c r="K20" s="65">
        <f t="shared" si="1"/>
        <v>36.878177829171548</v>
      </c>
      <c r="L20" s="57">
        <f t="shared" si="3"/>
        <v>-5.0419405800389422E-2</v>
      </c>
    </row>
    <row r="21" spans="1:12" ht="17" thickTop="1" thickBot="1" x14ac:dyDescent="0.25">
      <c r="A21" s="55">
        <f t="shared" si="2"/>
        <v>19</v>
      </c>
      <c r="B21" s="57">
        <f t="shared" si="0"/>
        <v>0.19587713375401439</v>
      </c>
      <c r="C21" s="65">
        <v>4.5999999999999996</v>
      </c>
      <c r="D21" s="65">
        <v>-5.59</v>
      </c>
      <c r="E21" s="65">
        <v>1.38</v>
      </c>
      <c r="F21" s="65">
        <v>-1.1499999999999999</v>
      </c>
      <c r="G21" s="65">
        <v>0.09</v>
      </c>
      <c r="H21" s="65">
        <v>-3.0000000000000001E-3</v>
      </c>
      <c r="I21" s="65">
        <v>15</v>
      </c>
      <c r="J21" s="65">
        <v>8</v>
      </c>
      <c r="K21" s="65">
        <f t="shared" si="1"/>
        <v>17</v>
      </c>
      <c r="L21" s="57">
        <f t="shared" si="3"/>
        <v>-0.70801625958501579</v>
      </c>
    </row>
    <row r="22" spans="1:12" ht="17" thickTop="1" thickBot="1" x14ac:dyDescent="0.25">
      <c r="A22" s="55">
        <f t="shared" si="2"/>
        <v>20</v>
      </c>
      <c r="B22" s="57">
        <f t="shared" si="0"/>
        <v>0.14255542211672995</v>
      </c>
      <c r="C22" s="65">
        <v>4.5</v>
      </c>
      <c r="D22" s="65">
        <v>-5.59</v>
      </c>
      <c r="E22" s="65">
        <v>1.38</v>
      </c>
      <c r="F22" s="65">
        <v>-1.1499999999999999</v>
      </c>
      <c r="G22" s="65">
        <v>0.09</v>
      </c>
      <c r="H22" s="65">
        <v>-3.0000000000000001E-3</v>
      </c>
      <c r="I22" s="65">
        <v>15</v>
      </c>
      <c r="J22" s="65">
        <v>8</v>
      </c>
      <c r="K22" s="65">
        <f t="shared" si="1"/>
        <v>17</v>
      </c>
      <c r="L22" s="57">
        <f t="shared" si="3"/>
        <v>-0.8460162595850157</v>
      </c>
    </row>
    <row r="23" spans="1:12" ht="17" thickTop="1" thickBot="1" x14ac:dyDescent="0.25">
      <c r="A23" s="55">
        <f t="shared" si="2"/>
        <v>21</v>
      </c>
      <c r="B23" s="57">
        <f t="shared" si="0"/>
        <v>0.22415425966995034</v>
      </c>
      <c r="C23" s="65">
        <v>5</v>
      </c>
      <c r="D23" s="65">
        <v>-5.59</v>
      </c>
      <c r="E23" s="65">
        <v>1.38</v>
      </c>
      <c r="F23" s="65">
        <v>-1.1499999999999999</v>
      </c>
      <c r="G23" s="65">
        <v>0.09</v>
      </c>
      <c r="H23" s="65">
        <v>-3.0000000000000001E-3</v>
      </c>
      <c r="I23" s="65">
        <v>39</v>
      </c>
      <c r="J23" s="65">
        <v>8</v>
      </c>
      <c r="K23" s="65">
        <f t="shared" si="1"/>
        <v>39.812058474788763</v>
      </c>
      <c r="L23" s="57">
        <f t="shared" si="3"/>
        <v>-0.64945300369278458</v>
      </c>
    </row>
    <row r="24" spans="1:12" ht="17" thickTop="1" thickBot="1" x14ac:dyDescent="0.25">
      <c r="A24" s="55">
        <f t="shared" si="2"/>
        <v>22</v>
      </c>
      <c r="B24" s="57">
        <f t="shared" si="0"/>
        <v>1.2355864329874908</v>
      </c>
      <c r="C24" s="65">
        <v>5.2</v>
      </c>
      <c r="D24" s="65">
        <v>-5.59</v>
      </c>
      <c r="E24" s="65">
        <v>1.38</v>
      </c>
      <c r="F24" s="65">
        <v>-1.1499999999999999</v>
      </c>
      <c r="G24" s="65">
        <v>0.09</v>
      </c>
      <c r="H24" s="65">
        <v>-3.0000000000000001E-3</v>
      </c>
      <c r="I24" s="65">
        <v>16</v>
      </c>
      <c r="J24" s="65">
        <v>8</v>
      </c>
      <c r="K24" s="65">
        <f t="shared" si="1"/>
        <v>17.888543819998318</v>
      </c>
      <c r="L24" s="57">
        <f t="shared" si="3"/>
        <v>9.1873131006058623E-2</v>
      </c>
    </row>
    <row r="25" spans="1:12" ht="17" thickTop="1" thickBot="1" x14ac:dyDescent="0.25">
      <c r="A25" s="55">
        <f t="shared" si="2"/>
        <v>23</v>
      </c>
      <c r="B25" s="57">
        <f t="shared" si="0"/>
        <v>6.8598734791000218E-2</v>
      </c>
      <c r="C25" s="65">
        <v>4.7</v>
      </c>
      <c r="D25" s="65">
        <v>-5.59</v>
      </c>
      <c r="E25" s="65">
        <v>1.38</v>
      </c>
      <c r="F25" s="65">
        <v>-1.1499999999999999</v>
      </c>
      <c r="G25" s="65">
        <v>0.09</v>
      </c>
      <c r="H25" s="65">
        <v>-3.0000000000000001E-3</v>
      </c>
      <c r="I25" s="65">
        <v>46</v>
      </c>
      <c r="J25" s="65">
        <v>8</v>
      </c>
      <c r="K25" s="65">
        <f t="shared" si="1"/>
        <v>46.690470119715009</v>
      </c>
      <c r="L25" s="57">
        <f t="shared" si="3"/>
        <v>-1.1636838941817929</v>
      </c>
    </row>
    <row r="26" spans="1:12" ht="17" thickTop="1" thickBot="1" x14ac:dyDescent="0.25">
      <c r="A26" s="55">
        <f t="shared" si="2"/>
        <v>24</v>
      </c>
      <c r="B26" s="57">
        <f t="shared" si="0"/>
        <v>5.6875778625231179</v>
      </c>
      <c r="C26" s="65">
        <v>6.1</v>
      </c>
      <c r="D26" s="65">
        <v>-5.59</v>
      </c>
      <c r="E26" s="65">
        <v>1.38</v>
      </c>
      <c r="F26" s="65">
        <v>-1.1499999999999999</v>
      </c>
      <c r="G26" s="65">
        <v>0.09</v>
      </c>
      <c r="H26" s="65">
        <v>-3.0000000000000001E-3</v>
      </c>
      <c r="I26" s="65">
        <v>47</v>
      </c>
      <c r="J26" s="65">
        <v>8</v>
      </c>
      <c r="K26" s="65">
        <f t="shared" si="1"/>
        <v>47.675989764240867</v>
      </c>
      <c r="L26" s="57">
        <f t="shared" si="3"/>
        <v>0.75492735516541876</v>
      </c>
    </row>
    <row r="27" spans="1:12" ht="17" thickTop="1" thickBot="1" x14ac:dyDescent="0.25">
      <c r="A27" s="55">
        <f t="shared" si="2"/>
        <v>25</v>
      </c>
      <c r="B27" s="57">
        <f t="shared" si="0"/>
        <v>0.57853363204189445</v>
      </c>
      <c r="C27" s="65">
        <v>5</v>
      </c>
      <c r="D27" s="65">
        <v>-5.59</v>
      </c>
      <c r="E27" s="65">
        <v>1.38</v>
      </c>
      <c r="F27" s="65">
        <v>-1.1499999999999999</v>
      </c>
      <c r="G27" s="65">
        <v>0.09</v>
      </c>
      <c r="H27" s="65">
        <v>-3.0000000000000001E-3</v>
      </c>
      <c r="I27" s="65">
        <v>18</v>
      </c>
      <c r="J27" s="65">
        <v>8</v>
      </c>
      <c r="K27" s="65">
        <f t="shared" si="1"/>
        <v>19.697715603592208</v>
      </c>
      <c r="L27" s="57">
        <f t="shared" si="3"/>
        <v>-0.23767138902744614</v>
      </c>
    </row>
    <row r="28" spans="1:12" ht="17" thickTop="1" thickBot="1" x14ac:dyDescent="0.25">
      <c r="A28" s="55">
        <f t="shared" si="2"/>
        <v>26</v>
      </c>
      <c r="B28" s="57">
        <f t="shared" si="0"/>
        <v>0.43845022934502054</v>
      </c>
      <c r="C28" s="65">
        <v>5.2</v>
      </c>
      <c r="D28" s="65">
        <v>-5.59</v>
      </c>
      <c r="E28" s="65">
        <v>1.38</v>
      </c>
      <c r="F28" s="65">
        <v>-1.1499999999999999</v>
      </c>
      <c r="G28" s="65">
        <v>0.09</v>
      </c>
      <c r="H28" s="65">
        <v>-3.0000000000000001E-3</v>
      </c>
      <c r="I28" s="65">
        <v>38</v>
      </c>
      <c r="J28" s="65">
        <v>8</v>
      </c>
      <c r="K28" s="65">
        <f t="shared" si="1"/>
        <v>38.832975677895199</v>
      </c>
      <c r="L28" s="57">
        <f t="shared" si="3"/>
        <v>-0.35807969841559517</v>
      </c>
    </row>
    <row r="29" spans="1:12" ht="17" thickTop="1" thickBot="1" x14ac:dyDescent="0.25">
      <c r="A29" s="55">
        <f t="shared" si="2"/>
        <v>27</v>
      </c>
      <c r="B29" s="57">
        <f t="shared" si="0"/>
        <v>0.47629182894212752</v>
      </c>
      <c r="C29" s="65">
        <v>4.9000000000000004</v>
      </c>
      <c r="D29" s="65">
        <v>-5.59</v>
      </c>
      <c r="E29" s="65">
        <v>1.38</v>
      </c>
      <c r="F29" s="65">
        <v>-1.1499999999999999</v>
      </c>
      <c r="G29" s="65">
        <v>0.09</v>
      </c>
      <c r="H29" s="65">
        <v>-3.0000000000000001E-3</v>
      </c>
      <c r="I29" s="65">
        <v>16</v>
      </c>
      <c r="J29" s="65">
        <v>8</v>
      </c>
      <c r="K29" s="65">
        <f t="shared" si="1"/>
        <v>17.888543819998318</v>
      </c>
      <c r="L29" s="57">
        <f t="shared" si="3"/>
        <v>-0.32212686899394111</v>
      </c>
    </row>
    <row r="30" spans="1:12" ht="17" thickTop="1" thickBot="1" x14ac:dyDescent="0.25">
      <c r="A30" s="55">
        <f t="shared" si="2"/>
        <v>28</v>
      </c>
      <c r="B30" s="57">
        <f t="shared" si="0"/>
        <v>1.8861689325440374</v>
      </c>
      <c r="C30" s="65">
        <v>5.6</v>
      </c>
      <c r="D30" s="65">
        <v>-5.59</v>
      </c>
      <c r="E30" s="65">
        <v>1.38</v>
      </c>
      <c r="F30" s="65">
        <v>-1.1499999999999999</v>
      </c>
      <c r="G30" s="65">
        <v>0.09</v>
      </c>
      <c r="H30" s="65">
        <v>-3.0000000000000001E-3</v>
      </c>
      <c r="I30" s="65">
        <v>33</v>
      </c>
      <c r="J30" s="65">
        <v>8</v>
      </c>
      <c r="K30" s="65">
        <f t="shared" si="1"/>
        <v>33.955853692699293</v>
      </c>
      <c r="L30" s="57">
        <f t="shared" si="3"/>
        <v>0.27558058722744927</v>
      </c>
    </row>
    <row r="31" spans="1:12" ht="17" thickTop="1" thickBot="1" x14ac:dyDescent="0.25">
      <c r="A31" s="55">
        <f t="shared" si="2"/>
        <v>29</v>
      </c>
      <c r="B31" s="57">
        <f t="shared" si="0"/>
        <v>0.67231351966370123</v>
      </c>
      <c r="C31" s="65">
        <v>4.9000000000000004</v>
      </c>
      <c r="D31" s="65">
        <v>-5.59</v>
      </c>
      <c r="E31" s="65">
        <v>1.38</v>
      </c>
      <c r="F31" s="65">
        <v>-1.1499999999999999</v>
      </c>
      <c r="G31" s="65">
        <v>0.09</v>
      </c>
      <c r="H31" s="65">
        <v>-3.0000000000000001E-3</v>
      </c>
      <c r="I31" s="65">
        <v>11</v>
      </c>
      <c r="J31" s="65">
        <v>8</v>
      </c>
      <c r="K31" s="65">
        <f t="shared" si="1"/>
        <v>13.601470508735444</v>
      </c>
      <c r="L31" s="57">
        <f t="shared" si="3"/>
        <v>-0.17242815535793948</v>
      </c>
    </row>
    <row r="32" spans="1:12" ht="17" thickTop="1" thickBot="1" x14ac:dyDescent="0.25">
      <c r="A32" s="55">
        <f t="shared" si="2"/>
        <v>30</v>
      </c>
      <c r="B32" s="57">
        <f t="shared" si="0"/>
        <v>0.5738348416220922</v>
      </c>
      <c r="C32" s="65">
        <v>5.2</v>
      </c>
      <c r="D32" s="65">
        <v>-5.59</v>
      </c>
      <c r="E32" s="65">
        <v>1.38</v>
      </c>
      <c r="F32" s="65">
        <v>-1.1499999999999999</v>
      </c>
      <c r="G32" s="65">
        <v>0.09</v>
      </c>
      <c r="H32" s="65">
        <v>-3.0000000000000001E-3</v>
      </c>
      <c r="I32" s="65">
        <v>31</v>
      </c>
      <c r="J32" s="65">
        <v>8</v>
      </c>
      <c r="K32" s="65">
        <f t="shared" si="1"/>
        <v>32.015621187164243</v>
      </c>
      <c r="L32" s="57">
        <f t="shared" si="3"/>
        <v>-0.24121308616176262</v>
      </c>
    </row>
    <row r="33" spans="1:12" ht="17" thickTop="1" thickBot="1" x14ac:dyDescent="0.25">
      <c r="A33" s="55">
        <f t="shared" si="2"/>
        <v>31</v>
      </c>
      <c r="B33" s="57">
        <f t="shared" si="0"/>
        <v>0.42104509364542891</v>
      </c>
      <c r="C33" s="65">
        <v>4.9000000000000004</v>
      </c>
      <c r="D33" s="65">
        <v>-5.59</v>
      </c>
      <c r="E33" s="65">
        <v>1.38</v>
      </c>
      <c r="F33" s="65">
        <v>-1.1499999999999999</v>
      </c>
      <c r="G33" s="65">
        <v>0.09</v>
      </c>
      <c r="H33" s="65">
        <v>-3.0000000000000001E-3</v>
      </c>
      <c r="I33" s="65">
        <v>18</v>
      </c>
      <c r="J33" s="65">
        <v>8</v>
      </c>
      <c r="K33" s="65">
        <f t="shared" si="1"/>
        <v>19.697715603592208</v>
      </c>
      <c r="L33" s="57">
        <f t="shared" si="3"/>
        <v>-0.37567138902744601</v>
      </c>
    </row>
    <row r="34" spans="1:12" ht="17" thickTop="1" thickBot="1" x14ac:dyDescent="0.25">
      <c r="A34" s="55">
        <f t="shared" si="2"/>
        <v>32</v>
      </c>
      <c r="B34" s="57">
        <f t="shared" si="0"/>
        <v>0.42320130311995019</v>
      </c>
      <c r="C34" s="65">
        <v>5.2</v>
      </c>
      <c r="D34" s="65">
        <v>-5.59</v>
      </c>
      <c r="E34" s="65">
        <v>1.38</v>
      </c>
      <c r="F34" s="65">
        <v>-1.1499999999999999</v>
      </c>
      <c r="G34" s="65">
        <v>0.09</v>
      </c>
      <c r="H34" s="65">
        <v>-3.0000000000000001E-3</v>
      </c>
      <c r="I34" s="65">
        <v>39</v>
      </c>
      <c r="J34" s="65">
        <v>8</v>
      </c>
      <c r="K34" s="65">
        <f t="shared" si="1"/>
        <v>39.812058474788763</v>
      </c>
      <c r="L34" s="57">
        <f t="shared" si="3"/>
        <v>-0.37345300369278484</v>
      </c>
    </row>
    <row r="35" spans="1:12" ht="17" thickTop="1" thickBot="1" x14ac:dyDescent="0.25">
      <c r="A35" s="55">
        <f t="shared" si="2"/>
        <v>33</v>
      </c>
      <c r="B35" s="57">
        <f t="shared" si="0"/>
        <v>0.14845013170124854</v>
      </c>
      <c r="C35" s="65">
        <v>4.8</v>
      </c>
      <c r="D35" s="65">
        <v>-5.59</v>
      </c>
      <c r="E35" s="65">
        <v>1.38</v>
      </c>
      <c r="F35" s="65">
        <v>-1.1499999999999999</v>
      </c>
      <c r="G35" s="65">
        <v>0.09</v>
      </c>
      <c r="H35" s="65">
        <v>-3.0000000000000001E-3</v>
      </c>
      <c r="I35" s="65">
        <v>33</v>
      </c>
      <c r="J35" s="65">
        <v>8</v>
      </c>
      <c r="K35" s="65">
        <f t="shared" si="1"/>
        <v>33.955853692699293</v>
      </c>
      <c r="L35" s="57">
        <f t="shared" si="3"/>
        <v>-0.82841941277254993</v>
      </c>
    </row>
    <row r="36" spans="1:12" ht="17" thickTop="1" thickBot="1" x14ac:dyDescent="0.25">
      <c r="A36" s="55">
        <f t="shared" si="2"/>
        <v>34</v>
      </c>
      <c r="B36" s="57">
        <f t="shared" si="0"/>
        <v>0.43897397895273382</v>
      </c>
      <c r="C36" s="65">
        <v>5</v>
      </c>
      <c r="D36" s="65">
        <v>-5.59</v>
      </c>
      <c r="E36" s="65">
        <v>1.38</v>
      </c>
      <c r="F36" s="65">
        <v>-1.1499999999999999</v>
      </c>
      <c r="G36" s="65">
        <v>0.09</v>
      </c>
      <c r="H36" s="65">
        <v>-3.0000000000000001E-3</v>
      </c>
      <c r="I36" s="65">
        <v>23</v>
      </c>
      <c r="J36" s="65">
        <v>8</v>
      </c>
      <c r="K36" s="65">
        <f t="shared" si="1"/>
        <v>24.351591323771842</v>
      </c>
      <c r="L36" s="57">
        <f t="shared" si="3"/>
        <v>-0.35756122265576684</v>
      </c>
    </row>
    <row r="37" spans="1:12" ht="17" thickTop="1" thickBot="1" x14ac:dyDescent="0.25">
      <c r="A37" s="55">
        <f t="shared" si="2"/>
        <v>35</v>
      </c>
      <c r="B37" s="57">
        <f t="shared" si="0"/>
        <v>7.8351270285665464E-2</v>
      </c>
      <c r="C37" s="65">
        <v>4.2</v>
      </c>
      <c r="D37" s="65">
        <v>-5.59</v>
      </c>
      <c r="E37" s="65">
        <v>1.38</v>
      </c>
      <c r="F37" s="65">
        <v>-1.1499999999999999</v>
      </c>
      <c r="G37" s="65">
        <v>0.09</v>
      </c>
      <c r="H37" s="65">
        <v>-3.0000000000000001E-3</v>
      </c>
      <c r="I37" s="65">
        <v>10</v>
      </c>
      <c r="J37" s="65">
        <v>8</v>
      </c>
      <c r="K37" s="65">
        <f t="shared" si="1"/>
        <v>12.806248474865697</v>
      </c>
      <c r="L37" s="57">
        <f t="shared" si="3"/>
        <v>-1.1059539580520237</v>
      </c>
    </row>
    <row r="38" spans="1:12" ht="17" thickTop="1" thickBot="1" x14ac:dyDescent="0.25">
      <c r="A38" s="55">
        <f t="shared" si="2"/>
        <v>36</v>
      </c>
      <c r="B38" s="57">
        <f t="shared" si="0"/>
        <v>3.0106804448193203</v>
      </c>
      <c r="C38" s="65">
        <v>5.5</v>
      </c>
      <c r="D38" s="65">
        <v>-5.59</v>
      </c>
      <c r="E38" s="65">
        <v>1.38</v>
      </c>
      <c r="F38" s="65">
        <v>-1.1499999999999999</v>
      </c>
      <c r="G38" s="65">
        <v>0.09</v>
      </c>
      <c r="H38" s="65">
        <v>-3.0000000000000001E-3</v>
      </c>
      <c r="I38" s="65">
        <v>17</v>
      </c>
      <c r="J38" s="65">
        <v>8</v>
      </c>
      <c r="K38" s="65">
        <f t="shared" si="1"/>
        <v>18.788294228055936</v>
      </c>
      <c r="L38" s="57">
        <f t="shared" si="3"/>
        <v>0.47866466171783451</v>
      </c>
    </row>
    <row r="39" spans="1:12" ht="17" thickTop="1" thickBot="1" x14ac:dyDescent="0.25">
      <c r="A39" s="55">
        <f t="shared" si="2"/>
        <v>37</v>
      </c>
      <c r="B39" s="57">
        <f t="shared" si="0"/>
        <v>0.52728575892475993</v>
      </c>
      <c r="C39" s="65">
        <v>4.8</v>
      </c>
      <c r="D39" s="65">
        <v>-5.59</v>
      </c>
      <c r="E39" s="65">
        <v>1.38</v>
      </c>
      <c r="F39" s="65">
        <v>-1.1499999999999999</v>
      </c>
      <c r="G39" s="65">
        <v>0.09</v>
      </c>
      <c r="H39" s="65">
        <v>-3.0000000000000001E-3</v>
      </c>
      <c r="I39" s="65">
        <v>10</v>
      </c>
      <c r="J39" s="65">
        <v>8</v>
      </c>
      <c r="K39" s="65">
        <f t="shared" si="1"/>
        <v>12.806248474865697</v>
      </c>
      <c r="L39" s="57">
        <f t="shared" si="3"/>
        <v>-0.2779539580520235</v>
      </c>
    </row>
    <row r="40" spans="1:12" ht="17" thickTop="1" thickBot="1" x14ac:dyDescent="0.25">
      <c r="A40" s="55">
        <f t="shared" si="2"/>
        <v>38</v>
      </c>
      <c r="B40" s="57">
        <f t="shared" si="0"/>
        <v>0.17235073584642921</v>
      </c>
      <c r="C40" s="65">
        <v>4.4000000000000004</v>
      </c>
      <c r="D40" s="65">
        <v>-5.59</v>
      </c>
      <c r="E40" s="65">
        <v>1.38</v>
      </c>
      <c r="F40" s="65">
        <v>-1.1499999999999999</v>
      </c>
      <c r="G40" s="65">
        <v>0.09</v>
      </c>
      <c r="H40" s="65">
        <v>-3.0000000000000001E-3</v>
      </c>
      <c r="I40" s="65">
        <v>8</v>
      </c>
      <c r="J40" s="65">
        <v>8</v>
      </c>
      <c r="K40" s="65">
        <f t="shared" si="1"/>
        <v>11.313708498984761</v>
      </c>
      <c r="L40" s="57">
        <f t="shared" si="3"/>
        <v>-0.76358685804447834</v>
      </c>
    </row>
    <row r="41" spans="1:12" ht="17" thickTop="1" thickBot="1" x14ac:dyDescent="0.25">
      <c r="A41" s="55">
        <f t="shared" si="2"/>
        <v>39</v>
      </c>
      <c r="B41" s="57">
        <f t="shared" si="0"/>
        <v>0.30642811595445912</v>
      </c>
      <c r="C41" s="65">
        <v>4.8</v>
      </c>
      <c r="D41" s="65">
        <v>-5.59</v>
      </c>
      <c r="E41" s="65">
        <v>1.38</v>
      </c>
      <c r="F41" s="65">
        <v>-1.1499999999999999</v>
      </c>
      <c r="G41" s="65">
        <v>0.09</v>
      </c>
      <c r="H41" s="65">
        <v>-3.0000000000000001E-3</v>
      </c>
      <c r="I41" s="65">
        <v>18</v>
      </c>
      <c r="J41" s="65">
        <v>8</v>
      </c>
      <c r="K41" s="65">
        <f t="shared" si="1"/>
        <v>19.697715603592208</v>
      </c>
      <c r="L41" s="57">
        <f t="shared" si="3"/>
        <v>-0.51367138902744591</v>
      </c>
    </row>
    <row r="42" spans="1:12" ht="17" thickTop="1" thickBot="1" x14ac:dyDescent="0.25">
      <c r="A42" s="55">
        <f t="shared" si="2"/>
        <v>40</v>
      </c>
      <c r="B42" s="57">
        <f t="shared" si="0"/>
        <v>0.59842627990516584</v>
      </c>
      <c r="C42" s="65">
        <v>5.2</v>
      </c>
      <c r="D42" s="65">
        <v>-5.59</v>
      </c>
      <c r="E42" s="65">
        <v>1.38</v>
      </c>
      <c r="F42" s="65">
        <v>-1.1499999999999999</v>
      </c>
      <c r="G42" s="65">
        <v>0.09</v>
      </c>
      <c r="H42" s="65">
        <v>-3.0000000000000001E-3</v>
      </c>
      <c r="I42" s="65">
        <v>30</v>
      </c>
      <c r="J42" s="65">
        <v>8</v>
      </c>
      <c r="K42" s="65">
        <f t="shared" si="1"/>
        <v>31.048349392520048</v>
      </c>
      <c r="L42" s="57">
        <f t="shared" si="3"/>
        <v>-0.22298934267168841</v>
      </c>
    </row>
    <row r="43" spans="1:12" ht="17" thickTop="1" thickBot="1" x14ac:dyDescent="0.25">
      <c r="A43" s="55">
        <f t="shared" si="2"/>
        <v>41</v>
      </c>
      <c r="B43" s="57">
        <f t="shared" si="0"/>
        <v>9.7246309988719096E-2</v>
      </c>
      <c r="C43" s="65">
        <v>4.4000000000000004</v>
      </c>
      <c r="D43" s="65">
        <v>-5.59</v>
      </c>
      <c r="E43" s="65">
        <v>1.38</v>
      </c>
      <c r="F43" s="65">
        <v>-1.1499999999999999</v>
      </c>
      <c r="G43" s="65">
        <v>0.09</v>
      </c>
      <c r="H43" s="65">
        <v>-3.0000000000000001E-3</v>
      </c>
      <c r="I43" s="65">
        <v>16</v>
      </c>
      <c r="J43" s="65">
        <v>8</v>
      </c>
      <c r="K43" s="65">
        <f t="shared" si="1"/>
        <v>17.888543819998318</v>
      </c>
      <c r="L43" s="57">
        <f t="shared" si="3"/>
        <v>-1.0121268689939407</v>
      </c>
    </row>
    <row r="44" spans="1:12" ht="17" thickTop="1" thickBot="1" x14ac:dyDescent="0.25">
      <c r="A44" s="55">
        <f t="shared" si="2"/>
        <v>42</v>
      </c>
      <c r="B44" s="57">
        <f t="shared" si="0"/>
        <v>0.23695433682124117</v>
      </c>
      <c r="C44" s="65">
        <v>4.7</v>
      </c>
      <c r="D44" s="65">
        <v>-5.59</v>
      </c>
      <c r="E44" s="65">
        <v>1.38</v>
      </c>
      <c r="F44" s="65">
        <v>-1.1499999999999999</v>
      </c>
      <c r="G44" s="65">
        <v>0.09</v>
      </c>
      <c r="H44" s="65">
        <v>-3.0000000000000001E-3</v>
      </c>
      <c r="I44" s="65">
        <v>17</v>
      </c>
      <c r="J44" s="65">
        <v>8</v>
      </c>
      <c r="K44" s="65">
        <f t="shared" si="1"/>
        <v>18.788294228055936</v>
      </c>
      <c r="L44" s="57">
        <f t="shared" si="3"/>
        <v>-0.62533533828216559</v>
      </c>
    </row>
    <row r="45" spans="1:12" ht="17" thickTop="1" thickBot="1" x14ac:dyDescent="0.25">
      <c r="A45" s="55">
        <f t="shared" si="2"/>
        <v>43</v>
      </c>
      <c r="B45" s="57">
        <f t="shared" si="0"/>
        <v>0.23695433682124117</v>
      </c>
      <c r="C45" s="65">
        <v>4.7</v>
      </c>
      <c r="D45" s="65">
        <v>-5.59</v>
      </c>
      <c r="E45" s="65">
        <v>1.38</v>
      </c>
      <c r="F45" s="65">
        <v>-1.1499999999999999</v>
      </c>
      <c r="G45" s="65">
        <v>0.09</v>
      </c>
      <c r="H45" s="65">
        <v>-3.0000000000000001E-3</v>
      </c>
      <c r="I45" s="65">
        <v>17</v>
      </c>
      <c r="J45" s="65">
        <v>8</v>
      </c>
      <c r="K45" s="65">
        <f t="shared" si="1"/>
        <v>18.788294228055936</v>
      </c>
      <c r="L45" s="57">
        <f t="shared" si="3"/>
        <v>-0.62533533828216559</v>
      </c>
    </row>
    <row r="46" spans="1:12" ht="17" thickTop="1" thickBot="1" x14ac:dyDescent="0.25">
      <c r="A46" s="55">
        <f t="shared" si="2"/>
        <v>44</v>
      </c>
      <c r="B46" s="57">
        <f t="shared" si="0"/>
        <v>0.42104509364542891</v>
      </c>
      <c r="C46" s="65">
        <v>4.9000000000000004</v>
      </c>
      <c r="D46" s="65">
        <v>-5.59</v>
      </c>
      <c r="E46" s="65">
        <v>1.38</v>
      </c>
      <c r="F46" s="65">
        <v>-1.1499999999999999</v>
      </c>
      <c r="G46" s="65">
        <v>0.09</v>
      </c>
      <c r="H46" s="65">
        <v>-3.0000000000000001E-3</v>
      </c>
      <c r="I46" s="65">
        <v>18</v>
      </c>
      <c r="J46" s="65">
        <v>8</v>
      </c>
      <c r="K46" s="65">
        <f t="shared" si="1"/>
        <v>19.697715603592208</v>
      </c>
      <c r="L46" s="57">
        <f t="shared" si="3"/>
        <v>-0.37567138902744601</v>
      </c>
    </row>
    <row r="47" spans="1:12" ht="17" thickTop="1" thickBot="1" x14ac:dyDescent="0.25">
      <c r="A47" s="55">
        <f t="shared" si="2"/>
        <v>45</v>
      </c>
      <c r="B47" s="57">
        <f t="shared" si="0"/>
        <v>6.521551895099785E-2</v>
      </c>
      <c r="C47" s="65">
        <v>4.8</v>
      </c>
      <c r="D47" s="65">
        <v>-5.59</v>
      </c>
      <c r="E47" s="65">
        <v>1.38</v>
      </c>
      <c r="F47" s="65">
        <v>-1.1499999999999999</v>
      </c>
      <c r="G47" s="65">
        <v>0.09</v>
      </c>
      <c r="H47" s="65">
        <v>-3.0000000000000001E-3</v>
      </c>
      <c r="I47" s="65">
        <v>59</v>
      </c>
      <c r="J47" s="65">
        <v>8</v>
      </c>
      <c r="K47" s="65">
        <f t="shared" si="1"/>
        <v>59.539902586416787</v>
      </c>
      <c r="L47" s="57">
        <f t="shared" si="3"/>
        <v>-1.1856490454827247</v>
      </c>
    </row>
    <row r="48" spans="1:12" ht="17" thickTop="1" thickBot="1" x14ac:dyDescent="0.25">
      <c r="A48" s="55">
        <f t="shared" si="2"/>
        <v>46</v>
      </c>
      <c r="B48" s="57">
        <f t="shared" si="0"/>
        <v>1.8370889439858762</v>
      </c>
      <c r="C48" s="65">
        <v>5.4</v>
      </c>
      <c r="D48" s="65">
        <v>-5.59</v>
      </c>
      <c r="E48" s="65">
        <v>1.38</v>
      </c>
      <c r="F48" s="65">
        <v>-1.1499999999999999</v>
      </c>
      <c r="G48" s="65">
        <v>0.09</v>
      </c>
      <c r="H48" s="65">
        <v>-3.0000000000000001E-3</v>
      </c>
      <c r="I48" s="65">
        <v>20</v>
      </c>
      <c r="J48" s="65">
        <v>8</v>
      </c>
      <c r="K48" s="65">
        <f t="shared" si="1"/>
        <v>21.540659228538015</v>
      </c>
      <c r="L48" s="57">
        <f t="shared" si="3"/>
        <v>0.2641301834953298</v>
      </c>
    </row>
    <row r="49" spans="1:12" ht="17" thickTop="1" thickBot="1" x14ac:dyDescent="0.25">
      <c r="A49" s="55">
        <f t="shared" si="2"/>
        <v>47</v>
      </c>
      <c r="B49" s="57">
        <f t="shared" si="0"/>
        <v>0.61470205034621384</v>
      </c>
      <c r="C49" s="65">
        <v>5</v>
      </c>
      <c r="D49" s="65">
        <v>-5.59</v>
      </c>
      <c r="E49" s="65">
        <v>1.38</v>
      </c>
      <c r="F49" s="65">
        <v>-1.1499999999999999</v>
      </c>
      <c r="G49" s="65">
        <v>0.09</v>
      </c>
      <c r="H49" s="65">
        <v>-3.0000000000000001E-3</v>
      </c>
      <c r="I49" s="65">
        <v>17</v>
      </c>
      <c r="J49" s="65">
        <v>8</v>
      </c>
      <c r="K49" s="65">
        <f t="shared" si="1"/>
        <v>18.788294228055936</v>
      </c>
      <c r="L49" s="57">
        <f t="shared" si="3"/>
        <v>-0.21133533828216586</v>
      </c>
    </row>
    <row r="50" spans="1:12" ht="17" thickTop="1" thickBot="1" x14ac:dyDescent="0.25">
      <c r="A50" s="55">
        <f t="shared" si="2"/>
        <v>48</v>
      </c>
      <c r="B50" s="57">
        <f t="shared" si="0"/>
        <v>6.2947332786145907E-2</v>
      </c>
      <c r="C50" s="65">
        <v>4.2</v>
      </c>
      <c r="D50" s="65">
        <v>-5.59</v>
      </c>
      <c r="E50" s="65">
        <v>1.38</v>
      </c>
      <c r="F50" s="65">
        <v>-1.1499999999999999</v>
      </c>
      <c r="G50" s="65">
        <v>0.09</v>
      </c>
      <c r="H50" s="65">
        <v>-3.0000000000000001E-3</v>
      </c>
      <c r="I50" s="65">
        <v>13</v>
      </c>
      <c r="J50" s="65">
        <v>8</v>
      </c>
      <c r="K50" s="65">
        <f t="shared" si="1"/>
        <v>15.264337522473747</v>
      </c>
      <c r="L50" s="57">
        <f t="shared" si="3"/>
        <v>-1.2010226671573825</v>
      </c>
    </row>
    <row r="51" spans="1:12" ht="17" thickTop="1" thickBot="1" x14ac:dyDescent="0.25">
      <c r="A51" s="55">
        <f t="shared" si="2"/>
        <v>49</v>
      </c>
      <c r="B51" s="57">
        <f t="shared" si="0"/>
        <v>4.6987651653231364</v>
      </c>
      <c r="C51" s="65">
        <v>5.6</v>
      </c>
      <c r="D51" s="65">
        <v>-5.59</v>
      </c>
      <c r="E51" s="65">
        <v>1.38</v>
      </c>
      <c r="F51" s="65">
        <v>-1.1499999999999999</v>
      </c>
      <c r="G51" s="65">
        <v>0.09</v>
      </c>
      <c r="H51" s="65">
        <v>-3.0000000000000001E-3</v>
      </c>
      <c r="I51" s="65">
        <v>15</v>
      </c>
      <c r="J51" s="65">
        <v>8</v>
      </c>
      <c r="K51" s="65">
        <f t="shared" si="1"/>
        <v>17</v>
      </c>
      <c r="L51" s="57">
        <f t="shared" si="3"/>
        <v>0.6719837404149841</v>
      </c>
    </row>
    <row r="52" spans="1:12" ht="17" thickTop="1" thickBot="1" x14ac:dyDescent="0.25">
      <c r="A52" s="55">
        <f t="shared" si="2"/>
        <v>50</v>
      </c>
      <c r="B52" s="57">
        <f t="shared" si="0"/>
        <v>2.3636842292974798</v>
      </c>
      <c r="C52" s="65">
        <v>5.2</v>
      </c>
      <c r="D52" s="65">
        <v>-5.59</v>
      </c>
      <c r="E52" s="65">
        <v>1.38</v>
      </c>
      <c r="F52" s="65">
        <v>-1.1499999999999999</v>
      </c>
      <c r="G52" s="65">
        <v>0.09</v>
      </c>
      <c r="H52" s="65">
        <v>-3.0000000000000001E-3</v>
      </c>
      <c r="I52" s="65">
        <v>7</v>
      </c>
      <c r="J52" s="65">
        <v>8</v>
      </c>
      <c r="K52" s="65">
        <f t="shared" si="1"/>
        <v>10.63014581273465</v>
      </c>
      <c r="L52" s="57">
        <f t="shared" si="3"/>
        <v>0.37358945755882911</v>
      </c>
    </row>
    <row r="53" spans="1:12" ht="17" thickTop="1" thickBot="1" x14ac:dyDescent="0.25">
      <c r="A53" s="55">
        <f t="shared" si="2"/>
        <v>51</v>
      </c>
      <c r="B53" s="57">
        <f t="shared" si="0"/>
        <v>0.32539669828843798</v>
      </c>
      <c r="C53" s="65">
        <v>4.5999999999999996</v>
      </c>
      <c r="D53" s="65">
        <v>-5.59</v>
      </c>
      <c r="E53" s="65">
        <v>1.38</v>
      </c>
      <c r="F53" s="65">
        <v>-1.1499999999999999</v>
      </c>
      <c r="G53" s="65">
        <v>0.09</v>
      </c>
      <c r="H53" s="65">
        <v>-3.0000000000000001E-3</v>
      </c>
      <c r="I53" s="65">
        <v>8</v>
      </c>
      <c r="J53" s="65">
        <v>8</v>
      </c>
      <c r="K53" s="65">
        <f t="shared" si="1"/>
        <v>11.313708498984761</v>
      </c>
      <c r="L53" s="57">
        <f t="shared" si="3"/>
        <v>-0.48758685804447943</v>
      </c>
    </row>
    <row r="54" spans="1:12" ht="17" thickTop="1" thickBot="1" x14ac:dyDescent="0.25">
      <c r="A54" s="55">
        <f t="shared" si="2"/>
        <v>52</v>
      </c>
      <c r="B54" s="57">
        <f t="shared" si="0"/>
        <v>0.23681714547728741</v>
      </c>
      <c r="C54" s="65">
        <v>4.5</v>
      </c>
      <c r="D54" s="65">
        <v>-5.59</v>
      </c>
      <c r="E54" s="65">
        <v>1.38</v>
      </c>
      <c r="F54" s="65">
        <v>-1.1499999999999999</v>
      </c>
      <c r="G54" s="65">
        <v>0.09</v>
      </c>
      <c r="H54" s="65">
        <v>-3.0000000000000001E-3</v>
      </c>
      <c r="I54" s="65">
        <v>8</v>
      </c>
      <c r="J54" s="65">
        <v>8</v>
      </c>
      <c r="K54" s="65">
        <f t="shared" si="1"/>
        <v>11.313708498984761</v>
      </c>
      <c r="L54" s="57">
        <f t="shared" si="3"/>
        <v>-0.62558685804447933</v>
      </c>
    </row>
    <row r="55" spans="1:12" ht="17" thickTop="1" thickBot="1" x14ac:dyDescent="0.25">
      <c r="A55" s="55">
        <f t="shared" si="2"/>
        <v>53</v>
      </c>
      <c r="B55" s="57">
        <f t="shared" si="0"/>
        <v>3.7841145205440632</v>
      </c>
      <c r="C55" s="65">
        <v>6</v>
      </c>
      <c r="D55" s="65">
        <v>-5.59</v>
      </c>
      <c r="E55" s="65">
        <v>1.38</v>
      </c>
      <c r="F55" s="65">
        <v>-1.1499999999999999</v>
      </c>
      <c r="G55" s="65">
        <v>0.09</v>
      </c>
      <c r="H55" s="65">
        <v>-3.0000000000000001E-3</v>
      </c>
      <c r="I55" s="65">
        <v>50</v>
      </c>
      <c r="J55" s="65">
        <v>8</v>
      </c>
      <c r="K55" s="65">
        <f t="shared" si="1"/>
        <v>50.635955604688654</v>
      </c>
      <c r="L55" s="57">
        <f t="shared" si="3"/>
        <v>0.57796427119903526</v>
      </c>
    </row>
    <row r="56" spans="1:12" ht="17" thickTop="1" thickBot="1" x14ac:dyDescent="0.25">
      <c r="A56" s="55">
        <f t="shared" si="2"/>
        <v>54</v>
      </c>
      <c r="B56" s="57">
        <f t="shared" si="0"/>
        <v>1.1799047978093669</v>
      </c>
      <c r="C56" s="65">
        <v>5.0999999999999996</v>
      </c>
      <c r="D56" s="65">
        <v>-5.59</v>
      </c>
      <c r="E56" s="65">
        <v>1.38</v>
      </c>
      <c r="F56" s="65">
        <v>-1.1499999999999999</v>
      </c>
      <c r="G56" s="65">
        <v>0.09</v>
      </c>
      <c r="H56" s="65">
        <v>-3.0000000000000001E-3</v>
      </c>
      <c r="I56" s="65">
        <v>12</v>
      </c>
      <c r="J56" s="65">
        <v>8</v>
      </c>
      <c r="K56" s="65">
        <f t="shared" si="1"/>
        <v>14.422205101855956</v>
      </c>
      <c r="L56" s="57">
        <f t="shared" si="3"/>
        <v>7.1846967090843913E-2</v>
      </c>
    </row>
    <row r="57" spans="1:12" ht="17" thickTop="1" thickBot="1" x14ac:dyDescent="0.25">
      <c r="A57" s="55">
        <f t="shared" si="2"/>
        <v>55</v>
      </c>
      <c r="B57" s="57">
        <f t="shared" si="0"/>
        <v>0.22415425966995034</v>
      </c>
      <c r="C57" s="65">
        <v>5</v>
      </c>
      <c r="D57" s="65">
        <v>-5.59</v>
      </c>
      <c r="E57" s="65">
        <v>1.38</v>
      </c>
      <c r="F57" s="65">
        <v>-1.1499999999999999</v>
      </c>
      <c r="G57" s="65">
        <v>0.09</v>
      </c>
      <c r="H57" s="65">
        <v>-3.0000000000000001E-3</v>
      </c>
      <c r="I57" s="65">
        <v>39</v>
      </c>
      <c r="J57" s="65">
        <v>8</v>
      </c>
      <c r="K57" s="65">
        <f t="shared" si="1"/>
        <v>39.812058474788763</v>
      </c>
      <c r="L57" s="57">
        <f t="shared" si="3"/>
        <v>-0.64945300369278458</v>
      </c>
    </row>
    <row r="58" spans="1:12" ht="17" thickTop="1" thickBot="1" x14ac:dyDescent="0.25">
      <c r="A58" s="55">
        <f t="shared" si="2"/>
        <v>56</v>
      </c>
      <c r="B58" s="57">
        <f t="shared" si="0"/>
        <v>6.6069344800759628</v>
      </c>
      <c r="C58" s="65">
        <v>5.5</v>
      </c>
      <c r="D58" s="65">
        <v>-5.59</v>
      </c>
      <c r="E58" s="65">
        <v>1.38</v>
      </c>
      <c r="F58" s="65">
        <v>-1.1499999999999999</v>
      </c>
      <c r="G58" s="65">
        <v>0.09</v>
      </c>
      <c r="H58" s="65">
        <v>-3.0000000000000001E-3</v>
      </c>
      <c r="I58" s="65">
        <v>6</v>
      </c>
      <c r="J58" s="65">
        <v>8</v>
      </c>
      <c r="K58" s="65">
        <f t="shared" si="1"/>
        <v>10</v>
      </c>
      <c r="L58" s="57">
        <f t="shared" si="3"/>
        <v>0.82000000000000006</v>
      </c>
    </row>
    <row r="59" spans="1:12" ht="17" thickTop="1" thickBot="1" x14ac:dyDescent="0.25">
      <c r="A59" s="55">
        <f t="shared" si="2"/>
        <v>57</v>
      </c>
      <c r="B59" s="57">
        <f t="shared" si="0"/>
        <v>2.6496998258324557E-2</v>
      </c>
      <c r="C59" s="65">
        <v>4.5</v>
      </c>
      <c r="D59" s="65">
        <v>-5.59</v>
      </c>
      <c r="E59" s="65">
        <v>1.38</v>
      </c>
      <c r="F59" s="65">
        <v>-1.1499999999999999</v>
      </c>
      <c r="G59" s="65">
        <v>0.09</v>
      </c>
      <c r="H59" s="65">
        <v>-3.0000000000000001E-3</v>
      </c>
      <c r="I59" s="65">
        <v>57</v>
      </c>
      <c r="J59" s="65">
        <v>8</v>
      </c>
      <c r="K59" s="65">
        <f t="shared" si="1"/>
        <v>57.55866572463264</v>
      </c>
      <c r="L59" s="57">
        <f t="shared" si="3"/>
        <v>-1.5768033228060259</v>
      </c>
    </row>
    <row r="60" spans="1:12" ht="17" thickTop="1" thickBot="1" x14ac:dyDescent="0.25">
      <c r="A60" s="55">
        <f t="shared" si="2"/>
        <v>58</v>
      </c>
      <c r="B60" s="57">
        <f t="shared" si="0"/>
        <v>1.4586942505985256</v>
      </c>
      <c r="C60" s="65">
        <v>5.7</v>
      </c>
      <c r="D60" s="65">
        <v>-5.59</v>
      </c>
      <c r="E60" s="65">
        <v>1.38</v>
      </c>
      <c r="F60" s="65">
        <v>-1.1499999999999999</v>
      </c>
      <c r="G60" s="65">
        <v>0.09</v>
      </c>
      <c r="H60" s="65">
        <v>-3.0000000000000001E-3</v>
      </c>
      <c r="I60" s="65">
        <v>50</v>
      </c>
      <c r="J60" s="65">
        <v>8</v>
      </c>
      <c r="K60" s="65">
        <f t="shared" si="1"/>
        <v>50.635955604688654</v>
      </c>
      <c r="L60" s="57">
        <f t="shared" si="3"/>
        <v>0.16396427119903559</v>
      </c>
    </row>
    <row r="61" spans="1:12" ht="17" thickTop="1" thickBot="1" x14ac:dyDescent="0.25">
      <c r="A61" s="55">
        <f t="shared" si="2"/>
        <v>59</v>
      </c>
      <c r="B61" s="57">
        <f t="shared" si="0"/>
        <v>8.7728253402516769E-47</v>
      </c>
      <c r="C61" s="65">
        <v>7.8</v>
      </c>
      <c r="D61" s="65">
        <v>-5.59</v>
      </c>
      <c r="E61" s="65">
        <v>1.38</v>
      </c>
      <c r="F61" s="65">
        <v>-1.1499999999999999</v>
      </c>
      <c r="G61" s="65">
        <v>0.09</v>
      </c>
      <c r="H61" s="65">
        <v>-3.0000000000000001E-3</v>
      </c>
      <c r="I61" s="65">
        <v>90</v>
      </c>
      <c r="J61" s="65">
        <v>8</v>
      </c>
      <c r="K61" s="65">
        <f t="shared" si="1"/>
        <v>90.354855984612144</v>
      </c>
      <c r="L61" s="57">
        <f t="shared" si="3"/>
        <v>-46.056860517001859</v>
      </c>
    </row>
    <row r="62" spans="1:12" ht="17" thickTop="1" thickBot="1" x14ac:dyDescent="0.25">
      <c r="A62" s="55">
        <f t="shared" si="2"/>
        <v>60</v>
      </c>
      <c r="B62" s="57">
        <f t="shared" si="0"/>
        <v>0.1623037712016708</v>
      </c>
      <c r="C62" s="65">
        <v>4.5999999999999996</v>
      </c>
      <c r="D62" s="65">
        <v>-5.59</v>
      </c>
      <c r="E62" s="65">
        <v>1.38</v>
      </c>
      <c r="F62" s="65">
        <v>-1.1499999999999999</v>
      </c>
      <c r="G62" s="65">
        <v>0.09</v>
      </c>
      <c r="H62" s="65">
        <v>-3.0000000000000001E-3</v>
      </c>
      <c r="I62" s="65">
        <v>18</v>
      </c>
      <c r="J62" s="65">
        <v>8</v>
      </c>
      <c r="K62" s="65">
        <f t="shared" si="1"/>
        <v>19.697715603592208</v>
      </c>
      <c r="L62" s="57">
        <f t="shared" si="3"/>
        <v>-0.7896713890274466</v>
      </c>
    </row>
    <row r="63" spans="1:12" ht="17" thickTop="1" thickBot="1" x14ac:dyDescent="0.25">
      <c r="A63" s="55">
        <f t="shared" si="2"/>
        <v>61</v>
      </c>
      <c r="B63" s="57">
        <f t="shared" si="0"/>
        <v>0.1632966716142446</v>
      </c>
      <c r="C63" s="65">
        <v>4.5</v>
      </c>
      <c r="D63" s="65">
        <v>-5.59</v>
      </c>
      <c r="E63" s="65">
        <v>1.38</v>
      </c>
      <c r="F63" s="65">
        <v>-1.1499999999999999</v>
      </c>
      <c r="G63" s="65">
        <v>0.09</v>
      </c>
      <c r="H63" s="65">
        <v>-3.0000000000000001E-3</v>
      </c>
      <c r="I63" s="65">
        <v>13</v>
      </c>
      <c r="J63" s="65">
        <v>8</v>
      </c>
      <c r="K63" s="65">
        <f t="shared" si="1"/>
        <v>15.264337522473747</v>
      </c>
      <c r="L63" s="57">
        <f t="shared" si="3"/>
        <v>-0.78702266715738278</v>
      </c>
    </row>
    <row r="64" spans="1:12" ht="17" thickTop="1" thickBot="1" x14ac:dyDescent="0.25">
      <c r="A64" s="55">
        <f t="shared" si="2"/>
        <v>62</v>
      </c>
      <c r="B64" s="57">
        <f t="shared" si="0"/>
        <v>9.1287884305680939E-2</v>
      </c>
      <c r="C64" s="65">
        <v>4.2</v>
      </c>
      <c r="D64" s="65">
        <v>-5.59</v>
      </c>
      <c r="E64" s="65">
        <v>1.38</v>
      </c>
      <c r="F64" s="65">
        <v>-1.1499999999999999</v>
      </c>
      <c r="G64" s="65">
        <v>0.09</v>
      </c>
      <c r="H64" s="65">
        <v>-3.0000000000000001E-3</v>
      </c>
      <c r="I64" s="65">
        <v>8</v>
      </c>
      <c r="J64" s="65">
        <v>8</v>
      </c>
      <c r="K64" s="65">
        <f t="shared" si="1"/>
        <v>11.313708498984761</v>
      </c>
      <c r="L64" s="57">
        <f t="shared" si="3"/>
        <v>-1.0395868580444791</v>
      </c>
    </row>
    <row r="65" spans="1:12" ht="17" thickTop="1" thickBot="1" x14ac:dyDescent="0.25">
      <c r="A65" s="55">
        <f t="shared" si="2"/>
        <v>63</v>
      </c>
      <c r="B65" s="57">
        <f t="shared" si="0"/>
        <v>0.92378699638632711</v>
      </c>
      <c r="C65" s="65">
        <v>5</v>
      </c>
      <c r="D65" s="65">
        <v>-5.59</v>
      </c>
      <c r="E65" s="65">
        <v>1.38</v>
      </c>
      <c r="F65" s="65">
        <v>-1.1499999999999999</v>
      </c>
      <c r="G65" s="65">
        <v>0.09</v>
      </c>
      <c r="H65" s="65">
        <v>-3.0000000000000001E-3</v>
      </c>
      <c r="I65" s="65">
        <v>11</v>
      </c>
      <c r="J65" s="65">
        <v>8</v>
      </c>
      <c r="K65" s="65">
        <f t="shared" si="1"/>
        <v>13.601470508735444</v>
      </c>
      <c r="L65" s="57">
        <f t="shared" si="3"/>
        <v>-3.4428155357939576E-2</v>
      </c>
    </row>
    <row r="66" spans="1:12" ht="17" thickTop="1" thickBot="1" x14ac:dyDescent="0.25">
      <c r="A66" s="55">
        <f t="shared" si="2"/>
        <v>64</v>
      </c>
      <c r="B66" s="57">
        <f t="shared" si="0"/>
        <v>7.8149707192587243</v>
      </c>
      <c r="C66" s="65">
        <v>6.2</v>
      </c>
      <c r="D66" s="65">
        <v>-5.59</v>
      </c>
      <c r="E66" s="65">
        <v>1.38</v>
      </c>
      <c r="F66" s="65">
        <v>-1.1499999999999999</v>
      </c>
      <c r="G66" s="65">
        <v>0.09</v>
      </c>
      <c r="H66" s="65">
        <v>-3.0000000000000001E-3</v>
      </c>
      <c r="I66" s="65">
        <v>47</v>
      </c>
      <c r="J66" s="65">
        <v>8</v>
      </c>
      <c r="K66" s="65">
        <f t="shared" si="1"/>
        <v>47.675989764240867</v>
      </c>
      <c r="L66" s="57">
        <f t="shared" si="3"/>
        <v>0.89292735516541866</v>
      </c>
    </row>
    <row r="67" spans="1:12" ht="17" thickTop="1" thickBot="1" x14ac:dyDescent="0.25">
      <c r="A67" s="55">
        <f t="shared" si="2"/>
        <v>65</v>
      </c>
      <c r="B67" s="57">
        <f t="shared" si="0"/>
        <v>3.2869031972251612E-2</v>
      </c>
      <c r="C67" s="65">
        <v>4.3</v>
      </c>
      <c r="D67" s="65">
        <v>-5.59</v>
      </c>
      <c r="E67" s="65">
        <v>1.38</v>
      </c>
      <c r="F67" s="65">
        <v>-1.1499999999999999</v>
      </c>
      <c r="G67" s="65">
        <v>0.09</v>
      </c>
      <c r="H67" s="65">
        <v>-3.0000000000000001E-3</v>
      </c>
      <c r="I67" s="65">
        <v>31</v>
      </c>
      <c r="J67" s="65">
        <v>8</v>
      </c>
      <c r="K67" s="65">
        <f t="shared" si="1"/>
        <v>32.015621187164243</v>
      </c>
      <c r="L67" s="57">
        <f t="shared" si="3"/>
        <v>-1.4832130861617627</v>
      </c>
    </row>
    <row r="68" spans="1:12" ht="17" thickTop="1" thickBot="1" x14ac:dyDescent="0.25">
      <c r="A68" s="55">
        <f t="shared" si="2"/>
        <v>66</v>
      </c>
      <c r="B68" s="57">
        <f t="shared" ref="B68:B131" si="4">10^L68</f>
        <v>0.67017904210616552</v>
      </c>
      <c r="C68" s="65">
        <v>5.0999999999999996</v>
      </c>
      <c r="D68" s="65">
        <v>-5.59</v>
      </c>
      <c r="E68" s="65">
        <v>1.38</v>
      </c>
      <c r="F68" s="65">
        <v>-1.1499999999999999</v>
      </c>
      <c r="G68" s="65">
        <v>0.09</v>
      </c>
      <c r="H68" s="65">
        <v>-3.0000000000000001E-3</v>
      </c>
      <c r="I68" s="65">
        <v>21</v>
      </c>
      <c r="J68" s="65">
        <v>8</v>
      </c>
      <c r="K68" s="65">
        <f t="shared" ref="K68:K131" si="5">SQRT(I68^2+J68^2)</f>
        <v>22.472205054244231</v>
      </c>
      <c r="L68" s="57">
        <f t="shared" ref="L68:L131" si="6">IF(K68&lt;80,(D68+(E68*C68)+(F68*LOG(K68))+(H68*K68)),IF(K68&gt;=160,(D68+(E68*C68)+(F68*LOG(80))+(G68*LOG(160/80))-(0.5*LOG(K68/160))+(H68*K68)),((D68*C68)+(F68*LOG(80))+(G68*LOG(K68/80))+(H68*K68))))</f>
        <v>-0.1738091575809633</v>
      </c>
    </row>
    <row r="69" spans="1:12" ht="17" thickTop="1" thickBot="1" x14ac:dyDescent="0.25">
      <c r="A69" s="55">
        <f t="shared" ref="A69:A72" si="7">A68+1</f>
        <v>67</v>
      </c>
      <c r="B69" s="57">
        <f t="shared" si="4"/>
        <v>0.13329414285507582</v>
      </c>
      <c r="C69" s="65">
        <v>4.7</v>
      </c>
      <c r="D69" s="65">
        <v>-5.59</v>
      </c>
      <c r="E69" s="65">
        <v>1.38</v>
      </c>
      <c r="F69" s="65">
        <v>-1.1499999999999999</v>
      </c>
      <c r="G69" s="65">
        <v>0.09</v>
      </c>
      <c r="H69" s="65">
        <v>-3.0000000000000001E-3</v>
      </c>
      <c r="I69" s="65">
        <v>28</v>
      </c>
      <c r="J69" s="65">
        <v>8</v>
      </c>
      <c r="K69" s="65">
        <f t="shared" si="5"/>
        <v>29.120439557122072</v>
      </c>
      <c r="L69" s="57">
        <f t="shared" si="6"/>
        <v>-0.87518893371897666</v>
      </c>
    </row>
    <row r="70" spans="1:12" ht="17" thickTop="1" thickBot="1" x14ac:dyDescent="0.25">
      <c r="A70" s="55">
        <f t="shared" si="7"/>
        <v>68</v>
      </c>
      <c r="B70" s="57">
        <f t="shared" si="4"/>
        <v>1.1265337903171775</v>
      </c>
      <c r="C70" s="65">
        <v>5.6</v>
      </c>
      <c r="D70" s="65">
        <v>-5.59</v>
      </c>
      <c r="E70" s="65">
        <v>1.38</v>
      </c>
      <c r="F70" s="65">
        <v>-1.1499999999999999</v>
      </c>
      <c r="G70" s="65">
        <v>0.09</v>
      </c>
      <c r="H70" s="65">
        <v>-3.0000000000000001E-3</v>
      </c>
      <c r="I70" s="65">
        <v>48</v>
      </c>
      <c r="J70" s="65">
        <v>8</v>
      </c>
      <c r="K70" s="65">
        <f t="shared" si="5"/>
        <v>48.662100242385755</v>
      </c>
      <c r="L70" s="57">
        <f t="shared" si="6"/>
        <v>5.1744222893584796E-2</v>
      </c>
    </row>
    <row r="71" spans="1:12" ht="17" thickTop="1" thickBot="1" x14ac:dyDescent="0.25">
      <c r="A71" s="55">
        <f t="shared" si="7"/>
        <v>69</v>
      </c>
      <c r="B71" s="57">
        <f t="shared" si="4"/>
        <v>1.5956122253991873</v>
      </c>
      <c r="C71" s="65">
        <v>5.7</v>
      </c>
      <c r="D71" s="65">
        <v>-5.59</v>
      </c>
      <c r="E71" s="65">
        <v>1.38</v>
      </c>
      <c r="F71" s="65">
        <v>-1.1499999999999999</v>
      </c>
      <c r="G71" s="65">
        <v>0.09</v>
      </c>
      <c r="H71" s="65">
        <v>-3.0000000000000001E-3</v>
      </c>
      <c r="I71" s="65">
        <v>47</v>
      </c>
      <c r="J71" s="65">
        <v>8</v>
      </c>
      <c r="K71" s="65">
        <f t="shared" si="5"/>
        <v>47.675989764240867</v>
      </c>
      <c r="L71" s="57">
        <f t="shared" si="6"/>
        <v>0.2029273551654191</v>
      </c>
    </row>
    <row r="72" spans="1:12" ht="17" thickTop="1" thickBot="1" x14ac:dyDescent="0.25">
      <c r="A72" s="55">
        <f t="shared" si="7"/>
        <v>70</v>
      </c>
      <c r="B72" s="57">
        <f t="shared" si="4"/>
        <v>0.41762540887214566</v>
      </c>
      <c r="C72" s="65">
        <v>5.0999999999999996</v>
      </c>
      <c r="D72" s="65">
        <v>-5.59</v>
      </c>
      <c r="E72" s="65">
        <v>1.38</v>
      </c>
      <c r="F72" s="65">
        <v>-1.1499999999999999</v>
      </c>
      <c r="G72" s="65">
        <v>0.09</v>
      </c>
      <c r="H72" s="65">
        <v>-3.0000000000000001E-3</v>
      </c>
      <c r="I72" s="65">
        <v>31</v>
      </c>
      <c r="J72" s="65">
        <v>8</v>
      </c>
      <c r="K72" s="65">
        <f t="shared" si="5"/>
        <v>32.015621187164243</v>
      </c>
      <c r="L72" s="57">
        <f t="shared" si="6"/>
        <v>-0.37921308616176252</v>
      </c>
    </row>
    <row r="73" spans="1:12" ht="17" thickTop="1" thickBot="1" x14ac:dyDescent="0.25">
      <c r="A73" s="55">
        <f>A72+1</f>
        <v>71</v>
      </c>
      <c r="B73" s="57">
        <f t="shared" si="4"/>
        <v>1.5524251050795204</v>
      </c>
      <c r="C73" s="65">
        <v>5.5</v>
      </c>
      <c r="D73" s="65">
        <v>-5.59</v>
      </c>
      <c r="E73" s="65">
        <v>1.38</v>
      </c>
      <c r="F73" s="65">
        <v>-1.1499999999999999</v>
      </c>
      <c r="G73" s="65">
        <v>0.09</v>
      </c>
      <c r="H73" s="65">
        <v>-3.0000000000000001E-3</v>
      </c>
      <c r="I73" s="65">
        <v>30</v>
      </c>
      <c r="J73" s="65">
        <v>8</v>
      </c>
      <c r="K73" s="65">
        <f t="shared" si="5"/>
        <v>31.048349392520048</v>
      </c>
      <c r="L73" s="57">
        <f t="shared" si="6"/>
        <v>0.19101065732831218</v>
      </c>
    </row>
    <row r="74" spans="1:12" ht="17" thickTop="1" thickBot="1" x14ac:dyDescent="0.25">
      <c r="A74" s="55">
        <f t="shared" ref="A74:A82" si="8">A73+1</f>
        <v>72</v>
      </c>
      <c r="B74" s="57">
        <f t="shared" si="4"/>
        <v>8.5422414866631264</v>
      </c>
      <c r="C74" s="65">
        <v>5.7</v>
      </c>
      <c r="D74" s="65">
        <v>-5.59</v>
      </c>
      <c r="E74" s="65">
        <v>1.38</v>
      </c>
      <c r="F74" s="65">
        <v>-1.1499999999999999</v>
      </c>
      <c r="G74" s="65">
        <v>0.09</v>
      </c>
      <c r="H74" s="65">
        <v>-3.0000000000000001E-3</v>
      </c>
      <c r="I74" s="65">
        <v>11</v>
      </c>
      <c r="J74" s="65">
        <v>8</v>
      </c>
      <c r="K74" s="65">
        <f t="shared" si="5"/>
        <v>13.601470508735444</v>
      </c>
      <c r="L74" s="57">
        <f t="shared" si="6"/>
        <v>0.93157184464206066</v>
      </c>
    </row>
    <row r="75" spans="1:12" ht="17" thickTop="1" thickBot="1" x14ac:dyDescent="0.25">
      <c r="A75" s="55">
        <f t="shared" si="8"/>
        <v>73</v>
      </c>
      <c r="B75" s="57">
        <f t="shared" si="4"/>
        <v>0.11092176676791984</v>
      </c>
      <c r="C75" s="65">
        <v>4.4000000000000004</v>
      </c>
      <c r="D75" s="65">
        <v>-5.59</v>
      </c>
      <c r="E75" s="65">
        <v>1.38</v>
      </c>
      <c r="F75" s="65">
        <v>-1.1499999999999999</v>
      </c>
      <c r="G75" s="65">
        <v>0.09</v>
      </c>
      <c r="H75" s="65">
        <v>-3.0000000000000001E-3</v>
      </c>
      <c r="I75" s="65">
        <v>14</v>
      </c>
      <c r="J75" s="65">
        <v>8</v>
      </c>
      <c r="K75" s="65">
        <f t="shared" si="5"/>
        <v>16.124515496597098</v>
      </c>
      <c r="L75" s="57">
        <f t="shared" si="6"/>
        <v>-0.9549832215730113</v>
      </c>
    </row>
    <row r="76" spans="1:12" ht="17" thickTop="1" thickBot="1" x14ac:dyDescent="0.25">
      <c r="A76" s="55">
        <f t="shared" si="8"/>
        <v>74</v>
      </c>
      <c r="B76" s="57">
        <f t="shared" si="4"/>
        <v>1.7569482504444976E-2</v>
      </c>
      <c r="C76" s="65">
        <v>4.3</v>
      </c>
      <c r="D76" s="65">
        <v>-5.59</v>
      </c>
      <c r="E76" s="65">
        <v>1.38</v>
      </c>
      <c r="F76" s="65">
        <v>-1.1499999999999999</v>
      </c>
      <c r="G76" s="65">
        <v>0.09</v>
      </c>
      <c r="H76" s="65">
        <v>-3.0000000000000001E-3</v>
      </c>
      <c r="I76" s="65">
        <v>49</v>
      </c>
      <c r="J76" s="65">
        <v>8</v>
      </c>
      <c r="K76" s="65">
        <f t="shared" si="5"/>
        <v>49.648766349225639</v>
      </c>
      <c r="L76" s="57">
        <f t="shared" si="6"/>
        <v>-1.7552410301252954</v>
      </c>
    </row>
    <row r="77" spans="1:12" ht="17" thickTop="1" thickBot="1" x14ac:dyDescent="0.25">
      <c r="A77" s="55">
        <f t="shared" si="8"/>
        <v>75</v>
      </c>
      <c r="B77" s="57">
        <f t="shared" si="4"/>
        <v>0.42362085540436711</v>
      </c>
      <c r="C77" s="65">
        <v>4.8</v>
      </c>
      <c r="D77" s="65">
        <v>-5.59</v>
      </c>
      <c r="E77" s="65">
        <v>1.38</v>
      </c>
      <c r="F77" s="65">
        <v>-1.1499999999999999</v>
      </c>
      <c r="G77" s="65">
        <v>0.09</v>
      </c>
      <c r="H77" s="65">
        <v>-3.0000000000000001E-3</v>
      </c>
      <c r="I77" s="65">
        <v>13</v>
      </c>
      <c r="J77" s="65">
        <v>8</v>
      </c>
      <c r="K77" s="65">
        <f t="shared" si="5"/>
        <v>15.264337522473747</v>
      </c>
      <c r="L77" s="57">
        <f t="shared" si="6"/>
        <v>-0.37302266715738214</v>
      </c>
    </row>
    <row r="78" spans="1:12" ht="17" thickTop="1" thickBot="1" x14ac:dyDescent="0.25">
      <c r="A78" s="55">
        <f t="shared" si="8"/>
        <v>76</v>
      </c>
      <c r="B78" s="57">
        <f t="shared" si="4"/>
        <v>7.270626660809397E-2</v>
      </c>
      <c r="C78" s="65">
        <v>4.2</v>
      </c>
      <c r="D78" s="65">
        <v>-5.59</v>
      </c>
      <c r="E78" s="65">
        <v>1.38</v>
      </c>
      <c r="F78" s="65">
        <v>-1.1499999999999999</v>
      </c>
      <c r="G78" s="65">
        <v>0.09</v>
      </c>
      <c r="H78" s="65">
        <v>-3.0000000000000001E-3</v>
      </c>
      <c r="I78" s="65">
        <v>11</v>
      </c>
      <c r="J78" s="65">
        <v>8</v>
      </c>
      <c r="K78" s="65">
        <f t="shared" si="5"/>
        <v>13.601470508735444</v>
      </c>
      <c r="L78" s="57">
        <f t="shared" si="6"/>
        <v>-1.1384281553579396</v>
      </c>
    </row>
    <row r="79" spans="1:12" ht="17" thickTop="1" thickBot="1" x14ac:dyDescent="0.25">
      <c r="A79" s="55">
        <f t="shared" si="8"/>
        <v>77</v>
      </c>
      <c r="B79" s="57">
        <f t="shared" si="4"/>
        <v>0.26949927561190001</v>
      </c>
      <c r="C79" s="65">
        <v>5</v>
      </c>
      <c r="D79" s="65">
        <v>-5.59</v>
      </c>
      <c r="E79" s="65">
        <v>1.38</v>
      </c>
      <c r="F79" s="65">
        <v>-1.1499999999999999</v>
      </c>
      <c r="G79" s="65">
        <v>0.09</v>
      </c>
      <c r="H79" s="65">
        <v>-3.0000000000000001E-3</v>
      </c>
      <c r="I79" s="65">
        <v>34</v>
      </c>
      <c r="J79" s="65">
        <v>8</v>
      </c>
      <c r="K79" s="65">
        <f t="shared" si="5"/>
        <v>34.928498393145958</v>
      </c>
      <c r="L79" s="57">
        <f t="shared" si="6"/>
        <v>-0.56944239781741823</v>
      </c>
    </row>
    <row r="80" spans="1:12" ht="17" thickTop="1" thickBot="1" x14ac:dyDescent="0.25">
      <c r="A80" s="55">
        <f t="shared" si="8"/>
        <v>78</v>
      </c>
      <c r="B80" s="57">
        <f t="shared" si="4"/>
        <v>0.9385062091381553</v>
      </c>
      <c r="C80" s="65">
        <v>5.3</v>
      </c>
      <c r="D80" s="65">
        <v>-5.59</v>
      </c>
      <c r="E80" s="65">
        <v>1.38</v>
      </c>
      <c r="F80" s="65">
        <v>-1.1499999999999999</v>
      </c>
      <c r="G80" s="65">
        <v>0.09</v>
      </c>
      <c r="H80" s="65">
        <v>-3.0000000000000001E-3</v>
      </c>
      <c r="I80" s="65">
        <v>27</v>
      </c>
      <c r="J80" s="65">
        <v>8</v>
      </c>
      <c r="K80" s="65">
        <f t="shared" si="5"/>
        <v>28.160255680657446</v>
      </c>
      <c r="L80" s="57">
        <f t="shared" si="6"/>
        <v>-2.7562849749595067E-2</v>
      </c>
    </row>
    <row r="81" spans="1:12" ht="17" thickTop="1" thickBot="1" x14ac:dyDescent="0.25">
      <c r="A81" s="55">
        <f t="shared" si="8"/>
        <v>79</v>
      </c>
      <c r="B81" s="57">
        <f t="shared" si="4"/>
        <v>4.0155424640152146</v>
      </c>
      <c r="C81" s="65">
        <v>6</v>
      </c>
      <c r="D81" s="65">
        <v>-5.59</v>
      </c>
      <c r="E81" s="65">
        <v>1.38</v>
      </c>
      <c r="F81" s="65">
        <v>-1.1499999999999999</v>
      </c>
      <c r="G81" s="65">
        <v>0.09</v>
      </c>
      <c r="H81" s="65">
        <v>-3.0000000000000001E-3</v>
      </c>
      <c r="I81" s="65">
        <v>48</v>
      </c>
      <c r="J81" s="65">
        <v>8</v>
      </c>
      <c r="K81" s="65">
        <f t="shared" si="5"/>
        <v>48.662100242385755</v>
      </c>
      <c r="L81" s="57">
        <f t="shared" si="6"/>
        <v>0.60374422289358531</v>
      </c>
    </row>
    <row r="82" spans="1:12" ht="17" thickTop="1" thickBot="1" x14ac:dyDescent="0.25">
      <c r="A82" s="55">
        <f t="shared" si="8"/>
        <v>80</v>
      </c>
      <c r="B82" s="57">
        <f t="shared" si="4"/>
        <v>1.8919913364945635</v>
      </c>
      <c r="C82" s="65">
        <v>5.8</v>
      </c>
      <c r="D82" s="65">
        <v>-5.59</v>
      </c>
      <c r="E82" s="65">
        <v>1.38</v>
      </c>
      <c r="F82" s="65">
        <v>-1.1499999999999999</v>
      </c>
      <c r="G82" s="65">
        <v>0.09</v>
      </c>
      <c r="H82" s="65">
        <v>-3.0000000000000001E-3</v>
      </c>
      <c r="I82" s="65">
        <v>52</v>
      </c>
      <c r="J82" s="65">
        <v>8</v>
      </c>
      <c r="K82" s="65">
        <f t="shared" si="5"/>
        <v>52.611785751863621</v>
      </c>
      <c r="L82" s="57">
        <f t="shared" si="6"/>
        <v>0.27691914341819501</v>
      </c>
    </row>
    <row r="83" spans="1:12" ht="17" thickTop="1" thickBot="1" x14ac:dyDescent="0.25">
      <c r="A83" s="55">
        <f>A82+1</f>
        <v>81</v>
      </c>
      <c r="B83" s="57">
        <f t="shared" si="4"/>
        <v>0.14274391444690609</v>
      </c>
      <c r="C83" s="65">
        <v>4.8</v>
      </c>
      <c r="D83" s="65">
        <v>-5.59</v>
      </c>
      <c r="E83" s="65">
        <v>1.38</v>
      </c>
      <c r="F83" s="65">
        <v>-1.1499999999999999</v>
      </c>
      <c r="G83" s="65">
        <v>0.09</v>
      </c>
      <c r="H83" s="65">
        <v>-3.0000000000000001E-3</v>
      </c>
      <c r="I83" s="65">
        <v>34</v>
      </c>
      <c r="J83" s="65">
        <v>8</v>
      </c>
      <c r="K83" s="65">
        <f t="shared" si="5"/>
        <v>34.928498393145958</v>
      </c>
      <c r="L83" s="57">
        <f t="shared" si="6"/>
        <v>-0.84544239781741803</v>
      </c>
    </row>
    <row r="84" spans="1:12" ht="17" thickTop="1" thickBot="1" x14ac:dyDescent="0.25">
      <c r="A84" s="55">
        <f t="shared" ref="A84:A92" si="9">A83+1</f>
        <v>82</v>
      </c>
      <c r="B84" s="57">
        <f t="shared" si="4"/>
        <v>5.1001223431520221E-2</v>
      </c>
      <c r="C84" s="65">
        <v>4.5</v>
      </c>
      <c r="D84" s="65">
        <v>-5.59</v>
      </c>
      <c r="E84" s="65">
        <v>1.38</v>
      </c>
      <c r="F84" s="65">
        <v>-1.1499999999999999</v>
      </c>
      <c r="G84" s="65">
        <v>0.09</v>
      </c>
      <c r="H84" s="65">
        <v>-3.0000000000000001E-3</v>
      </c>
      <c r="I84" s="65">
        <v>36</v>
      </c>
      <c r="J84" s="65">
        <v>8</v>
      </c>
      <c r="K84" s="65">
        <f t="shared" si="5"/>
        <v>36.878177829171548</v>
      </c>
      <c r="L84" s="57">
        <f t="shared" si="6"/>
        <v>-1.2924194058003904</v>
      </c>
    </row>
    <row r="85" spans="1:12" ht="17" thickTop="1" thickBot="1" x14ac:dyDescent="0.25">
      <c r="A85" s="55">
        <f t="shared" si="9"/>
        <v>83</v>
      </c>
      <c r="B85" s="57">
        <f t="shared" si="4"/>
        <v>2.8508694680233369</v>
      </c>
      <c r="C85" s="65">
        <v>5.4</v>
      </c>
      <c r="D85" s="65">
        <v>-5.59</v>
      </c>
      <c r="E85" s="65">
        <v>1.38</v>
      </c>
      <c r="F85" s="65">
        <v>-1.1499999999999999</v>
      </c>
      <c r="G85" s="65">
        <v>0.09</v>
      </c>
      <c r="H85" s="65">
        <v>-3.0000000000000001E-3</v>
      </c>
      <c r="I85" s="65">
        <v>13</v>
      </c>
      <c r="J85" s="65">
        <v>8</v>
      </c>
      <c r="K85" s="65">
        <f t="shared" si="5"/>
        <v>15.264337522473747</v>
      </c>
      <c r="L85" s="57">
        <f t="shared" si="6"/>
        <v>0.45497733284261815</v>
      </c>
    </row>
    <row r="86" spans="1:12" ht="17" thickTop="1" thickBot="1" x14ac:dyDescent="0.25">
      <c r="A86" s="55">
        <f t="shared" si="9"/>
        <v>84</v>
      </c>
      <c r="B86" s="57">
        <f t="shared" si="4"/>
        <v>18.399194176948523</v>
      </c>
      <c r="C86" s="65">
        <v>5.8</v>
      </c>
      <c r="D86" s="65">
        <v>-5.59</v>
      </c>
      <c r="E86" s="65">
        <v>1.38</v>
      </c>
      <c r="F86" s="65">
        <v>-1.1499999999999999</v>
      </c>
      <c r="G86" s="65">
        <v>0.09</v>
      </c>
      <c r="H86" s="65">
        <v>-3.0000000000000001E-3</v>
      </c>
      <c r="I86" s="65">
        <v>5</v>
      </c>
      <c r="J86" s="65">
        <v>8</v>
      </c>
      <c r="K86" s="65">
        <f t="shared" si="5"/>
        <v>9.4339811320566032</v>
      </c>
      <c r="L86" s="57">
        <f t="shared" si="6"/>
        <v>1.2647988027830053</v>
      </c>
    </row>
    <row r="87" spans="1:12" ht="17" thickTop="1" thickBot="1" x14ac:dyDescent="0.25">
      <c r="A87" s="55">
        <f t="shared" si="9"/>
        <v>85</v>
      </c>
      <c r="B87" s="57">
        <f t="shared" si="4"/>
        <v>6.9386905427797965</v>
      </c>
      <c r="C87" s="65">
        <v>5.9</v>
      </c>
      <c r="D87" s="65">
        <v>-5.59</v>
      </c>
      <c r="E87" s="65">
        <v>1.38</v>
      </c>
      <c r="F87" s="65">
        <v>-1.1499999999999999</v>
      </c>
      <c r="G87" s="65">
        <v>0.09</v>
      </c>
      <c r="H87" s="65">
        <v>-3.0000000000000001E-3</v>
      </c>
      <c r="I87" s="65">
        <v>25</v>
      </c>
      <c r="J87" s="65">
        <v>8</v>
      </c>
      <c r="K87" s="65">
        <f t="shared" si="5"/>
        <v>26.248809496813376</v>
      </c>
      <c r="L87" s="57">
        <f t="shared" si="6"/>
        <v>0.84127751891267477</v>
      </c>
    </row>
    <row r="88" spans="1:12" ht="17" thickTop="1" thickBot="1" x14ac:dyDescent="0.25">
      <c r="A88" s="55">
        <f t="shared" si="9"/>
        <v>86</v>
      </c>
      <c r="B88" s="57">
        <f t="shared" si="4"/>
        <v>9.4845510497606629</v>
      </c>
      <c r="C88" s="65">
        <v>5.8</v>
      </c>
      <c r="D88" s="65">
        <v>-5.59</v>
      </c>
      <c r="E88" s="65">
        <v>1.38</v>
      </c>
      <c r="F88" s="65">
        <v>-1.1499999999999999</v>
      </c>
      <c r="G88" s="65">
        <v>0.09</v>
      </c>
      <c r="H88" s="65">
        <v>-3.0000000000000001E-3</v>
      </c>
      <c r="I88" s="65">
        <v>14</v>
      </c>
      <c r="J88" s="65">
        <v>8</v>
      </c>
      <c r="K88" s="65">
        <f t="shared" si="5"/>
        <v>16.124515496597098</v>
      </c>
      <c r="L88" s="57">
        <f t="shared" si="6"/>
        <v>0.9770167784269882</v>
      </c>
    </row>
    <row r="89" spans="1:12" ht="17" thickTop="1" thickBot="1" x14ac:dyDescent="0.25">
      <c r="A89" s="55">
        <f t="shared" si="9"/>
        <v>87</v>
      </c>
      <c r="B89" s="57">
        <f t="shared" si="4"/>
        <v>0.81825834236005612</v>
      </c>
      <c r="C89" s="65">
        <v>4.8</v>
      </c>
      <c r="D89" s="65">
        <v>-5.59</v>
      </c>
      <c r="E89" s="65">
        <v>1.38</v>
      </c>
      <c r="F89" s="65">
        <v>-1.1499999999999999</v>
      </c>
      <c r="G89" s="65">
        <v>0.09</v>
      </c>
      <c r="H89" s="65">
        <v>-3.0000000000000001E-3</v>
      </c>
      <c r="I89" s="65">
        <v>4</v>
      </c>
      <c r="J89" s="65">
        <v>8</v>
      </c>
      <c r="K89" s="65">
        <f t="shared" si="5"/>
        <v>8.9442719099991592</v>
      </c>
      <c r="L89" s="57">
        <f t="shared" si="6"/>
        <v>-8.7109558250365107E-2</v>
      </c>
    </row>
    <row r="90" spans="1:12" ht="17" thickTop="1" thickBot="1" x14ac:dyDescent="0.25">
      <c r="A90" s="55">
        <f t="shared" si="9"/>
        <v>88</v>
      </c>
      <c r="B90" s="57">
        <f t="shared" si="4"/>
        <v>3.8933962923957548</v>
      </c>
      <c r="C90" s="65">
        <v>5.6</v>
      </c>
      <c r="D90" s="65">
        <v>-5.59</v>
      </c>
      <c r="E90" s="65">
        <v>1.38</v>
      </c>
      <c r="F90" s="65">
        <v>-1.1499999999999999</v>
      </c>
      <c r="G90" s="65">
        <v>0.09</v>
      </c>
      <c r="H90" s="65">
        <v>-3.0000000000000001E-3</v>
      </c>
      <c r="I90" s="65">
        <v>18</v>
      </c>
      <c r="J90" s="65">
        <v>8</v>
      </c>
      <c r="K90" s="65">
        <f t="shared" si="5"/>
        <v>19.697715603592208</v>
      </c>
      <c r="L90" s="57">
        <f t="shared" si="6"/>
        <v>0.59032861097255329</v>
      </c>
    </row>
    <row r="91" spans="1:12" ht="17" thickTop="1" thickBot="1" x14ac:dyDescent="0.25">
      <c r="A91" s="55">
        <f t="shared" si="9"/>
        <v>89</v>
      </c>
      <c r="B91" s="57">
        <f t="shared" si="4"/>
        <v>0.43897397895273382</v>
      </c>
      <c r="C91" s="65">
        <v>5</v>
      </c>
      <c r="D91" s="65">
        <v>-5.59</v>
      </c>
      <c r="E91" s="65">
        <v>1.38</v>
      </c>
      <c r="F91" s="65">
        <v>-1.1499999999999999</v>
      </c>
      <c r="G91" s="65">
        <v>0.09</v>
      </c>
      <c r="H91" s="65">
        <v>-3.0000000000000001E-3</v>
      </c>
      <c r="I91" s="65">
        <v>23</v>
      </c>
      <c r="J91" s="65">
        <v>8</v>
      </c>
      <c r="K91" s="65">
        <f t="shared" si="5"/>
        <v>24.351591323771842</v>
      </c>
      <c r="L91" s="57">
        <f t="shared" si="6"/>
        <v>-0.35756122265576684</v>
      </c>
    </row>
    <row r="92" spans="1:12" ht="17" thickTop="1" thickBot="1" x14ac:dyDescent="0.25">
      <c r="A92" s="55">
        <f t="shared" si="9"/>
        <v>90</v>
      </c>
      <c r="B92" s="57">
        <f t="shared" si="4"/>
        <v>0.49709243084581994</v>
      </c>
      <c r="C92" s="65">
        <v>5.0999999999999996</v>
      </c>
      <c r="D92" s="65">
        <v>-5.59</v>
      </c>
      <c r="E92" s="65">
        <v>1.38</v>
      </c>
      <c r="F92" s="65">
        <v>-1.1499999999999999</v>
      </c>
      <c r="G92" s="65">
        <v>0.09</v>
      </c>
      <c r="H92" s="65">
        <v>-3.0000000000000001E-3</v>
      </c>
      <c r="I92" s="65">
        <v>27</v>
      </c>
      <c r="J92" s="65">
        <v>8</v>
      </c>
      <c r="K92" s="65">
        <f t="shared" si="5"/>
        <v>28.160255680657446</v>
      </c>
      <c r="L92" s="57">
        <f t="shared" si="6"/>
        <v>-0.30356284974959485</v>
      </c>
    </row>
    <row r="93" spans="1:12" ht="17" thickTop="1" thickBot="1" x14ac:dyDescent="0.25">
      <c r="A93" s="55">
        <f>A92+1</f>
        <v>91</v>
      </c>
      <c r="B93" s="57">
        <f t="shared" si="4"/>
        <v>0.3974454403143175</v>
      </c>
      <c r="C93" s="65">
        <v>5</v>
      </c>
      <c r="D93" s="65">
        <v>-5.59</v>
      </c>
      <c r="E93" s="65">
        <v>1.38</v>
      </c>
      <c r="F93" s="65">
        <v>-1.1499999999999999</v>
      </c>
      <c r="G93" s="65">
        <v>0.09</v>
      </c>
      <c r="H93" s="65">
        <v>-3.0000000000000001E-3</v>
      </c>
      <c r="I93" s="65">
        <v>25</v>
      </c>
      <c r="J93" s="65">
        <v>8</v>
      </c>
      <c r="K93" s="65">
        <f t="shared" si="5"/>
        <v>26.248809496813376</v>
      </c>
      <c r="L93" s="57">
        <f t="shared" si="6"/>
        <v>-0.40072248108732522</v>
      </c>
    </row>
    <row r="94" spans="1:12" ht="17" thickTop="1" thickBot="1" x14ac:dyDescent="0.25">
      <c r="A94" s="55">
        <f t="shared" ref="A94:A132" si="10">A93+1</f>
        <v>92</v>
      </c>
      <c r="B94" s="57">
        <f t="shared" si="4"/>
        <v>0.42104509364542891</v>
      </c>
      <c r="C94" s="65">
        <v>4.9000000000000004</v>
      </c>
      <c r="D94" s="65">
        <v>-5.59</v>
      </c>
      <c r="E94" s="65">
        <v>1.38</v>
      </c>
      <c r="F94" s="65">
        <v>-1.1499999999999999</v>
      </c>
      <c r="G94" s="65">
        <v>0.09</v>
      </c>
      <c r="H94" s="65">
        <v>-3.0000000000000001E-3</v>
      </c>
      <c r="I94" s="65">
        <v>18</v>
      </c>
      <c r="J94" s="65">
        <v>8</v>
      </c>
      <c r="K94" s="65">
        <f t="shared" si="5"/>
        <v>19.697715603592208</v>
      </c>
      <c r="L94" s="57">
        <f t="shared" si="6"/>
        <v>-0.37567138902744601</v>
      </c>
    </row>
    <row r="95" spans="1:12" ht="17" thickTop="1" thickBot="1" x14ac:dyDescent="0.25">
      <c r="A95" s="55">
        <f t="shared" si="10"/>
        <v>93</v>
      </c>
      <c r="B95" s="57">
        <f t="shared" si="4"/>
        <v>2.9106081455410979E-2</v>
      </c>
      <c r="C95" s="65">
        <v>4</v>
      </c>
      <c r="D95" s="65">
        <v>-5.59</v>
      </c>
      <c r="E95" s="65">
        <v>1.38</v>
      </c>
      <c r="F95" s="65">
        <v>-1.1499999999999999</v>
      </c>
      <c r="G95" s="65">
        <v>0.09</v>
      </c>
      <c r="H95" s="65">
        <v>-3.0000000000000001E-3</v>
      </c>
      <c r="I95" s="65">
        <v>15</v>
      </c>
      <c r="J95" s="65">
        <v>8</v>
      </c>
      <c r="K95" s="65">
        <f t="shared" si="5"/>
        <v>17</v>
      </c>
      <c r="L95" s="57">
        <f t="shared" si="6"/>
        <v>-1.5360162595850151</v>
      </c>
    </row>
    <row r="96" spans="1:12" ht="17" thickTop="1" thickBot="1" x14ac:dyDescent="0.25">
      <c r="A96" s="55">
        <f t="shared" si="10"/>
        <v>94</v>
      </c>
      <c r="B96" s="57">
        <f t="shared" si="4"/>
        <v>0.23250846947092921</v>
      </c>
      <c r="C96" s="65">
        <v>4.8</v>
      </c>
      <c r="D96" s="65">
        <v>-5.59</v>
      </c>
      <c r="E96" s="65">
        <v>1.38</v>
      </c>
      <c r="F96" s="65">
        <v>-1.1499999999999999</v>
      </c>
      <c r="G96" s="65">
        <v>0.09</v>
      </c>
      <c r="H96" s="65">
        <v>-3.0000000000000001E-3</v>
      </c>
      <c r="I96" s="65">
        <v>23</v>
      </c>
      <c r="J96" s="65">
        <v>8</v>
      </c>
      <c r="K96" s="65">
        <f t="shared" si="5"/>
        <v>24.351591323771842</v>
      </c>
      <c r="L96" s="57">
        <f t="shared" si="6"/>
        <v>-0.63356122265576664</v>
      </c>
    </row>
    <row r="97" spans="1:12" ht="17" thickTop="1" thickBot="1" x14ac:dyDescent="0.25">
      <c r="A97" s="55">
        <f t="shared" si="10"/>
        <v>95</v>
      </c>
      <c r="B97" s="57">
        <f t="shared" si="4"/>
        <v>5.2612460776059669</v>
      </c>
      <c r="C97" s="65">
        <v>5.5</v>
      </c>
      <c r="D97" s="65">
        <v>-5.59</v>
      </c>
      <c r="E97" s="65">
        <v>1.38</v>
      </c>
      <c r="F97" s="65">
        <v>-1.1499999999999999</v>
      </c>
      <c r="G97" s="65">
        <v>0.09</v>
      </c>
      <c r="H97" s="65">
        <v>-3.0000000000000001E-3</v>
      </c>
      <c r="I97" s="65">
        <v>9</v>
      </c>
      <c r="J97" s="65">
        <v>8</v>
      </c>
      <c r="K97" s="65">
        <f t="shared" si="5"/>
        <v>12.041594578792296</v>
      </c>
      <c r="L97" s="57">
        <f t="shared" si="6"/>
        <v>0.72108861497851262</v>
      </c>
    </row>
    <row r="98" spans="1:12" ht="17" thickTop="1" thickBot="1" x14ac:dyDescent="0.25">
      <c r="A98" s="55">
        <f t="shared" si="10"/>
        <v>96</v>
      </c>
      <c r="B98" s="57">
        <f t="shared" si="4"/>
        <v>0.14588142602753462</v>
      </c>
      <c r="C98" s="65">
        <v>4.3</v>
      </c>
      <c r="D98" s="65">
        <v>-5.59</v>
      </c>
      <c r="E98" s="65">
        <v>1.38</v>
      </c>
      <c r="F98" s="65">
        <v>-1.1499999999999999</v>
      </c>
      <c r="G98" s="65">
        <v>0.09</v>
      </c>
      <c r="H98" s="65">
        <v>-3.0000000000000001E-3</v>
      </c>
      <c r="I98" s="65">
        <v>6</v>
      </c>
      <c r="J98" s="65">
        <v>8</v>
      </c>
      <c r="K98" s="65">
        <f t="shared" si="5"/>
        <v>10</v>
      </c>
      <c r="L98" s="57">
        <f t="shared" si="6"/>
        <v>-0.83600000000000052</v>
      </c>
    </row>
    <row r="99" spans="1:12" ht="17" thickTop="1" thickBot="1" x14ac:dyDescent="0.25">
      <c r="A99" s="55">
        <f t="shared" si="10"/>
        <v>97</v>
      </c>
      <c r="B99" s="57">
        <f t="shared" si="4"/>
        <v>5.5735279517395014E-2</v>
      </c>
      <c r="C99" s="65">
        <v>4.3</v>
      </c>
      <c r="D99" s="65">
        <v>-5.59</v>
      </c>
      <c r="E99" s="65">
        <v>1.38</v>
      </c>
      <c r="F99" s="65">
        <v>-1.1499999999999999</v>
      </c>
      <c r="G99" s="65">
        <v>0.09</v>
      </c>
      <c r="H99" s="65">
        <v>-3.0000000000000001E-3</v>
      </c>
      <c r="I99" s="65">
        <v>20</v>
      </c>
      <c r="J99" s="65">
        <v>8</v>
      </c>
      <c r="K99" s="65">
        <f t="shared" si="5"/>
        <v>21.540659228538015</v>
      </c>
      <c r="L99" s="57">
        <f t="shared" si="6"/>
        <v>-1.2538698165046709</v>
      </c>
    </row>
    <row r="100" spans="1:12" ht="17" thickTop="1" thickBot="1" x14ac:dyDescent="0.25">
      <c r="A100" s="55">
        <f t="shared" si="10"/>
        <v>98</v>
      </c>
      <c r="B100" s="57">
        <f t="shared" si="4"/>
        <v>1.1794442384677946</v>
      </c>
      <c r="C100" s="65">
        <v>5.4</v>
      </c>
      <c r="D100" s="65">
        <v>-5.59</v>
      </c>
      <c r="E100" s="65">
        <v>1.38</v>
      </c>
      <c r="F100" s="65">
        <v>-1.1499999999999999</v>
      </c>
      <c r="G100" s="65">
        <v>0.09</v>
      </c>
      <c r="H100" s="65">
        <v>-3.0000000000000001E-3</v>
      </c>
      <c r="I100" s="65">
        <v>29</v>
      </c>
      <c r="J100" s="65">
        <v>8</v>
      </c>
      <c r="K100" s="65">
        <f t="shared" si="5"/>
        <v>30.083217912982647</v>
      </c>
      <c r="L100" s="57">
        <f t="shared" si="6"/>
        <v>7.1677413218060371E-2</v>
      </c>
    </row>
    <row r="101" spans="1:12" ht="17" thickTop="1" thickBot="1" x14ac:dyDescent="0.25">
      <c r="A101" s="55">
        <f t="shared" si="10"/>
        <v>99</v>
      </c>
      <c r="B101" s="57">
        <f t="shared" si="4"/>
        <v>3.1280776043289799E-2</v>
      </c>
      <c r="C101" s="65">
        <v>4.2</v>
      </c>
      <c r="D101" s="65">
        <v>-5.59</v>
      </c>
      <c r="E101" s="65">
        <v>1.38</v>
      </c>
      <c r="F101" s="65">
        <v>-1.1499999999999999</v>
      </c>
      <c r="G101" s="65">
        <v>0.09</v>
      </c>
      <c r="H101" s="65">
        <v>-3.0000000000000001E-3</v>
      </c>
      <c r="I101" s="65">
        <v>25</v>
      </c>
      <c r="J101" s="65">
        <v>8</v>
      </c>
      <c r="K101" s="65">
        <f t="shared" si="5"/>
        <v>26.248809496813376</v>
      </c>
      <c r="L101" s="57">
        <f t="shared" si="6"/>
        <v>-1.5047224810873254</v>
      </c>
    </row>
    <row r="102" spans="1:12" ht="17" thickTop="1" thickBot="1" x14ac:dyDescent="0.25">
      <c r="A102" s="55">
        <f t="shared" si="10"/>
        <v>100</v>
      </c>
      <c r="B102" s="57">
        <f t="shared" si="4"/>
        <v>3.1248543588188425E-2</v>
      </c>
      <c r="C102" s="65">
        <v>4.0999999999999996</v>
      </c>
      <c r="D102" s="65">
        <v>-5.59</v>
      </c>
      <c r="E102" s="65">
        <v>1.38</v>
      </c>
      <c r="F102" s="65">
        <v>-1.1499999999999999</v>
      </c>
      <c r="G102" s="65">
        <v>0.09</v>
      </c>
      <c r="H102" s="65">
        <v>-3.0000000000000001E-3</v>
      </c>
      <c r="I102" s="65">
        <v>19</v>
      </c>
      <c r="J102" s="65">
        <v>8</v>
      </c>
      <c r="K102" s="65">
        <f t="shared" si="5"/>
        <v>20.615528128088304</v>
      </c>
      <c r="L102" s="57">
        <f t="shared" si="6"/>
        <v>-1.5051702191631942</v>
      </c>
    </row>
    <row r="103" spans="1:12" ht="17" thickTop="1" thickBot="1" x14ac:dyDescent="0.25">
      <c r="A103" s="55">
        <f t="shared" si="10"/>
        <v>101</v>
      </c>
      <c r="B103" s="57">
        <f t="shared" si="4"/>
        <v>0.92378699638632711</v>
      </c>
      <c r="C103" s="65">
        <v>5</v>
      </c>
      <c r="D103" s="65">
        <v>-5.59</v>
      </c>
      <c r="E103" s="65">
        <v>1.38</v>
      </c>
      <c r="F103" s="65">
        <v>-1.1499999999999999</v>
      </c>
      <c r="G103" s="65">
        <v>0.09</v>
      </c>
      <c r="H103" s="65">
        <v>-3.0000000000000001E-3</v>
      </c>
      <c r="I103" s="65">
        <v>11</v>
      </c>
      <c r="J103" s="65">
        <v>8</v>
      </c>
      <c r="K103" s="65">
        <f t="shared" si="5"/>
        <v>13.601470508735444</v>
      </c>
      <c r="L103" s="57">
        <f t="shared" si="6"/>
        <v>-3.4428155357939576E-2</v>
      </c>
    </row>
    <row r="104" spans="1:12" ht="17" thickTop="1" thickBot="1" x14ac:dyDescent="0.25">
      <c r="A104" s="55">
        <f t="shared" si="10"/>
        <v>102</v>
      </c>
      <c r="B104" s="57">
        <f t="shared" si="4"/>
        <v>0.20397671215365151</v>
      </c>
      <c r="C104" s="65">
        <v>4.9000000000000004</v>
      </c>
      <c r="D104" s="65">
        <v>-5.59</v>
      </c>
      <c r="E104" s="65">
        <v>1.38</v>
      </c>
      <c r="F104" s="65">
        <v>-1.1499999999999999</v>
      </c>
      <c r="G104" s="65">
        <v>0.09</v>
      </c>
      <c r="H104" s="65">
        <v>-3.0000000000000001E-3</v>
      </c>
      <c r="I104" s="65">
        <v>33</v>
      </c>
      <c r="J104" s="65">
        <v>8</v>
      </c>
      <c r="K104" s="65">
        <f t="shared" si="5"/>
        <v>33.955853692699293</v>
      </c>
      <c r="L104" s="57">
        <f t="shared" si="6"/>
        <v>-0.69041941277255003</v>
      </c>
    </row>
    <row r="105" spans="1:12" ht="17" thickTop="1" thickBot="1" x14ac:dyDescent="0.25">
      <c r="A105" s="55">
        <f t="shared" si="10"/>
        <v>103</v>
      </c>
      <c r="B105" s="57">
        <f t="shared" si="4"/>
        <v>0.13362051183957863</v>
      </c>
      <c r="C105" s="65">
        <v>4.5</v>
      </c>
      <c r="D105" s="65">
        <v>-5.59</v>
      </c>
      <c r="E105" s="65">
        <v>1.38</v>
      </c>
      <c r="F105" s="65">
        <v>-1.1499999999999999</v>
      </c>
      <c r="G105" s="65">
        <v>0.09</v>
      </c>
      <c r="H105" s="65">
        <v>-3.0000000000000001E-3</v>
      </c>
      <c r="I105" s="65">
        <v>16</v>
      </c>
      <c r="J105" s="65">
        <v>8</v>
      </c>
      <c r="K105" s="65">
        <f t="shared" si="5"/>
        <v>17.888543819998318</v>
      </c>
      <c r="L105" s="57">
        <f t="shared" si="6"/>
        <v>-0.87412686899394154</v>
      </c>
    </row>
    <row r="106" spans="1:12" ht="17" thickTop="1" thickBot="1" x14ac:dyDescent="0.25">
      <c r="A106" s="55">
        <f t="shared" si="10"/>
        <v>104</v>
      </c>
      <c r="B106" s="57">
        <f t="shared" si="4"/>
        <v>0.15962048092725431</v>
      </c>
      <c r="C106" s="65">
        <v>4.4000000000000004</v>
      </c>
      <c r="D106" s="65">
        <v>-5.59</v>
      </c>
      <c r="E106" s="65">
        <v>1.38</v>
      </c>
      <c r="F106" s="65">
        <v>-1.1499999999999999</v>
      </c>
      <c r="G106" s="65">
        <v>0.09</v>
      </c>
      <c r="H106" s="65">
        <v>-3.0000000000000001E-3</v>
      </c>
      <c r="I106" s="65">
        <v>9</v>
      </c>
      <c r="J106" s="65">
        <v>8</v>
      </c>
      <c r="K106" s="65">
        <f t="shared" si="5"/>
        <v>12.041594578792296</v>
      </c>
      <c r="L106" s="57">
        <f t="shared" si="6"/>
        <v>-0.79691138502148717</v>
      </c>
    </row>
    <row r="107" spans="1:12" ht="17" thickTop="1" thickBot="1" x14ac:dyDescent="0.25">
      <c r="A107" s="55">
        <f t="shared" si="10"/>
        <v>105</v>
      </c>
      <c r="B107" s="57">
        <f t="shared" si="4"/>
        <v>0.55821153009722679</v>
      </c>
      <c r="C107" s="65">
        <v>4.7</v>
      </c>
      <c r="D107" s="65">
        <v>-5.59</v>
      </c>
      <c r="E107" s="65">
        <v>1.38</v>
      </c>
      <c r="F107" s="65">
        <v>-1.1499999999999999</v>
      </c>
      <c r="G107" s="65">
        <v>0.09</v>
      </c>
      <c r="H107" s="65">
        <v>-3.0000000000000001E-3</v>
      </c>
      <c r="I107" s="65">
        <v>5</v>
      </c>
      <c r="J107" s="65">
        <v>8</v>
      </c>
      <c r="K107" s="65">
        <f t="shared" si="5"/>
        <v>9.4339811320566032</v>
      </c>
      <c r="L107" s="57">
        <f t="shared" si="6"/>
        <v>-0.25320119721699458</v>
      </c>
    </row>
    <row r="108" spans="1:12" ht="17" thickTop="1" thickBot="1" x14ac:dyDescent="0.25">
      <c r="A108" s="55">
        <f t="shared" si="10"/>
        <v>106</v>
      </c>
      <c r="B108" s="57">
        <f t="shared" si="4"/>
        <v>0.35122826434248167</v>
      </c>
      <c r="C108" s="65">
        <v>4.5999999999999996</v>
      </c>
      <c r="D108" s="65">
        <v>-5.59</v>
      </c>
      <c r="E108" s="65">
        <v>1.38</v>
      </c>
      <c r="F108" s="65">
        <v>-1.1499999999999999</v>
      </c>
      <c r="G108" s="65">
        <v>0.09</v>
      </c>
      <c r="H108" s="65">
        <v>-3.0000000000000001E-3</v>
      </c>
      <c r="I108" s="65">
        <v>7</v>
      </c>
      <c r="J108" s="65">
        <v>8</v>
      </c>
      <c r="K108" s="65">
        <f t="shared" si="5"/>
        <v>10.63014581273465</v>
      </c>
      <c r="L108" s="57">
        <f t="shared" si="6"/>
        <v>-0.45441054244117118</v>
      </c>
    </row>
    <row r="109" spans="1:12" ht="17" thickTop="1" thickBot="1" x14ac:dyDescent="0.25">
      <c r="A109" s="55">
        <f t="shared" si="10"/>
        <v>107</v>
      </c>
      <c r="B109" s="57">
        <f t="shared" si="4"/>
        <v>0.66311592463671265</v>
      </c>
      <c r="C109" s="65">
        <v>4.8</v>
      </c>
      <c r="D109" s="65">
        <v>-5.59</v>
      </c>
      <c r="E109" s="65">
        <v>1.38</v>
      </c>
      <c r="F109" s="65">
        <v>-1.1499999999999999</v>
      </c>
      <c r="G109" s="65">
        <v>0.09</v>
      </c>
      <c r="H109" s="65">
        <v>-3.0000000000000001E-3</v>
      </c>
      <c r="I109" s="65">
        <v>7</v>
      </c>
      <c r="J109" s="65">
        <v>8</v>
      </c>
      <c r="K109" s="65">
        <f t="shared" si="5"/>
        <v>10.63014581273465</v>
      </c>
      <c r="L109" s="57">
        <f t="shared" si="6"/>
        <v>-0.17841054244117049</v>
      </c>
    </row>
    <row r="110" spans="1:12" ht="17" thickTop="1" thickBot="1" x14ac:dyDescent="0.25">
      <c r="A110" s="55">
        <f t="shared" si="10"/>
        <v>108</v>
      </c>
      <c r="B110" s="57">
        <f t="shared" si="4"/>
        <v>0.35496933946596415</v>
      </c>
      <c r="C110" s="65">
        <v>4.9000000000000004</v>
      </c>
      <c r="D110" s="65">
        <v>-5.59</v>
      </c>
      <c r="E110" s="65">
        <v>1.38</v>
      </c>
      <c r="F110" s="65">
        <v>-1.1499999999999999</v>
      </c>
      <c r="G110" s="65">
        <v>0.09</v>
      </c>
      <c r="H110" s="65">
        <v>-3.0000000000000001E-3</v>
      </c>
      <c r="I110" s="65">
        <v>21</v>
      </c>
      <c r="J110" s="65">
        <v>8</v>
      </c>
      <c r="K110" s="65">
        <f t="shared" si="5"/>
        <v>22.472205054244231</v>
      </c>
      <c r="L110" s="57">
        <f t="shared" si="6"/>
        <v>-0.44980915758096307</v>
      </c>
    </row>
    <row r="111" spans="1:12" ht="17" thickTop="1" thickBot="1" x14ac:dyDescent="0.25">
      <c r="A111" s="55">
        <f t="shared" si="10"/>
        <v>109</v>
      </c>
      <c r="B111" s="57">
        <f t="shared" si="4"/>
        <v>9.9901462165971927E-2</v>
      </c>
      <c r="C111" s="65">
        <v>4.3</v>
      </c>
      <c r="D111" s="65">
        <v>-5.59</v>
      </c>
      <c r="E111" s="65">
        <v>1.38</v>
      </c>
      <c r="F111" s="65">
        <v>-1.1499999999999999</v>
      </c>
      <c r="G111" s="65">
        <v>0.09</v>
      </c>
      <c r="H111" s="65">
        <v>-3.0000000000000001E-3</v>
      </c>
      <c r="I111" s="65">
        <v>11</v>
      </c>
      <c r="J111" s="65">
        <v>8</v>
      </c>
      <c r="K111" s="65">
        <f t="shared" si="5"/>
        <v>13.601470508735444</v>
      </c>
      <c r="L111" s="57">
        <f t="shared" si="6"/>
        <v>-1.0004281553579397</v>
      </c>
    </row>
    <row r="112" spans="1:12" ht="17" thickTop="1" thickBot="1" x14ac:dyDescent="0.25">
      <c r="A112" s="55">
        <f t="shared" si="10"/>
        <v>110</v>
      </c>
      <c r="B112" s="57">
        <f t="shared" si="4"/>
        <v>5.8751204988843571E-2</v>
      </c>
      <c r="C112" s="65">
        <v>4.2</v>
      </c>
      <c r="D112" s="65">
        <v>-5.59</v>
      </c>
      <c r="E112" s="65">
        <v>1.38</v>
      </c>
      <c r="F112" s="65">
        <v>-1.1499999999999999</v>
      </c>
      <c r="G112" s="65">
        <v>0.09</v>
      </c>
      <c r="H112" s="65">
        <v>-3.0000000000000001E-3</v>
      </c>
      <c r="I112" s="65">
        <v>14</v>
      </c>
      <c r="J112" s="65">
        <v>8</v>
      </c>
      <c r="K112" s="65">
        <f t="shared" si="5"/>
        <v>16.124515496597098</v>
      </c>
      <c r="L112" s="57">
        <f t="shared" si="6"/>
        <v>-1.2309832215730119</v>
      </c>
    </row>
    <row r="113" spans="1:12" ht="17" thickTop="1" thickBot="1" x14ac:dyDescent="0.25">
      <c r="A113" s="55">
        <f t="shared" si="10"/>
        <v>111</v>
      </c>
      <c r="B113" s="57">
        <f t="shared" si="4"/>
        <v>4.7715106296436653</v>
      </c>
      <c r="C113" s="65">
        <v>6.1</v>
      </c>
      <c r="D113" s="65">
        <v>-5.59</v>
      </c>
      <c r="E113" s="65">
        <v>1.38</v>
      </c>
      <c r="F113" s="65">
        <v>-1.1499999999999999</v>
      </c>
      <c r="G113" s="65">
        <v>0.09</v>
      </c>
      <c r="H113" s="65">
        <v>-3.0000000000000001E-3</v>
      </c>
      <c r="I113" s="65">
        <v>53</v>
      </c>
      <c r="J113" s="65">
        <v>8</v>
      </c>
      <c r="K113" s="65">
        <f t="shared" si="5"/>
        <v>53.600373133029585</v>
      </c>
      <c r="L113" s="57">
        <f t="shared" si="6"/>
        <v>0.67865589565554085</v>
      </c>
    </row>
    <row r="114" spans="1:12" ht="17" thickTop="1" thickBot="1" x14ac:dyDescent="0.25">
      <c r="A114" s="55">
        <f t="shared" si="10"/>
        <v>112</v>
      </c>
      <c r="B114" s="57">
        <f t="shared" si="4"/>
        <v>7.8871326197570452E-2</v>
      </c>
      <c r="C114" s="65">
        <v>4.8</v>
      </c>
      <c r="D114" s="65">
        <v>-5.59</v>
      </c>
      <c r="E114" s="65">
        <v>1.38</v>
      </c>
      <c r="F114" s="65">
        <v>-1.1499999999999999</v>
      </c>
      <c r="G114" s="65">
        <v>0.09</v>
      </c>
      <c r="H114" s="65">
        <v>-3.0000000000000001E-3</v>
      </c>
      <c r="I114" s="65">
        <v>52</v>
      </c>
      <c r="J114" s="65">
        <v>8</v>
      </c>
      <c r="K114" s="65">
        <f t="shared" si="5"/>
        <v>52.611785751863621</v>
      </c>
      <c r="L114" s="57">
        <f t="shared" si="6"/>
        <v>-1.1030808565818049</v>
      </c>
    </row>
    <row r="115" spans="1:12" ht="17" thickTop="1" thickBot="1" x14ac:dyDescent="0.25">
      <c r="A115" s="55">
        <f t="shared" si="10"/>
        <v>113</v>
      </c>
      <c r="B115" s="57">
        <f t="shared" si="4"/>
        <v>5.5774897051770314</v>
      </c>
      <c r="C115" s="65">
        <v>5.8</v>
      </c>
      <c r="D115" s="65">
        <v>-5.59</v>
      </c>
      <c r="E115" s="65">
        <v>1.38</v>
      </c>
      <c r="F115" s="65">
        <v>-1.1499999999999999</v>
      </c>
      <c r="G115" s="65">
        <v>0.09</v>
      </c>
      <c r="H115" s="65">
        <v>-3.0000000000000001E-3</v>
      </c>
      <c r="I115" s="65">
        <v>23</v>
      </c>
      <c r="J115" s="65">
        <v>8</v>
      </c>
      <c r="K115" s="65">
        <f t="shared" si="5"/>
        <v>24.351591323771842</v>
      </c>
      <c r="L115" s="57">
        <f t="shared" si="6"/>
        <v>0.74643877734423325</v>
      </c>
    </row>
    <row r="116" spans="1:12" ht="17" thickTop="1" thickBot="1" x14ac:dyDescent="0.25">
      <c r="A116" s="55">
        <f t="shared" si="10"/>
        <v>114</v>
      </c>
      <c r="B116" s="57">
        <f t="shared" si="4"/>
        <v>0.31126669630096704</v>
      </c>
      <c r="C116" s="65">
        <v>5.3</v>
      </c>
      <c r="D116" s="65">
        <v>-5.59</v>
      </c>
      <c r="E116" s="65">
        <v>1.38</v>
      </c>
      <c r="F116" s="65">
        <v>-1.1499999999999999</v>
      </c>
      <c r="G116" s="65">
        <v>0.09</v>
      </c>
      <c r="H116" s="65">
        <v>-3.0000000000000001E-3</v>
      </c>
      <c r="I116" s="65">
        <v>60</v>
      </c>
      <c r="J116" s="65">
        <v>8</v>
      </c>
      <c r="K116" s="65">
        <f t="shared" si="5"/>
        <v>60.530983801686226</v>
      </c>
      <c r="L116" s="57">
        <f t="shared" si="6"/>
        <v>-0.50686734377765164</v>
      </c>
    </row>
    <row r="117" spans="1:12" ht="17" thickTop="1" thickBot="1" x14ac:dyDescent="0.25">
      <c r="A117" s="55">
        <f t="shared" si="10"/>
        <v>115</v>
      </c>
      <c r="B117" s="57">
        <f t="shared" si="4"/>
        <v>0.38374792656531276</v>
      </c>
      <c r="C117" s="65">
        <v>4.7</v>
      </c>
      <c r="D117" s="65">
        <v>-5.59</v>
      </c>
      <c r="E117" s="65">
        <v>1.38</v>
      </c>
      <c r="F117" s="65">
        <v>-1.1499999999999999</v>
      </c>
      <c r="G117" s="65">
        <v>0.09</v>
      </c>
      <c r="H117" s="65">
        <v>-3.0000000000000001E-3</v>
      </c>
      <c r="I117" s="65">
        <v>10</v>
      </c>
      <c r="J117" s="65">
        <v>8</v>
      </c>
      <c r="K117" s="65">
        <f t="shared" si="5"/>
        <v>12.806248474865697</v>
      </c>
      <c r="L117" s="57">
        <f t="shared" si="6"/>
        <v>-0.4159539580520234</v>
      </c>
    </row>
    <row r="118" spans="1:12" ht="17" thickTop="1" thickBot="1" x14ac:dyDescent="0.25">
      <c r="A118" s="55">
        <f t="shared" si="10"/>
        <v>116</v>
      </c>
      <c r="B118" s="57">
        <f t="shared" si="4"/>
        <v>0.10522772556830556</v>
      </c>
      <c r="C118" s="65">
        <v>4.5</v>
      </c>
      <c r="D118" s="65">
        <v>-5.59</v>
      </c>
      <c r="E118" s="65">
        <v>1.38</v>
      </c>
      <c r="F118" s="65">
        <v>-1.1499999999999999</v>
      </c>
      <c r="G118" s="65">
        <v>0.09</v>
      </c>
      <c r="H118" s="65">
        <v>-3.0000000000000001E-3</v>
      </c>
      <c r="I118" s="65">
        <v>20</v>
      </c>
      <c r="J118" s="65">
        <v>8</v>
      </c>
      <c r="K118" s="65">
        <f t="shared" si="5"/>
        <v>21.540659228538015</v>
      </c>
      <c r="L118" s="57">
        <f t="shared" si="6"/>
        <v>-0.97786981650467109</v>
      </c>
    </row>
    <row r="119" spans="1:12" ht="17" thickTop="1" thickBot="1" x14ac:dyDescent="0.25">
      <c r="A119" s="55">
        <f t="shared" si="10"/>
        <v>117</v>
      </c>
      <c r="B119" s="57">
        <f t="shared" si="4"/>
        <v>0.23709770769895402</v>
      </c>
      <c r="C119" s="65">
        <v>5.0999999999999996</v>
      </c>
      <c r="D119" s="65">
        <v>-5.59</v>
      </c>
      <c r="E119" s="65">
        <v>1.38</v>
      </c>
      <c r="F119" s="65">
        <v>-1.1499999999999999</v>
      </c>
      <c r="G119" s="65">
        <v>0.09</v>
      </c>
      <c r="H119" s="65">
        <v>-3.0000000000000001E-3</v>
      </c>
      <c r="I119" s="65">
        <v>47</v>
      </c>
      <c r="J119" s="65">
        <v>8</v>
      </c>
      <c r="K119" s="65">
        <f t="shared" si="5"/>
        <v>47.675989764240867</v>
      </c>
      <c r="L119" s="57">
        <f t="shared" si="6"/>
        <v>-0.62507264483458114</v>
      </c>
    </row>
    <row r="120" spans="1:12" ht="17" thickTop="1" thickBot="1" x14ac:dyDescent="0.25">
      <c r="A120" s="55">
        <f t="shared" si="10"/>
        <v>118</v>
      </c>
      <c r="B120" s="57">
        <f t="shared" si="4"/>
        <v>0.34578891448595445</v>
      </c>
      <c r="C120" s="65">
        <v>5</v>
      </c>
      <c r="D120" s="65">
        <v>-5.59</v>
      </c>
      <c r="E120" s="65">
        <v>1.38</v>
      </c>
      <c r="F120" s="65">
        <v>-1.1499999999999999</v>
      </c>
      <c r="G120" s="65">
        <v>0.09</v>
      </c>
      <c r="H120" s="65">
        <v>-3.0000000000000001E-3</v>
      </c>
      <c r="I120" s="65">
        <v>28</v>
      </c>
      <c r="J120" s="65">
        <v>8</v>
      </c>
      <c r="K120" s="65">
        <f t="shared" si="5"/>
        <v>29.120439557122072</v>
      </c>
      <c r="L120" s="57">
        <f t="shared" si="6"/>
        <v>-0.46118893371897696</v>
      </c>
    </row>
    <row r="121" spans="1:12" ht="17" thickTop="1" thickBot="1" x14ac:dyDescent="0.25">
      <c r="A121" s="55">
        <f t="shared" si="10"/>
        <v>119</v>
      </c>
      <c r="B121" s="57">
        <f t="shared" si="4"/>
        <v>4.5811797551215686E-2</v>
      </c>
      <c r="C121" s="65">
        <v>4.0999999999999996</v>
      </c>
      <c r="D121" s="65">
        <v>-5.59</v>
      </c>
      <c r="E121" s="65">
        <v>1.38</v>
      </c>
      <c r="F121" s="65">
        <v>-1.1499999999999999</v>
      </c>
      <c r="G121" s="65">
        <v>0.09</v>
      </c>
      <c r="H121" s="65">
        <v>-3.0000000000000001E-3</v>
      </c>
      <c r="I121" s="65">
        <v>13</v>
      </c>
      <c r="J121" s="65">
        <v>8</v>
      </c>
      <c r="K121" s="65">
        <f t="shared" si="5"/>
        <v>15.264337522473747</v>
      </c>
      <c r="L121" s="57">
        <f t="shared" si="6"/>
        <v>-1.3390226671573824</v>
      </c>
    </row>
    <row r="122" spans="1:12" ht="17" thickTop="1" thickBot="1" x14ac:dyDescent="0.25">
      <c r="A122" s="55">
        <f t="shared" si="10"/>
        <v>120</v>
      </c>
      <c r="B122" s="57">
        <f t="shared" si="4"/>
        <v>5.7400958363627935E-2</v>
      </c>
      <c r="C122" s="65">
        <v>4.7</v>
      </c>
      <c r="D122" s="65">
        <v>-5.59</v>
      </c>
      <c r="E122" s="65">
        <v>1.38</v>
      </c>
      <c r="F122" s="65">
        <v>-1.1499999999999999</v>
      </c>
      <c r="G122" s="65">
        <v>0.09</v>
      </c>
      <c r="H122" s="65">
        <v>-3.0000000000000001E-3</v>
      </c>
      <c r="I122" s="65">
        <v>52</v>
      </c>
      <c r="J122" s="65">
        <v>8</v>
      </c>
      <c r="K122" s="65">
        <f t="shared" si="5"/>
        <v>52.611785751863621</v>
      </c>
      <c r="L122" s="57">
        <f t="shared" si="6"/>
        <v>-1.2410808565818048</v>
      </c>
    </row>
    <row r="123" spans="1:12" ht="17" thickTop="1" thickBot="1" x14ac:dyDescent="0.25">
      <c r="A123" s="55">
        <f t="shared" si="10"/>
        <v>121</v>
      </c>
      <c r="B123" s="57">
        <f t="shared" si="4"/>
        <v>0.27579280892059943</v>
      </c>
      <c r="C123" s="65">
        <v>4.9000000000000004</v>
      </c>
      <c r="D123" s="65">
        <v>-5.59</v>
      </c>
      <c r="E123" s="65">
        <v>1.38</v>
      </c>
      <c r="F123" s="65">
        <v>-1.1499999999999999</v>
      </c>
      <c r="G123" s="65">
        <v>0.09</v>
      </c>
      <c r="H123" s="65">
        <v>-3.0000000000000001E-3</v>
      </c>
      <c r="I123" s="65">
        <v>26</v>
      </c>
      <c r="J123" s="65">
        <v>8</v>
      </c>
      <c r="K123" s="65">
        <f t="shared" si="5"/>
        <v>27.202941017470888</v>
      </c>
      <c r="L123" s="57">
        <f t="shared" si="6"/>
        <v>-0.55941706189772422</v>
      </c>
    </row>
    <row r="124" spans="1:12" ht="17" thickTop="1" thickBot="1" x14ac:dyDescent="0.25">
      <c r="A124" s="55">
        <f t="shared" si="10"/>
        <v>122</v>
      </c>
      <c r="B124" s="57">
        <f t="shared" si="4"/>
        <v>5.9057834562749822E-2</v>
      </c>
      <c r="C124" s="65">
        <v>4.4000000000000004</v>
      </c>
      <c r="D124" s="65">
        <v>-5.59</v>
      </c>
      <c r="E124" s="65">
        <v>1.38</v>
      </c>
      <c r="F124" s="65">
        <v>-1.1499999999999999</v>
      </c>
      <c r="G124" s="65">
        <v>0.09</v>
      </c>
      <c r="H124" s="65">
        <v>-3.0000000000000001E-3</v>
      </c>
      <c r="I124" s="65">
        <v>25</v>
      </c>
      <c r="J124" s="65">
        <v>8</v>
      </c>
      <c r="K124" s="65">
        <f t="shared" si="5"/>
        <v>26.248809496813376</v>
      </c>
      <c r="L124" s="57">
        <f t="shared" si="6"/>
        <v>-1.2287224810873247</v>
      </c>
    </row>
    <row r="125" spans="1:12" ht="17" thickTop="1" thickBot="1" x14ac:dyDescent="0.25">
      <c r="A125" s="55">
        <f t="shared" si="10"/>
        <v>123</v>
      </c>
      <c r="B125" s="57">
        <f t="shared" si="4"/>
        <v>0.43340153160750583</v>
      </c>
      <c r="C125" s="65">
        <v>4.5999999999999996</v>
      </c>
      <c r="D125" s="65">
        <v>-5.59</v>
      </c>
      <c r="E125" s="65">
        <v>1.38</v>
      </c>
      <c r="F125" s="65">
        <v>-1.1499999999999999</v>
      </c>
      <c r="G125" s="65">
        <v>0.09</v>
      </c>
      <c r="H125" s="65">
        <v>-3.0000000000000001E-3</v>
      </c>
      <c r="I125" s="65">
        <v>4</v>
      </c>
      <c r="J125" s="65">
        <v>8</v>
      </c>
      <c r="K125" s="65">
        <f t="shared" si="5"/>
        <v>8.9442719099991592</v>
      </c>
      <c r="L125" s="57">
        <f t="shared" si="6"/>
        <v>-0.36310955825036578</v>
      </c>
    </row>
    <row r="126" spans="1:12" ht="17" thickTop="1" thickBot="1" x14ac:dyDescent="0.25">
      <c r="A126" s="55">
        <f t="shared" si="10"/>
        <v>124</v>
      </c>
      <c r="B126" s="57">
        <f t="shared" si="4"/>
        <v>0.77172109445939485</v>
      </c>
      <c r="C126" s="65">
        <v>5.4</v>
      </c>
      <c r="D126" s="65">
        <v>-5.59</v>
      </c>
      <c r="E126" s="65">
        <v>1.38</v>
      </c>
      <c r="F126" s="65">
        <v>-1.1499999999999999</v>
      </c>
      <c r="G126" s="65">
        <v>0.09</v>
      </c>
      <c r="H126" s="65">
        <v>-3.0000000000000001E-3</v>
      </c>
      <c r="I126" s="65">
        <v>40</v>
      </c>
      <c r="J126" s="65">
        <v>8</v>
      </c>
      <c r="K126" s="65">
        <f t="shared" si="5"/>
        <v>40.792156108742276</v>
      </c>
      <c r="L126" s="57">
        <f t="shared" si="6"/>
        <v>-0.11253962845018216</v>
      </c>
    </row>
    <row r="127" spans="1:12" ht="17" thickTop="1" thickBot="1" x14ac:dyDescent="0.25">
      <c r="A127" s="55">
        <f t="shared" si="10"/>
        <v>125</v>
      </c>
      <c r="B127" s="57">
        <f t="shared" si="4"/>
        <v>52.319820015601962</v>
      </c>
      <c r="C127" s="65">
        <v>7.3</v>
      </c>
      <c r="D127" s="65">
        <v>-5.59</v>
      </c>
      <c r="E127" s="65">
        <v>1.38</v>
      </c>
      <c r="F127" s="65">
        <v>-1.1499999999999999</v>
      </c>
      <c r="G127" s="65">
        <v>0.09</v>
      </c>
      <c r="H127" s="65">
        <v>-3.0000000000000001E-3</v>
      </c>
      <c r="I127" s="65">
        <v>189</v>
      </c>
      <c r="J127" s="65">
        <v>8</v>
      </c>
      <c r="K127" s="65">
        <f t="shared" si="5"/>
        <v>189.16923639957952</v>
      </c>
      <c r="L127" s="57">
        <f t="shared" si="6"/>
        <v>1.7186662413107567</v>
      </c>
    </row>
    <row r="128" spans="1:12" ht="17" thickTop="1" thickBot="1" x14ac:dyDescent="0.25">
      <c r="A128" s="55">
        <f t="shared" si="10"/>
        <v>126</v>
      </c>
      <c r="B128" s="57">
        <f t="shared" si="4"/>
        <v>0.24489108726923456</v>
      </c>
      <c r="C128" s="65">
        <v>4.8</v>
      </c>
      <c r="D128" s="65">
        <v>-5.59</v>
      </c>
      <c r="E128" s="65">
        <v>1.38</v>
      </c>
      <c r="F128" s="65">
        <v>-1.1499999999999999</v>
      </c>
      <c r="G128" s="65">
        <v>0.09</v>
      </c>
      <c r="H128" s="65">
        <v>-3.0000000000000001E-3</v>
      </c>
      <c r="I128" s="65">
        <v>22</v>
      </c>
      <c r="J128" s="65">
        <v>8</v>
      </c>
      <c r="K128" s="65">
        <f t="shared" si="5"/>
        <v>23.409399821439251</v>
      </c>
      <c r="L128" s="57">
        <f t="shared" si="6"/>
        <v>-0.61102702059283021</v>
      </c>
    </row>
    <row r="129" spans="1:12" ht="17" thickTop="1" thickBot="1" x14ac:dyDescent="0.25">
      <c r="A129" s="55">
        <f t="shared" si="10"/>
        <v>127</v>
      </c>
      <c r="B129" s="57">
        <f t="shared" si="4"/>
        <v>8.106432687274874E-2</v>
      </c>
      <c r="C129" s="65">
        <v>4.4000000000000004</v>
      </c>
      <c r="D129" s="65">
        <v>-5.59</v>
      </c>
      <c r="E129" s="65">
        <v>1.38</v>
      </c>
      <c r="F129" s="65">
        <v>-1.1499999999999999</v>
      </c>
      <c r="G129" s="65">
        <v>0.09</v>
      </c>
      <c r="H129" s="65">
        <v>-3.0000000000000001E-3</v>
      </c>
      <c r="I129" s="65">
        <v>19</v>
      </c>
      <c r="J129" s="65">
        <v>8</v>
      </c>
      <c r="K129" s="65">
        <f t="shared" si="5"/>
        <v>20.615528128088304</v>
      </c>
      <c r="L129" s="57">
        <f t="shared" si="6"/>
        <v>-1.0911702191631936</v>
      </c>
    </row>
    <row r="130" spans="1:12" ht="17" thickTop="1" thickBot="1" x14ac:dyDescent="0.25">
      <c r="A130" s="55">
        <f t="shared" si="10"/>
        <v>128</v>
      </c>
      <c r="B130" s="57">
        <f t="shared" si="4"/>
        <v>0.91153891701232237</v>
      </c>
      <c r="C130" s="65">
        <v>5.7</v>
      </c>
      <c r="D130" s="65">
        <v>-5.59</v>
      </c>
      <c r="E130" s="65">
        <v>1.38</v>
      </c>
      <c r="F130" s="65">
        <v>-1.1499999999999999</v>
      </c>
      <c r="G130" s="65">
        <v>0.09</v>
      </c>
      <c r="H130" s="65">
        <v>-3.0000000000000001E-3</v>
      </c>
      <c r="I130" s="65">
        <v>68</v>
      </c>
      <c r="J130" s="65">
        <v>8</v>
      </c>
      <c r="K130" s="65">
        <f t="shared" si="5"/>
        <v>68.46897107449476</v>
      </c>
      <c r="L130" s="57">
        <f t="shared" si="6"/>
        <v>-4.0224784954253773E-2</v>
      </c>
    </row>
    <row r="131" spans="1:12" ht="17" thickTop="1" thickBot="1" x14ac:dyDescent="0.25">
      <c r="A131" s="55">
        <f t="shared" si="10"/>
        <v>129</v>
      </c>
      <c r="B131" s="57">
        <f t="shared" si="4"/>
        <v>5.0446353729957458</v>
      </c>
      <c r="C131" s="65">
        <v>5.7</v>
      </c>
      <c r="D131" s="65">
        <v>-5.59</v>
      </c>
      <c r="E131" s="65">
        <v>1.38</v>
      </c>
      <c r="F131" s="65">
        <v>-1.1499999999999999</v>
      </c>
      <c r="G131" s="65">
        <v>0.09</v>
      </c>
      <c r="H131" s="65">
        <v>-3.0000000000000001E-3</v>
      </c>
      <c r="I131" s="65">
        <v>19</v>
      </c>
      <c r="J131" s="65">
        <v>8</v>
      </c>
      <c r="K131" s="65">
        <f t="shared" si="5"/>
        <v>20.615528128088304</v>
      </c>
      <c r="L131" s="57">
        <f t="shared" si="6"/>
        <v>0.70282978083680592</v>
      </c>
    </row>
    <row r="132" spans="1:12" ht="17" thickTop="1" thickBot="1" x14ac:dyDescent="0.25">
      <c r="A132" s="55">
        <f t="shared" si="10"/>
        <v>130</v>
      </c>
      <c r="B132" s="58">
        <f t="shared" ref="B132" si="11">10^L132</f>
        <v>3.6758111291217062</v>
      </c>
      <c r="C132" s="66">
        <v>6</v>
      </c>
      <c r="D132" s="66">
        <v>-5.59</v>
      </c>
      <c r="E132" s="66">
        <v>1.38</v>
      </c>
      <c r="F132" s="66">
        <v>-1.1499999999999999</v>
      </c>
      <c r="G132" s="66">
        <v>0.09</v>
      </c>
      <c r="H132" s="66">
        <v>-3.0000000000000001E-3</v>
      </c>
      <c r="I132" s="66">
        <v>51</v>
      </c>
      <c r="J132" s="66">
        <v>8</v>
      </c>
      <c r="K132" s="66">
        <f t="shared" ref="K132" si="12">SQRT(I132^2+J132^2)</f>
        <v>51.623637996561229</v>
      </c>
      <c r="L132" s="58">
        <f t="shared" ref="L132" si="13">IF(K132&lt;80,(D132+(E132*C132)+(F132*LOG(K132))+(H132*K132)),IF(K132&gt;=160,(D132+(E132*C132)+(F132*LOG(80))+(G132*LOG(160/80))-(0.5*LOG(K132/160))+(H132*K132)),((D132*C132)+(F132*LOG(80))+(G132*LOG(K132/80))+(H132*K132))))</f>
        <v>0.56535318832682602</v>
      </c>
    </row>
    <row r="133" spans="1:12" ht="16" thickTop="1" x14ac:dyDescent="0.2"/>
  </sheetData>
  <mergeCells count="2">
    <mergeCell ref="A1:A2"/>
    <mergeCell ref="B1:K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33"/>
  <sheetViews>
    <sheetView workbookViewId="0">
      <selection activeCell="R9" sqref="R8:R9"/>
    </sheetView>
  </sheetViews>
  <sheetFormatPr baseColWidth="10" defaultColWidth="8.83203125" defaultRowHeight="15" x14ac:dyDescent="0.2"/>
  <cols>
    <col min="1" max="1" width="14.33203125" bestFit="1" customWidth="1"/>
    <col min="2" max="2" width="19.83203125" bestFit="1" customWidth="1"/>
    <col min="8" max="8" width="18.6640625" bestFit="1" customWidth="1"/>
    <col min="9" max="9" width="18.5" bestFit="1" customWidth="1"/>
    <col min="10" max="10" width="10.5" bestFit="1" customWidth="1"/>
    <col min="13" max="13" width="9.33203125" bestFit="1" customWidth="1"/>
  </cols>
  <sheetData>
    <row r="1" spans="1:13" ht="17" thickTop="1" thickBot="1" x14ac:dyDescent="0.25">
      <c r="A1" s="103" t="s">
        <v>0</v>
      </c>
      <c r="B1" s="100" t="s">
        <v>1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55" t="s">
        <v>390</v>
      </c>
    </row>
    <row r="2" spans="1:13" ht="34" thickTop="1" thickBot="1" x14ac:dyDescent="0.25">
      <c r="A2" s="104"/>
      <c r="B2" s="51" t="s">
        <v>381</v>
      </c>
      <c r="C2" s="52" t="s">
        <v>389</v>
      </c>
      <c r="D2" s="52" t="s">
        <v>383</v>
      </c>
      <c r="E2" s="53" t="s">
        <v>384</v>
      </c>
      <c r="F2" s="53" t="s">
        <v>365</v>
      </c>
      <c r="G2" s="53" t="s">
        <v>366</v>
      </c>
      <c r="H2" s="53" t="s">
        <v>317</v>
      </c>
      <c r="I2" s="53" t="s">
        <v>318</v>
      </c>
      <c r="J2" s="53" t="s">
        <v>319</v>
      </c>
      <c r="K2" s="60" t="s">
        <v>361</v>
      </c>
      <c r="L2" s="52" t="s">
        <v>385</v>
      </c>
      <c r="M2" s="51" t="s">
        <v>382</v>
      </c>
    </row>
    <row r="3" spans="1:13" ht="17" thickTop="1" thickBot="1" x14ac:dyDescent="0.25">
      <c r="A3" s="55">
        <v>1</v>
      </c>
      <c r="B3" s="72">
        <f>10^M3</f>
        <v>4.2054862679925795E-2</v>
      </c>
      <c r="C3" s="64">
        <v>4.5999999999999996</v>
      </c>
      <c r="D3" s="64">
        <v>-1.52</v>
      </c>
      <c r="E3" s="64">
        <v>0.26100000000000001</v>
      </c>
      <c r="F3" s="64">
        <v>-4.4999999999999999E-4</v>
      </c>
      <c r="G3" s="64">
        <v>-0.81499999999999995</v>
      </c>
      <c r="H3" s="64">
        <v>19</v>
      </c>
      <c r="I3" s="64">
        <v>3.5</v>
      </c>
      <c r="J3" s="72">
        <f>SQRT(H3^2+I3^2)</f>
        <v>19.319679086361656</v>
      </c>
      <c r="K3" s="64">
        <v>0.25</v>
      </c>
      <c r="L3" s="64">
        <v>0</v>
      </c>
      <c r="M3" s="72">
        <f>D3+(E3*C3)+(F3*J3)+(G3*LOG(J3))+(K3*L3)</f>
        <v>-1.3761837807706658</v>
      </c>
    </row>
    <row r="4" spans="1:13" ht="17" thickTop="1" thickBot="1" x14ac:dyDescent="0.25">
      <c r="A4" s="55">
        <f>A3+1</f>
        <v>2</v>
      </c>
      <c r="B4" s="73">
        <f t="shared" ref="B4:B67" si="0">10^M4</f>
        <v>5.2367517958249156E-2</v>
      </c>
      <c r="C4" s="65">
        <v>5.0999999999999996</v>
      </c>
      <c r="D4" s="65">
        <v>-1.52</v>
      </c>
      <c r="E4" s="65">
        <v>0.26100000000000001</v>
      </c>
      <c r="F4" s="65">
        <v>-4.4999999999999999E-4</v>
      </c>
      <c r="G4" s="65">
        <v>-0.81499999999999995</v>
      </c>
      <c r="H4" s="65">
        <v>21</v>
      </c>
      <c r="I4" s="65">
        <v>3.5</v>
      </c>
      <c r="J4" s="73">
        <f t="shared" ref="J4:J67" si="1">SQRT(H4^2+I4^2)</f>
        <v>21.289668856043768</v>
      </c>
      <c r="K4" s="65">
        <v>0.25</v>
      </c>
      <c r="L4" s="65">
        <v>0</v>
      </c>
      <c r="M4" s="73">
        <f t="shared" ref="M4:M67" si="2">D4+(E4*C4)+(F4*J4)+(G4*LOG(J4))+(K4*L4)</f>
        <v>-1.2809380096879948</v>
      </c>
    </row>
    <row r="5" spans="1:13" ht="17" thickTop="1" thickBot="1" x14ac:dyDescent="0.25">
      <c r="A5" s="55">
        <f t="shared" ref="A5:A68" si="3">A4+1</f>
        <v>3</v>
      </c>
      <c r="B5" s="73">
        <f t="shared" si="0"/>
        <v>1.8852279139483796E-2</v>
      </c>
      <c r="C5" s="65">
        <v>5.0999999999999996</v>
      </c>
      <c r="D5" s="65">
        <v>-1.52</v>
      </c>
      <c r="E5" s="65">
        <v>0.26100000000000001</v>
      </c>
      <c r="F5" s="65">
        <v>-4.4999999999999999E-4</v>
      </c>
      <c r="G5" s="65">
        <v>-0.81499999999999995</v>
      </c>
      <c r="H5" s="65">
        <v>70</v>
      </c>
      <c r="I5" s="65">
        <v>3.5</v>
      </c>
      <c r="J5" s="73">
        <f t="shared" si="1"/>
        <v>70.087445380752754</v>
      </c>
      <c r="K5" s="65">
        <v>0.25</v>
      </c>
      <c r="L5" s="65">
        <v>0</v>
      </c>
      <c r="M5" s="73">
        <f t="shared" si="2"/>
        <v>-1.7246361384095377</v>
      </c>
    </row>
    <row r="6" spans="1:13" ht="17" thickTop="1" thickBot="1" x14ac:dyDescent="0.25">
      <c r="A6" s="55">
        <f t="shared" si="3"/>
        <v>4</v>
      </c>
      <c r="B6" s="73">
        <f t="shared" si="0"/>
        <v>7.8054834469133236E-2</v>
      </c>
      <c r="C6" s="65">
        <v>5.4</v>
      </c>
      <c r="D6" s="65">
        <v>-1.52</v>
      </c>
      <c r="E6" s="65">
        <v>0.26100000000000001</v>
      </c>
      <c r="F6" s="65">
        <v>-4.4999999999999999E-4</v>
      </c>
      <c r="G6" s="65">
        <v>-0.81499999999999995</v>
      </c>
      <c r="H6" s="65">
        <v>16</v>
      </c>
      <c r="I6" s="65">
        <v>3.5</v>
      </c>
      <c r="J6" s="73">
        <f t="shared" si="1"/>
        <v>16.378339354159198</v>
      </c>
      <c r="K6" s="65">
        <v>0.25</v>
      </c>
      <c r="L6" s="65">
        <v>0</v>
      </c>
      <c r="M6" s="73">
        <f t="shared" si="2"/>
        <v>-1.1076001929443517</v>
      </c>
    </row>
    <row r="7" spans="1:13" ht="17" thickTop="1" thickBot="1" x14ac:dyDescent="0.25">
      <c r="A7" s="55">
        <f t="shared" si="3"/>
        <v>5</v>
      </c>
      <c r="B7" s="73">
        <f t="shared" si="0"/>
        <v>3.4284279731858797E-2</v>
      </c>
      <c r="C7" s="65">
        <v>5.0999999999999996</v>
      </c>
      <c r="D7" s="65">
        <v>-1.52</v>
      </c>
      <c r="E7" s="65">
        <v>0.26100000000000001</v>
      </c>
      <c r="F7" s="65">
        <v>-4.4999999999999999E-4</v>
      </c>
      <c r="G7" s="65">
        <v>-0.81499999999999995</v>
      </c>
      <c r="H7" s="65">
        <v>35</v>
      </c>
      <c r="I7" s="65">
        <v>3.5</v>
      </c>
      <c r="J7" s="73">
        <f t="shared" si="1"/>
        <v>35.174564673923115</v>
      </c>
      <c r="K7" s="65">
        <v>0.25</v>
      </c>
      <c r="L7" s="65">
        <v>0</v>
      </c>
      <c r="M7" s="73">
        <f t="shared" si="2"/>
        <v>-1.4649049700651671</v>
      </c>
    </row>
    <row r="8" spans="1:13" ht="17" thickTop="1" thickBot="1" x14ac:dyDescent="0.25">
      <c r="A8" s="55">
        <f t="shared" si="3"/>
        <v>6</v>
      </c>
      <c r="B8" s="73">
        <f t="shared" si="0"/>
        <v>4.3303876461655691E-2</v>
      </c>
      <c r="C8" s="65">
        <v>4.5</v>
      </c>
      <c r="D8" s="65">
        <v>-1.52</v>
      </c>
      <c r="E8" s="65">
        <v>0.26100000000000001</v>
      </c>
      <c r="F8" s="65">
        <v>-4.4999999999999999E-4</v>
      </c>
      <c r="G8" s="65">
        <v>-0.81499999999999995</v>
      </c>
      <c r="H8" s="65">
        <v>17</v>
      </c>
      <c r="I8" s="65">
        <v>3.5</v>
      </c>
      <c r="J8" s="73">
        <f t="shared" si="1"/>
        <v>17.356554957709783</v>
      </c>
      <c r="K8" s="65">
        <v>0.25</v>
      </c>
      <c r="L8" s="65">
        <v>0</v>
      </c>
      <c r="M8" s="73">
        <f t="shared" si="2"/>
        <v>-1.3634732248810113</v>
      </c>
    </row>
    <row r="9" spans="1:13" ht="17" thickTop="1" thickBot="1" x14ac:dyDescent="0.25">
      <c r="A9" s="55">
        <f t="shared" si="3"/>
        <v>7</v>
      </c>
      <c r="B9" s="73">
        <f t="shared" si="0"/>
        <v>4.1627792228724647E-2</v>
      </c>
      <c r="C9" s="65">
        <v>5.9</v>
      </c>
      <c r="D9" s="65">
        <v>-1.52</v>
      </c>
      <c r="E9" s="65">
        <v>0.26100000000000001</v>
      </c>
      <c r="F9" s="65">
        <v>-4.4999999999999999E-4</v>
      </c>
      <c r="G9" s="65">
        <v>-0.81499999999999995</v>
      </c>
      <c r="H9" s="65">
        <v>49</v>
      </c>
      <c r="I9" s="65">
        <v>3.5</v>
      </c>
      <c r="J9" s="73">
        <f t="shared" si="1"/>
        <v>49.124840966663697</v>
      </c>
      <c r="K9" s="65">
        <v>0.25</v>
      </c>
      <c r="L9" s="65">
        <v>0</v>
      </c>
      <c r="M9" s="73">
        <f t="shared" si="2"/>
        <v>-1.3806166217413225</v>
      </c>
    </row>
    <row r="10" spans="1:13" ht="17" thickTop="1" thickBot="1" x14ac:dyDescent="0.25">
      <c r="A10" s="55">
        <f t="shared" si="3"/>
        <v>8</v>
      </c>
      <c r="B10" s="73">
        <f t="shared" si="0"/>
        <v>2.4051552301163334E-2</v>
      </c>
      <c r="C10" s="65">
        <v>5.0999999999999996</v>
      </c>
      <c r="D10" s="65">
        <v>-1.52</v>
      </c>
      <c r="E10" s="65">
        <v>0.26100000000000001</v>
      </c>
      <c r="F10" s="65">
        <v>-4.4999999999999999E-4</v>
      </c>
      <c r="G10" s="65">
        <v>-0.81499999999999995</v>
      </c>
      <c r="H10" s="65">
        <v>53</v>
      </c>
      <c r="I10" s="65">
        <v>3.5</v>
      </c>
      <c r="J10" s="73">
        <f t="shared" si="1"/>
        <v>53.115440316352455</v>
      </c>
      <c r="K10" s="65">
        <v>0.25</v>
      </c>
      <c r="L10" s="65">
        <v>0</v>
      </c>
      <c r="M10" s="73">
        <f t="shared" si="2"/>
        <v>-1.6188568887673296</v>
      </c>
    </row>
    <row r="11" spans="1:13" ht="17" thickTop="1" thickBot="1" x14ac:dyDescent="0.25">
      <c r="A11" s="55">
        <f t="shared" si="3"/>
        <v>9</v>
      </c>
      <c r="B11" s="73">
        <f t="shared" si="0"/>
        <v>3.9546166116489041E-2</v>
      </c>
      <c r="C11" s="65">
        <v>5.9</v>
      </c>
      <c r="D11" s="65">
        <v>-1.52</v>
      </c>
      <c r="E11" s="65">
        <v>0.26100000000000001</v>
      </c>
      <c r="F11" s="65">
        <v>-4.4999999999999999E-4</v>
      </c>
      <c r="G11" s="65">
        <v>-0.81499999999999995</v>
      </c>
      <c r="H11" s="65">
        <v>52</v>
      </c>
      <c r="I11" s="65">
        <v>3.5</v>
      </c>
      <c r="J11" s="73">
        <f t="shared" si="1"/>
        <v>52.117655357853543</v>
      </c>
      <c r="K11" s="65">
        <v>0.25</v>
      </c>
      <c r="L11" s="65">
        <v>0</v>
      </c>
      <c r="M11" s="73">
        <f t="shared" si="2"/>
        <v>-1.4028956136874307</v>
      </c>
    </row>
    <row r="12" spans="1:13" ht="17" thickTop="1" thickBot="1" x14ac:dyDescent="0.25">
      <c r="A12" s="55">
        <f t="shared" si="3"/>
        <v>10</v>
      </c>
      <c r="B12" s="73">
        <f t="shared" si="0"/>
        <v>2.8479539820321444E-2</v>
      </c>
      <c r="C12" s="65">
        <v>5.7</v>
      </c>
      <c r="D12" s="65">
        <v>-1.52</v>
      </c>
      <c r="E12" s="65">
        <v>0.26100000000000001</v>
      </c>
      <c r="F12" s="65">
        <v>-4.4999999999999999E-4</v>
      </c>
      <c r="G12" s="65">
        <v>-0.81499999999999995</v>
      </c>
      <c r="H12" s="65">
        <v>66</v>
      </c>
      <c r="I12" s="65">
        <v>3.5</v>
      </c>
      <c r="J12" s="73">
        <f t="shared" si="1"/>
        <v>66.092737876411206</v>
      </c>
      <c r="K12" s="65">
        <v>0.25</v>
      </c>
      <c r="L12" s="65">
        <v>0</v>
      </c>
      <c r="M12" s="73">
        <f t="shared" si="2"/>
        <v>-1.5454670324196513</v>
      </c>
    </row>
    <row r="13" spans="1:13" ht="17" thickTop="1" thickBot="1" x14ac:dyDescent="0.25">
      <c r="A13" s="55">
        <f t="shared" si="3"/>
        <v>11</v>
      </c>
      <c r="B13" s="73">
        <f t="shared" si="0"/>
        <v>5.7820440766631662E-2</v>
      </c>
      <c r="C13" s="65">
        <v>4.3</v>
      </c>
      <c r="D13" s="65">
        <v>-1.52</v>
      </c>
      <c r="E13" s="65">
        <v>0.26100000000000001</v>
      </c>
      <c r="F13" s="65">
        <v>-4.4999999999999999E-4</v>
      </c>
      <c r="G13" s="65">
        <v>-0.81499999999999995</v>
      </c>
      <c r="H13" s="65">
        <v>10</v>
      </c>
      <c r="I13" s="65">
        <v>3.5</v>
      </c>
      <c r="J13" s="73">
        <f t="shared" si="1"/>
        <v>10.594810050208546</v>
      </c>
      <c r="K13" s="65">
        <v>0.25</v>
      </c>
      <c r="L13" s="65">
        <v>0</v>
      </c>
      <c r="M13" s="73">
        <f t="shared" si="2"/>
        <v>-1.2379186020153032</v>
      </c>
    </row>
    <row r="14" spans="1:13" ht="17" thickTop="1" thickBot="1" x14ac:dyDescent="0.25">
      <c r="A14" s="55">
        <f t="shared" si="3"/>
        <v>12</v>
      </c>
      <c r="B14" s="73">
        <f t="shared" si="0"/>
        <v>0.13588241148959446</v>
      </c>
      <c r="C14" s="65">
        <v>4.4000000000000004</v>
      </c>
      <c r="D14" s="65">
        <v>-1.52</v>
      </c>
      <c r="E14" s="65">
        <v>0.26100000000000001</v>
      </c>
      <c r="F14" s="65">
        <v>-4.4999999999999999E-4</v>
      </c>
      <c r="G14" s="65">
        <v>-0.81499999999999995</v>
      </c>
      <c r="H14" s="65">
        <v>2</v>
      </c>
      <c r="I14" s="65">
        <v>3.5</v>
      </c>
      <c r="J14" s="73">
        <f t="shared" si="1"/>
        <v>4.0311288741492746</v>
      </c>
      <c r="K14" s="65">
        <v>0.25</v>
      </c>
      <c r="L14" s="65">
        <v>0</v>
      </c>
      <c r="M14" s="73">
        <f t="shared" si="2"/>
        <v>-0.86683675435918606</v>
      </c>
    </row>
    <row r="15" spans="1:13" ht="17" thickTop="1" thickBot="1" x14ac:dyDescent="0.25">
      <c r="A15" s="55">
        <f t="shared" si="3"/>
        <v>13</v>
      </c>
      <c r="B15" s="73">
        <f t="shared" si="0"/>
        <v>8.3873887957507415E-2</v>
      </c>
      <c r="C15" s="65">
        <v>5.6</v>
      </c>
      <c r="D15" s="65">
        <v>-1.52</v>
      </c>
      <c r="E15" s="65">
        <v>0.26100000000000001</v>
      </c>
      <c r="F15" s="65">
        <v>-4.4999999999999999E-4</v>
      </c>
      <c r="G15" s="65">
        <v>-0.81499999999999995</v>
      </c>
      <c r="H15" s="65">
        <v>17</v>
      </c>
      <c r="I15" s="65">
        <v>3.5</v>
      </c>
      <c r="J15" s="73">
        <f t="shared" si="1"/>
        <v>17.356554957709783</v>
      </c>
      <c r="K15" s="65">
        <v>0.25</v>
      </c>
      <c r="L15" s="65">
        <v>0</v>
      </c>
      <c r="M15" s="73">
        <f t="shared" si="2"/>
        <v>-1.0763732248810114</v>
      </c>
    </row>
    <row r="16" spans="1:13" ht="17" thickTop="1" thickBot="1" x14ac:dyDescent="0.25">
      <c r="A16" s="55">
        <f t="shared" si="3"/>
        <v>14</v>
      </c>
      <c r="B16" s="73">
        <f t="shared" si="0"/>
        <v>4.2174824039319957E-2</v>
      </c>
      <c r="C16" s="65">
        <v>5.8</v>
      </c>
      <c r="D16" s="65">
        <v>-1.52</v>
      </c>
      <c r="E16" s="65">
        <v>0.26100000000000001</v>
      </c>
      <c r="F16" s="65">
        <v>-4.4999999999999999E-4</v>
      </c>
      <c r="G16" s="65">
        <v>-0.81499999999999995</v>
      </c>
      <c r="H16" s="65">
        <v>45</v>
      </c>
      <c r="I16" s="65">
        <v>3.5</v>
      </c>
      <c r="J16" s="73">
        <f t="shared" si="1"/>
        <v>45.135905884340019</v>
      </c>
      <c r="K16" s="65">
        <v>0.25</v>
      </c>
      <c r="L16" s="65">
        <v>0</v>
      </c>
      <c r="M16" s="73">
        <f t="shared" si="2"/>
        <v>-1.374946720686953</v>
      </c>
    </row>
    <row r="17" spans="1:13" ht="17" thickTop="1" thickBot="1" x14ac:dyDescent="0.25">
      <c r="A17" s="55">
        <f t="shared" si="3"/>
        <v>15</v>
      </c>
      <c r="B17" s="73">
        <f t="shared" si="0"/>
        <v>1.4505464367812693E-2</v>
      </c>
      <c r="C17" s="65">
        <v>5.4</v>
      </c>
      <c r="D17" s="65">
        <v>-1.52</v>
      </c>
      <c r="E17" s="65">
        <v>0.26100000000000001</v>
      </c>
      <c r="F17" s="65">
        <v>-4.4999999999999999E-4</v>
      </c>
      <c r="G17" s="65">
        <v>-0.81499999999999995</v>
      </c>
      <c r="H17" s="65">
        <v>114</v>
      </c>
      <c r="I17" s="65">
        <v>3.5</v>
      </c>
      <c r="J17" s="73">
        <f t="shared" si="1"/>
        <v>114.0537154151499</v>
      </c>
      <c r="K17" s="65">
        <v>0.25</v>
      </c>
      <c r="L17" s="65">
        <v>0</v>
      </c>
      <c r="M17" s="73">
        <f t="shared" si="2"/>
        <v>-1.8384683634383254</v>
      </c>
    </row>
    <row r="18" spans="1:13" ht="17" thickTop="1" thickBot="1" x14ac:dyDescent="0.25">
      <c r="A18" s="55">
        <f t="shared" si="3"/>
        <v>16</v>
      </c>
      <c r="B18" s="73">
        <f t="shared" si="0"/>
        <v>3.1944654685320907E-2</v>
      </c>
      <c r="C18" s="65">
        <v>4.9000000000000004</v>
      </c>
      <c r="D18" s="65">
        <v>-1.52</v>
      </c>
      <c r="E18" s="65">
        <v>0.26100000000000001</v>
      </c>
      <c r="F18" s="65">
        <v>-4.4999999999999999E-4</v>
      </c>
      <c r="G18" s="65">
        <v>-0.81499999999999995</v>
      </c>
      <c r="H18" s="65">
        <v>33</v>
      </c>
      <c r="I18" s="65">
        <v>3.5</v>
      </c>
      <c r="J18" s="73">
        <f t="shared" si="1"/>
        <v>33.185087012090236</v>
      </c>
      <c r="K18" s="65">
        <v>0.25</v>
      </c>
      <c r="L18" s="65">
        <v>0</v>
      </c>
      <c r="M18" s="73">
        <f t="shared" si="2"/>
        <v>-1.4956018021341329</v>
      </c>
    </row>
    <row r="19" spans="1:13" ht="17" thickTop="1" thickBot="1" x14ac:dyDescent="0.25">
      <c r="A19" s="55">
        <f t="shared" si="3"/>
        <v>17</v>
      </c>
      <c r="B19" s="73">
        <f t="shared" si="0"/>
        <v>3.7562435591258117E-2</v>
      </c>
      <c r="C19" s="65">
        <v>6.5</v>
      </c>
      <c r="D19" s="65">
        <v>-1.52</v>
      </c>
      <c r="E19" s="65">
        <v>0.26100000000000001</v>
      </c>
      <c r="F19" s="65">
        <v>-4.4999999999999999E-4</v>
      </c>
      <c r="G19" s="65">
        <v>-0.81499999999999995</v>
      </c>
      <c r="H19" s="65">
        <v>83</v>
      </c>
      <c r="I19" s="65">
        <v>3.5</v>
      </c>
      <c r="J19" s="73">
        <f t="shared" si="1"/>
        <v>83.073762404263363</v>
      </c>
      <c r="K19" s="65">
        <v>0.25</v>
      </c>
      <c r="L19" s="65">
        <v>0</v>
      </c>
      <c r="M19" s="73">
        <f t="shared" si="2"/>
        <v>-1.4252462553423078</v>
      </c>
    </row>
    <row r="20" spans="1:13" ht="17" thickTop="1" thickBot="1" x14ac:dyDescent="0.25">
      <c r="A20" s="55">
        <f t="shared" si="3"/>
        <v>18</v>
      </c>
      <c r="B20" s="73">
        <f t="shared" si="0"/>
        <v>4.0093331018096111E-2</v>
      </c>
      <c r="C20" s="65">
        <v>5.4</v>
      </c>
      <c r="D20" s="65">
        <v>-1.52</v>
      </c>
      <c r="E20" s="65">
        <v>0.26100000000000001</v>
      </c>
      <c r="F20" s="65">
        <v>-4.4999999999999999E-4</v>
      </c>
      <c r="G20" s="65">
        <v>-0.81499999999999995</v>
      </c>
      <c r="H20" s="65">
        <v>36</v>
      </c>
      <c r="I20" s="65">
        <v>3.5</v>
      </c>
      <c r="J20" s="73">
        <f t="shared" si="1"/>
        <v>36.169738732813649</v>
      </c>
      <c r="K20" s="65">
        <v>0.25</v>
      </c>
      <c r="L20" s="65">
        <v>0</v>
      </c>
      <c r="M20" s="73">
        <f t="shared" si="2"/>
        <v>-1.3969278603700346</v>
      </c>
    </row>
    <row r="21" spans="1:13" ht="17" thickTop="1" thickBot="1" x14ac:dyDescent="0.25">
      <c r="A21" s="55">
        <f t="shared" si="3"/>
        <v>19</v>
      </c>
      <c r="B21" s="73">
        <f t="shared" si="0"/>
        <v>5.0789290978192701E-2</v>
      </c>
      <c r="C21" s="65">
        <v>4.5999999999999996</v>
      </c>
      <c r="D21" s="65">
        <v>-1.52</v>
      </c>
      <c r="E21" s="65">
        <v>0.26100000000000001</v>
      </c>
      <c r="F21" s="65">
        <v>-4.4999999999999999E-4</v>
      </c>
      <c r="G21" s="65">
        <v>-0.81499999999999995</v>
      </c>
      <c r="H21" s="65">
        <v>15</v>
      </c>
      <c r="I21" s="65">
        <v>3.5</v>
      </c>
      <c r="J21" s="73">
        <f t="shared" si="1"/>
        <v>15.402921800749363</v>
      </c>
      <c r="K21" s="65">
        <v>0.25</v>
      </c>
      <c r="L21" s="65">
        <v>0</v>
      </c>
      <c r="M21" s="73">
        <f t="shared" si="2"/>
        <v>-1.2942278499083144</v>
      </c>
    </row>
    <row r="22" spans="1:13" ht="17" thickTop="1" thickBot="1" x14ac:dyDescent="0.25">
      <c r="A22" s="55">
        <f t="shared" si="3"/>
        <v>20</v>
      </c>
      <c r="B22" s="73">
        <f t="shared" si="0"/>
        <v>4.7826890970548E-2</v>
      </c>
      <c r="C22" s="65">
        <v>4.5</v>
      </c>
      <c r="D22" s="65">
        <v>-1.52</v>
      </c>
      <c r="E22" s="65">
        <v>0.26100000000000001</v>
      </c>
      <c r="F22" s="65">
        <v>-4.4999999999999999E-4</v>
      </c>
      <c r="G22" s="65">
        <v>-0.81499999999999995</v>
      </c>
      <c r="H22" s="65">
        <v>15</v>
      </c>
      <c r="I22" s="65">
        <v>3.5</v>
      </c>
      <c r="J22" s="73">
        <f t="shared" si="1"/>
        <v>15.402921800749363</v>
      </c>
      <c r="K22" s="65">
        <v>0.25</v>
      </c>
      <c r="L22" s="65">
        <v>0</v>
      </c>
      <c r="M22" s="73">
        <f t="shared" si="2"/>
        <v>-1.3203278499083142</v>
      </c>
    </row>
    <row r="23" spans="1:13" ht="17" thickTop="1" thickBot="1" x14ac:dyDescent="0.25">
      <c r="A23" s="55">
        <f t="shared" si="3"/>
        <v>21</v>
      </c>
      <c r="B23" s="73">
        <f t="shared" si="0"/>
        <v>2.9460640327548634E-2</v>
      </c>
      <c r="C23" s="65">
        <v>5</v>
      </c>
      <c r="D23" s="65">
        <v>-1.52</v>
      </c>
      <c r="E23" s="65">
        <v>0.26100000000000001</v>
      </c>
      <c r="F23" s="65">
        <v>-4.4999999999999999E-4</v>
      </c>
      <c r="G23" s="65">
        <v>-0.81499999999999995</v>
      </c>
      <c r="H23" s="65">
        <v>39</v>
      </c>
      <c r="I23" s="65">
        <v>3.5</v>
      </c>
      <c r="J23" s="73">
        <f t="shared" si="1"/>
        <v>39.156736329781111</v>
      </c>
      <c r="K23" s="65">
        <v>0.25</v>
      </c>
      <c r="L23" s="65">
        <v>0</v>
      </c>
      <c r="M23" s="73">
        <f t="shared" si="2"/>
        <v>-1.53075781799241</v>
      </c>
    </row>
    <row r="24" spans="1:13" ht="17" thickTop="1" thickBot="1" x14ac:dyDescent="0.25">
      <c r="A24" s="55">
        <f t="shared" si="3"/>
        <v>22</v>
      </c>
      <c r="B24" s="73">
        <f t="shared" si="0"/>
        <v>6.9214933672484741E-2</v>
      </c>
      <c r="C24" s="65">
        <v>5.2</v>
      </c>
      <c r="D24" s="65">
        <v>-1.52</v>
      </c>
      <c r="E24" s="65">
        <v>0.26100000000000001</v>
      </c>
      <c r="F24" s="65">
        <v>-4.4999999999999999E-4</v>
      </c>
      <c r="G24" s="65">
        <v>-0.81499999999999995</v>
      </c>
      <c r="H24" s="65">
        <v>16</v>
      </c>
      <c r="I24" s="65">
        <v>3.5</v>
      </c>
      <c r="J24" s="73">
        <f t="shared" si="1"/>
        <v>16.378339354159198</v>
      </c>
      <c r="K24" s="65">
        <v>0.25</v>
      </c>
      <c r="L24" s="65">
        <v>0</v>
      </c>
      <c r="M24" s="73">
        <f t="shared" si="2"/>
        <v>-1.1598001929443518</v>
      </c>
    </row>
    <row r="25" spans="1:13" ht="17" thickTop="1" thickBot="1" x14ac:dyDescent="0.25">
      <c r="A25" s="55">
        <f t="shared" si="3"/>
        <v>23</v>
      </c>
      <c r="B25" s="73">
        <f t="shared" si="0"/>
        <v>2.1368347678207396E-2</v>
      </c>
      <c r="C25" s="65">
        <v>4.7</v>
      </c>
      <c r="D25" s="65">
        <v>-1.52</v>
      </c>
      <c r="E25" s="65">
        <v>0.26100000000000001</v>
      </c>
      <c r="F25" s="65">
        <v>-4.4999999999999999E-4</v>
      </c>
      <c r="G25" s="65">
        <v>-0.81499999999999995</v>
      </c>
      <c r="H25" s="65">
        <v>46</v>
      </c>
      <c r="I25" s="65">
        <v>3.5</v>
      </c>
      <c r="J25" s="73">
        <f t="shared" si="1"/>
        <v>46.13296001775737</v>
      </c>
      <c r="K25" s="65">
        <v>0.25</v>
      </c>
      <c r="L25" s="65">
        <v>0</v>
      </c>
      <c r="M25" s="73">
        <f t="shared" si="2"/>
        <v>-1.6702290586492374</v>
      </c>
    </row>
    <row r="26" spans="1:13" ht="17" thickTop="1" thickBot="1" x14ac:dyDescent="0.25">
      <c r="A26" s="55">
        <f t="shared" si="3"/>
        <v>24</v>
      </c>
      <c r="B26" s="73">
        <f t="shared" si="0"/>
        <v>4.8657857291929472E-2</v>
      </c>
      <c r="C26" s="65">
        <v>6.1</v>
      </c>
      <c r="D26" s="65">
        <v>-1.52</v>
      </c>
      <c r="E26" s="65">
        <v>0.26100000000000001</v>
      </c>
      <c r="F26" s="65">
        <v>-4.4999999999999999E-4</v>
      </c>
      <c r="G26" s="65">
        <v>-0.81499999999999995</v>
      </c>
      <c r="H26" s="65">
        <v>47</v>
      </c>
      <c r="I26" s="65">
        <v>3.5</v>
      </c>
      <c r="J26" s="73">
        <f t="shared" si="1"/>
        <v>47.130138977091931</v>
      </c>
      <c r="K26" s="65">
        <v>0.25</v>
      </c>
      <c r="L26" s="65">
        <v>0</v>
      </c>
      <c r="M26" s="73">
        <f t="shared" si="2"/>
        <v>-1.3128470196711346</v>
      </c>
    </row>
    <row r="27" spans="1:13" ht="17" thickTop="1" thickBot="1" x14ac:dyDescent="0.25">
      <c r="A27" s="55">
        <f t="shared" si="3"/>
        <v>25</v>
      </c>
      <c r="B27" s="73">
        <f t="shared" si="0"/>
        <v>5.5864177794368593E-2</v>
      </c>
      <c r="C27" s="65">
        <v>5</v>
      </c>
      <c r="D27" s="65">
        <v>-1.52</v>
      </c>
      <c r="E27" s="65">
        <v>0.26100000000000001</v>
      </c>
      <c r="F27" s="65">
        <v>-4.4999999999999999E-4</v>
      </c>
      <c r="G27" s="65">
        <v>-0.81499999999999995</v>
      </c>
      <c r="H27" s="65">
        <v>18</v>
      </c>
      <c r="I27" s="65">
        <v>3.5</v>
      </c>
      <c r="J27" s="73">
        <f t="shared" si="1"/>
        <v>18.337120820892249</v>
      </c>
      <c r="K27" s="65">
        <v>0.25</v>
      </c>
      <c r="L27" s="65">
        <v>0</v>
      </c>
      <c r="M27" s="73">
        <f t="shared" si="2"/>
        <v>-1.2528665887711654</v>
      </c>
    </row>
    <row r="28" spans="1:13" ht="17" thickTop="1" thickBot="1" x14ac:dyDescent="0.25">
      <c r="A28" s="55">
        <f t="shared" si="3"/>
        <v>26</v>
      </c>
      <c r="B28" s="73">
        <f t="shared" si="0"/>
        <v>3.3963229157124811E-2</v>
      </c>
      <c r="C28" s="65">
        <v>5.2</v>
      </c>
      <c r="D28" s="65">
        <v>-1.52</v>
      </c>
      <c r="E28" s="65">
        <v>0.26100000000000001</v>
      </c>
      <c r="F28" s="65">
        <v>-4.4999999999999999E-4</v>
      </c>
      <c r="G28" s="65">
        <v>-0.81499999999999995</v>
      </c>
      <c r="H28" s="65">
        <v>38</v>
      </c>
      <c r="I28" s="65">
        <v>3.5</v>
      </c>
      <c r="J28" s="73">
        <f t="shared" si="1"/>
        <v>38.160843806184367</v>
      </c>
      <c r="K28" s="65">
        <v>0.25</v>
      </c>
      <c r="L28" s="65">
        <v>0</v>
      </c>
      <c r="M28" s="73">
        <f t="shared" si="2"/>
        <v>-1.4689910245985962</v>
      </c>
    </row>
    <row r="29" spans="1:13" ht="17" thickTop="1" thickBot="1" x14ac:dyDescent="0.25">
      <c r="A29" s="55">
        <f t="shared" si="3"/>
        <v>27</v>
      </c>
      <c r="B29" s="73">
        <f t="shared" si="0"/>
        <v>5.7796269442346719E-2</v>
      </c>
      <c r="C29" s="65">
        <v>4.9000000000000004</v>
      </c>
      <c r="D29" s="65">
        <v>-1.52</v>
      </c>
      <c r="E29" s="65">
        <v>0.26100000000000001</v>
      </c>
      <c r="F29" s="65">
        <v>-4.4999999999999999E-4</v>
      </c>
      <c r="G29" s="65">
        <v>-0.81499999999999995</v>
      </c>
      <c r="H29" s="65">
        <v>16</v>
      </c>
      <c r="I29" s="65">
        <v>3.5</v>
      </c>
      <c r="J29" s="73">
        <f t="shared" si="1"/>
        <v>16.378339354159198</v>
      </c>
      <c r="K29" s="65">
        <v>0.25</v>
      </c>
      <c r="L29" s="65">
        <v>0</v>
      </c>
      <c r="M29" s="73">
        <f t="shared" si="2"/>
        <v>-1.2381001929443518</v>
      </c>
    </row>
    <row r="30" spans="1:13" ht="17" thickTop="1" thickBot="1" x14ac:dyDescent="0.25">
      <c r="A30" s="55">
        <f t="shared" si="3"/>
        <v>28</v>
      </c>
      <c r="B30" s="73">
        <f t="shared" si="0"/>
        <v>4.8651719914495774E-2</v>
      </c>
      <c r="C30" s="65">
        <v>5.6</v>
      </c>
      <c r="D30" s="65">
        <v>-1.52</v>
      </c>
      <c r="E30" s="65">
        <v>0.26100000000000001</v>
      </c>
      <c r="F30" s="65">
        <v>-4.4999999999999999E-4</v>
      </c>
      <c r="G30" s="65">
        <v>-0.81499999999999995</v>
      </c>
      <c r="H30" s="65">
        <v>33</v>
      </c>
      <c r="I30" s="65">
        <v>3.5</v>
      </c>
      <c r="J30" s="73">
        <f t="shared" si="1"/>
        <v>33.185087012090236</v>
      </c>
      <c r="K30" s="65">
        <v>0.25</v>
      </c>
      <c r="L30" s="65">
        <v>0</v>
      </c>
      <c r="M30" s="73">
        <f t="shared" si="2"/>
        <v>-1.312901802134133</v>
      </c>
    </row>
    <row r="31" spans="1:13" ht="17" thickTop="1" thickBot="1" x14ac:dyDescent="0.25">
      <c r="A31" s="55">
        <f t="shared" si="3"/>
        <v>29</v>
      </c>
      <c r="B31" s="73">
        <f t="shared" si="0"/>
        <v>7.7250905800135647E-2</v>
      </c>
      <c r="C31" s="65">
        <v>4.9000000000000004</v>
      </c>
      <c r="D31" s="65">
        <v>-1.52</v>
      </c>
      <c r="E31" s="65">
        <v>0.26100000000000001</v>
      </c>
      <c r="F31" s="65">
        <v>-4.4999999999999999E-4</v>
      </c>
      <c r="G31" s="65">
        <v>-0.81499999999999995</v>
      </c>
      <c r="H31" s="65">
        <v>11</v>
      </c>
      <c r="I31" s="65">
        <v>3.5</v>
      </c>
      <c r="J31" s="73">
        <f t="shared" si="1"/>
        <v>11.543396380615196</v>
      </c>
      <c r="K31" s="65">
        <v>0.25</v>
      </c>
      <c r="L31" s="65">
        <v>0</v>
      </c>
      <c r="M31" s="73">
        <f t="shared" si="2"/>
        <v>-1.1120964195834602</v>
      </c>
    </row>
    <row r="32" spans="1:13" ht="17" thickTop="1" thickBot="1" x14ac:dyDescent="0.25">
      <c r="A32" s="55">
        <f t="shared" si="3"/>
        <v>30</v>
      </c>
      <c r="B32" s="73">
        <f t="shared" si="0"/>
        <v>4.0314374160584039E-2</v>
      </c>
      <c r="C32" s="65">
        <v>5.2</v>
      </c>
      <c r="D32" s="65">
        <v>-1.52</v>
      </c>
      <c r="E32" s="65">
        <v>0.26100000000000001</v>
      </c>
      <c r="F32" s="65">
        <v>-4.4999999999999999E-4</v>
      </c>
      <c r="G32" s="65">
        <v>-0.81499999999999995</v>
      </c>
      <c r="H32" s="65">
        <v>31</v>
      </c>
      <c r="I32" s="65">
        <v>3.5</v>
      </c>
      <c r="J32" s="73">
        <f t="shared" si="1"/>
        <v>31.196954979612993</v>
      </c>
      <c r="K32" s="65">
        <v>0.25</v>
      </c>
      <c r="L32" s="65">
        <v>0</v>
      </c>
      <c r="M32" s="73">
        <f t="shared" si="2"/>
        <v>-1.394540077789832</v>
      </c>
    </row>
    <row r="33" spans="1:13" ht="17" thickTop="1" thickBot="1" x14ac:dyDescent="0.25">
      <c r="A33" s="55">
        <f t="shared" si="3"/>
        <v>31</v>
      </c>
      <c r="B33" s="73">
        <f t="shared" si="0"/>
        <v>5.2605773561158094E-2</v>
      </c>
      <c r="C33" s="65">
        <v>4.9000000000000004</v>
      </c>
      <c r="D33" s="65">
        <v>-1.52</v>
      </c>
      <c r="E33" s="65">
        <v>0.26100000000000001</v>
      </c>
      <c r="F33" s="65">
        <v>-4.4999999999999999E-4</v>
      </c>
      <c r="G33" s="65">
        <v>-0.81499999999999995</v>
      </c>
      <c r="H33" s="65">
        <v>18</v>
      </c>
      <c r="I33" s="65">
        <v>3.5</v>
      </c>
      <c r="J33" s="73">
        <f t="shared" si="1"/>
        <v>18.337120820892249</v>
      </c>
      <c r="K33" s="65">
        <v>0.25</v>
      </c>
      <c r="L33" s="65">
        <v>0</v>
      </c>
      <c r="M33" s="73">
        <f t="shared" si="2"/>
        <v>-1.2789665887711654</v>
      </c>
    </row>
    <row r="34" spans="1:13" ht="17" thickTop="1" thickBot="1" x14ac:dyDescent="0.25">
      <c r="A34" s="55">
        <f t="shared" si="3"/>
        <v>32</v>
      </c>
      <c r="B34" s="73">
        <f t="shared" si="0"/>
        <v>3.3223255186555591E-2</v>
      </c>
      <c r="C34" s="65">
        <v>5.2</v>
      </c>
      <c r="D34" s="65">
        <v>-1.52</v>
      </c>
      <c r="E34" s="65">
        <v>0.26100000000000001</v>
      </c>
      <c r="F34" s="65">
        <v>-4.4999999999999999E-4</v>
      </c>
      <c r="G34" s="65">
        <v>-0.81499999999999995</v>
      </c>
      <c r="H34" s="65">
        <v>39</v>
      </c>
      <c r="I34" s="65">
        <v>3.5</v>
      </c>
      <c r="J34" s="73">
        <f t="shared" si="1"/>
        <v>39.156736329781111</v>
      </c>
      <c r="K34" s="65">
        <v>0.25</v>
      </c>
      <c r="L34" s="65">
        <v>0</v>
      </c>
      <c r="M34" s="73">
        <f t="shared" si="2"/>
        <v>-1.4785578179924099</v>
      </c>
    </row>
    <row r="35" spans="1:13" ht="17" thickTop="1" thickBot="1" x14ac:dyDescent="0.25">
      <c r="A35" s="55">
        <f t="shared" si="3"/>
        <v>33</v>
      </c>
      <c r="B35" s="73">
        <f t="shared" si="0"/>
        <v>3.0081410614348623E-2</v>
      </c>
      <c r="C35" s="65">
        <v>4.8</v>
      </c>
      <c r="D35" s="65">
        <v>-1.52</v>
      </c>
      <c r="E35" s="65">
        <v>0.26100000000000001</v>
      </c>
      <c r="F35" s="65">
        <v>-4.4999999999999999E-4</v>
      </c>
      <c r="G35" s="65">
        <v>-0.81499999999999995</v>
      </c>
      <c r="H35" s="65">
        <v>33</v>
      </c>
      <c r="I35" s="65">
        <v>3.5</v>
      </c>
      <c r="J35" s="73">
        <f t="shared" si="1"/>
        <v>33.185087012090236</v>
      </c>
      <c r="K35" s="65">
        <v>0.25</v>
      </c>
      <c r="L35" s="65">
        <v>0</v>
      </c>
      <c r="M35" s="73">
        <f t="shared" si="2"/>
        <v>-1.5217018021341331</v>
      </c>
    </row>
    <row r="36" spans="1:13" ht="17" thickTop="1" thickBot="1" x14ac:dyDescent="0.25">
      <c r="A36" s="55">
        <f t="shared" si="3"/>
        <v>34</v>
      </c>
      <c r="B36" s="73">
        <f t="shared" si="0"/>
        <v>4.5779516421835281E-2</v>
      </c>
      <c r="C36" s="65">
        <v>5</v>
      </c>
      <c r="D36" s="65">
        <v>-1.52</v>
      </c>
      <c r="E36" s="65">
        <v>0.26100000000000001</v>
      </c>
      <c r="F36" s="65">
        <v>-4.4999999999999999E-4</v>
      </c>
      <c r="G36" s="65">
        <v>-0.81499999999999995</v>
      </c>
      <c r="H36" s="65">
        <v>23</v>
      </c>
      <c r="I36" s="65">
        <v>3.5</v>
      </c>
      <c r="J36" s="73">
        <f t="shared" si="1"/>
        <v>23.264780248263683</v>
      </c>
      <c r="K36" s="65">
        <v>0.25</v>
      </c>
      <c r="L36" s="65">
        <v>0</v>
      </c>
      <c r="M36" s="73">
        <f t="shared" si="2"/>
        <v>-1.3393287991764979</v>
      </c>
    </row>
    <row r="37" spans="1:13" ht="17" thickTop="1" thickBot="1" x14ac:dyDescent="0.25">
      <c r="A37" s="55">
        <f t="shared" si="3"/>
        <v>35</v>
      </c>
      <c r="B37" s="73">
        <f t="shared" si="0"/>
        <v>5.4447933081052106E-2</v>
      </c>
      <c r="C37" s="65">
        <v>4.2</v>
      </c>
      <c r="D37" s="65">
        <v>-1.52</v>
      </c>
      <c r="E37" s="65">
        <v>0.26100000000000001</v>
      </c>
      <c r="F37" s="65">
        <v>-4.4999999999999999E-4</v>
      </c>
      <c r="G37" s="65">
        <v>-0.81499999999999995</v>
      </c>
      <c r="H37" s="65">
        <v>10</v>
      </c>
      <c r="I37" s="65">
        <v>3.5</v>
      </c>
      <c r="J37" s="73">
        <f t="shared" si="1"/>
        <v>10.594810050208546</v>
      </c>
      <c r="K37" s="65">
        <v>0.25</v>
      </c>
      <c r="L37" s="65">
        <v>0</v>
      </c>
      <c r="M37" s="73">
        <f t="shared" si="2"/>
        <v>-1.2640186020153032</v>
      </c>
    </row>
    <row r="38" spans="1:13" ht="17" thickTop="1" thickBot="1" x14ac:dyDescent="0.25">
      <c r="A38" s="55">
        <f t="shared" si="3"/>
        <v>36</v>
      </c>
      <c r="B38" s="73">
        <f t="shared" si="0"/>
        <v>7.8981754172194343E-2</v>
      </c>
      <c r="C38" s="65">
        <v>5.5</v>
      </c>
      <c r="D38" s="65">
        <v>-1.52</v>
      </c>
      <c r="E38" s="65">
        <v>0.26100000000000001</v>
      </c>
      <c r="F38" s="65">
        <v>-4.4999999999999999E-4</v>
      </c>
      <c r="G38" s="65">
        <v>-0.81499999999999995</v>
      </c>
      <c r="H38" s="65">
        <v>17</v>
      </c>
      <c r="I38" s="65">
        <v>3.5</v>
      </c>
      <c r="J38" s="73">
        <f t="shared" si="1"/>
        <v>17.356554957709783</v>
      </c>
      <c r="K38" s="65">
        <v>0.25</v>
      </c>
      <c r="L38" s="65">
        <v>0</v>
      </c>
      <c r="M38" s="73">
        <f t="shared" si="2"/>
        <v>-1.1024732248810114</v>
      </c>
    </row>
    <row r="39" spans="1:13" ht="17" thickTop="1" thickBot="1" x14ac:dyDescent="0.25">
      <c r="A39" s="55">
        <f t="shared" si="3"/>
        <v>37</v>
      </c>
      <c r="B39" s="73">
        <f t="shared" si="0"/>
        <v>7.8087478249331557E-2</v>
      </c>
      <c r="C39" s="65">
        <v>4.8</v>
      </c>
      <c r="D39" s="65">
        <v>-1.52</v>
      </c>
      <c r="E39" s="65">
        <v>0.26100000000000001</v>
      </c>
      <c r="F39" s="65">
        <v>-4.4999999999999999E-4</v>
      </c>
      <c r="G39" s="65">
        <v>-0.81499999999999995</v>
      </c>
      <c r="H39" s="65">
        <v>10</v>
      </c>
      <c r="I39" s="65">
        <v>3.5</v>
      </c>
      <c r="J39" s="73">
        <f t="shared" si="1"/>
        <v>10.594810050208546</v>
      </c>
      <c r="K39" s="65">
        <v>0.25</v>
      </c>
      <c r="L39" s="65">
        <v>0</v>
      </c>
      <c r="M39" s="73">
        <f t="shared" si="2"/>
        <v>-1.1074186020153034</v>
      </c>
    </row>
    <row r="40" spans="1:13" ht="17" thickTop="1" thickBot="1" x14ac:dyDescent="0.25">
      <c r="A40" s="55">
        <f t="shared" si="3"/>
        <v>38</v>
      </c>
      <c r="B40" s="73">
        <f t="shared" si="0"/>
        <v>7.2020777562731328E-2</v>
      </c>
      <c r="C40" s="65">
        <v>4.4000000000000004</v>
      </c>
      <c r="D40" s="65">
        <v>-1.52</v>
      </c>
      <c r="E40" s="65">
        <v>0.26100000000000001</v>
      </c>
      <c r="F40" s="65">
        <v>-4.4999999999999999E-4</v>
      </c>
      <c r="G40" s="65">
        <v>-0.81499999999999995</v>
      </c>
      <c r="H40" s="65">
        <v>8</v>
      </c>
      <c r="I40" s="65">
        <v>3.5</v>
      </c>
      <c r="J40" s="73">
        <f t="shared" si="1"/>
        <v>8.7321245982864895</v>
      </c>
      <c r="K40" s="65">
        <v>0.25</v>
      </c>
      <c r="L40" s="65">
        <v>0</v>
      </c>
      <c r="M40" s="73">
        <f t="shared" si="2"/>
        <v>-1.1425421941368992</v>
      </c>
    </row>
    <row r="41" spans="1:13" ht="17" thickTop="1" thickBot="1" x14ac:dyDescent="0.25">
      <c r="A41" s="55">
        <f t="shared" si="3"/>
        <v>39</v>
      </c>
      <c r="B41" s="73">
        <f t="shared" si="0"/>
        <v>4.9537423107779151E-2</v>
      </c>
      <c r="C41" s="65">
        <v>4.8</v>
      </c>
      <c r="D41" s="65">
        <v>-1.52</v>
      </c>
      <c r="E41" s="65">
        <v>0.26100000000000001</v>
      </c>
      <c r="F41" s="65">
        <v>-4.4999999999999999E-4</v>
      </c>
      <c r="G41" s="65">
        <v>-0.81499999999999995</v>
      </c>
      <c r="H41" s="65">
        <v>18</v>
      </c>
      <c r="I41" s="65">
        <v>3.5</v>
      </c>
      <c r="J41" s="73">
        <f t="shared" si="1"/>
        <v>18.337120820892249</v>
      </c>
      <c r="K41" s="65">
        <v>0.25</v>
      </c>
      <c r="L41" s="65">
        <v>0</v>
      </c>
      <c r="M41" s="73">
        <f t="shared" si="2"/>
        <v>-1.3050665887711657</v>
      </c>
    </row>
    <row r="42" spans="1:13" ht="17" thickTop="1" thickBot="1" x14ac:dyDescent="0.25">
      <c r="A42" s="55">
        <f t="shared" si="3"/>
        <v>40</v>
      </c>
      <c r="B42" s="73">
        <f t="shared" si="0"/>
        <v>4.1434493339616796E-2</v>
      </c>
      <c r="C42" s="65">
        <v>5.2</v>
      </c>
      <c r="D42" s="65">
        <v>-1.52</v>
      </c>
      <c r="E42" s="65">
        <v>0.26100000000000001</v>
      </c>
      <c r="F42" s="65">
        <v>-4.4999999999999999E-4</v>
      </c>
      <c r="G42" s="65">
        <v>-0.81499999999999995</v>
      </c>
      <c r="H42" s="65">
        <v>30</v>
      </c>
      <c r="I42" s="65">
        <v>3.5</v>
      </c>
      <c r="J42" s="73">
        <f t="shared" si="1"/>
        <v>30.203476621077911</v>
      </c>
      <c r="K42" s="65">
        <v>0.25</v>
      </c>
      <c r="L42" s="65">
        <v>0</v>
      </c>
      <c r="M42" s="73">
        <f t="shared" si="2"/>
        <v>-1.3826379673344342</v>
      </c>
    </row>
    <row r="43" spans="1:13" ht="17" thickTop="1" thickBot="1" x14ac:dyDescent="0.25">
      <c r="A43" s="55">
        <f t="shared" si="3"/>
        <v>41</v>
      </c>
      <c r="B43" s="73">
        <f t="shared" si="0"/>
        <v>4.279566774013599E-2</v>
      </c>
      <c r="C43" s="65">
        <v>4.4000000000000004</v>
      </c>
      <c r="D43" s="65">
        <v>-1.52</v>
      </c>
      <c r="E43" s="65">
        <v>0.26100000000000001</v>
      </c>
      <c r="F43" s="65">
        <v>-4.4999999999999999E-4</v>
      </c>
      <c r="G43" s="65">
        <v>-0.81499999999999995</v>
      </c>
      <c r="H43" s="65">
        <v>16</v>
      </c>
      <c r="I43" s="65">
        <v>3.5</v>
      </c>
      <c r="J43" s="73">
        <f t="shared" si="1"/>
        <v>16.378339354159198</v>
      </c>
      <c r="K43" s="65">
        <v>0.25</v>
      </c>
      <c r="L43" s="65">
        <v>0</v>
      </c>
      <c r="M43" s="73">
        <f t="shared" si="2"/>
        <v>-1.3686001929443519</v>
      </c>
    </row>
    <row r="44" spans="1:13" ht="17" thickTop="1" thickBot="1" x14ac:dyDescent="0.25">
      <c r="A44" s="55">
        <f t="shared" si="3"/>
        <v>42</v>
      </c>
      <c r="B44" s="73">
        <f t="shared" si="0"/>
        <v>4.8834503332479885E-2</v>
      </c>
      <c r="C44" s="65">
        <v>4.7</v>
      </c>
      <c r="D44" s="65">
        <v>-1.52</v>
      </c>
      <c r="E44" s="65">
        <v>0.26100000000000001</v>
      </c>
      <c r="F44" s="65">
        <v>-4.4999999999999999E-4</v>
      </c>
      <c r="G44" s="65">
        <v>-0.81499999999999995</v>
      </c>
      <c r="H44" s="65">
        <v>17</v>
      </c>
      <c r="I44" s="65">
        <v>3.5</v>
      </c>
      <c r="J44" s="73">
        <f t="shared" si="1"/>
        <v>17.356554957709783</v>
      </c>
      <c r="K44" s="65">
        <v>0.25</v>
      </c>
      <c r="L44" s="65">
        <v>0</v>
      </c>
      <c r="M44" s="73">
        <f t="shared" si="2"/>
        <v>-1.3112732248810113</v>
      </c>
    </row>
    <row r="45" spans="1:13" ht="17" thickTop="1" thickBot="1" x14ac:dyDescent="0.25">
      <c r="A45" s="55">
        <f t="shared" si="3"/>
        <v>43</v>
      </c>
      <c r="B45" s="73">
        <f t="shared" si="0"/>
        <v>4.8834503332479885E-2</v>
      </c>
      <c r="C45" s="65">
        <v>4.7</v>
      </c>
      <c r="D45" s="65">
        <v>-1.52</v>
      </c>
      <c r="E45" s="65">
        <v>0.26100000000000001</v>
      </c>
      <c r="F45" s="65">
        <v>-4.4999999999999999E-4</v>
      </c>
      <c r="G45" s="65">
        <v>-0.81499999999999995</v>
      </c>
      <c r="H45" s="65">
        <v>17</v>
      </c>
      <c r="I45" s="65">
        <v>3.5</v>
      </c>
      <c r="J45" s="73">
        <f t="shared" si="1"/>
        <v>17.356554957709783</v>
      </c>
      <c r="K45" s="65">
        <v>0.25</v>
      </c>
      <c r="L45" s="65">
        <v>0</v>
      </c>
      <c r="M45" s="73">
        <f t="shared" si="2"/>
        <v>-1.3112732248810113</v>
      </c>
    </row>
    <row r="46" spans="1:13" ht="17" thickTop="1" thickBot="1" x14ac:dyDescent="0.25">
      <c r="A46" s="55">
        <f t="shared" si="3"/>
        <v>44</v>
      </c>
      <c r="B46" s="73">
        <f t="shared" si="0"/>
        <v>5.2605773561158094E-2</v>
      </c>
      <c r="C46" s="65">
        <v>4.9000000000000004</v>
      </c>
      <c r="D46" s="65">
        <v>-1.52</v>
      </c>
      <c r="E46" s="65">
        <v>0.26100000000000001</v>
      </c>
      <c r="F46" s="65">
        <v>-4.4999999999999999E-4</v>
      </c>
      <c r="G46" s="65">
        <v>-0.81499999999999995</v>
      </c>
      <c r="H46" s="65">
        <v>18</v>
      </c>
      <c r="I46" s="65">
        <v>3.5</v>
      </c>
      <c r="J46" s="73">
        <f t="shared" si="1"/>
        <v>18.337120820892249</v>
      </c>
      <c r="K46" s="65">
        <v>0.25</v>
      </c>
      <c r="L46" s="65">
        <v>0</v>
      </c>
      <c r="M46" s="73">
        <f t="shared" si="2"/>
        <v>-1.2789665887711654</v>
      </c>
    </row>
    <row r="47" spans="1:13" ht="17" thickTop="1" thickBot="1" x14ac:dyDescent="0.25">
      <c r="A47" s="55">
        <f t="shared" si="3"/>
        <v>45</v>
      </c>
      <c r="B47" s="73">
        <f t="shared" si="0"/>
        <v>1.8295203110846849E-2</v>
      </c>
      <c r="C47" s="65">
        <v>4.8</v>
      </c>
      <c r="D47" s="65">
        <v>-1.52</v>
      </c>
      <c r="E47" s="65">
        <v>0.26100000000000001</v>
      </c>
      <c r="F47" s="65">
        <v>-4.4999999999999999E-4</v>
      </c>
      <c r="G47" s="65">
        <v>-0.81499999999999995</v>
      </c>
      <c r="H47" s="65">
        <v>59</v>
      </c>
      <c r="I47" s="65">
        <v>3.5</v>
      </c>
      <c r="J47" s="73">
        <f t="shared" si="1"/>
        <v>59.103722387003678</v>
      </c>
      <c r="K47" s="65">
        <v>0.25</v>
      </c>
      <c r="L47" s="65">
        <v>0</v>
      </c>
      <c r="M47" s="73">
        <f t="shared" si="2"/>
        <v>-1.7376627646725717</v>
      </c>
    </row>
    <row r="48" spans="1:13" ht="17" thickTop="1" thickBot="1" x14ac:dyDescent="0.25">
      <c r="A48" s="55">
        <f t="shared" si="3"/>
        <v>46</v>
      </c>
      <c r="B48" s="73">
        <f t="shared" si="0"/>
        <v>6.525071216699603E-2</v>
      </c>
      <c r="C48" s="65">
        <v>5.4</v>
      </c>
      <c r="D48" s="65">
        <v>-1.52</v>
      </c>
      <c r="E48" s="65">
        <v>0.26100000000000001</v>
      </c>
      <c r="F48" s="65">
        <v>-4.4999999999999999E-4</v>
      </c>
      <c r="G48" s="65">
        <v>-0.81499999999999995</v>
      </c>
      <c r="H48" s="65">
        <v>20</v>
      </c>
      <c r="I48" s="65">
        <v>3.5</v>
      </c>
      <c r="J48" s="73">
        <f t="shared" si="1"/>
        <v>20.303940504246953</v>
      </c>
      <c r="K48" s="65">
        <v>0.25</v>
      </c>
      <c r="L48" s="65">
        <v>0</v>
      </c>
      <c r="M48" s="73">
        <f t="shared" si="2"/>
        <v>-1.1854147439359077</v>
      </c>
    </row>
    <row r="49" spans="1:13" ht="17" thickTop="1" thickBot="1" x14ac:dyDescent="0.25">
      <c r="A49" s="55">
        <f t="shared" si="3"/>
        <v>47</v>
      </c>
      <c r="B49" s="73">
        <f t="shared" si="0"/>
        <v>5.8482613872821769E-2</v>
      </c>
      <c r="C49" s="65">
        <v>5</v>
      </c>
      <c r="D49" s="65">
        <v>-1.52</v>
      </c>
      <c r="E49" s="65">
        <v>0.26100000000000001</v>
      </c>
      <c r="F49" s="65">
        <v>-4.4999999999999999E-4</v>
      </c>
      <c r="G49" s="65">
        <v>-0.81499999999999995</v>
      </c>
      <c r="H49" s="65">
        <v>17</v>
      </c>
      <c r="I49" s="65">
        <v>3.5</v>
      </c>
      <c r="J49" s="73">
        <f t="shared" si="1"/>
        <v>17.356554957709783</v>
      </c>
      <c r="K49" s="65">
        <v>0.25</v>
      </c>
      <c r="L49" s="65">
        <v>0</v>
      </c>
      <c r="M49" s="73">
        <f t="shared" si="2"/>
        <v>-1.2329732248810112</v>
      </c>
    </row>
    <row r="50" spans="1:13" ht="17" thickTop="1" thickBot="1" x14ac:dyDescent="0.25">
      <c r="A50" s="55">
        <f t="shared" si="3"/>
        <v>48</v>
      </c>
      <c r="B50" s="73">
        <f t="shared" si="0"/>
        <v>4.4657396296437356E-2</v>
      </c>
      <c r="C50" s="65">
        <v>4.2</v>
      </c>
      <c r="D50" s="65">
        <v>-1.52</v>
      </c>
      <c r="E50" s="65">
        <v>0.26100000000000001</v>
      </c>
      <c r="F50" s="65">
        <v>-4.4999999999999999E-4</v>
      </c>
      <c r="G50" s="65">
        <v>-0.81499999999999995</v>
      </c>
      <c r="H50" s="65">
        <v>13</v>
      </c>
      <c r="I50" s="65">
        <v>3.5</v>
      </c>
      <c r="J50" s="73">
        <f t="shared" si="1"/>
        <v>13.46291201783626</v>
      </c>
      <c r="K50" s="65">
        <v>0.25</v>
      </c>
      <c r="L50" s="65">
        <v>0</v>
      </c>
      <c r="M50" s="73">
        <f t="shared" si="2"/>
        <v>-1.3501066016195613</v>
      </c>
    </row>
    <row r="51" spans="1:13" ht="17" thickTop="1" thickBot="1" x14ac:dyDescent="0.25">
      <c r="A51" s="55">
        <f t="shared" si="3"/>
        <v>49</v>
      </c>
      <c r="B51" s="73">
        <f t="shared" si="0"/>
        <v>9.263436953898728E-2</v>
      </c>
      <c r="C51" s="65">
        <v>5.6</v>
      </c>
      <c r="D51" s="65">
        <v>-1.52</v>
      </c>
      <c r="E51" s="65">
        <v>0.26100000000000001</v>
      </c>
      <c r="F51" s="65">
        <v>-4.4999999999999999E-4</v>
      </c>
      <c r="G51" s="65">
        <v>-0.81499999999999995</v>
      </c>
      <c r="H51" s="65">
        <v>15</v>
      </c>
      <c r="I51" s="65">
        <v>3.5</v>
      </c>
      <c r="J51" s="73">
        <f t="shared" si="1"/>
        <v>15.402921800749363</v>
      </c>
      <c r="K51" s="65">
        <v>0.25</v>
      </c>
      <c r="L51" s="65">
        <v>0</v>
      </c>
      <c r="M51" s="73">
        <f t="shared" si="2"/>
        <v>-1.0332278499083143</v>
      </c>
    </row>
    <row r="52" spans="1:13" ht="17" thickTop="1" thickBot="1" x14ac:dyDescent="0.25">
      <c r="A52" s="55">
        <f t="shared" si="3"/>
        <v>50</v>
      </c>
      <c r="B52" s="73">
        <f t="shared" si="0"/>
        <v>0.12747718364169186</v>
      </c>
      <c r="C52" s="65">
        <v>5.2</v>
      </c>
      <c r="D52" s="65">
        <v>-1.52</v>
      </c>
      <c r="E52" s="65">
        <v>0.26100000000000001</v>
      </c>
      <c r="F52" s="65">
        <v>-4.4999999999999999E-4</v>
      </c>
      <c r="G52" s="65">
        <v>-0.81499999999999995</v>
      </c>
      <c r="H52" s="65">
        <v>7</v>
      </c>
      <c r="I52" s="65">
        <v>3.5</v>
      </c>
      <c r="J52" s="73">
        <f t="shared" si="1"/>
        <v>7.8262379212492643</v>
      </c>
      <c r="K52" s="65">
        <v>0.25</v>
      </c>
      <c r="L52" s="65">
        <v>0</v>
      </c>
      <c r="M52" s="73">
        <f t="shared" si="2"/>
        <v>-0.89456753997696425</v>
      </c>
    </row>
    <row r="53" spans="1:13" ht="17" thickTop="1" thickBot="1" x14ac:dyDescent="0.25">
      <c r="A53" s="55">
        <f t="shared" si="3"/>
        <v>51</v>
      </c>
      <c r="B53" s="73">
        <f t="shared" si="0"/>
        <v>8.1219031395706062E-2</v>
      </c>
      <c r="C53" s="65">
        <v>4.5999999999999996</v>
      </c>
      <c r="D53" s="65">
        <v>-1.52</v>
      </c>
      <c r="E53" s="65">
        <v>0.26100000000000001</v>
      </c>
      <c r="F53" s="65">
        <v>-4.4999999999999999E-4</v>
      </c>
      <c r="G53" s="65">
        <v>-0.81499999999999995</v>
      </c>
      <c r="H53" s="65">
        <v>8</v>
      </c>
      <c r="I53" s="65">
        <v>3.5</v>
      </c>
      <c r="J53" s="73">
        <f t="shared" si="1"/>
        <v>8.7321245982864895</v>
      </c>
      <c r="K53" s="65">
        <v>0.25</v>
      </c>
      <c r="L53" s="65">
        <v>0</v>
      </c>
      <c r="M53" s="73">
        <f t="shared" si="2"/>
        <v>-1.0903421941368996</v>
      </c>
    </row>
    <row r="54" spans="1:13" ht="17" thickTop="1" thickBot="1" x14ac:dyDescent="0.25">
      <c r="A54" s="55">
        <f t="shared" si="3"/>
        <v>52</v>
      </c>
      <c r="B54" s="73">
        <f t="shared" si="0"/>
        <v>7.6481748110321365E-2</v>
      </c>
      <c r="C54" s="65">
        <v>4.5</v>
      </c>
      <c r="D54" s="65">
        <v>-1.52</v>
      </c>
      <c r="E54" s="65">
        <v>0.26100000000000001</v>
      </c>
      <c r="F54" s="65">
        <v>-4.4999999999999999E-4</v>
      </c>
      <c r="G54" s="65">
        <v>-0.81499999999999995</v>
      </c>
      <c r="H54" s="65">
        <v>8</v>
      </c>
      <c r="I54" s="65">
        <v>3.5</v>
      </c>
      <c r="J54" s="73">
        <f t="shared" si="1"/>
        <v>8.7321245982864895</v>
      </c>
      <c r="K54" s="65">
        <v>0.25</v>
      </c>
      <c r="L54" s="65">
        <v>0</v>
      </c>
      <c r="M54" s="73">
        <f t="shared" si="2"/>
        <v>-1.1164421941368992</v>
      </c>
    </row>
    <row r="55" spans="1:13" ht="17" thickTop="1" thickBot="1" x14ac:dyDescent="0.25">
      <c r="A55" s="55">
        <f t="shared" si="3"/>
        <v>53</v>
      </c>
      <c r="B55" s="73">
        <f t="shared" si="0"/>
        <v>4.3442952058527426E-2</v>
      </c>
      <c r="C55" s="65">
        <v>6</v>
      </c>
      <c r="D55" s="65">
        <v>-1.52</v>
      </c>
      <c r="E55" s="65">
        <v>0.26100000000000001</v>
      </c>
      <c r="F55" s="65">
        <v>-4.4999999999999999E-4</v>
      </c>
      <c r="G55" s="65">
        <v>-0.81499999999999995</v>
      </c>
      <c r="H55" s="65">
        <v>50</v>
      </c>
      <c r="I55" s="65">
        <v>3.5</v>
      </c>
      <c r="J55" s="73">
        <f t="shared" si="1"/>
        <v>50.122350304031038</v>
      </c>
      <c r="K55" s="65">
        <v>0.25</v>
      </c>
      <c r="L55" s="65">
        <v>0</v>
      </c>
      <c r="M55" s="73">
        <f t="shared" si="2"/>
        <v>-1.3620806710074225</v>
      </c>
    </row>
    <row r="56" spans="1:13" ht="17" thickTop="1" thickBot="1" x14ac:dyDescent="0.25">
      <c r="A56" s="55">
        <f t="shared" si="3"/>
        <v>54</v>
      </c>
      <c r="B56" s="73">
        <f t="shared" si="0"/>
        <v>8.1563027804001126E-2</v>
      </c>
      <c r="C56" s="65">
        <v>5.0999999999999996</v>
      </c>
      <c r="D56" s="65">
        <v>-1.52</v>
      </c>
      <c r="E56" s="65">
        <v>0.26100000000000001</v>
      </c>
      <c r="F56" s="65">
        <v>-4.4999999999999999E-4</v>
      </c>
      <c r="G56" s="65">
        <v>-0.81499999999999995</v>
      </c>
      <c r="H56" s="65">
        <v>12</v>
      </c>
      <c r="I56" s="65">
        <v>3.5</v>
      </c>
      <c r="J56" s="73">
        <f t="shared" si="1"/>
        <v>12.5</v>
      </c>
      <c r="K56" s="65">
        <v>0.25</v>
      </c>
      <c r="L56" s="65">
        <v>0</v>
      </c>
      <c r="M56" s="73">
        <f t="shared" si="2"/>
        <v>-1.0885066606015661</v>
      </c>
    </row>
    <row r="57" spans="1:13" ht="17" thickTop="1" thickBot="1" x14ac:dyDescent="0.25">
      <c r="A57" s="55">
        <f t="shared" si="3"/>
        <v>55</v>
      </c>
      <c r="B57" s="73">
        <f t="shared" si="0"/>
        <v>2.9460640327548634E-2</v>
      </c>
      <c r="C57" s="65">
        <v>5</v>
      </c>
      <c r="D57" s="65">
        <v>-1.52</v>
      </c>
      <c r="E57" s="65">
        <v>0.26100000000000001</v>
      </c>
      <c r="F57" s="65">
        <v>-4.4999999999999999E-4</v>
      </c>
      <c r="G57" s="65">
        <v>-0.81499999999999995</v>
      </c>
      <c r="H57" s="65">
        <v>39</v>
      </c>
      <c r="I57" s="65">
        <v>3.5</v>
      </c>
      <c r="J57" s="73">
        <f t="shared" si="1"/>
        <v>39.156736329781111</v>
      </c>
      <c r="K57" s="65">
        <v>0.25</v>
      </c>
      <c r="L57" s="65">
        <v>0</v>
      </c>
      <c r="M57" s="73">
        <f t="shared" si="2"/>
        <v>-1.53075781799241</v>
      </c>
    </row>
    <row r="58" spans="1:13" ht="17" thickTop="1" thickBot="1" x14ac:dyDescent="0.25">
      <c r="A58" s="55">
        <f t="shared" si="3"/>
        <v>56</v>
      </c>
      <c r="B58" s="73">
        <f t="shared" si="0"/>
        <v>0.16840269724155477</v>
      </c>
      <c r="C58" s="65">
        <v>5.5</v>
      </c>
      <c r="D58" s="65">
        <v>-1.52</v>
      </c>
      <c r="E58" s="65">
        <v>0.26100000000000001</v>
      </c>
      <c r="F58" s="65">
        <v>-4.4999999999999999E-4</v>
      </c>
      <c r="G58" s="65">
        <v>-0.81499999999999995</v>
      </c>
      <c r="H58" s="65">
        <v>6</v>
      </c>
      <c r="I58" s="65">
        <v>3.5</v>
      </c>
      <c r="J58" s="73">
        <f t="shared" si="1"/>
        <v>6.946221994724902</v>
      </c>
      <c r="K58" s="65">
        <v>0.25</v>
      </c>
      <c r="L58" s="65">
        <v>0</v>
      </c>
      <c r="M58" s="73">
        <f t="shared" si="2"/>
        <v>-0.77365095685214924</v>
      </c>
    </row>
    <row r="59" spans="1:13" ht="17" thickTop="1" thickBot="1" x14ac:dyDescent="0.25">
      <c r="A59" s="55">
        <f t="shared" si="3"/>
        <v>57</v>
      </c>
      <c r="B59" s="73">
        <f t="shared" si="0"/>
        <v>1.5743368925414121E-2</v>
      </c>
      <c r="C59" s="65">
        <v>4.5</v>
      </c>
      <c r="D59" s="65">
        <v>-1.52</v>
      </c>
      <c r="E59" s="65">
        <v>0.26100000000000001</v>
      </c>
      <c r="F59" s="65">
        <v>-4.4999999999999999E-4</v>
      </c>
      <c r="G59" s="65">
        <v>-0.81499999999999995</v>
      </c>
      <c r="H59" s="65">
        <v>57</v>
      </c>
      <c r="I59" s="65">
        <v>3.5</v>
      </c>
      <c r="J59" s="73">
        <f t="shared" si="1"/>
        <v>57.107355042936454</v>
      </c>
      <c r="K59" s="65">
        <v>0.25</v>
      </c>
      <c r="L59" s="65">
        <v>0</v>
      </c>
      <c r="M59" s="73">
        <f t="shared" si="2"/>
        <v>-1.8029023273034444</v>
      </c>
    </row>
    <row r="60" spans="1:13" ht="17" thickTop="1" thickBot="1" x14ac:dyDescent="0.25">
      <c r="A60" s="55">
        <f t="shared" si="3"/>
        <v>58</v>
      </c>
      <c r="B60" s="73">
        <f t="shared" si="0"/>
        <v>3.6275994634720636E-2</v>
      </c>
      <c r="C60" s="65">
        <v>5.7</v>
      </c>
      <c r="D60" s="65">
        <v>-1.52</v>
      </c>
      <c r="E60" s="65">
        <v>0.26100000000000001</v>
      </c>
      <c r="F60" s="65">
        <v>-4.4999999999999999E-4</v>
      </c>
      <c r="G60" s="65">
        <v>-0.81499999999999995</v>
      </c>
      <c r="H60" s="65">
        <v>50</v>
      </c>
      <c r="I60" s="65">
        <v>3.5</v>
      </c>
      <c r="J60" s="73">
        <f t="shared" si="1"/>
        <v>50.122350304031038</v>
      </c>
      <c r="K60" s="65">
        <v>0.25</v>
      </c>
      <c r="L60" s="65">
        <v>0</v>
      </c>
      <c r="M60" s="73">
        <f t="shared" si="2"/>
        <v>-1.4403806710074225</v>
      </c>
    </row>
    <row r="61" spans="1:13" ht="17" thickTop="1" thickBot="1" x14ac:dyDescent="0.25">
      <c r="A61" s="55">
        <f t="shared" si="3"/>
        <v>59</v>
      </c>
      <c r="B61" s="73">
        <f t="shared" si="0"/>
        <v>7.625956017840925E-2</v>
      </c>
      <c r="C61" s="65">
        <v>7.8</v>
      </c>
      <c r="D61" s="65">
        <v>-1.52</v>
      </c>
      <c r="E61" s="65">
        <v>0.26100000000000001</v>
      </c>
      <c r="F61" s="65">
        <v>-4.4999999999999999E-4</v>
      </c>
      <c r="G61" s="65">
        <v>-0.81499999999999995</v>
      </c>
      <c r="H61" s="65">
        <v>90</v>
      </c>
      <c r="I61" s="65">
        <v>3.5</v>
      </c>
      <c r="J61" s="73">
        <f t="shared" si="1"/>
        <v>90.068029844112829</v>
      </c>
      <c r="K61" s="65">
        <v>0.25</v>
      </c>
      <c r="L61" s="65">
        <v>0</v>
      </c>
      <c r="M61" s="73">
        <f t="shared" si="2"/>
        <v>-1.1177057038176681</v>
      </c>
    </row>
    <row r="62" spans="1:13" ht="17" thickTop="1" thickBot="1" x14ac:dyDescent="0.25">
      <c r="A62" s="55">
        <f t="shared" si="3"/>
        <v>60</v>
      </c>
      <c r="B62" s="73">
        <f t="shared" si="0"/>
        <v>4.3927188854223198E-2</v>
      </c>
      <c r="C62" s="65">
        <v>4.5999999999999996</v>
      </c>
      <c r="D62" s="65">
        <v>-1.52</v>
      </c>
      <c r="E62" s="65">
        <v>0.26100000000000001</v>
      </c>
      <c r="F62" s="65">
        <v>-4.4999999999999999E-4</v>
      </c>
      <c r="G62" s="65">
        <v>-0.81499999999999995</v>
      </c>
      <c r="H62" s="65">
        <v>18</v>
      </c>
      <c r="I62" s="65">
        <v>3.5</v>
      </c>
      <c r="J62" s="73">
        <f t="shared" si="1"/>
        <v>18.337120820892249</v>
      </c>
      <c r="K62" s="65">
        <v>0.25</v>
      </c>
      <c r="L62" s="65">
        <v>0</v>
      </c>
      <c r="M62" s="73">
        <f t="shared" si="2"/>
        <v>-1.3572665887711657</v>
      </c>
    </row>
    <row r="63" spans="1:13" ht="17" thickTop="1" thickBot="1" x14ac:dyDescent="0.25">
      <c r="A63" s="55">
        <f t="shared" si="3"/>
        <v>61</v>
      </c>
      <c r="B63" s="73">
        <f t="shared" si="0"/>
        <v>5.3480246259269212E-2</v>
      </c>
      <c r="C63" s="65">
        <v>4.5</v>
      </c>
      <c r="D63" s="65">
        <v>-1.52</v>
      </c>
      <c r="E63" s="65">
        <v>0.26100000000000001</v>
      </c>
      <c r="F63" s="65">
        <v>-4.4999999999999999E-4</v>
      </c>
      <c r="G63" s="65">
        <v>-0.81499999999999995</v>
      </c>
      <c r="H63" s="65">
        <v>13</v>
      </c>
      <c r="I63" s="65">
        <v>3.5</v>
      </c>
      <c r="J63" s="73">
        <f t="shared" si="1"/>
        <v>13.46291201783626</v>
      </c>
      <c r="K63" s="65">
        <v>0.25</v>
      </c>
      <c r="L63" s="65">
        <v>0</v>
      </c>
      <c r="M63" s="73">
        <f t="shared" si="2"/>
        <v>-1.2718066016195613</v>
      </c>
    </row>
    <row r="64" spans="1:13" ht="17" thickTop="1" thickBot="1" x14ac:dyDescent="0.25">
      <c r="A64" s="55">
        <f t="shared" si="3"/>
        <v>62</v>
      </c>
      <c r="B64" s="73">
        <f t="shared" si="0"/>
        <v>6.3864248460055451E-2</v>
      </c>
      <c r="C64" s="65">
        <v>4.2</v>
      </c>
      <c r="D64" s="65">
        <v>-1.52</v>
      </c>
      <c r="E64" s="65">
        <v>0.26100000000000001</v>
      </c>
      <c r="F64" s="65">
        <v>-4.4999999999999999E-4</v>
      </c>
      <c r="G64" s="65">
        <v>-0.81499999999999995</v>
      </c>
      <c r="H64" s="65">
        <v>8</v>
      </c>
      <c r="I64" s="65">
        <v>3.5</v>
      </c>
      <c r="J64" s="73">
        <f t="shared" si="1"/>
        <v>8.7321245982864895</v>
      </c>
      <c r="K64" s="65">
        <v>0.25</v>
      </c>
      <c r="L64" s="65">
        <v>0</v>
      </c>
      <c r="M64" s="73">
        <f t="shared" si="2"/>
        <v>-1.1947421941368992</v>
      </c>
    </row>
    <row r="65" spans="1:13" ht="17" thickTop="1" thickBot="1" x14ac:dyDescent="0.25">
      <c r="A65" s="55">
        <f t="shared" si="3"/>
        <v>63</v>
      </c>
      <c r="B65" s="73">
        <f t="shared" si="0"/>
        <v>8.2035830751117922E-2</v>
      </c>
      <c r="C65" s="65">
        <v>5</v>
      </c>
      <c r="D65" s="65">
        <v>-1.52</v>
      </c>
      <c r="E65" s="65">
        <v>0.26100000000000001</v>
      </c>
      <c r="F65" s="65">
        <v>-4.4999999999999999E-4</v>
      </c>
      <c r="G65" s="65">
        <v>-0.81499999999999995</v>
      </c>
      <c r="H65" s="65">
        <v>11</v>
      </c>
      <c r="I65" s="65">
        <v>3.5</v>
      </c>
      <c r="J65" s="73">
        <f t="shared" si="1"/>
        <v>11.543396380615196</v>
      </c>
      <c r="K65" s="65">
        <v>0.25</v>
      </c>
      <c r="L65" s="65">
        <v>0</v>
      </c>
      <c r="M65" s="73">
        <f t="shared" si="2"/>
        <v>-1.0859964195834602</v>
      </c>
    </row>
    <row r="66" spans="1:13" ht="17" thickTop="1" thickBot="1" x14ac:dyDescent="0.25">
      <c r="A66" s="55">
        <f t="shared" si="3"/>
        <v>64</v>
      </c>
      <c r="B66" s="73">
        <f t="shared" si="0"/>
        <v>5.1671727394887922E-2</v>
      </c>
      <c r="C66" s="65">
        <v>6.2</v>
      </c>
      <c r="D66" s="65">
        <v>-1.52</v>
      </c>
      <c r="E66" s="65">
        <v>0.26100000000000001</v>
      </c>
      <c r="F66" s="65">
        <v>-4.4999999999999999E-4</v>
      </c>
      <c r="G66" s="65">
        <v>-0.81499999999999995</v>
      </c>
      <c r="H66" s="65">
        <v>47</v>
      </c>
      <c r="I66" s="65">
        <v>3.5</v>
      </c>
      <c r="J66" s="73">
        <f t="shared" si="1"/>
        <v>47.130138977091931</v>
      </c>
      <c r="K66" s="65">
        <v>0.25</v>
      </c>
      <c r="L66" s="65">
        <v>0</v>
      </c>
      <c r="M66" s="73">
        <f t="shared" si="2"/>
        <v>-1.2867470196711346</v>
      </c>
    </row>
    <row r="67" spans="1:13" ht="17" thickTop="1" thickBot="1" x14ac:dyDescent="0.25">
      <c r="A67" s="55">
        <f t="shared" si="3"/>
        <v>65</v>
      </c>
      <c r="B67" s="73">
        <f t="shared" si="0"/>
        <v>2.3472531049106602E-2</v>
      </c>
      <c r="C67" s="65">
        <v>4.3</v>
      </c>
      <c r="D67" s="65">
        <v>-1.52</v>
      </c>
      <c r="E67" s="65">
        <v>0.26100000000000001</v>
      </c>
      <c r="F67" s="65">
        <v>-4.4999999999999999E-4</v>
      </c>
      <c r="G67" s="65">
        <v>-0.81499999999999995</v>
      </c>
      <c r="H67" s="65">
        <v>31</v>
      </c>
      <c r="I67" s="65">
        <v>3.5</v>
      </c>
      <c r="J67" s="73">
        <f t="shared" si="1"/>
        <v>31.196954979612993</v>
      </c>
      <c r="K67" s="65">
        <v>0.25</v>
      </c>
      <c r="L67" s="65">
        <v>0</v>
      </c>
      <c r="M67" s="73">
        <f t="shared" si="2"/>
        <v>-1.6294400777898321</v>
      </c>
    </row>
    <row r="68" spans="1:13" ht="17" thickTop="1" thickBot="1" x14ac:dyDescent="0.25">
      <c r="A68" s="55">
        <f t="shared" si="3"/>
        <v>66</v>
      </c>
      <c r="B68" s="73">
        <f t="shared" ref="B68:B131" si="4">10^M68</f>
        <v>5.2367517958249156E-2</v>
      </c>
      <c r="C68" s="65">
        <v>5.0999999999999996</v>
      </c>
      <c r="D68" s="65">
        <v>-1.52</v>
      </c>
      <c r="E68" s="65">
        <v>0.26100000000000001</v>
      </c>
      <c r="F68" s="65">
        <v>-4.4999999999999999E-4</v>
      </c>
      <c r="G68" s="65">
        <v>-0.81499999999999995</v>
      </c>
      <c r="H68" s="65">
        <v>21</v>
      </c>
      <c r="I68" s="65">
        <v>3.5</v>
      </c>
      <c r="J68" s="73">
        <f t="shared" ref="J68:J131" si="5">SQRT(H68^2+I68^2)</f>
        <v>21.289668856043768</v>
      </c>
      <c r="K68" s="65">
        <v>0.25</v>
      </c>
      <c r="L68" s="65">
        <v>0</v>
      </c>
      <c r="M68" s="73">
        <f t="shared" ref="M68:M131" si="6">D68+(E68*C68)+(F68*J68)+(G68*LOG(J68))+(K68*L68)</f>
        <v>-1.2809380096879948</v>
      </c>
    </row>
    <row r="69" spans="1:13" ht="17" thickTop="1" thickBot="1" x14ac:dyDescent="0.25">
      <c r="A69" s="55">
        <f t="shared" ref="A69:A72" si="7">A68+1</f>
        <v>67</v>
      </c>
      <c r="B69" s="73">
        <f t="shared" si="4"/>
        <v>3.2495580161348299E-2</v>
      </c>
      <c r="C69" s="65">
        <v>4.7</v>
      </c>
      <c r="D69" s="65">
        <v>-1.52</v>
      </c>
      <c r="E69" s="65">
        <v>0.26100000000000001</v>
      </c>
      <c r="F69" s="65">
        <v>-4.4999999999999999E-4</v>
      </c>
      <c r="G69" s="65">
        <v>-0.81499999999999995</v>
      </c>
      <c r="H69" s="65">
        <v>28</v>
      </c>
      <c r="I69" s="65">
        <v>3.5</v>
      </c>
      <c r="J69" s="73">
        <f t="shared" si="5"/>
        <v>28.217902119044926</v>
      </c>
      <c r="K69" s="65">
        <v>0.25</v>
      </c>
      <c r="L69" s="65">
        <v>0</v>
      </c>
      <c r="M69" s="73">
        <f t="shared" si="6"/>
        <v>-1.4881757049310083</v>
      </c>
    </row>
    <row r="70" spans="1:13" ht="17" thickTop="1" thickBot="1" x14ac:dyDescent="0.25">
      <c r="A70" s="55">
        <f t="shared" si="7"/>
        <v>68</v>
      </c>
      <c r="B70" s="73">
        <f t="shared" si="4"/>
        <v>3.5382832015807553E-2</v>
      </c>
      <c r="C70" s="65">
        <v>5.6</v>
      </c>
      <c r="D70" s="65">
        <v>-1.52</v>
      </c>
      <c r="E70" s="65">
        <v>0.26100000000000001</v>
      </c>
      <c r="F70" s="65">
        <v>-4.4999999999999999E-4</v>
      </c>
      <c r="G70" s="65">
        <v>-0.81499999999999995</v>
      </c>
      <c r="H70" s="65">
        <v>48</v>
      </c>
      <c r="I70" s="65">
        <v>3.5</v>
      </c>
      <c r="J70" s="73">
        <f t="shared" si="5"/>
        <v>48.127435003332558</v>
      </c>
      <c r="K70" s="65">
        <v>0.25</v>
      </c>
      <c r="L70" s="65">
        <v>0</v>
      </c>
      <c r="M70" s="73">
        <f t="shared" si="6"/>
        <v>-1.4512074094247334</v>
      </c>
    </row>
    <row r="71" spans="1:13" ht="17" thickTop="1" thickBot="1" x14ac:dyDescent="0.25">
      <c r="A71" s="55">
        <f t="shared" si="7"/>
        <v>69</v>
      </c>
      <c r="B71" s="73">
        <f t="shared" si="4"/>
        <v>3.8260706071286524E-2</v>
      </c>
      <c r="C71" s="65">
        <v>5.7</v>
      </c>
      <c r="D71" s="65">
        <v>-1.52</v>
      </c>
      <c r="E71" s="65">
        <v>0.26100000000000001</v>
      </c>
      <c r="F71" s="65">
        <v>-4.4999999999999999E-4</v>
      </c>
      <c r="G71" s="65">
        <v>-0.81499999999999995</v>
      </c>
      <c r="H71" s="65">
        <v>47</v>
      </c>
      <c r="I71" s="65">
        <v>3.5</v>
      </c>
      <c r="J71" s="73">
        <f t="shared" si="5"/>
        <v>47.130138977091931</v>
      </c>
      <c r="K71" s="65">
        <v>0.25</v>
      </c>
      <c r="L71" s="65">
        <v>0</v>
      </c>
      <c r="M71" s="73">
        <f t="shared" si="6"/>
        <v>-1.4172470196711346</v>
      </c>
    </row>
    <row r="72" spans="1:13" ht="17" thickTop="1" thickBot="1" x14ac:dyDescent="0.25">
      <c r="A72" s="55">
        <f t="shared" si="7"/>
        <v>70</v>
      </c>
      <c r="B72" s="73">
        <f t="shared" si="4"/>
        <v>3.7962947314070551E-2</v>
      </c>
      <c r="C72" s="65">
        <v>5.0999999999999996</v>
      </c>
      <c r="D72" s="65">
        <v>-1.52</v>
      </c>
      <c r="E72" s="65">
        <v>0.26100000000000001</v>
      </c>
      <c r="F72" s="65">
        <v>-4.4999999999999999E-4</v>
      </c>
      <c r="G72" s="65">
        <v>-0.81499999999999995</v>
      </c>
      <c r="H72" s="65">
        <v>31</v>
      </c>
      <c r="I72" s="65">
        <v>3.5</v>
      </c>
      <c r="J72" s="73">
        <f t="shared" si="5"/>
        <v>31.196954979612993</v>
      </c>
      <c r="K72" s="65">
        <v>0.25</v>
      </c>
      <c r="L72" s="65">
        <v>0</v>
      </c>
      <c r="M72" s="73">
        <f t="shared" si="6"/>
        <v>-1.4206400777898323</v>
      </c>
    </row>
    <row r="73" spans="1:13" ht="17" thickTop="1" thickBot="1" x14ac:dyDescent="0.25">
      <c r="A73" s="55">
        <f>A72+1</f>
        <v>71</v>
      </c>
      <c r="B73" s="73">
        <f t="shared" si="4"/>
        <v>4.9620602435514916E-2</v>
      </c>
      <c r="C73" s="65">
        <v>5.5</v>
      </c>
      <c r="D73" s="65">
        <v>-1.52</v>
      </c>
      <c r="E73" s="65">
        <v>0.26100000000000001</v>
      </c>
      <c r="F73" s="65">
        <v>-4.4999999999999999E-4</v>
      </c>
      <c r="G73" s="65">
        <v>-0.81499999999999995</v>
      </c>
      <c r="H73" s="65">
        <v>30</v>
      </c>
      <c r="I73" s="65">
        <v>3.5</v>
      </c>
      <c r="J73" s="73">
        <f t="shared" si="5"/>
        <v>30.203476621077911</v>
      </c>
      <c r="K73" s="65">
        <v>0.25</v>
      </c>
      <c r="L73" s="65">
        <v>0</v>
      </c>
      <c r="M73" s="73">
        <f t="shared" si="6"/>
        <v>-1.3043379673344344</v>
      </c>
    </row>
    <row r="74" spans="1:13" ht="17" thickTop="1" thickBot="1" x14ac:dyDescent="0.25">
      <c r="A74" s="55">
        <f t="shared" ref="A74:A82" si="8">A73+1</f>
        <v>72</v>
      </c>
      <c r="B74" s="73">
        <f t="shared" si="4"/>
        <v>0.1249405980428514</v>
      </c>
      <c r="C74" s="65">
        <v>5.7</v>
      </c>
      <c r="D74" s="65">
        <v>-1.52</v>
      </c>
      <c r="E74" s="65">
        <v>0.26100000000000001</v>
      </c>
      <c r="F74" s="65">
        <v>-4.4999999999999999E-4</v>
      </c>
      <c r="G74" s="65">
        <v>-0.81499999999999995</v>
      </c>
      <c r="H74" s="65">
        <v>11</v>
      </c>
      <c r="I74" s="65">
        <v>3.5</v>
      </c>
      <c r="J74" s="73">
        <f t="shared" si="5"/>
        <v>11.543396380615196</v>
      </c>
      <c r="K74" s="65">
        <v>0.25</v>
      </c>
      <c r="L74" s="65">
        <v>0</v>
      </c>
      <c r="M74" s="73">
        <f t="shared" si="6"/>
        <v>-0.9032964195834603</v>
      </c>
    </row>
    <row r="75" spans="1:13" ht="17" thickTop="1" thickBot="1" x14ac:dyDescent="0.25">
      <c r="A75" s="55">
        <f t="shared" si="8"/>
        <v>73</v>
      </c>
      <c r="B75" s="73">
        <f t="shared" si="4"/>
        <v>4.754257683410313E-2</v>
      </c>
      <c r="C75" s="65">
        <v>4.4000000000000004</v>
      </c>
      <c r="D75" s="65">
        <v>-1.52</v>
      </c>
      <c r="E75" s="65">
        <v>0.26100000000000001</v>
      </c>
      <c r="F75" s="65">
        <v>-4.4999999999999999E-4</v>
      </c>
      <c r="G75" s="65">
        <v>-0.81499999999999995</v>
      </c>
      <c r="H75" s="65">
        <v>14</v>
      </c>
      <c r="I75" s="65">
        <v>3.5</v>
      </c>
      <c r="J75" s="73">
        <f t="shared" si="5"/>
        <v>14.430869689661812</v>
      </c>
      <c r="K75" s="65">
        <v>0.25</v>
      </c>
      <c r="L75" s="65">
        <v>0</v>
      </c>
      <c r="M75" s="73">
        <f t="shared" si="6"/>
        <v>-1.3229172829674689</v>
      </c>
    </row>
    <row r="76" spans="1:13" ht="17" thickTop="1" thickBot="1" x14ac:dyDescent="0.25">
      <c r="A76" s="55">
        <f t="shared" si="8"/>
        <v>74</v>
      </c>
      <c r="B76" s="73">
        <f t="shared" si="4"/>
        <v>1.5914147473033612E-2</v>
      </c>
      <c r="C76" s="65">
        <v>4.3</v>
      </c>
      <c r="D76" s="65">
        <v>-1.52</v>
      </c>
      <c r="E76" s="65">
        <v>0.26100000000000001</v>
      </c>
      <c r="F76" s="65">
        <v>-4.4999999999999999E-4</v>
      </c>
      <c r="G76" s="65">
        <v>-0.81499999999999995</v>
      </c>
      <c r="H76" s="65">
        <v>49</v>
      </c>
      <c r="I76" s="65">
        <v>3.5</v>
      </c>
      <c r="J76" s="73">
        <f t="shared" si="5"/>
        <v>49.124840966663697</v>
      </c>
      <c r="K76" s="65">
        <v>0.25</v>
      </c>
      <c r="L76" s="65">
        <v>0</v>
      </c>
      <c r="M76" s="73">
        <f t="shared" si="6"/>
        <v>-1.7982166217413225</v>
      </c>
    </row>
    <row r="77" spans="1:13" ht="17" thickTop="1" thickBot="1" x14ac:dyDescent="0.25">
      <c r="A77" s="55">
        <f t="shared" si="8"/>
        <v>75</v>
      </c>
      <c r="B77" s="73">
        <f t="shared" si="4"/>
        <v>6.4046204596577658E-2</v>
      </c>
      <c r="C77" s="65">
        <v>4.8</v>
      </c>
      <c r="D77" s="65">
        <v>-1.52</v>
      </c>
      <c r="E77" s="65">
        <v>0.26100000000000001</v>
      </c>
      <c r="F77" s="65">
        <v>-4.4999999999999999E-4</v>
      </c>
      <c r="G77" s="65">
        <v>-0.81499999999999995</v>
      </c>
      <c r="H77" s="65">
        <v>13</v>
      </c>
      <c r="I77" s="65">
        <v>3.5</v>
      </c>
      <c r="J77" s="73">
        <f t="shared" si="5"/>
        <v>13.46291201783626</v>
      </c>
      <c r="K77" s="65">
        <v>0.25</v>
      </c>
      <c r="L77" s="65">
        <v>0</v>
      </c>
      <c r="M77" s="73">
        <f t="shared" si="6"/>
        <v>-1.1935066016195615</v>
      </c>
    </row>
    <row r="78" spans="1:13" ht="17" thickTop="1" thickBot="1" x14ac:dyDescent="0.25">
      <c r="A78" s="55">
        <f t="shared" si="8"/>
        <v>76</v>
      </c>
      <c r="B78" s="73">
        <f t="shared" si="4"/>
        <v>5.0722842157494195E-2</v>
      </c>
      <c r="C78" s="65">
        <v>4.2</v>
      </c>
      <c r="D78" s="65">
        <v>-1.52</v>
      </c>
      <c r="E78" s="65">
        <v>0.26100000000000001</v>
      </c>
      <c r="F78" s="65">
        <v>-4.4999999999999999E-4</v>
      </c>
      <c r="G78" s="65">
        <v>-0.81499999999999995</v>
      </c>
      <c r="H78" s="65">
        <v>11</v>
      </c>
      <c r="I78" s="65">
        <v>3.5</v>
      </c>
      <c r="J78" s="73">
        <f t="shared" si="5"/>
        <v>11.543396380615196</v>
      </c>
      <c r="K78" s="65">
        <v>0.25</v>
      </c>
      <c r="L78" s="65">
        <v>0</v>
      </c>
      <c r="M78" s="73">
        <f t="shared" si="6"/>
        <v>-1.2947964195834603</v>
      </c>
    </row>
    <row r="79" spans="1:13" ht="17" thickTop="1" thickBot="1" x14ac:dyDescent="0.25">
      <c r="A79" s="55">
        <f t="shared" si="8"/>
        <v>77</v>
      </c>
      <c r="B79" s="73">
        <f t="shared" si="4"/>
        <v>3.3082499389378149E-2</v>
      </c>
      <c r="C79" s="65">
        <v>5</v>
      </c>
      <c r="D79" s="65">
        <v>-1.52</v>
      </c>
      <c r="E79" s="65">
        <v>0.26100000000000001</v>
      </c>
      <c r="F79" s="65">
        <v>-4.4999999999999999E-4</v>
      </c>
      <c r="G79" s="65">
        <v>-0.81499999999999995</v>
      </c>
      <c r="H79" s="65">
        <v>34</v>
      </c>
      <c r="I79" s="65">
        <v>3.5</v>
      </c>
      <c r="J79" s="73">
        <f t="shared" si="5"/>
        <v>34.179672321425201</v>
      </c>
      <c r="K79" s="65">
        <v>0.25</v>
      </c>
      <c r="L79" s="65">
        <v>0</v>
      </c>
      <c r="M79" s="73">
        <f t="shared" si="6"/>
        <v>-1.480401686845904</v>
      </c>
    </row>
    <row r="80" spans="1:13" ht="17" thickTop="1" thickBot="1" x14ac:dyDescent="0.25">
      <c r="A80" s="55">
        <f t="shared" si="8"/>
        <v>78</v>
      </c>
      <c r="B80" s="73">
        <f t="shared" si="4"/>
        <v>4.80327801120045E-2</v>
      </c>
      <c r="C80" s="65">
        <v>5.3</v>
      </c>
      <c r="D80" s="65">
        <v>-1.52</v>
      </c>
      <c r="E80" s="65">
        <v>0.26100000000000001</v>
      </c>
      <c r="F80" s="65">
        <v>-4.4999999999999999E-4</v>
      </c>
      <c r="G80" s="65">
        <v>-0.81499999999999995</v>
      </c>
      <c r="H80" s="65">
        <v>27</v>
      </c>
      <c r="I80" s="65">
        <v>3.5</v>
      </c>
      <c r="J80" s="73">
        <f t="shared" si="5"/>
        <v>27.225906780123964</v>
      </c>
      <c r="K80" s="65">
        <v>0.25</v>
      </c>
      <c r="L80" s="65">
        <v>0</v>
      </c>
      <c r="M80" s="73">
        <f t="shared" si="6"/>
        <v>-1.3184622758977755</v>
      </c>
    </row>
    <row r="81" spans="1:13" ht="17" thickTop="1" thickBot="1" x14ac:dyDescent="0.25">
      <c r="A81" s="55">
        <f t="shared" si="8"/>
        <v>79</v>
      </c>
      <c r="B81" s="73">
        <f t="shared" si="4"/>
        <v>4.499793567849298E-2</v>
      </c>
      <c r="C81" s="65">
        <v>6</v>
      </c>
      <c r="D81" s="65">
        <v>-1.52</v>
      </c>
      <c r="E81" s="65">
        <v>0.26100000000000001</v>
      </c>
      <c r="F81" s="65">
        <v>-4.4999999999999999E-4</v>
      </c>
      <c r="G81" s="65">
        <v>-0.81499999999999995</v>
      </c>
      <c r="H81" s="65">
        <v>48</v>
      </c>
      <c r="I81" s="65">
        <v>3.5</v>
      </c>
      <c r="J81" s="73">
        <f t="shared" si="5"/>
        <v>48.127435003332558</v>
      </c>
      <c r="K81" s="65">
        <v>0.25</v>
      </c>
      <c r="L81" s="65">
        <v>0</v>
      </c>
      <c r="M81" s="73">
        <f t="shared" si="6"/>
        <v>-1.3468074094247333</v>
      </c>
    </row>
    <row r="82" spans="1:13" ht="17" thickTop="1" thickBot="1" x14ac:dyDescent="0.25">
      <c r="A82" s="55">
        <f t="shared" si="8"/>
        <v>80</v>
      </c>
      <c r="B82" s="73">
        <f t="shared" si="4"/>
        <v>3.7239546737689123E-2</v>
      </c>
      <c r="C82" s="65">
        <v>5.8</v>
      </c>
      <c r="D82" s="65">
        <v>-1.52</v>
      </c>
      <c r="E82" s="65">
        <v>0.26100000000000001</v>
      </c>
      <c r="F82" s="65">
        <v>-4.4999999999999999E-4</v>
      </c>
      <c r="G82" s="65">
        <v>-0.81499999999999995</v>
      </c>
      <c r="H82" s="65">
        <v>52</v>
      </c>
      <c r="I82" s="65">
        <v>3.5</v>
      </c>
      <c r="J82" s="73">
        <f t="shared" si="5"/>
        <v>52.117655357853543</v>
      </c>
      <c r="K82" s="65">
        <v>0.25</v>
      </c>
      <c r="L82" s="65">
        <v>0</v>
      </c>
      <c r="M82" s="73">
        <f t="shared" si="6"/>
        <v>-1.4289956136874307</v>
      </c>
    </row>
    <row r="83" spans="1:13" ht="17" thickTop="1" thickBot="1" x14ac:dyDescent="0.25">
      <c r="A83" s="55">
        <f>A82+1</f>
        <v>81</v>
      </c>
      <c r="B83" s="73">
        <f t="shared" si="4"/>
        <v>2.9335825468457394E-2</v>
      </c>
      <c r="C83" s="65">
        <v>4.8</v>
      </c>
      <c r="D83" s="65">
        <v>-1.52</v>
      </c>
      <c r="E83" s="65">
        <v>0.26100000000000001</v>
      </c>
      <c r="F83" s="65">
        <v>-4.4999999999999999E-4</v>
      </c>
      <c r="G83" s="65">
        <v>-0.81499999999999995</v>
      </c>
      <c r="H83" s="65">
        <v>34</v>
      </c>
      <c r="I83" s="65">
        <v>3.5</v>
      </c>
      <c r="J83" s="73">
        <f t="shared" si="5"/>
        <v>34.179672321425201</v>
      </c>
      <c r="K83" s="65">
        <v>0.25</v>
      </c>
      <c r="L83" s="65">
        <v>0</v>
      </c>
      <c r="M83" s="73">
        <f t="shared" si="6"/>
        <v>-1.5326016868459043</v>
      </c>
    </row>
    <row r="84" spans="1:13" ht="17" thickTop="1" thickBot="1" x14ac:dyDescent="0.25">
      <c r="A84" s="55">
        <f t="shared" ref="A84:A92" si="9">A83+1</f>
        <v>82</v>
      </c>
      <c r="B84" s="73">
        <f t="shared" si="4"/>
        <v>2.3343831493841942E-2</v>
      </c>
      <c r="C84" s="65">
        <v>4.5</v>
      </c>
      <c r="D84" s="65">
        <v>-1.52</v>
      </c>
      <c r="E84" s="65">
        <v>0.26100000000000001</v>
      </c>
      <c r="F84" s="65">
        <v>-4.4999999999999999E-4</v>
      </c>
      <c r="G84" s="65">
        <v>-0.81499999999999995</v>
      </c>
      <c r="H84" s="65">
        <v>36</v>
      </c>
      <c r="I84" s="65">
        <v>3.5</v>
      </c>
      <c r="J84" s="73">
        <f t="shared" si="5"/>
        <v>36.169738732813649</v>
      </c>
      <c r="K84" s="65">
        <v>0.25</v>
      </c>
      <c r="L84" s="65">
        <v>0</v>
      </c>
      <c r="M84" s="73">
        <f t="shared" si="6"/>
        <v>-1.6318278603700347</v>
      </c>
    </row>
    <row r="85" spans="1:13" ht="17" thickTop="1" thickBot="1" x14ac:dyDescent="0.25">
      <c r="A85" s="55">
        <f t="shared" si="9"/>
        <v>83</v>
      </c>
      <c r="B85" s="73">
        <f t="shared" si="4"/>
        <v>9.1853011223449438E-2</v>
      </c>
      <c r="C85" s="65">
        <v>5.4</v>
      </c>
      <c r="D85" s="65">
        <v>-1.52</v>
      </c>
      <c r="E85" s="65">
        <v>0.26100000000000001</v>
      </c>
      <c r="F85" s="65">
        <v>-4.4999999999999999E-4</v>
      </c>
      <c r="G85" s="65">
        <v>-0.81499999999999995</v>
      </c>
      <c r="H85" s="65">
        <v>13</v>
      </c>
      <c r="I85" s="65">
        <v>3.5</v>
      </c>
      <c r="J85" s="73">
        <f t="shared" si="5"/>
        <v>13.46291201783626</v>
      </c>
      <c r="K85" s="65">
        <v>0.25</v>
      </c>
      <c r="L85" s="65">
        <v>0</v>
      </c>
      <c r="M85" s="73">
        <f t="shared" si="6"/>
        <v>-1.0369066016195612</v>
      </c>
    </row>
    <row r="86" spans="1:13" ht="17" thickTop="1" thickBot="1" x14ac:dyDescent="0.25">
      <c r="A86" s="55">
        <f t="shared" si="9"/>
        <v>84</v>
      </c>
      <c r="B86" s="73">
        <f t="shared" si="4"/>
        <v>0.22429498693723462</v>
      </c>
      <c r="C86" s="65">
        <v>5.8</v>
      </c>
      <c r="D86" s="65">
        <v>-1.52</v>
      </c>
      <c r="E86" s="65">
        <v>0.26100000000000001</v>
      </c>
      <c r="F86" s="65">
        <v>-4.4999999999999999E-4</v>
      </c>
      <c r="G86" s="65">
        <v>-0.81499999999999995</v>
      </c>
      <c r="H86" s="65">
        <v>5</v>
      </c>
      <c r="I86" s="65">
        <v>3.5</v>
      </c>
      <c r="J86" s="73">
        <f t="shared" si="5"/>
        <v>6.103277807866851</v>
      </c>
      <c r="K86" s="65">
        <v>0.25</v>
      </c>
      <c r="L86" s="65">
        <v>0</v>
      </c>
      <c r="M86" s="73">
        <f t="shared" si="6"/>
        <v>-0.64918043292539696</v>
      </c>
    </row>
    <row r="87" spans="1:13" ht="17" thickTop="1" thickBot="1" x14ac:dyDescent="0.25">
      <c r="A87" s="55">
        <f t="shared" si="9"/>
        <v>85</v>
      </c>
      <c r="B87" s="73">
        <f t="shared" si="4"/>
        <v>7.3414868209857001E-2</v>
      </c>
      <c r="C87" s="65">
        <v>5.9</v>
      </c>
      <c r="D87" s="65">
        <v>-1.52</v>
      </c>
      <c r="E87" s="65">
        <v>0.26100000000000001</v>
      </c>
      <c r="F87" s="65">
        <v>-4.4999999999999999E-4</v>
      </c>
      <c r="G87" s="65">
        <v>-0.81499999999999995</v>
      </c>
      <c r="H87" s="65">
        <v>25</v>
      </c>
      <c r="I87" s="65">
        <v>3.5</v>
      </c>
      <c r="J87" s="73">
        <f t="shared" si="5"/>
        <v>25.243811122728676</v>
      </c>
      <c r="K87" s="65">
        <v>0.25</v>
      </c>
      <c r="L87" s="65">
        <v>0</v>
      </c>
      <c r="M87" s="73">
        <f t="shared" si="6"/>
        <v>-1.1342159764928097</v>
      </c>
    </row>
    <row r="88" spans="1:13" ht="17" thickTop="1" thickBot="1" x14ac:dyDescent="0.25">
      <c r="A88" s="55">
        <f t="shared" si="9"/>
        <v>86</v>
      </c>
      <c r="B88" s="73">
        <f t="shared" si="4"/>
        <v>0.11027643479141272</v>
      </c>
      <c r="C88" s="65">
        <v>5.8</v>
      </c>
      <c r="D88" s="65">
        <v>-1.52</v>
      </c>
      <c r="E88" s="65">
        <v>0.26100000000000001</v>
      </c>
      <c r="F88" s="65">
        <v>-4.4999999999999999E-4</v>
      </c>
      <c r="G88" s="65">
        <v>-0.81499999999999995</v>
      </c>
      <c r="H88" s="65">
        <v>14</v>
      </c>
      <c r="I88" s="65">
        <v>3.5</v>
      </c>
      <c r="J88" s="73">
        <f t="shared" si="5"/>
        <v>14.430869689661812</v>
      </c>
      <c r="K88" s="65">
        <v>0.25</v>
      </c>
      <c r="L88" s="65">
        <v>0</v>
      </c>
      <c r="M88" s="73">
        <f t="shared" si="6"/>
        <v>-0.95751728296746896</v>
      </c>
    </row>
    <row r="89" spans="1:13" ht="17" thickTop="1" thickBot="1" x14ac:dyDescent="0.25">
      <c r="A89" s="55">
        <f t="shared" si="9"/>
        <v>87</v>
      </c>
      <c r="B89" s="73">
        <f t="shared" si="4"/>
        <v>0.13775843423517345</v>
      </c>
      <c r="C89" s="65">
        <v>4.8</v>
      </c>
      <c r="D89" s="65">
        <v>-1.52</v>
      </c>
      <c r="E89" s="65">
        <v>0.26100000000000001</v>
      </c>
      <c r="F89" s="65">
        <v>-4.4999999999999999E-4</v>
      </c>
      <c r="G89" s="65">
        <v>-0.81499999999999995</v>
      </c>
      <c r="H89" s="65">
        <v>4</v>
      </c>
      <c r="I89" s="65">
        <v>3.5</v>
      </c>
      <c r="J89" s="73">
        <f t="shared" si="5"/>
        <v>5.315072906367325</v>
      </c>
      <c r="K89" s="65">
        <v>0.25</v>
      </c>
      <c r="L89" s="65">
        <v>0</v>
      </c>
      <c r="M89" s="73">
        <f t="shared" si="6"/>
        <v>-0.86088180206121434</v>
      </c>
    </row>
    <row r="90" spans="1:13" ht="17" thickTop="1" thickBot="1" x14ac:dyDescent="0.25">
      <c r="A90" s="55">
        <f t="shared" si="9"/>
        <v>88</v>
      </c>
      <c r="B90" s="73">
        <f t="shared" si="4"/>
        <v>8.0118610966200834E-2</v>
      </c>
      <c r="C90" s="65">
        <v>5.6</v>
      </c>
      <c r="D90" s="65">
        <v>-1.52</v>
      </c>
      <c r="E90" s="65">
        <v>0.26100000000000001</v>
      </c>
      <c r="F90" s="65">
        <v>-4.4999999999999999E-4</v>
      </c>
      <c r="G90" s="65">
        <v>-0.81499999999999995</v>
      </c>
      <c r="H90" s="65">
        <v>18</v>
      </c>
      <c r="I90" s="65">
        <v>3.5</v>
      </c>
      <c r="J90" s="73">
        <f t="shared" si="5"/>
        <v>18.337120820892249</v>
      </c>
      <c r="K90" s="65">
        <v>0.25</v>
      </c>
      <c r="L90" s="65">
        <v>0</v>
      </c>
      <c r="M90" s="73">
        <f t="shared" si="6"/>
        <v>-1.0962665887711656</v>
      </c>
    </row>
    <row r="91" spans="1:13" ht="17" thickTop="1" thickBot="1" x14ac:dyDescent="0.25">
      <c r="A91" s="55">
        <f t="shared" si="9"/>
        <v>89</v>
      </c>
      <c r="B91" s="73">
        <f t="shared" si="4"/>
        <v>4.5779516421835281E-2</v>
      </c>
      <c r="C91" s="65">
        <v>5</v>
      </c>
      <c r="D91" s="65">
        <v>-1.52</v>
      </c>
      <c r="E91" s="65">
        <v>0.26100000000000001</v>
      </c>
      <c r="F91" s="65">
        <v>-4.4999999999999999E-4</v>
      </c>
      <c r="G91" s="65">
        <v>-0.81499999999999995</v>
      </c>
      <c r="H91" s="65">
        <v>23</v>
      </c>
      <c r="I91" s="65">
        <v>3.5</v>
      </c>
      <c r="J91" s="73">
        <f t="shared" si="5"/>
        <v>23.264780248263683</v>
      </c>
      <c r="K91" s="65">
        <v>0.25</v>
      </c>
      <c r="L91" s="65">
        <v>0</v>
      </c>
      <c r="M91" s="73">
        <f t="shared" si="6"/>
        <v>-1.3393287991764979</v>
      </c>
    </row>
    <row r="92" spans="1:13" ht="17" thickTop="1" thickBot="1" x14ac:dyDescent="0.25">
      <c r="A92" s="55">
        <f t="shared" si="9"/>
        <v>90</v>
      </c>
      <c r="B92" s="73">
        <f t="shared" si="4"/>
        <v>4.2592950355588063E-2</v>
      </c>
      <c r="C92" s="65">
        <v>5.0999999999999996</v>
      </c>
      <c r="D92" s="65">
        <v>-1.52</v>
      </c>
      <c r="E92" s="65">
        <v>0.26100000000000001</v>
      </c>
      <c r="F92" s="65">
        <v>-4.4999999999999999E-4</v>
      </c>
      <c r="G92" s="65">
        <v>-0.81499999999999995</v>
      </c>
      <c r="H92" s="65">
        <v>27</v>
      </c>
      <c r="I92" s="65">
        <v>3.5</v>
      </c>
      <c r="J92" s="73">
        <f t="shared" si="5"/>
        <v>27.225906780123964</v>
      </c>
      <c r="K92" s="65">
        <v>0.25</v>
      </c>
      <c r="L92" s="65">
        <v>0</v>
      </c>
      <c r="M92" s="73">
        <f t="shared" si="6"/>
        <v>-1.3706622758977756</v>
      </c>
    </row>
    <row r="93" spans="1:13" ht="17" thickTop="1" thickBot="1" x14ac:dyDescent="0.25">
      <c r="A93" s="55">
        <f>A92+1</f>
        <v>91</v>
      </c>
      <c r="B93" s="73">
        <f t="shared" si="4"/>
        <v>4.274487225468996E-2</v>
      </c>
      <c r="C93" s="65">
        <v>5</v>
      </c>
      <c r="D93" s="65">
        <v>-1.52</v>
      </c>
      <c r="E93" s="65">
        <v>0.26100000000000001</v>
      </c>
      <c r="F93" s="65">
        <v>-4.4999999999999999E-4</v>
      </c>
      <c r="G93" s="65">
        <v>-0.81499999999999995</v>
      </c>
      <c r="H93" s="65">
        <v>25</v>
      </c>
      <c r="I93" s="65">
        <v>3.5</v>
      </c>
      <c r="J93" s="73">
        <f t="shared" si="5"/>
        <v>25.243811122728676</v>
      </c>
      <c r="K93" s="65">
        <v>0.25</v>
      </c>
      <c r="L93" s="65">
        <v>0</v>
      </c>
      <c r="M93" s="73">
        <f t="shared" si="6"/>
        <v>-1.3691159764928096</v>
      </c>
    </row>
    <row r="94" spans="1:13" ht="17" thickTop="1" thickBot="1" x14ac:dyDescent="0.25">
      <c r="A94" s="55">
        <f t="shared" ref="A94:A132" si="10">A93+1</f>
        <v>92</v>
      </c>
      <c r="B94" s="73">
        <f t="shared" si="4"/>
        <v>5.2605773561158094E-2</v>
      </c>
      <c r="C94" s="65">
        <v>4.9000000000000004</v>
      </c>
      <c r="D94" s="65">
        <v>-1.52</v>
      </c>
      <c r="E94" s="65">
        <v>0.26100000000000001</v>
      </c>
      <c r="F94" s="65">
        <v>-4.4999999999999999E-4</v>
      </c>
      <c r="G94" s="65">
        <v>-0.81499999999999995</v>
      </c>
      <c r="H94" s="65">
        <v>18</v>
      </c>
      <c r="I94" s="65">
        <v>3.5</v>
      </c>
      <c r="J94" s="73">
        <f t="shared" si="5"/>
        <v>18.337120820892249</v>
      </c>
      <c r="K94" s="65">
        <v>0.25</v>
      </c>
      <c r="L94" s="65">
        <v>0</v>
      </c>
      <c r="M94" s="73">
        <f t="shared" si="6"/>
        <v>-1.2789665887711654</v>
      </c>
    </row>
    <row r="95" spans="1:13" ht="17" thickTop="1" thickBot="1" x14ac:dyDescent="0.25">
      <c r="A95" s="55">
        <f t="shared" si="10"/>
        <v>93</v>
      </c>
      <c r="B95" s="73">
        <f t="shared" si="4"/>
        <v>3.5413768998724095E-2</v>
      </c>
      <c r="C95" s="65">
        <v>4</v>
      </c>
      <c r="D95" s="65">
        <v>-1.52</v>
      </c>
      <c r="E95" s="65">
        <v>0.26100000000000001</v>
      </c>
      <c r="F95" s="65">
        <v>-4.4999999999999999E-4</v>
      </c>
      <c r="G95" s="65">
        <v>-0.81499999999999995</v>
      </c>
      <c r="H95" s="65">
        <v>15</v>
      </c>
      <c r="I95" s="65">
        <v>3.5</v>
      </c>
      <c r="J95" s="73">
        <f t="shared" si="5"/>
        <v>15.402921800749363</v>
      </c>
      <c r="K95" s="65">
        <v>0.25</v>
      </c>
      <c r="L95" s="65">
        <v>0</v>
      </c>
      <c r="M95" s="73">
        <f t="shared" si="6"/>
        <v>-1.4508278499083143</v>
      </c>
    </row>
    <row r="96" spans="1:13" ht="17" thickTop="1" thickBot="1" x14ac:dyDescent="0.25">
      <c r="A96" s="55">
        <f t="shared" si="10"/>
        <v>94</v>
      </c>
      <c r="B96" s="73">
        <f t="shared" si="4"/>
        <v>4.0594874286086519E-2</v>
      </c>
      <c r="C96" s="65">
        <v>4.8</v>
      </c>
      <c r="D96" s="65">
        <v>-1.52</v>
      </c>
      <c r="E96" s="65">
        <v>0.26100000000000001</v>
      </c>
      <c r="F96" s="65">
        <v>-4.4999999999999999E-4</v>
      </c>
      <c r="G96" s="65">
        <v>-0.81499999999999995</v>
      </c>
      <c r="H96" s="65">
        <v>23</v>
      </c>
      <c r="I96" s="65">
        <v>3.5</v>
      </c>
      <c r="J96" s="73">
        <f t="shared" si="5"/>
        <v>23.264780248263683</v>
      </c>
      <c r="K96" s="65">
        <v>0.25</v>
      </c>
      <c r="L96" s="65">
        <v>0</v>
      </c>
      <c r="M96" s="73">
        <f t="shared" si="6"/>
        <v>-1.391528799176498</v>
      </c>
    </row>
    <row r="97" spans="1:13" ht="17" thickTop="1" thickBot="1" x14ac:dyDescent="0.25">
      <c r="A97" s="55">
        <f t="shared" si="10"/>
        <v>95</v>
      </c>
      <c r="B97" s="73">
        <f t="shared" si="4"/>
        <v>0.12838746555859668</v>
      </c>
      <c r="C97" s="65">
        <v>5.5</v>
      </c>
      <c r="D97" s="65">
        <v>-1.52</v>
      </c>
      <c r="E97" s="65">
        <v>0.26100000000000001</v>
      </c>
      <c r="F97" s="65">
        <v>-4.4999999999999999E-4</v>
      </c>
      <c r="G97" s="65">
        <v>-0.81499999999999995</v>
      </c>
      <c r="H97" s="65">
        <v>9</v>
      </c>
      <c r="I97" s="65">
        <v>3.5</v>
      </c>
      <c r="J97" s="73">
        <f t="shared" si="5"/>
        <v>9.6566039579139833</v>
      </c>
      <c r="K97" s="65">
        <v>0.25</v>
      </c>
      <c r="L97" s="65">
        <v>0</v>
      </c>
      <c r="M97" s="73">
        <f t="shared" si="6"/>
        <v>-0.89147737427695684</v>
      </c>
    </row>
    <row r="98" spans="1:13" ht="17" thickTop="1" thickBot="1" x14ac:dyDescent="0.25">
      <c r="A98" s="55">
        <f t="shared" si="10"/>
        <v>96</v>
      </c>
      <c r="B98" s="73">
        <f t="shared" si="4"/>
        <v>8.1874572079191285E-2</v>
      </c>
      <c r="C98" s="65">
        <v>4.3</v>
      </c>
      <c r="D98" s="65">
        <v>-1.52</v>
      </c>
      <c r="E98" s="65">
        <v>0.26100000000000001</v>
      </c>
      <c r="F98" s="65">
        <v>-4.4999999999999999E-4</v>
      </c>
      <c r="G98" s="65">
        <v>-0.81499999999999995</v>
      </c>
      <c r="H98" s="65">
        <v>6</v>
      </c>
      <c r="I98" s="65">
        <v>3.5</v>
      </c>
      <c r="J98" s="73">
        <f t="shared" si="5"/>
        <v>6.946221994724902</v>
      </c>
      <c r="K98" s="65">
        <v>0.25</v>
      </c>
      <c r="L98" s="65">
        <v>0</v>
      </c>
      <c r="M98" s="73">
        <f t="shared" si="6"/>
        <v>-1.0868509568521492</v>
      </c>
    </row>
    <row r="99" spans="1:13" ht="17" thickTop="1" thickBot="1" x14ac:dyDescent="0.25">
      <c r="A99" s="55">
        <f t="shared" si="10"/>
        <v>97</v>
      </c>
      <c r="B99" s="73">
        <f t="shared" si="4"/>
        <v>3.368877784878857E-2</v>
      </c>
      <c r="C99" s="65">
        <v>4.3</v>
      </c>
      <c r="D99" s="65">
        <v>-1.52</v>
      </c>
      <c r="E99" s="65">
        <v>0.26100000000000001</v>
      </c>
      <c r="F99" s="65">
        <v>-4.4999999999999999E-4</v>
      </c>
      <c r="G99" s="65">
        <v>-0.81499999999999995</v>
      </c>
      <c r="H99" s="65">
        <v>20</v>
      </c>
      <c r="I99" s="65">
        <v>3.5</v>
      </c>
      <c r="J99" s="73">
        <f t="shared" si="5"/>
        <v>20.303940504246953</v>
      </c>
      <c r="K99" s="65">
        <v>0.25</v>
      </c>
      <c r="L99" s="65">
        <v>0</v>
      </c>
      <c r="M99" s="73">
        <f t="shared" si="6"/>
        <v>-1.4725147439359079</v>
      </c>
    </row>
    <row r="100" spans="1:13" ht="17" thickTop="1" thickBot="1" x14ac:dyDescent="0.25">
      <c r="A100" s="55">
        <f t="shared" si="10"/>
        <v>98</v>
      </c>
      <c r="B100" s="73">
        <f t="shared" si="4"/>
        <v>4.8066412532418959E-2</v>
      </c>
      <c r="C100" s="65">
        <v>5.4</v>
      </c>
      <c r="D100" s="65">
        <v>-1.52</v>
      </c>
      <c r="E100" s="65">
        <v>0.26100000000000001</v>
      </c>
      <c r="F100" s="65">
        <v>-4.4999999999999999E-4</v>
      </c>
      <c r="G100" s="65">
        <v>-0.81499999999999995</v>
      </c>
      <c r="H100" s="65">
        <v>29</v>
      </c>
      <c r="I100" s="65">
        <v>3.5</v>
      </c>
      <c r="J100" s="73">
        <f t="shared" si="5"/>
        <v>29.210443337957059</v>
      </c>
      <c r="K100" s="65">
        <v>0.25</v>
      </c>
      <c r="L100" s="65">
        <v>0</v>
      </c>
      <c r="M100" s="73">
        <f t="shared" si="6"/>
        <v>-1.3181582905094811</v>
      </c>
    </row>
    <row r="101" spans="1:13" ht="17" thickTop="1" thickBot="1" x14ac:dyDescent="0.25">
      <c r="A101" s="55">
        <f t="shared" si="10"/>
        <v>99</v>
      </c>
      <c r="B101" s="73">
        <f t="shared" si="4"/>
        <v>2.6429200369709742E-2</v>
      </c>
      <c r="C101" s="65">
        <v>4.2</v>
      </c>
      <c r="D101" s="65">
        <v>-1.52</v>
      </c>
      <c r="E101" s="65">
        <v>0.26100000000000001</v>
      </c>
      <c r="F101" s="65">
        <v>-4.4999999999999999E-4</v>
      </c>
      <c r="G101" s="65">
        <v>-0.81499999999999995</v>
      </c>
      <c r="H101" s="65">
        <v>25</v>
      </c>
      <c r="I101" s="65">
        <v>3.5</v>
      </c>
      <c r="J101" s="73">
        <f t="shared" si="5"/>
        <v>25.243811122728676</v>
      </c>
      <c r="K101" s="65">
        <v>0.25</v>
      </c>
      <c r="L101" s="65">
        <v>0</v>
      </c>
      <c r="M101" s="73">
        <f t="shared" si="6"/>
        <v>-1.5779159764928097</v>
      </c>
    </row>
    <row r="102" spans="1:13" ht="17" thickTop="1" thickBot="1" x14ac:dyDescent="0.25">
      <c r="A102" s="55">
        <f t="shared" si="10"/>
        <v>100</v>
      </c>
      <c r="B102" s="73">
        <f t="shared" si="4"/>
        <v>3.1139828703000711E-2</v>
      </c>
      <c r="C102" s="65">
        <v>4.0999999999999996</v>
      </c>
      <c r="D102" s="65">
        <v>-1.52</v>
      </c>
      <c r="E102" s="65">
        <v>0.26100000000000001</v>
      </c>
      <c r="F102" s="65">
        <v>-4.4999999999999999E-4</v>
      </c>
      <c r="G102" s="65">
        <v>-0.81499999999999995</v>
      </c>
      <c r="H102" s="65">
        <v>19</v>
      </c>
      <c r="I102" s="65">
        <v>3.5</v>
      </c>
      <c r="J102" s="73">
        <f t="shared" si="5"/>
        <v>19.319679086361656</v>
      </c>
      <c r="K102" s="65">
        <v>0.25</v>
      </c>
      <c r="L102" s="65">
        <v>0</v>
      </c>
      <c r="M102" s="73">
        <f t="shared" si="6"/>
        <v>-1.5066837807706657</v>
      </c>
    </row>
    <row r="103" spans="1:13" ht="17" thickTop="1" thickBot="1" x14ac:dyDescent="0.25">
      <c r="A103" s="55">
        <f t="shared" si="10"/>
        <v>101</v>
      </c>
      <c r="B103" s="73">
        <f t="shared" si="4"/>
        <v>8.2035830751117922E-2</v>
      </c>
      <c r="C103" s="65">
        <v>5</v>
      </c>
      <c r="D103" s="65">
        <v>-1.52</v>
      </c>
      <c r="E103" s="65">
        <v>0.26100000000000001</v>
      </c>
      <c r="F103" s="65">
        <v>-4.4999999999999999E-4</v>
      </c>
      <c r="G103" s="65">
        <v>-0.81499999999999995</v>
      </c>
      <c r="H103" s="65">
        <v>11</v>
      </c>
      <c r="I103" s="65">
        <v>3.5</v>
      </c>
      <c r="J103" s="73">
        <f t="shared" si="5"/>
        <v>11.543396380615196</v>
      </c>
      <c r="K103" s="65">
        <v>0.25</v>
      </c>
      <c r="L103" s="65">
        <v>0</v>
      </c>
      <c r="M103" s="73">
        <f t="shared" si="6"/>
        <v>-1.0859964195834602</v>
      </c>
    </row>
    <row r="104" spans="1:13" ht="17" thickTop="1" thickBot="1" x14ac:dyDescent="0.25">
      <c r="A104" s="55">
        <f t="shared" si="10"/>
        <v>102</v>
      </c>
      <c r="B104" s="73">
        <f t="shared" si="4"/>
        <v>3.1944654685320907E-2</v>
      </c>
      <c r="C104" s="65">
        <v>4.9000000000000004</v>
      </c>
      <c r="D104" s="65">
        <v>-1.52</v>
      </c>
      <c r="E104" s="65">
        <v>0.26100000000000001</v>
      </c>
      <c r="F104" s="65">
        <v>-4.4999999999999999E-4</v>
      </c>
      <c r="G104" s="65">
        <v>-0.81499999999999995</v>
      </c>
      <c r="H104" s="65">
        <v>33</v>
      </c>
      <c r="I104" s="65">
        <v>3.5</v>
      </c>
      <c r="J104" s="73">
        <f t="shared" si="5"/>
        <v>33.185087012090236</v>
      </c>
      <c r="K104" s="65">
        <v>0.25</v>
      </c>
      <c r="L104" s="65">
        <v>0</v>
      </c>
      <c r="M104" s="73">
        <f t="shared" si="6"/>
        <v>-1.4956018021341329</v>
      </c>
    </row>
    <row r="105" spans="1:13" ht="17" thickTop="1" thickBot="1" x14ac:dyDescent="0.25">
      <c r="A105" s="55">
        <f t="shared" si="10"/>
        <v>103</v>
      </c>
      <c r="B105" s="73">
        <f t="shared" si="4"/>
        <v>4.5446433530423519E-2</v>
      </c>
      <c r="C105" s="65">
        <v>4.5</v>
      </c>
      <c r="D105" s="65">
        <v>-1.52</v>
      </c>
      <c r="E105" s="65">
        <v>0.26100000000000001</v>
      </c>
      <c r="F105" s="65">
        <v>-4.4999999999999999E-4</v>
      </c>
      <c r="G105" s="65">
        <v>-0.81499999999999995</v>
      </c>
      <c r="H105" s="65">
        <v>16</v>
      </c>
      <c r="I105" s="65">
        <v>3.5</v>
      </c>
      <c r="J105" s="73">
        <f t="shared" si="5"/>
        <v>16.378339354159198</v>
      </c>
      <c r="K105" s="65">
        <v>0.25</v>
      </c>
      <c r="L105" s="65">
        <v>0</v>
      </c>
      <c r="M105" s="73">
        <f t="shared" si="6"/>
        <v>-1.3425001929443519</v>
      </c>
    </row>
    <row r="106" spans="1:13" ht="17" thickTop="1" thickBot="1" x14ac:dyDescent="0.25">
      <c r="A106" s="55">
        <f t="shared" si="10"/>
        <v>104</v>
      </c>
      <c r="B106" s="73">
        <f t="shared" si="4"/>
        <v>6.6286124122339668E-2</v>
      </c>
      <c r="C106" s="65">
        <v>4.4000000000000004</v>
      </c>
      <c r="D106" s="65">
        <v>-1.52</v>
      </c>
      <c r="E106" s="65">
        <v>0.26100000000000001</v>
      </c>
      <c r="F106" s="65">
        <v>-4.4999999999999999E-4</v>
      </c>
      <c r="G106" s="65">
        <v>-0.81499999999999995</v>
      </c>
      <c r="H106" s="65">
        <v>9</v>
      </c>
      <c r="I106" s="65">
        <v>3.5</v>
      </c>
      <c r="J106" s="73">
        <f t="shared" si="5"/>
        <v>9.6566039579139833</v>
      </c>
      <c r="K106" s="65">
        <v>0.25</v>
      </c>
      <c r="L106" s="65">
        <v>0</v>
      </c>
      <c r="M106" s="73">
        <f t="shared" si="6"/>
        <v>-1.1785773742769567</v>
      </c>
    </row>
    <row r="107" spans="1:13" ht="17" thickTop="1" thickBot="1" x14ac:dyDescent="0.25">
      <c r="A107" s="55">
        <f t="shared" si="10"/>
        <v>105</v>
      </c>
      <c r="B107" s="73">
        <f t="shared" si="4"/>
        <v>0.11580293511872791</v>
      </c>
      <c r="C107" s="65">
        <v>4.7</v>
      </c>
      <c r="D107" s="65">
        <v>-1.52</v>
      </c>
      <c r="E107" s="65">
        <v>0.26100000000000001</v>
      </c>
      <c r="F107" s="65">
        <v>-4.4999999999999999E-4</v>
      </c>
      <c r="G107" s="65">
        <v>-0.81499999999999995</v>
      </c>
      <c r="H107" s="65">
        <v>5</v>
      </c>
      <c r="I107" s="65">
        <v>3.5</v>
      </c>
      <c r="J107" s="73">
        <f t="shared" si="5"/>
        <v>6.103277807866851</v>
      </c>
      <c r="K107" s="65">
        <v>0.25</v>
      </c>
      <c r="L107" s="65">
        <v>0</v>
      </c>
      <c r="M107" s="73">
        <f t="shared" si="6"/>
        <v>-0.93628043292539687</v>
      </c>
    </row>
    <row r="108" spans="1:13" ht="17" thickTop="1" thickBot="1" x14ac:dyDescent="0.25">
      <c r="A108" s="55">
        <f t="shared" si="10"/>
        <v>106</v>
      </c>
      <c r="B108" s="73">
        <f t="shared" si="4"/>
        <v>8.8885815240719951E-2</v>
      </c>
      <c r="C108" s="65">
        <v>4.5999999999999996</v>
      </c>
      <c r="D108" s="65">
        <v>-1.52</v>
      </c>
      <c r="E108" s="65">
        <v>0.26100000000000001</v>
      </c>
      <c r="F108" s="65">
        <v>-4.4999999999999999E-4</v>
      </c>
      <c r="G108" s="65">
        <v>-0.81499999999999995</v>
      </c>
      <c r="H108" s="65">
        <v>7</v>
      </c>
      <c r="I108" s="65">
        <v>3.5</v>
      </c>
      <c r="J108" s="73">
        <f t="shared" si="5"/>
        <v>7.8262379212492643</v>
      </c>
      <c r="K108" s="65">
        <v>0.25</v>
      </c>
      <c r="L108" s="65">
        <v>0</v>
      </c>
      <c r="M108" s="73">
        <f t="shared" si="6"/>
        <v>-1.0511675399769644</v>
      </c>
    </row>
    <row r="109" spans="1:13" ht="17" thickTop="1" thickBot="1" x14ac:dyDescent="0.25">
      <c r="A109" s="55">
        <f t="shared" si="10"/>
        <v>107</v>
      </c>
      <c r="B109" s="73">
        <f t="shared" si="4"/>
        <v>0.10023801551407728</v>
      </c>
      <c r="C109" s="65">
        <v>4.8</v>
      </c>
      <c r="D109" s="65">
        <v>-1.52</v>
      </c>
      <c r="E109" s="65">
        <v>0.26100000000000001</v>
      </c>
      <c r="F109" s="65">
        <v>-4.4999999999999999E-4</v>
      </c>
      <c r="G109" s="65">
        <v>-0.81499999999999995</v>
      </c>
      <c r="H109" s="65">
        <v>7</v>
      </c>
      <c r="I109" s="65">
        <v>3.5</v>
      </c>
      <c r="J109" s="73">
        <f t="shared" si="5"/>
        <v>7.8262379212492643</v>
      </c>
      <c r="K109" s="65">
        <v>0.25</v>
      </c>
      <c r="L109" s="65">
        <v>0</v>
      </c>
      <c r="M109" s="73">
        <f t="shared" si="6"/>
        <v>-0.99896753997696452</v>
      </c>
    </row>
    <row r="110" spans="1:13" ht="17" thickTop="1" thickBot="1" x14ac:dyDescent="0.25">
      <c r="A110" s="55">
        <f t="shared" si="10"/>
        <v>108</v>
      </c>
      <c r="B110" s="73">
        <f t="shared" si="4"/>
        <v>4.6436768545146619E-2</v>
      </c>
      <c r="C110" s="65">
        <v>4.9000000000000004</v>
      </c>
      <c r="D110" s="65">
        <v>-1.52</v>
      </c>
      <c r="E110" s="65">
        <v>0.26100000000000001</v>
      </c>
      <c r="F110" s="65">
        <v>-4.4999999999999999E-4</v>
      </c>
      <c r="G110" s="65">
        <v>-0.81499999999999995</v>
      </c>
      <c r="H110" s="65">
        <v>21</v>
      </c>
      <c r="I110" s="65">
        <v>3.5</v>
      </c>
      <c r="J110" s="73">
        <f t="shared" si="5"/>
        <v>21.289668856043768</v>
      </c>
      <c r="K110" s="65">
        <v>0.25</v>
      </c>
      <c r="L110" s="65">
        <v>0</v>
      </c>
      <c r="M110" s="73">
        <f t="shared" si="6"/>
        <v>-1.3331380096879946</v>
      </c>
    </row>
    <row r="111" spans="1:13" ht="17" thickTop="1" thickBot="1" x14ac:dyDescent="0.25">
      <c r="A111" s="55">
        <f t="shared" si="10"/>
        <v>109</v>
      </c>
      <c r="B111" s="73">
        <f t="shared" si="4"/>
        <v>5.3864617525825269E-2</v>
      </c>
      <c r="C111" s="65">
        <v>4.3</v>
      </c>
      <c r="D111" s="65">
        <v>-1.52</v>
      </c>
      <c r="E111" s="65">
        <v>0.26100000000000001</v>
      </c>
      <c r="F111" s="65">
        <v>-4.4999999999999999E-4</v>
      </c>
      <c r="G111" s="65">
        <v>-0.81499999999999995</v>
      </c>
      <c r="H111" s="65">
        <v>11</v>
      </c>
      <c r="I111" s="65">
        <v>3.5</v>
      </c>
      <c r="J111" s="73">
        <f t="shared" si="5"/>
        <v>11.543396380615196</v>
      </c>
      <c r="K111" s="65">
        <v>0.25</v>
      </c>
      <c r="L111" s="65">
        <v>0</v>
      </c>
      <c r="M111" s="73">
        <f t="shared" si="6"/>
        <v>-1.2686964195834602</v>
      </c>
    </row>
    <row r="112" spans="1:13" ht="17" thickTop="1" thickBot="1" x14ac:dyDescent="0.25">
      <c r="A112" s="55">
        <f t="shared" si="10"/>
        <v>110</v>
      </c>
      <c r="B112" s="73">
        <f t="shared" si="4"/>
        <v>4.2158263797135422E-2</v>
      </c>
      <c r="C112" s="65">
        <v>4.2</v>
      </c>
      <c r="D112" s="65">
        <v>-1.52</v>
      </c>
      <c r="E112" s="65">
        <v>0.26100000000000001</v>
      </c>
      <c r="F112" s="65">
        <v>-4.4999999999999999E-4</v>
      </c>
      <c r="G112" s="65">
        <v>-0.81499999999999995</v>
      </c>
      <c r="H112" s="65">
        <v>14</v>
      </c>
      <c r="I112" s="65">
        <v>3.5</v>
      </c>
      <c r="J112" s="73">
        <f t="shared" si="5"/>
        <v>14.430869689661812</v>
      </c>
      <c r="K112" s="65">
        <v>0.25</v>
      </c>
      <c r="L112" s="65">
        <v>0</v>
      </c>
      <c r="M112" s="73">
        <f t="shared" si="6"/>
        <v>-1.3751172829674689</v>
      </c>
    </row>
    <row r="113" spans="1:13" ht="17" thickTop="1" thickBot="1" x14ac:dyDescent="0.25">
      <c r="A113" s="55">
        <f t="shared" si="10"/>
        <v>111</v>
      </c>
      <c r="B113" s="73">
        <f t="shared" si="4"/>
        <v>4.3867522876207807E-2</v>
      </c>
      <c r="C113" s="65">
        <v>6.1</v>
      </c>
      <c r="D113" s="65">
        <v>-1.52</v>
      </c>
      <c r="E113" s="65">
        <v>0.26100000000000001</v>
      </c>
      <c r="F113" s="65">
        <v>-4.4999999999999999E-4</v>
      </c>
      <c r="G113" s="65">
        <v>-0.81499999999999995</v>
      </c>
      <c r="H113" s="65">
        <v>53</v>
      </c>
      <c r="I113" s="65">
        <v>3.5</v>
      </c>
      <c r="J113" s="73">
        <f t="shared" si="5"/>
        <v>53.115440316352455</v>
      </c>
      <c r="K113" s="65">
        <v>0.25</v>
      </c>
      <c r="L113" s="65">
        <v>0</v>
      </c>
      <c r="M113" s="73">
        <f t="shared" si="6"/>
        <v>-1.3578568887673295</v>
      </c>
    </row>
    <row r="114" spans="1:13" ht="17" thickTop="1" thickBot="1" x14ac:dyDescent="0.25">
      <c r="A114" s="55">
        <f t="shared" si="10"/>
        <v>112</v>
      </c>
      <c r="B114" s="73">
        <f t="shared" si="4"/>
        <v>2.0417585660368463E-2</v>
      </c>
      <c r="C114" s="65">
        <v>4.8</v>
      </c>
      <c r="D114" s="65">
        <v>-1.52</v>
      </c>
      <c r="E114" s="65">
        <v>0.26100000000000001</v>
      </c>
      <c r="F114" s="65">
        <v>-4.4999999999999999E-4</v>
      </c>
      <c r="G114" s="65">
        <v>-0.81499999999999995</v>
      </c>
      <c r="H114" s="65">
        <v>52</v>
      </c>
      <c r="I114" s="65">
        <v>3.5</v>
      </c>
      <c r="J114" s="73">
        <f t="shared" si="5"/>
        <v>52.117655357853543</v>
      </c>
      <c r="K114" s="65">
        <v>0.25</v>
      </c>
      <c r="L114" s="65">
        <v>0</v>
      </c>
      <c r="M114" s="73">
        <f t="shared" si="6"/>
        <v>-1.6899956136874308</v>
      </c>
    </row>
    <row r="115" spans="1:13" ht="17" thickTop="1" thickBot="1" x14ac:dyDescent="0.25">
      <c r="A115" s="55">
        <f t="shared" si="10"/>
        <v>113</v>
      </c>
      <c r="B115" s="73">
        <f t="shared" si="4"/>
        <v>7.4040816746599153E-2</v>
      </c>
      <c r="C115" s="65">
        <v>5.8</v>
      </c>
      <c r="D115" s="65">
        <v>-1.52</v>
      </c>
      <c r="E115" s="65">
        <v>0.26100000000000001</v>
      </c>
      <c r="F115" s="65">
        <v>-4.4999999999999999E-4</v>
      </c>
      <c r="G115" s="65">
        <v>-0.81499999999999995</v>
      </c>
      <c r="H115" s="65">
        <v>23</v>
      </c>
      <c r="I115" s="65">
        <v>3.5</v>
      </c>
      <c r="J115" s="73">
        <f t="shared" si="5"/>
        <v>23.264780248263683</v>
      </c>
      <c r="K115" s="65">
        <v>0.25</v>
      </c>
      <c r="L115" s="65">
        <v>0</v>
      </c>
      <c r="M115" s="73">
        <f t="shared" si="6"/>
        <v>-1.1305287991764981</v>
      </c>
    </row>
    <row r="116" spans="1:13" ht="17" thickTop="1" thickBot="1" x14ac:dyDescent="0.25">
      <c r="A116" s="55">
        <f t="shared" si="10"/>
        <v>114</v>
      </c>
      <c r="B116" s="73">
        <f t="shared" si="4"/>
        <v>2.4347795652001888E-2</v>
      </c>
      <c r="C116" s="65">
        <v>5.3</v>
      </c>
      <c r="D116" s="65">
        <v>-1.52</v>
      </c>
      <c r="E116" s="65">
        <v>0.26100000000000001</v>
      </c>
      <c r="F116" s="65">
        <v>-4.4999999999999999E-4</v>
      </c>
      <c r="G116" s="65">
        <v>-0.81499999999999995</v>
      </c>
      <c r="H116" s="65">
        <v>60</v>
      </c>
      <c r="I116" s="65">
        <v>3.5</v>
      </c>
      <c r="J116" s="73">
        <f t="shared" si="5"/>
        <v>60.10199663904686</v>
      </c>
      <c r="K116" s="65">
        <v>0.25</v>
      </c>
      <c r="L116" s="65">
        <v>0</v>
      </c>
      <c r="M116" s="73">
        <f t="shared" si="6"/>
        <v>-1.6135403518829023</v>
      </c>
    </row>
    <row r="117" spans="1:13" ht="17" thickTop="1" thickBot="1" x14ac:dyDescent="0.25">
      <c r="A117" s="55">
        <f t="shared" si="10"/>
        <v>115</v>
      </c>
      <c r="B117" s="73">
        <f t="shared" si="4"/>
        <v>7.3532849867885983E-2</v>
      </c>
      <c r="C117" s="65">
        <v>4.7</v>
      </c>
      <c r="D117" s="65">
        <v>-1.52</v>
      </c>
      <c r="E117" s="65">
        <v>0.26100000000000001</v>
      </c>
      <c r="F117" s="65">
        <v>-4.4999999999999999E-4</v>
      </c>
      <c r="G117" s="65">
        <v>-0.81499999999999995</v>
      </c>
      <c r="H117" s="65">
        <v>10</v>
      </c>
      <c r="I117" s="65">
        <v>3.5</v>
      </c>
      <c r="J117" s="73">
        <f t="shared" si="5"/>
        <v>10.594810050208546</v>
      </c>
      <c r="K117" s="65">
        <v>0.25</v>
      </c>
      <c r="L117" s="65">
        <v>0</v>
      </c>
      <c r="M117" s="73">
        <f t="shared" si="6"/>
        <v>-1.1335186020153032</v>
      </c>
    </row>
    <row r="118" spans="1:13" ht="17" thickTop="1" thickBot="1" x14ac:dyDescent="0.25">
      <c r="A118" s="55">
        <f t="shared" si="10"/>
        <v>116</v>
      </c>
      <c r="B118" s="73">
        <f t="shared" si="4"/>
        <v>3.7991396349483716E-2</v>
      </c>
      <c r="C118" s="65">
        <v>4.5</v>
      </c>
      <c r="D118" s="65">
        <v>-1.52</v>
      </c>
      <c r="E118" s="65">
        <v>0.26100000000000001</v>
      </c>
      <c r="F118" s="65">
        <v>-4.4999999999999999E-4</v>
      </c>
      <c r="G118" s="65">
        <v>-0.81499999999999995</v>
      </c>
      <c r="H118" s="65">
        <v>20</v>
      </c>
      <c r="I118" s="65">
        <v>3.5</v>
      </c>
      <c r="J118" s="73">
        <f t="shared" si="5"/>
        <v>20.303940504246953</v>
      </c>
      <c r="K118" s="65">
        <v>0.25</v>
      </c>
      <c r="L118" s="65">
        <v>0</v>
      </c>
      <c r="M118" s="73">
        <f t="shared" si="6"/>
        <v>-1.4203147439359078</v>
      </c>
    </row>
    <row r="119" spans="1:13" ht="17" thickTop="1" thickBot="1" x14ac:dyDescent="0.25">
      <c r="A119" s="55">
        <f t="shared" si="10"/>
        <v>117</v>
      </c>
      <c r="B119" s="73">
        <f t="shared" si="4"/>
        <v>2.6677982315571124E-2</v>
      </c>
      <c r="C119" s="65">
        <v>5.0999999999999996</v>
      </c>
      <c r="D119" s="65">
        <v>-1.52</v>
      </c>
      <c r="E119" s="65">
        <v>0.26100000000000001</v>
      </c>
      <c r="F119" s="65">
        <v>-4.4999999999999999E-4</v>
      </c>
      <c r="G119" s="65">
        <v>-0.81499999999999995</v>
      </c>
      <c r="H119" s="65">
        <v>47</v>
      </c>
      <c r="I119" s="65">
        <v>3.5</v>
      </c>
      <c r="J119" s="73">
        <f t="shared" si="5"/>
        <v>47.130138977091931</v>
      </c>
      <c r="K119" s="65">
        <v>0.25</v>
      </c>
      <c r="L119" s="65">
        <v>0</v>
      </c>
      <c r="M119" s="73">
        <f t="shared" si="6"/>
        <v>-1.5738470196711347</v>
      </c>
    </row>
    <row r="120" spans="1:13" ht="17" thickTop="1" thickBot="1" x14ac:dyDescent="0.25">
      <c r="A120" s="55">
        <f t="shared" si="10"/>
        <v>118</v>
      </c>
      <c r="B120" s="73">
        <f t="shared" si="4"/>
        <v>3.8915650563921766E-2</v>
      </c>
      <c r="C120" s="65">
        <v>5</v>
      </c>
      <c r="D120" s="65">
        <v>-1.52</v>
      </c>
      <c r="E120" s="65">
        <v>0.26100000000000001</v>
      </c>
      <c r="F120" s="65">
        <v>-4.4999999999999999E-4</v>
      </c>
      <c r="G120" s="65">
        <v>-0.81499999999999995</v>
      </c>
      <c r="H120" s="65">
        <v>28</v>
      </c>
      <c r="I120" s="65">
        <v>3.5</v>
      </c>
      <c r="J120" s="73">
        <f t="shared" si="5"/>
        <v>28.217902119044926</v>
      </c>
      <c r="K120" s="65">
        <v>0.25</v>
      </c>
      <c r="L120" s="65">
        <v>0</v>
      </c>
      <c r="M120" s="73">
        <f t="shared" si="6"/>
        <v>-1.4098757049310082</v>
      </c>
    </row>
    <row r="121" spans="1:13" ht="17" thickTop="1" thickBot="1" x14ac:dyDescent="0.25">
      <c r="A121" s="55">
        <f t="shared" si="10"/>
        <v>119</v>
      </c>
      <c r="B121" s="73">
        <f t="shared" si="4"/>
        <v>4.2052652883367028E-2</v>
      </c>
      <c r="C121" s="65">
        <v>4.0999999999999996</v>
      </c>
      <c r="D121" s="65">
        <v>-1.52</v>
      </c>
      <c r="E121" s="65">
        <v>0.26100000000000001</v>
      </c>
      <c r="F121" s="65">
        <v>-4.4999999999999999E-4</v>
      </c>
      <c r="G121" s="65">
        <v>-0.81499999999999995</v>
      </c>
      <c r="H121" s="65">
        <v>13</v>
      </c>
      <c r="I121" s="65">
        <v>3.5</v>
      </c>
      <c r="J121" s="73">
        <f t="shared" si="5"/>
        <v>13.46291201783626</v>
      </c>
      <c r="K121" s="65">
        <v>0.25</v>
      </c>
      <c r="L121" s="65">
        <v>0</v>
      </c>
      <c r="M121" s="73">
        <f t="shared" si="6"/>
        <v>-1.3762066016195613</v>
      </c>
    </row>
    <row r="122" spans="1:13" ht="17" thickTop="1" thickBot="1" x14ac:dyDescent="0.25">
      <c r="A122" s="55">
        <f t="shared" si="10"/>
        <v>120</v>
      </c>
      <c r="B122" s="73">
        <f t="shared" si="4"/>
        <v>1.9226683902312185E-2</v>
      </c>
      <c r="C122" s="65">
        <v>4.7</v>
      </c>
      <c r="D122" s="65">
        <v>-1.52</v>
      </c>
      <c r="E122" s="65">
        <v>0.26100000000000001</v>
      </c>
      <c r="F122" s="65">
        <v>-4.4999999999999999E-4</v>
      </c>
      <c r="G122" s="65">
        <v>-0.81499999999999995</v>
      </c>
      <c r="H122" s="65">
        <v>52</v>
      </c>
      <c r="I122" s="65">
        <v>3.5</v>
      </c>
      <c r="J122" s="73">
        <f t="shared" si="5"/>
        <v>52.117655357853543</v>
      </c>
      <c r="K122" s="65">
        <v>0.25</v>
      </c>
      <c r="L122" s="65">
        <v>0</v>
      </c>
      <c r="M122" s="73">
        <f t="shared" si="6"/>
        <v>-1.7160956136874306</v>
      </c>
    </row>
    <row r="123" spans="1:13" ht="17" thickTop="1" thickBot="1" x14ac:dyDescent="0.25">
      <c r="A123" s="55">
        <f t="shared" si="10"/>
        <v>121</v>
      </c>
      <c r="B123" s="73">
        <f t="shared" si="4"/>
        <v>3.8968427561079523E-2</v>
      </c>
      <c r="C123" s="65">
        <v>4.9000000000000004</v>
      </c>
      <c r="D123" s="65">
        <v>-1.52</v>
      </c>
      <c r="E123" s="65">
        <v>0.26100000000000001</v>
      </c>
      <c r="F123" s="65">
        <v>-4.4999999999999999E-4</v>
      </c>
      <c r="G123" s="65">
        <v>-0.81499999999999995</v>
      </c>
      <c r="H123" s="65">
        <v>26</v>
      </c>
      <c r="I123" s="65">
        <v>3.5</v>
      </c>
      <c r="J123" s="73">
        <f t="shared" si="5"/>
        <v>26.23451924468981</v>
      </c>
      <c r="K123" s="65">
        <v>0.25</v>
      </c>
      <c r="L123" s="65">
        <v>0</v>
      </c>
      <c r="M123" s="73">
        <f t="shared" si="6"/>
        <v>-1.4092871183367475</v>
      </c>
    </row>
    <row r="124" spans="1:13" ht="17" thickTop="1" thickBot="1" x14ac:dyDescent="0.25">
      <c r="A124" s="55">
        <f t="shared" si="10"/>
        <v>122</v>
      </c>
      <c r="B124" s="73">
        <f t="shared" si="4"/>
        <v>2.9804649814023178E-2</v>
      </c>
      <c r="C124" s="65">
        <v>4.4000000000000004</v>
      </c>
      <c r="D124" s="65">
        <v>-1.52</v>
      </c>
      <c r="E124" s="65">
        <v>0.26100000000000001</v>
      </c>
      <c r="F124" s="65">
        <v>-4.4999999999999999E-4</v>
      </c>
      <c r="G124" s="65">
        <v>-0.81499999999999995</v>
      </c>
      <c r="H124" s="65">
        <v>25</v>
      </c>
      <c r="I124" s="65">
        <v>3.5</v>
      </c>
      <c r="J124" s="73">
        <f t="shared" si="5"/>
        <v>25.243811122728676</v>
      </c>
      <c r="K124" s="65">
        <v>0.25</v>
      </c>
      <c r="L124" s="65">
        <v>0</v>
      </c>
      <c r="M124" s="73">
        <f t="shared" si="6"/>
        <v>-1.5257159764928097</v>
      </c>
    </row>
    <row r="125" spans="1:13" ht="17" thickTop="1" thickBot="1" x14ac:dyDescent="0.25">
      <c r="A125" s="55">
        <f t="shared" si="10"/>
        <v>123</v>
      </c>
      <c r="B125" s="73">
        <f t="shared" si="4"/>
        <v>0.12215695482876812</v>
      </c>
      <c r="C125" s="65">
        <v>4.5999999999999996</v>
      </c>
      <c r="D125" s="65">
        <v>-1.52</v>
      </c>
      <c r="E125" s="65">
        <v>0.26100000000000001</v>
      </c>
      <c r="F125" s="65">
        <v>-4.4999999999999999E-4</v>
      </c>
      <c r="G125" s="65">
        <v>-0.81499999999999995</v>
      </c>
      <c r="H125" s="65">
        <v>4</v>
      </c>
      <c r="I125" s="65">
        <v>3.5</v>
      </c>
      <c r="J125" s="73">
        <f t="shared" si="5"/>
        <v>5.315072906367325</v>
      </c>
      <c r="K125" s="65">
        <v>0.25</v>
      </c>
      <c r="L125" s="65">
        <v>0</v>
      </c>
      <c r="M125" s="73">
        <f t="shared" si="6"/>
        <v>-0.91308180206121436</v>
      </c>
    </row>
    <row r="126" spans="1:13" ht="17" thickTop="1" thickBot="1" x14ac:dyDescent="0.25">
      <c r="A126" s="55">
        <f t="shared" si="10"/>
        <v>124</v>
      </c>
      <c r="B126" s="73">
        <f t="shared" si="4"/>
        <v>3.6669292269535303E-2</v>
      </c>
      <c r="C126" s="65">
        <v>5.4</v>
      </c>
      <c r="D126" s="65">
        <v>-1.52</v>
      </c>
      <c r="E126" s="65">
        <v>0.26100000000000001</v>
      </c>
      <c r="F126" s="65">
        <v>-4.4999999999999999E-4</v>
      </c>
      <c r="G126" s="65">
        <v>-0.81499999999999995</v>
      </c>
      <c r="H126" s="65">
        <v>40</v>
      </c>
      <c r="I126" s="65">
        <v>3.5</v>
      </c>
      <c r="J126" s="73">
        <f t="shared" si="5"/>
        <v>40.152833025827704</v>
      </c>
      <c r="K126" s="65">
        <v>0.25</v>
      </c>
      <c r="L126" s="65">
        <v>0</v>
      </c>
      <c r="M126" s="73">
        <f t="shared" si="6"/>
        <v>-1.4356974719974442</v>
      </c>
    </row>
    <row r="127" spans="1:13" ht="17" thickTop="1" thickBot="1" x14ac:dyDescent="0.25">
      <c r="A127" s="55">
        <f t="shared" si="10"/>
        <v>125</v>
      </c>
      <c r="B127" s="73">
        <f t="shared" si="4"/>
        <v>2.7852127006549664E-2</v>
      </c>
      <c r="C127" s="65">
        <v>7.3</v>
      </c>
      <c r="D127" s="65">
        <v>-1.52</v>
      </c>
      <c r="E127" s="65">
        <v>0.26100000000000001</v>
      </c>
      <c r="F127" s="65">
        <v>-4.4999999999999999E-4</v>
      </c>
      <c r="G127" s="65">
        <v>-0.81499999999999995</v>
      </c>
      <c r="H127" s="65">
        <v>189</v>
      </c>
      <c r="I127" s="65">
        <v>3.5</v>
      </c>
      <c r="J127" s="73">
        <f t="shared" si="5"/>
        <v>189.03240462947088</v>
      </c>
      <c r="K127" s="65">
        <v>0.25</v>
      </c>
      <c r="L127" s="65">
        <v>0</v>
      </c>
      <c r="M127" s="73">
        <f t="shared" si="6"/>
        <v>-1.5551416330958425</v>
      </c>
    </row>
    <row r="128" spans="1:13" ht="17" thickTop="1" thickBot="1" x14ac:dyDescent="0.25">
      <c r="A128" s="55">
        <f t="shared" si="10"/>
        <v>126</v>
      </c>
      <c r="B128" s="73">
        <f t="shared" si="4"/>
        <v>4.2099558070116068E-2</v>
      </c>
      <c r="C128" s="65">
        <v>4.8</v>
      </c>
      <c r="D128" s="65">
        <v>-1.52</v>
      </c>
      <c r="E128" s="65">
        <v>0.26100000000000001</v>
      </c>
      <c r="F128" s="65">
        <v>-4.4999999999999999E-4</v>
      </c>
      <c r="G128" s="65">
        <v>-0.81499999999999995</v>
      </c>
      <c r="H128" s="65">
        <v>22</v>
      </c>
      <c r="I128" s="65">
        <v>3.5</v>
      </c>
      <c r="J128" s="73">
        <f t="shared" si="5"/>
        <v>22.276669409945463</v>
      </c>
      <c r="K128" s="65">
        <v>0.25</v>
      </c>
      <c r="L128" s="65">
        <v>0</v>
      </c>
      <c r="M128" s="73">
        <f t="shared" si="6"/>
        <v>-1.3757224630412279</v>
      </c>
    </row>
    <row r="129" spans="1:13" ht="17" thickTop="1" thickBot="1" x14ac:dyDescent="0.25">
      <c r="A129" s="55">
        <f t="shared" si="10"/>
        <v>127</v>
      </c>
      <c r="B129" s="73">
        <f t="shared" si="4"/>
        <v>3.7292046684790622E-2</v>
      </c>
      <c r="C129" s="65">
        <v>4.4000000000000004</v>
      </c>
      <c r="D129" s="65">
        <v>-1.52</v>
      </c>
      <c r="E129" s="65">
        <v>0.26100000000000001</v>
      </c>
      <c r="F129" s="65">
        <v>-4.4999999999999999E-4</v>
      </c>
      <c r="G129" s="65">
        <v>-0.81499999999999995</v>
      </c>
      <c r="H129" s="65">
        <v>19</v>
      </c>
      <c r="I129" s="65">
        <v>3.5</v>
      </c>
      <c r="J129" s="73">
        <f t="shared" si="5"/>
        <v>19.319679086361656</v>
      </c>
      <c r="K129" s="65">
        <v>0.25</v>
      </c>
      <c r="L129" s="65">
        <v>0</v>
      </c>
      <c r="M129" s="73">
        <f t="shared" si="6"/>
        <v>-1.4283837807706656</v>
      </c>
    </row>
    <row r="130" spans="1:13" ht="17" thickTop="1" thickBot="1" x14ac:dyDescent="0.25">
      <c r="A130" s="55">
        <f t="shared" si="10"/>
        <v>128</v>
      </c>
      <c r="B130" s="73">
        <f t="shared" si="4"/>
        <v>2.7739364278764892E-2</v>
      </c>
      <c r="C130" s="65">
        <v>5.7</v>
      </c>
      <c r="D130" s="65">
        <v>-1.52</v>
      </c>
      <c r="E130" s="65">
        <v>0.26100000000000001</v>
      </c>
      <c r="F130" s="65">
        <v>-4.4999999999999999E-4</v>
      </c>
      <c r="G130" s="65">
        <v>-0.81499999999999995</v>
      </c>
      <c r="H130" s="65">
        <v>68</v>
      </c>
      <c r="I130" s="65">
        <v>3.5</v>
      </c>
      <c r="J130" s="73">
        <f t="shared" si="5"/>
        <v>68.090013952120756</v>
      </c>
      <c r="K130" s="65">
        <v>0.25</v>
      </c>
      <c r="L130" s="65">
        <v>0</v>
      </c>
      <c r="M130" s="73">
        <f t="shared" si="6"/>
        <v>-1.5569034961606458</v>
      </c>
    </row>
    <row r="131" spans="1:13" ht="17" thickTop="1" thickBot="1" x14ac:dyDescent="0.25">
      <c r="A131" s="55">
        <f t="shared" si="10"/>
        <v>129</v>
      </c>
      <c r="B131" s="73">
        <f t="shared" si="4"/>
        <v>8.1454713265861609E-2</v>
      </c>
      <c r="C131" s="65">
        <v>5.7</v>
      </c>
      <c r="D131" s="65">
        <v>-1.52</v>
      </c>
      <c r="E131" s="65">
        <v>0.26100000000000001</v>
      </c>
      <c r="F131" s="65">
        <v>-4.4999999999999999E-4</v>
      </c>
      <c r="G131" s="65">
        <v>-0.81499999999999995</v>
      </c>
      <c r="H131" s="65">
        <v>19</v>
      </c>
      <c r="I131" s="65">
        <v>3.5</v>
      </c>
      <c r="J131" s="73">
        <f t="shared" si="5"/>
        <v>19.319679086361656</v>
      </c>
      <c r="K131" s="65">
        <v>0.25</v>
      </c>
      <c r="L131" s="65">
        <v>0</v>
      </c>
      <c r="M131" s="73">
        <f t="shared" si="6"/>
        <v>-1.0890837807706657</v>
      </c>
    </row>
    <row r="132" spans="1:13" ht="17" thickTop="1" thickBot="1" x14ac:dyDescent="0.25">
      <c r="A132" s="55">
        <f t="shared" si="10"/>
        <v>130</v>
      </c>
      <c r="B132" s="73">
        <f t="shared" ref="B132" si="11">10^M132</f>
        <v>4.2706578486540282E-2</v>
      </c>
      <c r="C132" s="65">
        <v>6</v>
      </c>
      <c r="D132" s="65">
        <v>-1.52</v>
      </c>
      <c r="E132" s="65">
        <v>0.26100000000000001</v>
      </c>
      <c r="F132" s="65">
        <v>-4.4999999999999999E-4</v>
      </c>
      <c r="G132" s="65">
        <v>-0.81499999999999995</v>
      </c>
      <c r="H132" s="65">
        <v>51</v>
      </c>
      <c r="I132" s="65">
        <v>3.5</v>
      </c>
      <c r="J132" s="73">
        <f t="shared" ref="J132" si="12">SQRT(H132^2+I132^2)</f>
        <v>51.119956963988145</v>
      </c>
      <c r="K132" s="65">
        <v>0.25</v>
      </c>
      <c r="L132" s="65">
        <v>0</v>
      </c>
      <c r="M132" s="73">
        <f t="shared" ref="M132" si="13">D132+(E132*C132)+(F132*J132)+(G132*LOG(J132))+(K132*L132)</f>
        <v>-1.3695052214539594</v>
      </c>
    </row>
    <row r="133" spans="1:13" ht="16" thickTop="1" x14ac:dyDescent="0.2"/>
  </sheetData>
  <mergeCells count="2">
    <mergeCell ref="A1:A2"/>
    <mergeCell ref="B1:L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33"/>
  <sheetViews>
    <sheetView zoomScale="70" zoomScaleNormal="70" workbookViewId="0">
      <selection activeCell="P21" sqref="P21"/>
    </sheetView>
  </sheetViews>
  <sheetFormatPr baseColWidth="10" defaultColWidth="8.83203125" defaultRowHeight="15" x14ac:dyDescent="0.2"/>
  <cols>
    <col min="1" max="1" width="14.33203125" bestFit="1" customWidth="1"/>
    <col min="2" max="2" width="27.5" customWidth="1"/>
    <col min="3" max="3" width="4.83203125" bestFit="1" customWidth="1"/>
    <col min="4" max="4" width="18.6640625" bestFit="1" customWidth="1"/>
    <col min="5" max="5" width="18.5" bestFit="1" customWidth="1"/>
    <col min="16" max="16" width="13.5" bestFit="1" customWidth="1"/>
  </cols>
  <sheetData>
    <row r="1" spans="1:20" ht="17" thickTop="1" thickBot="1" x14ac:dyDescent="0.25">
      <c r="A1" s="103" t="s">
        <v>0</v>
      </c>
      <c r="B1" s="100" t="s">
        <v>1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55" t="s">
        <v>390</v>
      </c>
    </row>
    <row r="2" spans="1:20" ht="50" thickTop="1" thickBot="1" x14ac:dyDescent="0.25">
      <c r="A2" s="104"/>
      <c r="B2" s="51" t="s">
        <v>407</v>
      </c>
      <c r="C2" s="53" t="s">
        <v>389</v>
      </c>
      <c r="D2" s="53" t="s">
        <v>317</v>
      </c>
      <c r="E2" s="53" t="s">
        <v>318</v>
      </c>
      <c r="F2" s="53" t="s">
        <v>364</v>
      </c>
      <c r="G2" s="61" t="s">
        <v>400</v>
      </c>
      <c r="H2" s="53" t="s">
        <v>320</v>
      </c>
      <c r="I2" s="53" t="s">
        <v>321</v>
      </c>
      <c r="J2" s="53" t="s">
        <v>365</v>
      </c>
      <c r="K2" s="53" t="s">
        <v>386</v>
      </c>
      <c r="L2" s="53" t="s">
        <v>387</v>
      </c>
      <c r="M2" s="51" t="s">
        <v>342</v>
      </c>
      <c r="P2" s="63" t="s">
        <v>392</v>
      </c>
      <c r="Q2" s="63" t="s">
        <v>391</v>
      </c>
      <c r="R2" s="53" t="s">
        <v>320</v>
      </c>
      <c r="S2" s="53" t="s">
        <v>321</v>
      </c>
      <c r="T2" s="53" t="s">
        <v>365</v>
      </c>
    </row>
    <row r="3" spans="1:20" ht="17" thickTop="1" thickBot="1" x14ac:dyDescent="0.25">
      <c r="A3" s="55">
        <v>1</v>
      </c>
      <c r="B3" s="69">
        <f>EXP(M3)</f>
        <v>9.462830903349069E-2</v>
      </c>
      <c r="C3" s="64">
        <v>4.5999999999999996</v>
      </c>
      <c r="D3" s="64">
        <v>19</v>
      </c>
      <c r="E3" s="64">
        <v>8</v>
      </c>
      <c r="F3" s="64">
        <f>SQRT(D3^2+E3^2)</f>
        <v>20.615528128088304</v>
      </c>
      <c r="G3" s="64">
        <v>891</v>
      </c>
      <c r="H3" s="64">
        <f>IFERROR((_xlfn.IFS(G3&gt;750,$R$3,AND(G3&gt;360,OR(G3=750,G3&lt;750)),$R$4,AND(G3&gt;180,OR(G3=360,G3&lt;360)),$R$5)),"")</f>
        <v>0</v>
      </c>
      <c r="I3" s="64">
        <f>IFERROR((_xlfn.IFS(G3&gt;750,$S$3,AND(G3&gt;360,OR(G3=750,G3&lt;750)),$S$4,AND(G3&gt;180,OR(G3=360,G3&lt;360)),$S$5)),"")</f>
        <v>0</v>
      </c>
      <c r="J3" s="64">
        <f>IFERROR((_xlfn.IFS(G3&gt;750,$T$3,AND(G3&gt;360,OR(G3=750,G3&lt;750)),$T$4,AND(G3&gt;180,OR(G3=360,G3&lt;360)),$T$5)),"")</f>
        <v>-2.552</v>
      </c>
      <c r="K3" s="2">
        <v>22</v>
      </c>
      <c r="L3" s="64">
        <v>1</v>
      </c>
      <c r="M3" s="72">
        <f>0.2418+(1.414*C3)+H3+(I3*(10-C3)^3)+(J3*(LN(F3+(1.7818*EXP(0.554*C3)))))+(0.00607*K3)+(0.3846*L3)</f>
        <v>-2.3577985978651199</v>
      </c>
      <c r="P3" s="62" t="s">
        <v>395</v>
      </c>
      <c r="Q3" s="62" t="s">
        <v>393</v>
      </c>
      <c r="R3" s="62">
        <v>0</v>
      </c>
      <c r="S3" s="62">
        <v>0</v>
      </c>
      <c r="T3" s="62">
        <v>-2.552</v>
      </c>
    </row>
    <row r="4" spans="1:20" ht="17" thickTop="1" thickBot="1" x14ac:dyDescent="0.25">
      <c r="A4" s="55">
        <f>A3+1</f>
        <v>2</v>
      </c>
      <c r="B4" s="70"/>
      <c r="C4" s="65">
        <v>5.0999999999999996</v>
      </c>
      <c r="D4" s="65">
        <v>21</v>
      </c>
      <c r="E4" s="65">
        <v>8</v>
      </c>
      <c r="F4" s="65">
        <f t="shared" ref="F4:F67" si="0">SQRT(D4^2+E4^2)</f>
        <v>22.472205054244231</v>
      </c>
      <c r="G4" s="65"/>
      <c r="H4" s="65" t="str">
        <f t="shared" ref="H4:H67" si="1">IFERROR((_xlfn.IFS(G4&gt;750,$R$3,AND(G4&gt;360,OR(G4=750,G4&lt;750)),$R$4,AND(G4&gt;180,OR(G4=360,G4&lt;360)),$R$5)),"")</f>
        <v/>
      </c>
      <c r="I4" s="65" t="str">
        <f t="shared" ref="I4:I67" si="2">IFERROR((_xlfn.IFS(G4&gt;750,$S$3,AND(G4&gt;360,OR(G4=750,G4&lt;750)),$S$4,AND(G4&gt;180,OR(G4=360,G4&lt;360)),$S$5)),"")</f>
        <v/>
      </c>
      <c r="J4" s="65" t="str">
        <f t="shared" ref="J4:J67" si="3">IFERROR((_xlfn.IFS(G4&gt;750,$T$3,AND(G4&gt;360,OR(G4=750,G4&lt;750)),$T$4,AND(G4&gt;180,OR(G4=360,G4&lt;360)),$T$5)),"")</f>
        <v/>
      </c>
      <c r="K4" s="4">
        <v>10</v>
      </c>
      <c r="L4" s="65">
        <v>1</v>
      </c>
      <c r="M4" s="73"/>
      <c r="P4" s="62" t="s">
        <v>396</v>
      </c>
      <c r="Q4" s="62" t="s">
        <v>397</v>
      </c>
      <c r="R4" s="62">
        <v>0</v>
      </c>
      <c r="S4" s="62">
        <v>0</v>
      </c>
      <c r="T4" s="62">
        <v>-2.3290000000000002</v>
      </c>
    </row>
    <row r="5" spans="1:20" ht="17" thickTop="1" thickBot="1" x14ac:dyDescent="0.25">
      <c r="A5" s="55">
        <f t="shared" ref="A5:A68" si="4">A4+1</f>
        <v>3</v>
      </c>
      <c r="B5" s="70">
        <f t="shared" ref="B5:B67" si="5">EXP(M5)</f>
        <v>2.9788123625143253E-2</v>
      </c>
      <c r="C5" s="65">
        <v>5.0999999999999996</v>
      </c>
      <c r="D5" s="65">
        <v>70</v>
      </c>
      <c r="E5" s="65">
        <v>8</v>
      </c>
      <c r="F5" s="65">
        <f t="shared" si="0"/>
        <v>70.455659815234142</v>
      </c>
      <c r="G5" s="65">
        <v>514</v>
      </c>
      <c r="H5" s="65">
        <f t="shared" si="1"/>
        <v>0</v>
      </c>
      <c r="I5" s="65">
        <f t="shared" si="2"/>
        <v>0</v>
      </c>
      <c r="J5" s="65">
        <f t="shared" si="3"/>
        <v>-2.3290000000000002</v>
      </c>
      <c r="K5" s="4">
        <v>10</v>
      </c>
      <c r="L5" s="65">
        <v>1</v>
      </c>
      <c r="M5" s="73">
        <f>-0.6687+(1.438*C5)+H5+(I5*(10-C5)^3)+(J5*(LN(F5+(1.097*EXP(0.61*C5)))))+(0.00648*K5)+(0.3643*L5)</f>
        <v>-3.513645500976402</v>
      </c>
      <c r="P5" s="62" t="s">
        <v>398</v>
      </c>
      <c r="Q5" s="62" t="s">
        <v>399</v>
      </c>
      <c r="R5" s="62">
        <v>0</v>
      </c>
      <c r="S5" s="62">
        <v>0</v>
      </c>
      <c r="T5" s="62">
        <v>-2.3290000000000002</v>
      </c>
    </row>
    <row r="6" spans="1:20" ht="17" thickTop="1" thickBot="1" x14ac:dyDescent="0.25">
      <c r="A6" s="55">
        <f t="shared" si="4"/>
        <v>4</v>
      </c>
      <c r="B6" s="70">
        <f t="shared" si="5"/>
        <v>0.24054139575821062</v>
      </c>
      <c r="C6" s="65">
        <v>5.4</v>
      </c>
      <c r="D6" s="65">
        <v>16</v>
      </c>
      <c r="E6" s="65">
        <v>8</v>
      </c>
      <c r="F6" s="65">
        <f t="shared" si="0"/>
        <v>17.888543819998318</v>
      </c>
      <c r="G6" s="65">
        <v>582</v>
      </c>
      <c r="H6" s="65">
        <f t="shared" si="1"/>
        <v>0</v>
      </c>
      <c r="I6" s="65">
        <f t="shared" si="2"/>
        <v>0</v>
      </c>
      <c r="J6" s="65">
        <f t="shared" si="3"/>
        <v>-2.3290000000000002</v>
      </c>
      <c r="K6" s="4">
        <v>16</v>
      </c>
      <c r="L6" s="65">
        <v>1</v>
      </c>
      <c r="M6" s="73">
        <f>-0.6687+(1.438*C6)+H6+(I6*(10-C6)^3)+(J6*(LN(F6+(1.097*EXP(0.61*C6)))))+(0.00648*K6)+(0.3643*L6)</f>
        <v>-1.4248630805131481</v>
      </c>
    </row>
    <row r="7" spans="1:20" ht="17" thickTop="1" thickBot="1" x14ac:dyDescent="0.25">
      <c r="A7" s="55">
        <f t="shared" si="4"/>
        <v>5</v>
      </c>
      <c r="B7" s="70">
        <f t="shared" si="5"/>
        <v>6.0936378133786065E-2</v>
      </c>
      <c r="C7" s="65">
        <v>5.0999999999999996</v>
      </c>
      <c r="D7" s="65">
        <v>35</v>
      </c>
      <c r="E7" s="65">
        <v>8</v>
      </c>
      <c r="F7" s="65">
        <f t="shared" si="0"/>
        <v>35.902646142032481</v>
      </c>
      <c r="G7" s="65">
        <v>971</v>
      </c>
      <c r="H7" s="65">
        <f t="shared" si="1"/>
        <v>0</v>
      </c>
      <c r="I7" s="65">
        <f t="shared" si="2"/>
        <v>0</v>
      </c>
      <c r="J7" s="65">
        <f t="shared" si="3"/>
        <v>-2.552</v>
      </c>
      <c r="K7" s="4">
        <v>9</v>
      </c>
      <c r="L7" s="65">
        <v>1</v>
      </c>
      <c r="M7" s="73">
        <f>0.2418+(1.414*C7)+H7+(I7*(10-C7)^3)+(J7*(LN(F7+(1.7818*EXP(0.554*C7)))))+(0.00607*K7)+(0.3846*L7)</f>
        <v>-2.797924940505768</v>
      </c>
    </row>
    <row r="8" spans="1:20" ht="17" thickTop="1" thickBot="1" x14ac:dyDescent="0.25">
      <c r="A8" s="55">
        <f t="shared" si="4"/>
        <v>6</v>
      </c>
      <c r="B8" s="70"/>
      <c r="C8" s="65">
        <v>4.5</v>
      </c>
      <c r="D8" s="65">
        <v>17</v>
      </c>
      <c r="E8" s="65">
        <v>8</v>
      </c>
      <c r="F8" s="65">
        <f t="shared" si="0"/>
        <v>18.788294228055936</v>
      </c>
      <c r="G8" s="65"/>
      <c r="H8" s="65" t="str">
        <f t="shared" si="1"/>
        <v/>
      </c>
      <c r="I8" s="65" t="str">
        <f t="shared" si="2"/>
        <v/>
      </c>
      <c r="J8" s="65" t="str">
        <f t="shared" si="3"/>
        <v/>
      </c>
      <c r="K8" s="4">
        <v>20</v>
      </c>
      <c r="L8" s="65">
        <v>1</v>
      </c>
      <c r="M8" s="73"/>
    </row>
    <row r="9" spans="1:20" ht="17" thickTop="1" thickBot="1" x14ac:dyDescent="0.25">
      <c r="A9" s="55">
        <f t="shared" si="4"/>
        <v>7</v>
      </c>
      <c r="B9" s="70">
        <f t="shared" si="5"/>
        <v>0.11334518776077329</v>
      </c>
      <c r="C9" s="65">
        <v>5.9</v>
      </c>
      <c r="D9" s="65">
        <v>49</v>
      </c>
      <c r="E9" s="65">
        <v>8</v>
      </c>
      <c r="F9" s="65">
        <f t="shared" si="0"/>
        <v>49.648766349225639</v>
      </c>
      <c r="G9" s="65">
        <v>567</v>
      </c>
      <c r="H9" s="65">
        <f t="shared" si="1"/>
        <v>0</v>
      </c>
      <c r="I9" s="65">
        <f t="shared" si="2"/>
        <v>0</v>
      </c>
      <c r="J9" s="65">
        <f t="shared" si="3"/>
        <v>-2.3290000000000002</v>
      </c>
      <c r="K9" s="4">
        <v>18</v>
      </c>
      <c r="L9" s="65">
        <v>1</v>
      </c>
      <c r="M9" s="73">
        <f>-0.6687+(1.438*C9)+H9+(I9*(10-C9)^3)+(J9*(LN(F9+(1.097*EXP(0.61*C9)))))+(0.00648*K9)+(0.3643*L9)</f>
        <v>-2.1773173576208413</v>
      </c>
    </row>
    <row r="10" spans="1:20" ht="17" thickTop="1" thickBot="1" x14ac:dyDescent="0.25">
      <c r="A10" s="55">
        <f t="shared" si="4"/>
        <v>8</v>
      </c>
      <c r="B10" s="70">
        <f t="shared" si="5"/>
        <v>3.2821932752438047E-2</v>
      </c>
      <c r="C10" s="65">
        <v>5.0999999999999996</v>
      </c>
      <c r="D10" s="65">
        <v>53</v>
      </c>
      <c r="E10" s="65">
        <v>8</v>
      </c>
      <c r="F10" s="65">
        <f t="shared" si="0"/>
        <v>53.600373133029585</v>
      </c>
      <c r="G10" s="65">
        <v>881</v>
      </c>
      <c r="H10" s="65">
        <f t="shared" si="1"/>
        <v>0</v>
      </c>
      <c r="I10" s="65">
        <f t="shared" si="2"/>
        <v>0</v>
      </c>
      <c r="J10" s="65">
        <f t="shared" si="3"/>
        <v>-2.552</v>
      </c>
      <c r="K10" s="4">
        <v>7</v>
      </c>
      <c r="L10" s="65">
        <v>1</v>
      </c>
      <c r="M10" s="73">
        <f t="shared" ref="M10:M11" si="6">0.2418+(1.414*C10)+H10+(I10*(10-C10)^3)+(J10*(LN(F10+(1.7818*EXP(0.554*C10)))))+(0.00607*K10)+(0.3846*L10)</f>
        <v>-3.4166583055831143</v>
      </c>
    </row>
    <row r="11" spans="1:20" ht="17" thickTop="1" thickBot="1" x14ac:dyDescent="0.25">
      <c r="A11" s="55">
        <f t="shared" si="4"/>
        <v>9</v>
      </c>
      <c r="B11" s="70">
        <f t="shared" si="5"/>
        <v>7.0838804459026586E-2</v>
      </c>
      <c r="C11" s="65">
        <v>5.9</v>
      </c>
      <c r="D11" s="65">
        <v>52</v>
      </c>
      <c r="E11" s="65">
        <v>8</v>
      </c>
      <c r="F11" s="65">
        <f t="shared" si="0"/>
        <v>52.611785751863621</v>
      </c>
      <c r="G11" s="65">
        <v>1196</v>
      </c>
      <c r="H11" s="65">
        <f t="shared" si="1"/>
        <v>0</v>
      </c>
      <c r="I11" s="65">
        <f t="shared" si="2"/>
        <v>0</v>
      </c>
      <c r="J11" s="65">
        <f t="shared" si="3"/>
        <v>-2.552</v>
      </c>
      <c r="K11" s="4">
        <v>20</v>
      </c>
      <c r="L11" s="65">
        <v>1</v>
      </c>
      <c r="M11" s="73">
        <f t="shared" si="6"/>
        <v>-2.6473483428470339</v>
      </c>
    </row>
    <row r="12" spans="1:20" ht="17" thickTop="1" thickBot="1" x14ac:dyDescent="0.25">
      <c r="A12" s="55">
        <f t="shared" si="4"/>
        <v>10</v>
      </c>
      <c r="B12" s="70">
        <f t="shared" si="5"/>
        <v>6.1526148886535292E-2</v>
      </c>
      <c r="C12" s="65">
        <v>5.7</v>
      </c>
      <c r="D12" s="65">
        <v>66</v>
      </c>
      <c r="E12" s="65">
        <v>8</v>
      </c>
      <c r="F12" s="65">
        <f t="shared" si="0"/>
        <v>66.483080554378645</v>
      </c>
      <c r="G12" s="65">
        <v>516</v>
      </c>
      <c r="H12" s="65">
        <f t="shared" si="1"/>
        <v>0</v>
      </c>
      <c r="I12" s="65">
        <f t="shared" si="2"/>
        <v>0</v>
      </c>
      <c r="J12" s="65">
        <f t="shared" si="3"/>
        <v>-2.3290000000000002</v>
      </c>
      <c r="K12" s="4">
        <v>14</v>
      </c>
      <c r="L12" s="65">
        <v>1</v>
      </c>
      <c r="M12" s="73">
        <f>-0.6687+(1.438*C12)+H12+(I12*(10-C12)^3)+(J12*(LN(F12+(1.097*EXP(0.61*C12)))))+(0.00648*K12)+(0.3643*L12)</f>
        <v>-2.7882930093883402</v>
      </c>
    </row>
    <row r="13" spans="1:20" ht="17" thickTop="1" thickBot="1" x14ac:dyDescent="0.25">
      <c r="A13" s="55">
        <f t="shared" si="4"/>
        <v>11</v>
      </c>
      <c r="B13" s="70">
        <f t="shared" si="5"/>
        <v>0.12427154344001401</v>
      </c>
      <c r="C13" s="65">
        <v>4.3</v>
      </c>
      <c r="D13" s="65">
        <v>10</v>
      </c>
      <c r="E13" s="65">
        <v>8</v>
      </c>
      <c r="F13" s="65">
        <f t="shared" si="0"/>
        <v>12.806248474865697</v>
      </c>
      <c r="G13" s="65">
        <v>921</v>
      </c>
      <c r="H13" s="65">
        <f t="shared" si="1"/>
        <v>0</v>
      </c>
      <c r="I13" s="65">
        <f t="shared" si="2"/>
        <v>0</v>
      </c>
      <c r="J13" s="65">
        <f t="shared" si="3"/>
        <v>-2.552</v>
      </c>
      <c r="K13" s="4">
        <v>10</v>
      </c>
      <c r="L13" s="65">
        <v>1</v>
      </c>
      <c r="M13" s="73">
        <f>0.2418+(1.414*C13)+H13+(I13*(10-C13)^3)+(J13*(LN(F13+(1.7818*EXP(0.554*C13)))))+(0.00607*K13)+(0.3846*L13)</f>
        <v>-2.0852862411881392</v>
      </c>
    </row>
    <row r="14" spans="1:20" ht="17" thickTop="1" thickBot="1" x14ac:dyDescent="0.25">
      <c r="A14" s="55">
        <f t="shared" si="4"/>
        <v>12</v>
      </c>
      <c r="B14" s="70"/>
      <c r="C14" s="65">
        <v>4.4000000000000004</v>
      </c>
      <c r="D14" s="65">
        <v>2</v>
      </c>
      <c r="E14" s="65">
        <v>8</v>
      </c>
      <c r="F14" s="65">
        <f t="shared" si="0"/>
        <v>8.2462112512353212</v>
      </c>
      <c r="G14" s="65"/>
      <c r="H14" s="65" t="str">
        <f t="shared" si="1"/>
        <v/>
      </c>
      <c r="I14" s="65" t="str">
        <f t="shared" si="2"/>
        <v/>
      </c>
      <c r="J14" s="65" t="str">
        <f t="shared" si="3"/>
        <v/>
      </c>
      <c r="K14" s="4">
        <v>16</v>
      </c>
      <c r="L14" s="65">
        <v>1</v>
      </c>
      <c r="M14" s="73"/>
    </row>
    <row r="15" spans="1:20" ht="17" thickTop="1" thickBot="1" x14ac:dyDescent="0.25">
      <c r="A15" s="55">
        <f t="shared" si="4"/>
        <v>13</v>
      </c>
      <c r="B15" s="70">
        <f t="shared" si="5"/>
        <v>0.16628414417951887</v>
      </c>
      <c r="C15" s="65">
        <v>5.6</v>
      </c>
      <c r="D15" s="65">
        <v>17</v>
      </c>
      <c r="E15" s="65">
        <v>8</v>
      </c>
      <c r="F15" s="65">
        <f t="shared" si="0"/>
        <v>18.788294228055936</v>
      </c>
      <c r="G15" s="65">
        <v>759</v>
      </c>
      <c r="H15" s="65">
        <f t="shared" si="1"/>
        <v>0</v>
      </c>
      <c r="I15" s="65">
        <f t="shared" si="2"/>
        <v>0</v>
      </c>
      <c r="J15" s="65">
        <f t="shared" si="3"/>
        <v>-2.552</v>
      </c>
      <c r="K15" s="4">
        <v>7</v>
      </c>
      <c r="L15" s="65">
        <v>1</v>
      </c>
      <c r="M15" s="73">
        <f>0.2418+(1.414*C15)+H15+(I15*(10-C15)^3)+(J15*(LN(F15+(1.7818*EXP(0.554*C15)))))+(0.00607*K15)+(0.3846*L15)</f>
        <v>-1.7940572420100336</v>
      </c>
    </row>
    <row r="16" spans="1:20" ht="17" thickTop="1" thickBot="1" x14ac:dyDescent="0.25">
      <c r="A16" s="55">
        <f t="shared" si="4"/>
        <v>14</v>
      </c>
      <c r="B16" s="70">
        <f t="shared" si="5"/>
        <v>0.11634905510249612</v>
      </c>
      <c r="C16" s="65">
        <v>5.8</v>
      </c>
      <c r="D16" s="65">
        <v>45</v>
      </c>
      <c r="E16" s="65">
        <v>8</v>
      </c>
      <c r="F16" s="65">
        <f t="shared" si="0"/>
        <v>45.705579528105758</v>
      </c>
      <c r="G16" s="65">
        <v>450</v>
      </c>
      <c r="H16" s="65">
        <f t="shared" si="1"/>
        <v>0</v>
      </c>
      <c r="I16" s="65">
        <f t="shared" si="2"/>
        <v>0</v>
      </c>
      <c r="J16" s="65">
        <f t="shared" si="3"/>
        <v>-2.3290000000000002</v>
      </c>
      <c r="K16" s="4">
        <v>18</v>
      </c>
      <c r="L16" s="65">
        <v>1</v>
      </c>
      <c r="M16" s="73">
        <f t="shared" ref="M16:M17" si="7">-0.6687+(1.438*C16)+H16+(I16*(10-C16)^3)+(J16*(LN(F16+(1.097*EXP(0.61*C16)))))+(0.00648*K16)+(0.3643*L16)</f>
        <v>-2.1511605104314362</v>
      </c>
    </row>
    <row r="17" spans="1:13" ht="17" thickTop="1" thickBot="1" x14ac:dyDescent="0.25">
      <c r="A17" s="55">
        <f t="shared" si="4"/>
        <v>15</v>
      </c>
      <c r="B17" s="70">
        <f t="shared" si="5"/>
        <v>1.7940995594353297E-2</v>
      </c>
      <c r="C17" s="65">
        <v>5.4</v>
      </c>
      <c r="D17" s="65">
        <v>114</v>
      </c>
      <c r="E17" s="65">
        <v>8</v>
      </c>
      <c r="F17" s="65">
        <f t="shared" si="0"/>
        <v>114.28035701729323</v>
      </c>
      <c r="G17" s="65">
        <v>401</v>
      </c>
      <c r="H17" s="65">
        <f t="shared" si="1"/>
        <v>0</v>
      </c>
      <c r="I17" s="65">
        <f t="shared" si="2"/>
        <v>0</v>
      </c>
      <c r="J17" s="65">
        <f t="shared" si="3"/>
        <v>-2.3290000000000002</v>
      </c>
      <c r="K17" s="4">
        <v>14</v>
      </c>
      <c r="L17" s="65">
        <v>1</v>
      </c>
      <c r="M17" s="73">
        <f t="shared" si="7"/>
        <v>-4.0206669281079712</v>
      </c>
    </row>
    <row r="18" spans="1:13" ht="17" thickTop="1" thickBot="1" x14ac:dyDescent="0.25">
      <c r="A18" s="55">
        <f t="shared" si="4"/>
        <v>16</v>
      </c>
      <c r="B18" s="70"/>
      <c r="C18" s="65">
        <v>4.9000000000000004</v>
      </c>
      <c r="D18" s="65">
        <v>33</v>
      </c>
      <c r="E18" s="65">
        <v>8</v>
      </c>
      <c r="F18" s="65">
        <f t="shared" si="0"/>
        <v>33.955853692699293</v>
      </c>
      <c r="G18" s="65"/>
      <c r="H18" s="65" t="str">
        <f t="shared" si="1"/>
        <v/>
      </c>
      <c r="I18" s="65" t="str">
        <f t="shared" si="2"/>
        <v/>
      </c>
      <c r="J18" s="65" t="str">
        <f t="shared" si="3"/>
        <v/>
      </c>
      <c r="K18" s="4">
        <v>20</v>
      </c>
      <c r="L18" s="65">
        <v>1</v>
      </c>
      <c r="M18" s="73"/>
    </row>
    <row r="19" spans="1:13" ht="17" thickTop="1" thickBot="1" x14ac:dyDescent="0.25">
      <c r="A19" s="55">
        <f t="shared" si="4"/>
        <v>17</v>
      </c>
      <c r="B19" s="70"/>
      <c r="C19" s="65">
        <v>6.5</v>
      </c>
      <c r="D19" s="65">
        <v>83</v>
      </c>
      <c r="E19" s="65">
        <v>8</v>
      </c>
      <c r="F19" s="65">
        <f t="shared" si="0"/>
        <v>83.384650865731871</v>
      </c>
      <c r="G19" s="65"/>
      <c r="H19" s="65" t="str">
        <f t="shared" si="1"/>
        <v/>
      </c>
      <c r="I19" s="65" t="str">
        <f t="shared" si="2"/>
        <v/>
      </c>
      <c r="J19" s="65" t="str">
        <f t="shared" si="3"/>
        <v/>
      </c>
      <c r="K19" s="4">
        <v>5</v>
      </c>
      <c r="L19" s="65">
        <v>1</v>
      </c>
      <c r="M19" s="73"/>
    </row>
    <row r="20" spans="1:13" ht="17" thickTop="1" thickBot="1" x14ac:dyDescent="0.25">
      <c r="A20" s="55">
        <f t="shared" si="4"/>
        <v>18</v>
      </c>
      <c r="B20" s="70">
        <f t="shared" si="5"/>
        <v>0.10702209803978786</v>
      </c>
      <c r="C20" s="65">
        <v>5.4</v>
      </c>
      <c r="D20" s="65">
        <v>36</v>
      </c>
      <c r="E20" s="65">
        <v>8</v>
      </c>
      <c r="F20" s="65">
        <f t="shared" si="0"/>
        <v>36.878177829171548</v>
      </c>
      <c r="G20" s="65">
        <v>617</v>
      </c>
      <c r="H20" s="65">
        <f t="shared" si="1"/>
        <v>0</v>
      </c>
      <c r="I20" s="65">
        <f t="shared" si="2"/>
        <v>0</v>
      </c>
      <c r="J20" s="65">
        <f t="shared" si="3"/>
        <v>-2.3290000000000002</v>
      </c>
      <c r="K20" s="4">
        <v>12</v>
      </c>
      <c r="L20" s="65">
        <v>1</v>
      </c>
      <c r="M20" s="73">
        <f>-0.6687+(1.438*C20)+H20+(I20*(10-C20)^3)+(J20*(LN(F20+(1.097*EXP(0.61*C20)))))+(0.00648*K20)+(0.3643*L20)</f>
        <v>-2.2347199421069868</v>
      </c>
    </row>
    <row r="21" spans="1:13" ht="17" thickTop="1" thickBot="1" x14ac:dyDescent="0.25">
      <c r="A21" s="55">
        <f t="shared" si="4"/>
        <v>19</v>
      </c>
      <c r="B21" s="70">
        <f t="shared" si="5"/>
        <v>0.11392307016422658</v>
      </c>
      <c r="C21" s="65">
        <v>4.5999999999999996</v>
      </c>
      <c r="D21" s="65">
        <v>15</v>
      </c>
      <c r="E21" s="65">
        <v>8</v>
      </c>
      <c r="F21" s="65">
        <f t="shared" si="0"/>
        <v>17</v>
      </c>
      <c r="G21" s="65">
        <v>1262</v>
      </c>
      <c r="H21" s="65">
        <f t="shared" si="1"/>
        <v>0</v>
      </c>
      <c r="I21" s="65">
        <f t="shared" si="2"/>
        <v>0</v>
      </c>
      <c r="J21" s="65">
        <f t="shared" si="3"/>
        <v>-2.552</v>
      </c>
      <c r="K21" s="4">
        <v>16</v>
      </c>
      <c r="L21" s="65">
        <v>1</v>
      </c>
      <c r="M21" s="73">
        <f t="shared" ref="M21:M22" si="8">0.2418+(1.414*C21)+H21+(I21*(10-C21)^3)+(J21*(LN(F21+(1.7818*EXP(0.554*C21)))))+(0.00607*K21)+(0.3846*L21)</f>
        <v>-2.1722318815040702</v>
      </c>
    </row>
    <row r="22" spans="1:13" ht="17" thickTop="1" thickBot="1" x14ac:dyDescent="0.25">
      <c r="A22" s="55">
        <f t="shared" si="4"/>
        <v>20</v>
      </c>
      <c r="B22" s="70">
        <f t="shared" si="5"/>
        <v>0.1071392194783017</v>
      </c>
      <c r="C22" s="65">
        <v>4.5</v>
      </c>
      <c r="D22" s="65">
        <v>15</v>
      </c>
      <c r="E22" s="65">
        <v>8</v>
      </c>
      <c r="F22" s="65">
        <f t="shared" si="0"/>
        <v>17</v>
      </c>
      <c r="G22" s="65">
        <v>1262</v>
      </c>
      <c r="H22" s="65">
        <f t="shared" si="1"/>
        <v>0</v>
      </c>
      <c r="I22" s="65">
        <f t="shared" si="2"/>
        <v>0</v>
      </c>
      <c r="J22" s="65">
        <f t="shared" si="3"/>
        <v>-2.552</v>
      </c>
      <c r="K22" s="4">
        <v>16</v>
      </c>
      <c r="L22" s="65">
        <v>1</v>
      </c>
      <c r="M22" s="73">
        <f t="shared" si="8"/>
        <v>-2.2336261736193115</v>
      </c>
    </row>
    <row r="23" spans="1:13" ht="17" thickTop="1" thickBot="1" x14ac:dyDescent="0.25">
      <c r="A23" s="55">
        <f t="shared" si="4"/>
        <v>21</v>
      </c>
      <c r="B23" s="70">
        <f t="shared" si="5"/>
        <v>7.1843994332930206E-2</v>
      </c>
      <c r="C23" s="65">
        <v>5</v>
      </c>
      <c r="D23" s="65">
        <v>39</v>
      </c>
      <c r="E23" s="65">
        <v>8</v>
      </c>
      <c r="F23" s="65">
        <f t="shared" si="0"/>
        <v>39.812058474788763</v>
      </c>
      <c r="G23" s="65">
        <v>617</v>
      </c>
      <c r="H23" s="65">
        <f t="shared" si="1"/>
        <v>0</v>
      </c>
      <c r="I23" s="65">
        <f t="shared" si="2"/>
        <v>0</v>
      </c>
      <c r="J23" s="65">
        <f t="shared" si="3"/>
        <v>-2.3290000000000002</v>
      </c>
      <c r="K23" s="4">
        <v>20</v>
      </c>
      <c r="L23" s="65">
        <v>1</v>
      </c>
      <c r="M23" s="73">
        <f>-0.6687+(1.438*C23)+H23+(I23*(10-C23)^3)+(J23*(LN(F23+(1.097*EXP(0.61*C23)))))+(0.00648*K23)+(0.3643*L23)</f>
        <v>-2.6332582561311346</v>
      </c>
    </row>
    <row r="24" spans="1:13" ht="17" thickTop="1" thickBot="1" x14ac:dyDescent="0.25">
      <c r="A24" s="55">
        <f t="shared" si="4"/>
        <v>22</v>
      </c>
      <c r="B24" s="70">
        <f t="shared" si="5"/>
        <v>0.15485990361208082</v>
      </c>
      <c r="C24" s="65">
        <v>5.2</v>
      </c>
      <c r="D24" s="65">
        <v>16</v>
      </c>
      <c r="E24" s="65">
        <v>8</v>
      </c>
      <c r="F24" s="65">
        <f t="shared" si="0"/>
        <v>17.888543819998318</v>
      </c>
      <c r="G24" s="65">
        <v>1262</v>
      </c>
      <c r="H24" s="65">
        <f t="shared" si="1"/>
        <v>0</v>
      </c>
      <c r="I24" s="65">
        <f t="shared" si="2"/>
        <v>0</v>
      </c>
      <c r="J24" s="65">
        <f t="shared" si="3"/>
        <v>-2.552</v>
      </c>
      <c r="K24" s="4">
        <v>20</v>
      </c>
      <c r="L24" s="65">
        <v>1</v>
      </c>
      <c r="M24" s="73">
        <f>0.2418+(1.414*C24)+H24+(I24*(10-C24)^3)+(J24*(LN(F24+(1.7818*EXP(0.554*C24)))))+(0.00607*K24)+(0.3846*L24)</f>
        <v>-1.8652344184434819</v>
      </c>
    </row>
    <row r="25" spans="1:13" ht="17" thickTop="1" thickBot="1" x14ac:dyDescent="0.25">
      <c r="A25" s="55">
        <f t="shared" si="4"/>
        <v>23</v>
      </c>
      <c r="B25" s="70"/>
      <c r="C25" s="65">
        <v>4.7</v>
      </c>
      <c r="D25" s="65">
        <v>46</v>
      </c>
      <c r="E25" s="65">
        <v>8</v>
      </c>
      <c r="F25" s="65">
        <f t="shared" si="0"/>
        <v>46.690470119715009</v>
      </c>
      <c r="G25" s="65"/>
      <c r="H25" s="65" t="str">
        <f t="shared" si="1"/>
        <v/>
      </c>
      <c r="I25" s="65" t="str">
        <f t="shared" si="2"/>
        <v/>
      </c>
      <c r="J25" s="65" t="str">
        <f t="shared" si="3"/>
        <v/>
      </c>
      <c r="K25" s="4">
        <v>12</v>
      </c>
      <c r="L25" s="65">
        <v>1</v>
      </c>
      <c r="M25" s="73"/>
    </row>
    <row r="26" spans="1:13" ht="17" thickTop="1" thickBot="1" x14ac:dyDescent="0.25">
      <c r="A26" s="55">
        <f t="shared" si="4"/>
        <v>24</v>
      </c>
      <c r="B26" s="70"/>
      <c r="C26" s="65">
        <v>6.1</v>
      </c>
      <c r="D26" s="65">
        <v>47</v>
      </c>
      <c r="E26" s="65">
        <v>8</v>
      </c>
      <c r="F26" s="65">
        <f t="shared" si="0"/>
        <v>47.675989764240867</v>
      </c>
      <c r="G26" s="65"/>
      <c r="H26" s="65" t="str">
        <f t="shared" si="1"/>
        <v/>
      </c>
      <c r="I26" s="65" t="str">
        <f t="shared" si="2"/>
        <v/>
      </c>
      <c r="J26" s="65" t="str">
        <f t="shared" si="3"/>
        <v/>
      </c>
      <c r="K26" s="4">
        <v>12</v>
      </c>
      <c r="L26" s="65">
        <v>1</v>
      </c>
      <c r="M26" s="73"/>
    </row>
    <row r="27" spans="1:13" ht="17" thickTop="1" thickBot="1" x14ac:dyDescent="0.25">
      <c r="A27" s="55">
        <f t="shared" si="4"/>
        <v>25</v>
      </c>
      <c r="B27" s="70"/>
      <c r="C27" s="65">
        <v>5</v>
      </c>
      <c r="D27" s="65">
        <v>18</v>
      </c>
      <c r="E27" s="65">
        <v>8</v>
      </c>
      <c r="F27" s="65">
        <f t="shared" si="0"/>
        <v>19.697715603592208</v>
      </c>
      <c r="G27" s="65"/>
      <c r="H27" s="65" t="str">
        <f t="shared" si="1"/>
        <v/>
      </c>
      <c r="I27" s="65" t="str">
        <f t="shared" si="2"/>
        <v/>
      </c>
      <c r="J27" s="65" t="str">
        <f t="shared" si="3"/>
        <v/>
      </c>
      <c r="K27" s="4">
        <v>7</v>
      </c>
      <c r="L27" s="65">
        <v>1</v>
      </c>
      <c r="M27" s="73"/>
    </row>
    <row r="28" spans="1:13" ht="17" thickTop="1" thickBot="1" x14ac:dyDescent="0.25">
      <c r="A28" s="55">
        <f t="shared" si="4"/>
        <v>26</v>
      </c>
      <c r="B28" s="70"/>
      <c r="C28" s="65">
        <v>5.2</v>
      </c>
      <c r="D28" s="65">
        <v>38</v>
      </c>
      <c r="E28" s="65">
        <v>8</v>
      </c>
      <c r="F28" s="65">
        <f t="shared" si="0"/>
        <v>38.832975677895199</v>
      </c>
      <c r="G28" s="65"/>
      <c r="H28" s="65" t="str">
        <f t="shared" si="1"/>
        <v/>
      </c>
      <c r="I28" s="65" t="str">
        <f t="shared" si="2"/>
        <v/>
      </c>
      <c r="J28" s="65" t="str">
        <f t="shared" si="3"/>
        <v/>
      </c>
      <c r="K28" s="4">
        <v>8</v>
      </c>
      <c r="L28" s="65">
        <v>1</v>
      </c>
      <c r="M28" s="73"/>
    </row>
    <row r="29" spans="1:13" ht="17" thickTop="1" thickBot="1" x14ac:dyDescent="0.25">
      <c r="A29" s="55">
        <f t="shared" si="4"/>
        <v>27</v>
      </c>
      <c r="B29" s="70"/>
      <c r="C29" s="65">
        <v>4.9000000000000004</v>
      </c>
      <c r="D29" s="65">
        <v>16</v>
      </c>
      <c r="E29" s="65">
        <v>8</v>
      </c>
      <c r="F29" s="65">
        <f t="shared" si="0"/>
        <v>17.888543819998318</v>
      </c>
      <c r="G29" s="65"/>
      <c r="H29" s="65" t="str">
        <f t="shared" si="1"/>
        <v/>
      </c>
      <c r="I29" s="65" t="str">
        <f t="shared" si="2"/>
        <v/>
      </c>
      <c r="J29" s="65" t="str">
        <f t="shared" si="3"/>
        <v/>
      </c>
      <c r="K29" s="4">
        <v>18</v>
      </c>
      <c r="L29" s="65">
        <v>1</v>
      </c>
      <c r="M29" s="73"/>
    </row>
    <row r="30" spans="1:13" ht="17" thickTop="1" thickBot="1" x14ac:dyDescent="0.25">
      <c r="A30" s="55">
        <f t="shared" si="4"/>
        <v>28</v>
      </c>
      <c r="B30" s="70"/>
      <c r="C30" s="65">
        <v>5.6</v>
      </c>
      <c r="D30" s="65">
        <v>33</v>
      </c>
      <c r="E30" s="65">
        <v>8</v>
      </c>
      <c r="F30" s="65">
        <f t="shared" si="0"/>
        <v>33.955853692699293</v>
      </c>
      <c r="G30" s="65"/>
      <c r="H30" s="65" t="str">
        <f t="shared" si="1"/>
        <v/>
      </c>
      <c r="I30" s="65" t="str">
        <f t="shared" si="2"/>
        <v/>
      </c>
      <c r="J30" s="65" t="str">
        <f t="shared" si="3"/>
        <v/>
      </c>
      <c r="K30" s="4">
        <v>38</v>
      </c>
      <c r="L30" s="65">
        <v>1</v>
      </c>
      <c r="M30" s="73"/>
    </row>
    <row r="31" spans="1:13" ht="17" thickTop="1" thickBot="1" x14ac:dyDescent="0.25">
      <c r="A31" s="55">
        <f t="shared" si="4"/>
        <v>29</v>
      </c>
      <c r="B31" s="70">
        <f t="shared" si="5"/>
        <v>0.16631676736292211</v>
      </c>
      <c r="C31" s="65">
        <v>4.9000000000000004</v>
      </c>
      <c r="D31" s="65">
        <v>11</v>
      </c>
      <c r="E31" s="65">
        <v>8</v>
      </c>
      <c r="F31" s="65">
        <f t="shared" si="0"/>
        <v>13.601470508735444</v>
      </c>
      <c r="G31" s="65">
        <v>776</v>
      </c>
      <c r="H31" s="65">
        <f t="shared" si="1"/>
        <v>0</v>
      </c>
      <c r="I31" s="65">
        <f t="shared" si="2"/>
        <v>0</v>
      </c>
      <c r="J31" s="65">
        <f t="shared" si="3"/>
        <v>-2.552</v>
      </c>
      <c r="K31" s="4">
        <v>16</v>
      </c>
      <c r="L31" s="65">
        <v>1</v>
      </c>
      <c r="M31" s="73">
        <f>0.2418+(1.414*C31)+H31+(I31*(10-C31)^3)+(J31*(LN(F31+(1.7818*EXP(0.554*C31)))))+(0.00607*K31)+(0.3846*L31)</f>
        <v>-1.793861071871133</v>
      </c>
    </row>
    <row r="32" spans="1:13" ht="17" thickTop="1" thickBot="1" x14ac:dyDescent="0.25">
      <c r="A32" s="55">
        <f t="shared" si="4"/>
        <v>30</v>
      </c>
      <c r="B32" s="70">
        <f t="shared" si="5"/>
        <v>0.11666865798152103</v>
      </c>
      <c r="C32" s="65">
        <v>5.2</v>
      </c>
      <c r="D32" s="65">
        <v>31</v>
      </c>
      <c r="E32" s="65">
        <v>8</v>
      </c>
      <c r="F32" s="65">
        <f t="shared" si="0"/>
        <v>32.015621187164243</v>
      </c>
      <c r="G32" s="65">
        <v>604</v>
      </c>
      <c r="H32" s="65">
        <f t="shared" si="1"/>
        <v>0</v>
      </c>
      <c r="I32" s="65">
        <f t="shared" si="2"/>
        <v>0</v>
      </c>
      <c r="J32" s="65">
        <f t="shared" si="3"/>
        <v>-2.3290000000000002</v>
      </c>
      <c r="K32" s="4">
        <v>22</v>
      </c>
      <c r="L32" s="65">
        <v>1</v>
      </c>
      <c r="M32" s="73">
        <f>-0.6687+(1.438*C32)+H32+(I32*(10-C32)^3)+(J32*(LN(F32+(1.097*EXP(0.61*C32)))))+(0.00648*K32)+(0.3643*L32)</f>
        <v>-2.1484173448994137</v>
      </c>
    </row>
    <row r="33" spans="1:13" ht="17" thickTop="1" thickBot="1" x14ac:dyDescent="0.25">
      <c r="A33" s="55">
        <f t="shared" si="4"/>
        <v>31</v>
      </c>
      <c r="B33" s="70"/>
      <c r="C33" s="65">
        <v>4.9000000000000004</v>
      </c>
      <c r="D33" s="65">
        <v>18</v>
      </c>
      <c r="E33" s="65">
        <v>8</v>
      </c>
      <c r="F33" s="65">
        <f t="shared" si="0"/>
        <v>19.697715603592208</v>
      </c>
      <c r="G33" s="65">
        <v>155</v>
      </c>
      <c r="H33" s="65" t="str">
        <f t="shared" si="1"/>
        <v/>
      </c>
      <c r="I33" s="65" t="str">
        <f t="shared" si="2"/>
        <v/>
      </c>
      <c r="J33" s="65" t="str">
        <f t="shared" si="3"/>
        <v/>
      </c>
      <c r="K33" s="4">
        <v>18</v>
      </c>
      <c r="L33" s="65">
        <v>1</v>
      </c>
      <c r="M33" s="73"/>
    </row>
    <row r="34" spans="1:13" ht="17" thickTop="1" thickBot="1" x14ac:dyDescent="0.25">
      <c r="A34" s="55">
        <f t="shared" si="4"/>
        <v>32</v>
      </c>
      <c r="B34" s="70">
        <f t="shared" si="5"/>
        <v>8.3729761713542294E-2</v>
      </c>
      <c r="C34" s="65">
        <v>5.2</v>
      </c>
      <c r="D34" s="65">
        <v>39</v>
      </c>
      <c r="E34" s="65">
        <v>8</v>
      </c>
      <c r="F34" s="65">
        <f t="shared" si="0"/>
        <v>39.812058474788763</v>
      </c>
      <c r="G34" s="65">
        <v>514</v>
      </c>
      <c r="H34" s="65">
        <f t="shared" si="1"/>
        <v>0</v>
      </c>
      <c r="I34" s="65">
        <f t="shared" si="2"/>
        <v>0</v>
      </c>
      <c r="J34" s="65">
        <f t="shared" si="3"/>
        <v>-2.3290000000000002</v>
      </c>
      <c r="K34" s="4">
        <v>16</v>
      </c>
      <c r="L34" s="65">
        <v>1</v>
      </c>
      <c r="M34" s="73">
        <f>-0.6687+(1.438*C34)+H34+(I34*(10-C34)^3)+(J34*(LN(F34+(1.097*EXP(0.61*C34)))))+(0.00648*K34)+(0.3643*L34)</f>
        <v>-2.4801607886608972</v>
      </c>
    </row>
    <row r="35" spans="1:13" ht="17" thickTop="1" thickBot="1" x14ac:dyDescent="0.25">
      <c r="A35" s="55">
        <f t="shared" si="4"/>
        <v>33</v>
      </c>
      <c r="B35" s="70"/>
      <c r="C35" s="65">
        <v>4.8</v>
      </c>
      <c r="D35" s="65">
        <v>33</v>
      </c>
      <c r="E35" s="65">
        <v>8</v>
      </c>
      <c r="F35" s="65">
        <f t="shared" si="0"/>
        <v>33.955853692699293</v>
      </c>
      <c r="G35" s="65"/>
      <c r="H35" s="65" t="str">
        <f t="shared" si="1"/>
        <v/>
      </c>
      <c r="I35" s="65" t="str">
        <f t="shared" si="2"/>
        <v/>
      </c>
      <c r="J35" s="65" t="str">
        <f t="shared" si="3"/>
        <v/>
      </c>
      <c r="K35" s="4">
        <v>14</v>
      </c>
      <c r="L35" s="65">
        <v>1</v>
      </c>
      <c r="M35" s="73"/>
    </row>
    <row r="36" spans="1:13" ht="17" thickTop="1" thickBot="1" x14ac:dyDescent="0.25">
      <c r="A36" s="55">
        <f t="shared" si="4"/>
        <v>34</v>
      </c>
      <c r="B36" s="70">
        <f t="shared" si="5"/>
        <v>9.8644486393803979E-2</v>
      </c>
      <c r="C36" s="65">
        <v>5</v>
      </c>
      <c r="D36" s="65">
        <v>23</v>
      </c>
      <c r="E36" s="65">
        <v>8</v>
      </c>
      <c r="F36" s="65">
        <f t="shared" si="0"/>
        <v>24.351591323771842</v>
      </c>
      <c r="G36" s="65">
        <v>853</v>
      </c>
      <c r="H36" s="65">
        <f t="shared" si="1"/>
        <v>0</v>
      </c>
      <c r="I36" s="65">
        <f t="shared" si="2"/>
        <v>0</v>
      </c>
      <c r="J36" s="65">
        <f t="shared" si="3"/>
        <v>-2.552</v>
      </c>
      <c r="K36" s="4">
        <v>18</v>
      </c>
      <c r="L36" s="65">
        <v>1</v>
      </c>
      <c r="M36" s="73">
        <f>0.2418+(1.414*C36)+H36+(I36*(10-C36)^3)+(J36*(LN(F36+(1.7818*EXP(0.554*C36)))))+(0.00607*K36)+(0.3846*L36)</f>
        <v>-2.3162329386603053</v>
      </c>
    </row>
    <row r="37" spans="1:13" ht="17" thickTop="1" thickBot="1" x14ac:dyDescent="0.25">
      <c r="A37" s="55">
        <f t="shared" si="4"/>
        <v>35</v>
      </c>
      <c r="B37" s="70"/>
      <c r="C37" s="65">
        <v>4.2</v>
      </c>
      <c r="D37" s="65">
        <v>10</v>
      </c>
      <c r="E37" s="65">
        <v>8</v>
      </c>
      <c r="F37" s="65">
        <f t="shared" si="0"/>
        <v>12.806248474865697</v>
      </c>
      <c r="G37" s="65"/>
      <c r="H37" s="65" t="str">
        <f t="shared" si="1"/>
        <v/>
      </c>
      <c r="I37" s="65" t="str">
        <f t="shared" si="2"/>
        <v/>
      </c>
      <c r="J37" s="65" t="str">
        <f t="shared" si="3"/>
        <v/>
      </c>
      <c r="K37" s="4">
        <v>10</v>
      </c>
      <c r="L37" s="65">
        <v>1</v>
      </c>
      <c r="M37" s="73"/>
    </row>
    <row r="38" spans="1:13" ht="17" thickTop="1" thickBot="1" x14ac:dyDescent="0.25">
      <c r="A38" s="55">
        <f t="shared" si="4"/>
        <v>36</v>
      </c>
      <c r="B38" s="70">
        <f t="shared" si="5"/>
        <v>0.16167239722087404</v>
      </c>
      <c r="C38" s="65">
        <v>5.5</v>
      </c>
      <c r="D38" s="65">
        <v>17</v>
      </c>
      <c r="E38" s="65">
        <v>8</v>
      </c>
      <c r="F38" s="65">
        <f t="shared" si="0"/>
        <v>18.788294228055936</v>
      </c>
      <c r="G38" s="65">
        <v>898</v>
      </c>
      <c r="H38" s="65">
        <f t="shared" si="1"/>
        <v>0</v>
      </c>
      <c r="I38" s="65">
        <f t="shared" si="2"/>
        <v>0</v>
      </c>
      <c r="J38" s="65">
        <f t="shared" si="3"/>
        <v>-2.552</v>
      </c>
      <c r="K38" s="4">
        <v>10</v>
      </c>
      <c r="L38" s="65">
        <v>1</v>
      </c>
      <c r="M38" s="73">
        <f t="shared" ref="M38:M40" si="9">0.2418+(1.414*C38)+H38+(I38*(10-C38)^3)+(J38*(LN(F38+(1.7818*EXP(0.554*C38)))))+(0.00607*K38)+(0.3846*L38)</f>
        <v>-1.8221832306139281</v>
      </c>
    </row>
    <row r="39" spans="1:13" ht="17" thickTop="1" thickBot="1" x14ac:dyDescent="0.25">
      <c r="A39" s="55">
        <f t="shared" si="4"/>
        <v>37</v>
      </c>
      <c r="B39" s="70">
        <f t="shared" si="5"/>
        <v>0.16299835528357279</v>
      </c>
      <c r="C39" s="65">
        <v>4.8</v>
      </c>
      <c r="D39" s="65">
        <v>10</v>
      </c>
      <c r="E39" s="65">
        <v>8</v>
      </c>
      <c r="F39" s="65">
        <f t="shared" si="0"/>
        <v>12.806248474865697</v>
      </c>
      <c r="G39" s="65">
        <v>1564</v>
      </c>
      <c r="H39" s="65">
        <f t="shared" si="1"/>
        <v>0</v>
      </c>
      <c r="I39" s="65">
        <f t="shared" si="2"/>
        <v>0</v>
      </c>
      <c r="J39" s="65">
        <f t="shared" si="3"/>
        <v>-2.552</v>
      </c>
      <c r="K39" s="4">
        <v>12</v>
      </c>
      <c r="L39" s="65">
        <v>1</v>
      </c>
      <c r="M39" s="73">
        <f t="shared" si="9"/>
        <v>-1.8140151685111114</v>
      </c>
    </row>
    <row r="40" spans="1:13" ht="17" thickTop="1" thickBot="1" x14ac:dyDescent="0.25">
      <c r="A40" s="55">
        <f t="shared" si="4"/>
        <v>38</v>
      </c>
      <c r="B40" s="70">
        <f t="shared" si="5"/>
        <v>0.14244015472826352</v>
      </c>
      <c r="C40" s="65">
        <v>4.4000000000000004</v>
      </c>
      <c r="D40" s="65">
        <v>8</v>
      </c>
      <c r="E40" s="65">
        <v>8</v>
      </c>
      <c r="F40" s="65">
        <f t="shared" si="0"/>
        <v>11.313708498984761</v>
      </c>
      <c r="G40" s="65">
        <v>894</v>
      </c>
      <c r="H40" s="65">
        <f t="shared" si="1"/>
        <v>0</v>
      </c>
      <c r="I40" s="65">
        <f t="shared" si="2"/>
        <v>0</v>
      </c>
      <c r="J40" s="65">
        <f t="shared" si="3"/>
        <v>-2.552</v>
      </c>
      <c r="K40" s="4">
        <v>4</v>
      </c>
      <c r="L40" s="65">
        <v>1</v>
      </c>
      <c r="M40" s="73">
        <f t="shared" si="9"/>
        <v>-1.9488333343033977</v>
      </c>
    </row>
    <row r="41" spans="1:13" ht="17" thickTop="1" thickBot="1" x14ac:dyDescent="0.25">
      <c r="A41" s="55">
        <f t="shared" si="4"/>
        <v>39</v>
      </c>
      <c r="B41" s="70"/>
      <c r="C41" s="65">
        <v>4.8</v>
      </c>
      <c r="D41" s="65">
        <v>18</v>
      </c>
      <c r="E41" s="65">
        <v>8</v>
      </c>
      <c r="F41" s="65">
        <f t="shared" si="0"/>
        <v>19.697715603592208</v>
      </c>
      <c r="G41" s="65"/>
      <c r="H41" s="65" t="str">
        <f t="shared" si="1"/>
        <v/>
      </c>
      <c r="I41" s="65" t="str">
        <f t="shared" si="2"/>
        <v/>
      </c>
      <c r="J41" s="65" t="str">
        <f t="shared" si="3"/>
        <v/>
      </c>
      <c r="K41" s="4">
        <v>12</v>
      </c>
      <c r="L41" s="65">
        <v>1</v>
      </c>
      <c r="M41" s="73"/>
    </row>
    <row r="42" spans="1:13" ht="17" thickTop="1" thickBot="1" x14ac:dyDescent="0.25">
      <c r="A42" s="55">
        <f t="shared" si="4"/>
        <v>40</v>
      </c>
      <c r="B42" s="70">
        <f t="shared" si="5"/>
        <v>0.11668768752701354</v>
      </c>
      <c r="C42" s="65">
        <v>5.2</v>
      </c>
      <c r="D42" s="65">
        <v>30</v>
      </c>
      <c r="E42" s="65">
        <v>8</v>
      </c>
      <c r="F42" s="65">
        <f t="shared" si="0"/>
        <v>31.048349392520048</v>
      </c>
      <c r="G42" s="65">
        <v>643</v>
      </c>
      <c r="H42" s="65">
        <f t="shared" si="1"/>
        <v>0</v>
      </c>
      <c r="I42" s="65">
        <f t="shared" si="2"/>
        <v>0</v>
      </c>
      <c r="J42" s="65">
        <f t="shared" si="3"/>
        <v>-2.3290000000000002</v>
      </c>
      <c r="K42" s="4">
        <v>16</v>
      </c>
      <c r="L42" s="65">
        <v>1</v>
      </c>
      <c r="M42" s="73">
        <f>-0.6687+(1.438*C42)+H42+(I42*(10-C42)^3)+(J42*(LN(F42+(1.097*EXP(0.61*C42)))))+(0.00648*K42)+(0.3643*L42)</f>
        <v>-2.1482542505940652</v>
      </c>
    </row>
    <row r="43" spans="1:13" ht="17" thickTop="1" thickBot="1" x14ac:dyDescent="0.25">
      <c r="A43" s="55">
        <f t="shared" si="4"/>
        <v>41</v>
      </c>
      <c r="B43" s="70">
        <f t="shared" si="5"/>
        <v>9.3572186196823046E-2</v>
      </c>
      <c r="C43" s="65">
        <v>4.4000000000000004</v>
      </c>
      <c r="D43" s="65">
        <v>16</v>
      </c>
      <c r="E43" s="65">
        <v>8</v>
      </c>
      <c r="F43" s="65">
        <f t="shared" si="0"/>
        <v>17.888543819998318</v>
      </c>
      <c r="G43" s="65">
        <v>1477</v>
      </c>
      <c r="H43" s="65">
        <f t="shared" si="1"/>
        <v>0</v>
      </c>
      <c r="I43" s="65">
        <f t="shared" si="2"/>
        <v>0</v>
      </c>
      <c r="J43" s="65">
        <f t="shared" si="3"/>
        <v>-2.552</v>
      </c>
      <c r="K43" s="4">
        <v>14</v>
      </c>
      <c r="L43" s="65">
        <v>1</v>
      </c>
      <c r="M43" s="73">
        <f>0.2418+(1.414*C43)+H43+(I43*(10-C43)^3)+(J43*(LN(F43+(1.7818*EXP(0.554*C43)))))+(0.00607*K43)+(0.3846*L43)</f>
        <v>-2.3690220956750361</v>
      </c>
    </row>
    <row r="44" spans="1:13" ht="17" thickTop="1" thickBot="1" x14ac:dyDescent="0.25">
      <c r="A44" s="55">
        <f t="shared" si="4"/>
        <v>42</v>
      </c>
      <c r="B44" s="70"/>
      <c r="C44" s="65">
        <v>4.7</v>
      </c>
      <c r="D44" s="65">
        <v>17</v>
      </c>
      <c r="E44" s="65">
        <v>8</v>
      </c>
      <c r="F44" s="65">
        <f t="shared" si="0"/>
        <v>18.788294228055936</v>
      </c>
      <c r="G44" s="65"/>
      <c r="H44" s="65" t="str">
        <f t="shared" si="1"/>
        <v/>
      </c>
      <c r="I44" s="65" t="str">
        <f t="shared" si="2"/>
        <v/>
      </c>
      <c r="J44" s="65" t="str">
        <f t="shared" si="3"/>
        <v/>
      </c>
      <c r="K44" s="4">
        <v>10</v>
      </c>
      <c r="L44" s="65">
        <v>1</v>
      </c>
      <c r="M44" s="73"/>
    </row>
    <row r="45" spans="1:13" ht="17" thickTop="1" thickBot="1" x14ac:dyDescent="0.25">
      <c r="A45" s="55">
        <f t="shared" si="4"/>
        <v>43</v>
      </c>
      <c r="B45" s="70"/>
      <c r="C45" s="65">
        <v>4.7</v>
      </c>
      <c r="D45" s="65">
        <v>17</v>
      </c>
      <c r="E45" s="65">
        <v>8</v>
      </c>
      <c r="F45" s="65">
        <f t="shared" si="0"/>
        <v>18.788294228055936</v>
      </c>
      <c r="G45" s="65"/>
      <c r="H45" s="65" t="str">
        <f t="shared" si="1"/>
        <v/>
      </c>
      <c r="I45" s="65" t="str">
        <f t="shared" si="2"/>
        <v/>
      </c>
      <c r="J45" s="65" t="str">
        <f t="shared" si="3"/>
        <v/>
      </c>
      <c r="K45" s="4">
        <v>10</v>
      </c>
      <c r="L45" s="65">
        <v>1</v>
      </c>
      <c r="M45" s="73"/>
    </row>
    <row r="46" spans="1:13" ht="17" thickTop="1" thickBot="1" x14ac:dyDescent="0.25">
      <c r="A46" s="55">
        <f t="shared" si="4"/>
        <v>44</v>
      </c>
      <c r="B46" s="70">
        <f t="shared" si="5"/>
        <v>0.11629054007967013</v>
      </c>
      <c r="C46" s="65">
        <v>4.9000000000000004</v>
      </c>
      <c r="D46" s="65">
        <v>18</v>
      </c>
      <c r="E46" s="65">
        <v>8</v>
      </c>
      <c r="F46" s="65">
        <f t="shared" si="0"/>
        <v>19.697715603592208</v>
      </c>
      <c r="G46" s="65">
        <v>919</v>
      </c>
      <c r="H46" s="65">
        <f t="shared" si="1"/>
        <v>0</v>
      </c>
      <c r="I46" s="65">
        <f t="shared" si="2"/>
        <v>0</v>
      </c>
      <c r="J46" s="65">
        <f t="shared" si="3"/>
        <v>-2.552</v>
      </c>
      <c r="K46" s="4">
        <v>16</v>
      </c>
      <c r="L46" s="65">
        <v>1</v>
      </c>
      <c r="M46" s="73">
        <f>0.2418+(1.414*C46)+H46+(I46*(10-C46)^3)+(J46*(LN(F46+(1.7818*EXP(0.554*C46)))))+(0.00607*K46)+(0.3846*L46)</f>
        <v>-2.1516635634393659</v>
      </c>
    </row>
    <row r="47" spans="1:13" ht="17" thickTop="1" thickBot="1" x14ac:dyDescent="0.25">
      <c r="A47" s="55">
        <f t="shared" si="4"/>
        <v>45</v>
      </c>
      <c r="B47" s="70">
        <f t="shared" si="5"/>
        <v>2.8705301550146861E-2</v>
      </c>
      <c r="C47" s="65">
        <v>4.8</v>
      </c>
      <c r="D47" s="65">
        <v>59</v>
      </c>
      <c r="E47" s="65">
        <v>8</v>
      </c>
      <c r="F47" s="65">
        <f t="shared" si="0"/>
        <v>59.539902586416787</v>
      </c>
      <c r="G47" s="65">
        <v>535</v>
      </c>
      <c r="H47" s="65">
        <f t="shared" si="1"/>
        <v>0</v>
      </c>
      <c r="I47" s="65">
        <f t="shared" si="2"/>
        <v>0</v>
      </c>
      <c r="J47" s="65">
        <f t="shared" si="3"/>
        <v>-2.3290000000000002</v>
      </c>
      <c r="K47" s="4">
        <v>9</v>
      </c>
      <c r="L47" s="65">
        <v>1</v>
      </c>
      <c r="M47" s="73">
        <f>-0.6687+(1.438*C47)+H47+(I47*(10-C47)^3)+(J47*(LN(F47+(1.097*EXP(0.61*C47)))))+(0.00648*K47)+(0.3643*L47)</f>
        <v>-3.5506734502741217</v>
      </c>
    </row>
    <row r="48" spans="1:13" ht="17" thickTop="1" thickBot="1" x14ac:dyDescent="0.25">
      <c r="A48" s="55">
        <f t="shared" si="4"/>
        <v>46</v>
      </c>
      <c r="B48" s="70">
        <f t="shared" si="5"/>
        <v>0.14256796358183577</v>
      </c>
      <c r="C48" s="65">
        <v>5.4</v>
      </c>
      <c r="D48" s="65">
        <v>20</v>
      </c>
      <c r="E48" s="65">
        <v>8</v>
      </c>
      <c r="F48" s="65">
        <f t="shared" si="0"/>
        <v>21.540659228538015</v>
      </c>
      <c r="G48" s="65">
        <v>1397</v>
      </c>
      <c r="H48" s="65">
        <f t="shared" si="1"/>
        <v>0</v>
      </c>
      <c r="I48" s="65">
        <f t="shared" si="2"/>
        <v>0</v>
      </c>
      <c r="J48" s="65">
        <f t="shared" si="3"/>
        <v>-2.552</v>
      </c>
      <c r="K48" s="4">
        <v>18</v>
      </c>
      <c r="L48" s="65">
        <v>1</v>
      </c>
      <c r="M48" s="73">
        <f>0.2418+(1.414*C48)+H48+(I48*(10-C48)^3)+(J48*(LN(F48+(1.7818*EXP(0.554*C48)))))+(0.00607*K48)+(0.3846*L48)</f>
        <v>-1.9479364555555401</v>
      </c>
    </row>
    <row r="49" spans="1:13" ht="17" thickTop="1" thickBot="1" x14ac:dyDescent="0.25">
      <c r="A49" s="55">
        <f t="shared" si="4"/>
        <v>47</v>
      </c>
      <c r="B49" s="70"/>
      <c r="C49" s="65">
        <v>5</v>
      </c>
      <c r="D49" s="65">
        <v>17</v>
      </c>
      <c r="E49" s="65">
        <v>8</v>
      </c>
      <c r="F49" s="65">
        <f t="shared" si="0"/>
        <v>18.788294228055936</v>
      </c>
      <c r="G49" s="65"/>
      <c r="H49" s="65" t="str">
        <f t="shared" si="1"/>
        <v/>
      </c>
      <c r="I49" s="65" t="str">
        <f t="shared" si="2"/>
        <v/>
      </c>
      <c r="J49" s="65" t="str">
        <f t="shared" si="3"/>
        <v/>
      </c>
      <c r="K49" s="4">
        <v>9</v>
      </c>
      <c r="L49" s="65">
        <v>1</v>
      </c>
      <c r="M49" s="73"/>
    </row>
    <row r="50" spans="1:13" ht="17" thickTop="1" thickBot="1" x14ac:dyDescent="0.25">
      <c r="A50" s="55">
        <f t="shared" si="4"/>
        <v>48</v>
      </c>
      <c r="B50" s="70"/>
      <c r="C50" s="65">
        <v>4.2</v>
      </c>
      <c r="D50" s="65">
        <v>13</v>
      </c>
      <c r="E50" s="65">
        <v>8</v>
      </c>
      <c r="F50" s="65">
        <f t="shared" si="0"/>
        <v>15.264337522473747</v>
      </c>
      <c r="G50" s="65"/>
      <c r="H50" s="65" t="str">
        <f t="shared" si="1"/>
        <v/>
      </c>
      <c r="I50" s="65" t="str">
        <f t="shared" si="2"/>
        <v/>
      </c>
      <c r="J50" s="65" t="str">
        <f t="shared" si="3"/>
        <v/>
      </c>
      <c r="K50" s="4">
        <v>4</v>
      </c>
      <c r="L50" s="65">
        <v>1</v>
      </c>
      <c r="M50" s="73"/>
    </row>
    <row r="51" spans="1:13" ht="17" thickTop="1" thickBot="1" x14ac:dyDescent="0.25">
      <c r="A51" s="55">
        <f t="shared" si="4"/>
        <v>49</v>
      </c>
      <c r="B51" s="70">
        <f t="shared" si="5"/>
        <v>0.30914792967082749</v>
      </c>
      <c r="C51" s="65">
        <v>5.6</v>
      </c>
      <c r="D51" s="65">
        <v>15</v>
      </c>
      <c r="E51" s="65">
        <v>8</v>
      </c>
      <c r="F51" s="65">
        <f t="shared" si="0"/>
        <v>17</v>
      </c>
      <c r="G51" s="65">
        <v>398</v>
      </c>
      <c r="H51" s="65">
        <f t="shared" si="1"/>
        <v>0</v>
      </c>
      <c r="I51" s="65">
        <f t="shared" si="2"/>
        <v>0</v>
      </c>
      <c r="J51" s="65">
        <f t="shared" si="3"/>
        <v>-2.3290000000000002</v>
      </c>
      <c r="K51" s="4">
        <v>32</v>
      </c>
      <c r="L51" s="65">
        <v>1</v>
      </c>
      <c r="M51" s="73">
        <f>-0.6687+(1.438*C51)+H51+(I51*(10-C51)^3)+(J51*(LN(F51+(1.097*EXP(0.61*C51)))))+(0.00648*K51)+(0.3643*L51)</f>
        <v>-1.1739353798434977</v>
      </c>
    </row>
    <row r="52" spans="1:13" ht="17" thickTop="1" thickBot="1" x14ac:dyDescent="0.25">
      <c r="A52" s="55">
        <f t="shared" si="4"/>
        <v>50</v>
      </c>
      <c r="B52" s="70"/>
      <c r="C52" s="65">
        <v>5.2</v>
      </c>
      <c r="D52" s="65">
        <v>7</v>
      </c>
      <c r="E52" s="65">
        <v>8</v>
      </c>
      <c r="F52" s="65">
        <f t="shared" si="0"/>
        <v>10.63014581273465</v>
      </c>
      <c r="G52" s="65"/>
      <c r="H52" s="65" t="str">
        <f t="shared" si="1"/>
        <v/>
      </c>
      <c r="I52" s="65" t="str">
        <f t="shared" si="2"/>
        <v/>
      </c>
      <c r="J52" s="65" t="str">
        <f t="shared" si="3"/>
        <v/>
      </c>
      <c r="K52" s="4">
        <v>9</v>
      </c>
      <c r="L52" s="65">
        <v>1</v>
      </c>
      <c r="M52" s="73"/>
    </row>
    <row r="53" spans="1:13" ht="17" thickTop="1" thickBot="1" x14ac:dyDescent="0.25">
      <c r="A53" s="55">
        <f t="shared" si="4"/>
        <v>51</v>
      </c>
      <c r="B53" s="70"/>
      <c r="C53" s="65">
        <v>4.5999999999999996</v>
      </c>
      <c r="D53" s="65">
        <v>8</v>
      </c>
      <c r="E53" s="65">
        <v>8</v>
      </c>
      <c r="F53" s="65">
        <f t="shared" si="0"/>
        <v>11.313708498984761</v>
      </c>
      <c r="G53" s="65"/>
      <c r="H53" s="65" t="str">
        <f t="shared" si="1"/>
        <v/>
      </c>
      <c r="I53" s="65" t="str">
        <f t="shared" si="2"/>
        <v/>
      </c>
      <c r="J53" s="65" t="str">
        <f t="shared" si="3"/>
        <v/>
      </c>
      <c r="K53" s="4">
        <v>8</v>
      </c>
      <c r="L53" s="65">
        <v>1</v>
      </c>
      <c r="M53" s="73"/>
    </row>
    <row r="54" spans="1:13" ht="17" thickTop="1" thickBot="1" x14ac:dyDescent="0.25">
      <c r="A54" s="55">
        <f t="shared" si="4"/>
        <v>52</v>
      </c>
      <c r="B54" s="70"/>
      <c r="C54" s="65">
        <v>4.5</v>
      </c>
      <c r="D54" s="65">
        <v>8</v>
      </c>
      <c r="E54" s="65">
        <v>8</v>
      </c>
      <c r="F54" s="65">
        <f t="shared" si="0"/>
        <v>11.313708498984761</v>
      </c>
      <c r="G54" s="65"/>
      <c r="H54" s="65" t="str">
        <f t="shared" si="1"/>
        <v/>
      </c>
      <c r="I54" s="65" t="str">
        <f t="shared" si="2"/>
        <v/>
      </c>
      <c r="J54" s="65" t="str">
        <f t="shared" si="3"/>
        <v/>
      </c>
      <c r="K54" s="4">
        <v>6</v>
      </c>
      <c r="L54" s="65">
        <v>1</v>
      </c>
      <c r="M54" s="73"/>
    </row>
    <row r="55" spans="1:13" ht="17" thickTop="1" thickBot="1" x14ac:dyDescent="0.25">
      <c r="A55" s="55">
        <f t="shared" si="4"/>
        <v>53</v>
      </c>
      <c r="B55" s="70"/>
      <c r="C55" s="65">
        <v>6</v>
      </c>
      <c r="D55" s="65">
        <v>50</v>
      </c>
      <c r="E55" s="65">
        <v>8</v>
      </c>
      <c r="F55" s="65">
        <f t="shared" si="0"/>
        <v>50.635955604688654</v>
      </c>
      <c r="G55" s="65"/>
      <c r="H55" s="65" t="str">
        <f t="shared" si="1"/>
        <v/>
      </c>
      <c r="I55" s="65" t="str">
        <f t="shared" si="2"/>
        <v/>
      </c>
      <c r="J55" s="65" t="str">
        <f t="shared" si="3"/>
        <v/>
      </c>
      <c r="K55" s="4">
        <v>10</v>
      </c>
      <c r="L55" s="65">
        <v>1</v>
      </c>
      <c r="M55" s="73"/>
    </row>
    <row r="56" spans="1:13" ht="17" thickTop="1" thickBot="1" x14ac:dyDescent="0.25">
      <c r="A56" s="55">
        <f t="shared" si="4"/>
        <v>54</v>
      </c>
      <c r="B56" s="70">
        <f t="shared" si="5"/>
        <v>0.17379961254042972</v>
      </c>
      <c r="C56" s="65">
        <v>5.0999999999999996</v>
      </c>
      <c r="D56" s="65">
        <v>12</v>
      </c>
      <c r="E56" s="65">
        <v>8</v>
      </c>
      <c r="F56" s="65">
        <f t="shared" si="0"/>
        <v>14.422205101855956</v>
      </c>
      <c r="G56" s="65">
        <v>1396</v>
      </c>
      <c r="H56" s="65">
        <f t="shared" si="1"/>
        <v>0</v>
      </c>
      <c r="I56" s="65">
        <f t="shared" si="2"/>
        <v>0</v>
      </c>
      <c r="J56" s="65">
        <f t="shared" si="3"/>
        <v>-2.552</v>
      </c>
      <c r="K56" s="4">
        <v>16</v>
      </c>
      <c r="L56" s="65">
        <v>1</v>
      </c>
      <c r="M56" s="73">
        <f t="shared" ref="M56:M58" si="10">0.2418+(1.414*C56)+H56+(I56*(10-C56)^3)+(J56*(LN(F56+(1.7818*EXP(0.554*C56)))))+(0.00607*K56)+(0.3846*L56)</f>
        <v>-1.7498522954949316</v>
      </c>
    </row>
    <row r="57" spans="1:13" ht="17" thickTop="1" thickBot="1" x14ac:dyDescent="0.25">
      <c r="A57" s="55">
        <f t="shared" si="4"/>
        <v>55</v>
      </c>
      <c r="B57" s="70">
        <f t="shared" si="5"/>
        <v>5.059399741143774E-2</v>
      </c>
      <c r="C57" s="65">
        <v>5</v>
      </c>
      <c r="D57" s="65">
        <v>39</v>
      </c>
      <c r="E57" s="65">
        <v>8</v>
      </c>
      <c r="F57" s="65">
        <f t="shared" si="0"/>
        <v>39.812058474788763</v>
      </c>
      <c r="G57" s="65">
        <v>919</v>
      </c>
      <c r="H57" s="65">
        <f t="shared" si="1"/>
        <v>0</v>
      </c>
      <c r="I57" s="65">
        <f t="shared" si="2"/>
        <v>0</v>
      </c>
      <c r="J57" s="65">
        <f t="shared" si="3"/>
        <v>-2.552</v>
      </c>
      <c r="K57" s="4">
        <v>16</v>
      </c>
      <c r="L57" s="65">
        <v>1</v>
      </c>
      <c r="M57" s="73">
        <f t="shared" si="10"/>
        <v>-2.9839223379580582</v>
      </c>
    </row>
    <row r="58" spans="1:13" ht="17" thickTop="1" thickBot="1" x14ac:dyDescent="0.25">
      <c r="A58" s="55">
        <f t="shared" si="4"/>
        <v>56</v>
      </c>
      <c r="B58" s="70">
        <f t="shared" si="5"/>
        <v>0.24931135921138917</v>
      </c>
      <c r="C58" s="65">
        <v>5.5</v>
      </c>
      <c r="D58" s="65">
        <v>6</v>
      </c>
      <c r="E58" s="65">
        <v>8</v>
      </c>
      <c r="F58" s="65">
        <f t="shared" si="0"/>
        <v>10</v>
      </c>
      <c r="G58" s="65">
        <v>1396</v>
      </c>
      <c r="H58" s="65">
        <f t="shared" si="1"/>
        <v>0</v>
      </c>
      <c r="I58" s="65">
        <f t="shared" si="2"/>
        <v>0</v>
      </c>
      <c r="J58" s="65">
        <f t="shared" si="3"/>
        <v>-2.552</v>
      </c>
      <c r="K58" s="4">
        <v>10</v>
      </c>
      <c r="L58" s="65">
        <v>1</v>
      </c>
      <c r="M58" s="73">
        <f t="shared" si="10"/>
        <v>-1.3890527250647025</v>
      </c>
    </row>
    <row r="59" spans="1:13" ht="17" thickTop="1" thickBot="1" x14ac:dyDescent="0.25">
      <c r="A59" s="55">
        <f t="shared" si="4"/>
        <v>57</v>
      </c>
      <c r="B59" s="70">
        <f t="shared" si="5"/>
        <v>2.2090519567099984E-2</v>
      </c>
      <c r="C59" s="65">
        <v>4.5</v>
      </c>
      <c r="D59" s="65">
        <v>57</v>
      </c>
      <c r="E59" s="65">
        <v>8</v>
      </c>
      <c r="F59" s="65">
        <f t="shared" si="0"/>
        <v>57.55866572463264</v>
      </c>
      <c r="G59" s="65">
        <v>508</v>
      </c>
      <c r="H59" s="65">
        <f t="shared" si="1"/>
        <v>0</v>
      </c>
      <c r="I59" s="65">
        <f t="shared" si="2"/>
        <v>0</v>
      </c>
      <c r="J59" s="65">
        <f t="shared" si="3"/>
        <v>-2.3290000000000002</v>
      </c>
      <c r="K59" s="4">
        <v>10</v>
      </c>
      <c r="L59" s="65">
        <v>1</v>
      </c>
      <c r="M59" s="73">
        <f>-0.6687+(1.438*C59)+H59+(I59*(10-C59)^3)+(J59*(LN(F59+(1.097*EXP(0.61*C59)))))+(0.00648*K59)+(0.3643*L59)</f>
        <v>-3.8126067413604394</v>
      </c>
    </row>
    <row r="60" spans="1:13" ht="17" thickTop="1" thickBot="1" x14ac:dyDescent="0.25">
      <c r="A60" s="55">
        <f t="shared" si="4"/>
        <v>58</v>
      </c>
      <c r="B60" s="70">
        <f t="shared" si="5"/>
        <v>6.0344345707707164E-2</v>
      </c>
      <c r="C60" s="65">
        <v>5.7</v>
      </c>
      <c r="D60" s="65">
        <v>50</v>
      </c>
      <c r="E60" s="65">
        <v>8</v>
      </c>
      <c r="F60" s="65">
        <f t="shared" si="0"/>
        <v>50.635955604688654</v>
      </c>
      <c r="G60" s="65">
        <v>919</v>
      </c>
      <c r="H60" s="65">
        <f t="shared" si="1"/>
        <v>0</v>
      </c>
      <c r="I60" s="65">
        <f t="shared" si="2"/>
        <v>0</v>
      </c>
      <c r="J60" s="65">
        <f t="shared" si="3"/>
        <v>-2.552</v>
      </c>
      <c r="K60" s="4">
        <v>10</v>
      </c>
      <c r="L60" s="65">
        <v>1</v>
      </c>
      <c r="M60" s="73">
        <f>0.2418+(1.414*C60)+H60+(I60*(10-C60)^3)+(J60*(LN(F60+(1.7818*EXP(0.554*C60)))))+(0.00607*K60)+(0.3846*L60)</f>
        <v>-2.8076880274980733</v>
      </c>
    </row>
    <row r="61" spans="1:13" ht="17" thickTop="1" thickBot="1" x14ac:dyDescent="0.25">
      <c r="A61" s="55">
        <f t="shared" si="4"/>
        <v>59</v>
      </c>
      <c r="B61" s="70"/>
      <c r="C61" s="65">
        <v>7.8</v>
      </c>
      <c r="D61" s="65">
        <v>90</v>
      </c>
      <c r="E61" s="65">
        <v>8</v>
      </c>
      <c r="F61" s="65">
        <f t="shared" si="0"/>
        <v>90.354855984612144</v>
      </c>
      <c r="G61" s="65"/>
      <c r="H61" s="65" t="str">
        <f t="shared" si="1"/>
        <v/>
      </c>
      <c r="I61" s="65" t="str">
        <f t="shared" si="2"/>
        <v/>
      </c>
      <c r="J61" s="65" t="str">
        <f t="shared" si="3"/>
        <v/>
      </c>
      <c r="K61" s="4">
        <v>70</v>
      </c>
      <c r="L61" s="65">
        <v>1</v>
      </c>
      <c r="M61" s="73"/>
    </row>
    <row r="62" spans="1:13" ht="17" thickTop="1" thickBot="1" x14ac:dyDescent="0.25">
      <c r="A62" s="55">
        <f t="shared" si="4"/>
        <v>60</v>
      </c>
      <c r="B62" s="70"/>
      <c r="C62" s="65">
        <v>4.5999999999999996</v>
      </c>
      <c r="D62" s="65">
        <v>18</v>
      </c>
      <c r="E62" s="65">
        <v>8</v>
      </c>
      <c r="F62" s="65">
        <f t="shared" si="0"/>
        <v>19.697715603592208</v>
      </c>
      <c r="G62" s="65"/>
      <c r="H62" s="65" t="str">
        <f t="shared" si="1"/>
        <v/>
      </c>
      <c r="I62" s="65" t="str">
        <f t="shared" si="2"/>
        <v/>
      </c>
      <c r="J62" s="65" t="str">
        <f t="shared" si="3"/>
        <v/>
      </c>
      <c r="K62" s="4">
        <v>14</v>
      </c>
      <c r="L62" s="65">
        <v>1</v>
      </c>
      <c r="M62" s="73"/>
    </row>
    <row r="63" spans="1:13" ht="17" thickTop="1" thickBot="1" x14ac:dyDescent="0.25">
      <c r="A63" s="55">
        <f t="shared" si="4"/>
        <v>61</v>
      </c>
      <c r="B63" s="70">
        <f t="shared" si="5"/>
        <v>0.12497325957157591</v>
      </c>
      <c r="C63" s="65">
        <v>4.5</v>
      </c>
      <c r="D63" s="65">
        <v>13</v>
      </c>
      <c r="E63" s="65">
        <v>8</v>
      </c>
      <c r="F63" s="65">
        <f t="shared" si="0"/>
        <v>15.264337522473747</v>
      </c>
      <c r="G63" s="65">
        <v>1396</v>
      </c>
      <c r="H63" s="65">
        <f t="shared" si="1"/>
        <v>0</v>
      </c>
      <c r="I63" s="65">
        <f t="shared" si="2"/>
        <v>0</v>
      </c>
      <c r="J63" s="65">
        <f t="shared" si="3"/>
        <v>-2.552</v>
      </c>
      <c r="K63" s="4">
        <v>22</v>
      </c>
      <c r="L63" s="65">
        <v>1</v>
      </c>
      <c r="M63" s="73">
        <f t="shared" ref="M63:M66" si="11">0.2418+(1.414*C63)+H63+(I63*(10-C63)^3)+(J63*(LN(F63+(1.7818*EXP(0.554*C63)))))+(0.00607*K63)+(0.3846*L63)</f>
        <v>-2.0796554879921088</v>
      </c>
    </row>
    <row r="64" spans="1:13" ht="17" thickTop="1" thickBot="1" x14ac:dyDescent="0.25">
      <c r="A64" s="55">
        <f t="shared" si="4"/>
        <v>62</v>
      </c>
      <c r="B64" s="70">
        <f t="shared" si="5"/>
        <v>0.13145149008469786</v>
      </c>
      <c r="C64" s="65">
        <v>4.2</v>
      </c>
      <c r="D64" s="65">
        <v>8</v>
      </c>
      <c r="E64" s="65">
        <v>8</v>
      </c>
      <c r="F64" s="65">
        <f t="shared" si="0"/>
        <v>11.313708498984761</v>
      </c>
      <c r="G64" s="65">
        <v>1396</v>
      </c>
      <c r="H64" s="65">
        <f t="shared" si="1"/>
        <v>0</v>
      </c>
      <c r="I64" s="65">
        <f t="shared" si="2"/>
        <v>0</v>
      </c>
      <c r="J64" s="65">
        <f t="shared" si="3"/>
        <v>-2.552</v>
      </c>
      <c r="K64" s="4">
        <v>8</v>
      </c>
      <c r="L64" s="65">
        <v>1</v>
      </c>
      <c r="M64" s="73">
        <f t="shared" si="11"/>
        <v>-2.0291173921177545</v>
      </c>
    </row>
    <row r="65" spans="1:13" ht="17" thickTop="1" thickBot="1" x14ac:dyDescent="0.25">
      <c r="A65" s="55">
        <f t="shared" si="4"/>
        <v>63</v>
      </c>
      <c r="B65" s="70">
        <f t="shared" si="5"/>
        <v>0.17215266075472443</v>
      </c>
      <c r="C65" s="65">
        <v>5</v>
      </c>
      <c r="D65" s="65">
        <v>11</v>
      </c>
      <c r="E65" s="65">
        <v>8</v>
      </c>
      <c r="F65" s="65">
        <f t="shared" si="0"/>
        <v>13.601470508735444</v>
      </c>
      <c r="G65" s="65">
        <v>1396</v>
      </c>
      <c r="H65" s="65">
        <f t="shared" si="1"/>
        <v>0</v>
      </c>
      <c r="I65" s="65">
        <f t="shared" si="2"/>
        <v>0</v>
      </c>
      <c r="J65" s="65">
        <f t="shared" si="3"/>
        <v>-2.552</v>
      </c>
      <c r="K65" s="4">
        <v>14</v>
      </c>
      <c r="L65" s="65">
        <v>1</v>
      </c>
      <c r="M65" s="73">
        <f t="shared" si="11"/>
        <v>-1.7593736332919272</v>
      </c>
    </row>
    <row r="66" spans="1:13" ht="17" thickTop="1" thickBot="1" x14ac:dyDescent="0.25">
      <c r="A66" s="55">
        <f t="shared" si="4"/>
        <v>64</v>
      </c>
      <c r="B66" s="70">
        <f t="shared" si="5"/>
        <v>9.6086600440823067E-2</v>
      </c>
      <c r="C66" s="65">
        <v>6.2</v>
      </c>
      <c r="D66" s="65">
        <v>47</v>
      </c>
      <c r="E66" s="65">
        <v>8</v>
      </c>
      <c r="F66" s="65">
        <f t="shared" si="0"/>
        <v>47.675989764240867</v>
      </c>
      <c r="G66" s="65">
        <v>821</v>
      </c>
      <c r="H66" s="65">
        <f t="shared" si="1"/>
        <v>0</v>
      </c>
      <c r="I66" s="65">
        <f t="shared" si="2"/>
        <v>0</v>
      </c>
      <c r="J66" s="65">
        <f t="shared" si="3"/>
        <v>-2.552</v>
      </c>
      <c r="K66" s="4">
        <v>15</v>
      </c>
      <c r="L66" s="65">
        <v>1</v>
      </c>
      <c r="M66" s="73">
        <f t="shared" si="11"/>
        <v>-2.3425054062258432</v>
      </c>
    </row>
    <row r="67" spans="1:13" ht="17" thickTop="1" thickBot="1" x14ac:dyDescent="0.25">
      <c r="A67" s="55">
        <f t="shared" si="4"/>
        <v>65</v>
      </c>
      <c r="B67" s="70">
        <f t="shared" si="5"/>
        <v>4.8336104854275572E-2</v>
      </c>
      <c r="C67" s="65">
        <v>4.3</v>
      </c>
      <c r="D67" s="65">
        <v>31</v>
      </c>
      <c r="E67" s="65">
        <v>8</v>
      </c>
      <c r="F67" s="65">
        <f t="shared" si="0"/>
        <v>32.015621187164243</v>
      </c>
      <c r="G67" s="65">
        <v>470</v>
      </c>
      <c r="H67" s="65">
        <f t="shared" si="1"/>
        <v>0</v>
      </c>
      <c r="I67" s="65">
        <f t="shared" si="2"/>
        <v>0</v>
      </c>
      <c r="J67" s="65">
        <f t="shared" si="3"/>
        <v>-2.3290000000000002</v>
      </c>
      <c r="K67" s="4">
        <v>10</v>
      </c>
      <c r="L67" s="65">
        <v>1</v>
      </c>
      <c r="M67" s="73">
        <f>-0.6687+(1.438*C67)+H67+(I67*(10-C67)^3)+(J67*(LN(F67+(1.097*EXP(0.61*C67)))))+(0.00648*K67)+(0.3643*L67)</f>
        <v>-3.0295764850610531</v>
      </c>
    </row>
    <row r="68" spans="1:13" ht="17" thickTop="1" thickBot="1" x14ac:dyDescent="0.25">
      <c r="A68" s="55">
        <f t="shared" si="4"/>
        <v>66</v>
      </c>
      <c r="B68" s="70"/>
      <c r="C68" s="65">
        <v>5.0999999999999996</v>
      </c>
      <c r="D68" s="65">
        <v>21</v>
      </c>
      <c r="E68" s="65">
        <v>8</v>
      </c>
      <c r="F68" s="65">
        <f t="shared" ref="F68:F131" si="12">SQRT(D68^2+E68^2)</f>
        <v>22.472205054244231</v>
      </c>
      <c r="G68" s="65"/>
      <c r="H68" s="65" t="str">
        <f t="shared" ref="H68:H131" si="13">IFERROR((_xlfn.IFS(G68&gt;750,$R$3,AND(G68&gt;360,OR(G68=750,G68&lt;750)),$R$4,AND(G68&gt;180,OR(G68=360,G68&lt;360)),$R$5)),"")</f>
        <v/>
      </c>
      <c r="I68" s="65" t="str">
        <f t="shared" ref="I68:I131" si="14">IFERROR((_xlfn.IFS(G68&gt;750,$S$3,AND(G68&gt;360,OR(G68=750,G68&lt;750)),$S$4,AND(G68&gt;180,OR(G68=360,G68&lt;360)),$S$5)),"")</f>
        <v/>
      </c>
      <c r="J68" s="65" t="str">
        <f t="shared" ref="J68:J131" si="15">IFERROR((_xlfn.IFS(G68&gt;750,$T$3,AND(G68&gt;360,OR(G68=750,G68&lt;750)),$T$4,AND(G68&gt;180,OR(G68=360,G68&lt;360)),$T$5)),"")</f>
        <v/>
      </c>
      <c r="K68" s="4">
        <v>10</v>
      </c>
      <c r="L68" s="65">
        <v>1</v>
      </c>
      <c r="M68" s="73"/>
    </row>
    <row r="69" spans="1:13" ht="17" thickTop="1" thickBot="1" x14ac:dyDescent="0.25">
      <c r="A69" s="55">
        <f t="shared" ref="A69:A72" si="16">A68+1</f>
        <v>67</v>
      </c>
      <c r="B69" s="70"/>
      <c r="C69" s="65">
        <v>4.7</v>
      </c>
      <c r="D69" s="65">
        <v>28</v>
      </c>
      <c r="E69" s="65">
        <v>8</v>
      </c>
      <c r="F69" s="65">
        <f t="shared" si="12"/>
        <v>29.120439557122072</v>
      </c>
      <c r="G69" s="65"/>
      <c r="H69" s="65" t="str">
        <f t="shared" si="13"/>
        <v/>
      </c>
      <c r="I69" s="65" t="str">
        <f t="shared" si="14"/>
        <v/>
      </c>
      <c r="J69" s="65" t="str">
        <f t="shared" si="15"/>
        <v/>
      </c>
      <c r="K69" s="4">
        <v>9</v>
      </c>
      <c r="L69" s="65">
        <v>1</v>
      </c>
      <c r="M69" s="73"/>
    </row>
    <row r="70" spans="1:13" ht="17" thickTop="1" thickBot="1" x14ac:dyDescent="0.25">
      <c r="A70" s="55">
        <f t="shared" si="16"/>
        <v>68</v>
      </c>
      <c r="B70" s="70">
        <f t="shared" ref="B70:B131" si="17">EXP(M70)</f>
        <v>9.6791671488909381E-2</v>
      </c>
      <c r="C70" s="65">
        <v>5.6</v>
      </c>
      <c r="D70" s="65">
        <v>48</v>
      </c>
      <c r="E70" s="65">
        <v>8</v>
      </c>
      <c r="F70" s="65">
        <f t="shared" si="12"/>
        <v>48.662100242385755</v>
      </c>
      <c r="G70" s="65">
        <v>403</v>
      </c>
      <c r="H70" s="65">
        <f t="shared" si="13"/>
        <v>0</v>
      </c>
      <c r="I70" s="65">
        <f t="shared" si="14"/>
        <v>0</v>
      </c>
      <c r="J70" s="65">
        <f t="shared" si="15"/>
        <v>-2.3290000000000002</v>
      </c>
      <c r="K70" s="4">
        <v>28</v>
      </c>
      <c r="L70" s="65">
        <v>1</v>
      </c>
      <c r="M70" s="73">
        <f t="shared" ref="M70:M73" si="18">-0.6687+(1.438*C70)+H70+(I70*(10-C70)^3)+(J70*(LN(F70+(1.097*EXP(0.61*C70)))))+(0.00648*K70)+(0.3643*L70)</f>
        <v>-2.3351943267388289</v>
      </c>
    </row>
    <row r="71" spans="1:13" ht="17" thickTop="1" thickBot="1" x14ac:dyDescent="0.25">
      <c r="A71" s="55">
        <f t="shared" si="16"/>
        <v>69</v>
      </c>
      <c r="B71" s="70">
        <f t="shared" si="17"/>
        <v>0.10830336324190895</v>
      </c>
      <c r="C71" s="65">
        <v>5.7</v>
      </c>
      <c r="D71" s="65">
        <v>47</v>
      </c>
      <c r="E71" s="65">
        <v>8</v>
      </c>
      <c r="F71" s="65">
        <f t="shared" si="12"/>
        <v>47.675989764240867</v>
      </c>
      <c r="G71" s="65">
        <v>642</v>
      </c>
      <c r="H71" s="65">
        <f t="shared" si="13"/>
        <v>0</v>
      </c>
      <c r="I71" s="65">
        <f t="shared" si="14"/>
        <v>0</v>
      </c>
      <c r="J71" s="65">
        <f t="shared" si="15"/>
        <v>-2.3290000000000002</v>
      </c>
      <c r="K71" s="4">
        <v>28</v>
      </c>
      <c r="L71" s="65">
        <v>1</v>
      </c>
      <c r="M71" s="73">
        <f t="shared" si="18"/>
        <v>-2.2228190705921125</v>
      </c>
    </row>
    <row r="72" spans="1:13" ht="17" thickTop="1" thickBot="1" x14ac:dyDescent="0.25">
      <c r="A72" s="55">
        <f t="shared" si="16"/>
        <v>70</v>
      </c>
      <c r="B72" s="70">
        <f t="shared" si="17"/>
        <v>0.1021584202508285</v>
      </c>
      <c r="C72" s="65">
        <v>5.0999999999999996</v>
      </c>
      <c r="D72" s="65">
        <v>31</v>
      </c>
      <c r="E72" s="65">
        <v>8</v>
      </c>
      <c r="F72" s="65">
        <f t="shared" si="12"/>
        <v>32.015621187164243</v>
      </c>
      <c r="G72" s="65">
        <v>403</v>
      </c>
      <c r="H72" s="65">
        <f t="shared" si="13"/>
        <v>0</v>
      </c>
      <c r="I72" s="65">
        <f t="shared" si="14"/>
        <v>0</v>
      </c>
      <c r="J72" s="65">
        <f t="shared" si="15"/>
        <v>-2.3290000000000002</v>
      </c>
      <c r="K72" s="4">
        <v>14</v>
      </c>
      <c r="L72" s="65">
        <v>1</v>
      </c>
      <c r="M72" s="73">
        <f t="shared" si="18"/>
        <v>-2.2812305308579495</v>
      </c>
    </row>
    <row r="73" spans="1:13" ht="17" thickTop="1" thickBot="1" x14ac:dyDescent="0.25">
      <c r="A73" s="55">
        <f>A72+1</f>
        <v>71</v>
      </c>
      <c r="B73" s="70">
        <f t="shared" si="17"/>
        <v>0.15822443126424357</v>
      </c>
      <c r="C73" s="65">
        <v>5.5</v>
      </c>
      <c r="D73" s="65">
        <v>30</v>
      </c>
      <c r="E73" s="65">
        <v>8</v>
      </c>
      <c r="F73" s="65">
        <f t="shared" si="12"/>
        <v>31.048349392520048</v>
      </c>
      <c r="G73" s="65">
        <v>347</v>
      </c>
      <c r="H73" s="65">
        <f t="shared" si="13"/>
        <v>0</v>
      </c>
      <c r="I73" s="65">
        <f t="shared" si="14"/>
        <v>0</v>
      </c>
      <c r="J73" s="65">
        <f t="shared" si="15"/>
        <v>-2.3290000000000002</v>
      </c>
      <c r="K73" s="4">
        <v>28</v>
      </c>
      <c r="L73" s="65">
        <v>1</v>
      </c>
      <c r="M73" s="73">
        <f t="shared" si="18"/>
        <v>-1.8437408028019093</v>
      </c>
    </row>
    <row r="74" spans="1:13" ht="17" thickTop="1" thickBot="1" x14ac:dyDescent="0.25">
      <c r="A74" s="55">
        <f t="shared" ref="A74:A82" si="19">A73+1</f>
        <v>72</v>
      </c>
      <c r="B74" s="70">
        <f t="shared" si="17"/>
        <v>0.22106169247535876</v>
      </c>
      <c r="C74" s="65">
        <v>5.7</v>
      </c>
      <c r="D74" s="65">
        <v>11</v>
      </c>
      <c r="E74" s="65">
        <v>8</v>
      </c>
      <c r="F74" s="65">
        <f t="shared" si="12"/>
        <v>13.601470508735444</v>
      </c>
      <c r="G74" s="65">
        <v>971</v>
      </c>
      <c r="H74" s="65">
        <f t="shared" si="13"/>
        <v>0</v>
      </c>
      <c r="I74" s="65">
        <f t="shared" si="14"/>
        <v>0</v>
      </c>
      <c r="J74" s="65">
        <f t="shared" si="15"/>
        <v>-2.552</v>
      </c>
      <c r="K74" s="4">
        <v>9</v>
      </c>
      <c r="L74" s="65">
        <v>1</v>
      </c>
      <c r="M74" s="73">
        <f t="shared" ref="M74:M75" si="20">0.2418+(1.414*C74)+H74+(I74*(10-C74)^3)+(J74*(LN(F74+(1.7818*EXP(0.554*C74)))))+(0.00607*K74)+(0.3846*L74)</f>
        <v>-1.5093134649476954</v>
      </c>
    </row>
    <row r="75" spans="1:13" ht="17" thickTop="1" thickBot="1" x14ac:dyDescent="0.25">
      <c r="A75" s="55">
        <f t="shared" si="19"/>
        <v>73</v>
      </c>
      <c r="B75" s="70">
        <f t="shared" si="17"/>
        <v>0.10427002049311983</v>
      </c>
      <c r="C75" s="65">
        <v>4.4000000000000004</v>
      </c>
      <c r="D75" s="65">
        <v>14</v>
      </c>
      <c r="E75" s="65">
        <v>8</v>
      </c>
      <c r="F75" s="65">
        <f t="shared" si="12"/>
        <v>16.124515496597098</v>
      </c>
      <c r="G75" s="65">
        <v>971</v>
      </c>
      <c r="H75" s="65">
        <f t="shared" si="13"/>
        <v>0</v>
      </c>
      <c r="I75" s="65">
        <f t="shared" si="14"/>
        <v>0</v>
      </c>
      <c r="J75" s="65">
        <f t="shared" si="15"/>
        <v>-2.552</v>
      </c>
      <c r="K75" s="4">
        <v>12</v>
      </c>
      <c r="L75" s="65">
        <v>1</v>
      </c>
      <c r="M75" s="73">
        <f t="shared" si="20"/>
        <v>-2.2607713936416709</v>
      </c>
    </row>
    <row r="76" spans="1:13" ht="17" thickTop="1" thickBot="1" x14ac:dyDescent="0.25">
      <c r="A76" s="55">
        <f t="shared" si="19"/>
        <v>74</v>
      </c>
      <c r="B76" s="70"/>
      <c r="C76" s="65">
        <v>4.3</v>
      </c>
      <c r="D76" s="65">
        <v>49</v>
      </c>
      <c r="E76" s="65">
        <v>8</v>
      </c>
      <c r="F76" s="65">
        <f t="shared" si="12"/>
        <v>49.648766349225639</v>
      </c>
      <c r="G76" s="65"/>
      <c r="H76" s="65" t="str">
        <f t="shared" si="13"/>
        <v/>
      </c>
      <c r="I76" s="65" t="str">
        <f t="shared" si="14"/>
        <v/>
      </c>
      <c r="J76" s="65" t="str">
        <f t="shared" si="15"/>
        <v/>
      </c>
      <c r="K76" s="4">
        <v>12</v>
      </c>
      <c r="L76" s="65">
        <v>1</v>
      </c>
      <c r="M76" s="73"/>
    </row>
    <row r="77" spans="1:13" ht="17" thickTop="1" thickBot="1" x14ac:dyDescent="0.25">
      <c r="A77" s="55">
        <f t="shared" si="19"/>
        <v>75</v>
      </c>
      <c r="B77" s="70">
        <f t="shared" si="17"/>
        <v>0.1407477813792577</v>
      </c>
      <c r="C77" s="65">
        <v>4.8</v>
      </c>
      <c r="D77" s="65">
        <v>13</v>
      </c>
      <c r="E77" s="65">
        <v>8</v>
      </c>
      <c r="F77" s="65">
        <f t="shared" si="12"/>
        <v>15.264337522473747</v>
      </c>
      <c r="G77" s="65">
        <v>821</v>
      </c>
      <c r="H77" s="65">
        <f t="shared" si="13"/>
        <v>0</v>
      </c>
      <c r="I77" s="65">
        <f t="shared" si="14"/>
        <v>0</v>
      </c>
      <c r="J77" s="65">
        <f t="shared" si="15"/>
        <v>-2.552</v>
      </c>
      <c r="K77" s="4">
        <v>14</v>
      </c>
      <c r="L77" s="65">
        <v>1</v>
      </c>
      <c r="M77" s="73">
        <f>0.2418+(1.414*C77)+H77+(I77*(10-C77)^3)+(J77*(LN(F77+(1.7818*EXP(0.554*C77)))))+(0.00607*K77)+(0.3846*L77)</f>
        <v>-1.9607857749337645</v>
      </c>
    </row>
    <row r="78" spans="1:13" ht="17" thickTop="1" thickBot="1" x14ac:dyDescent="0.25">
      <c r="A78" s="55">
        <f t="shared" si="19"/>
        <v>76</v>
      </c>
      <c r="B78" s="70"/>
      <c r="C78" s="65">
        <v>4.2</v>
      </c>
      <c r="D78" s="65">
        <v>11</v>
      </c>
      <c r="E78" s="65">
        <v>8</v>
      </c>
      <c r="F78" s="65">
        <f t="shared" si="12"/>
        <v>13.601470508735444</v>
      </c>
      <c r="G78" s="65"/>
      <c r="H78" s="65" t="str">
        <f t="shared" si="13"/>
        <v/>
      </c>
      <c r="I78" s="65" t="str">
        <f t="shared" si="14"/>
        <v/>
      </c>
      <c r="J78" s="65" t="str">
        <f t="shared" si="15"/>
        <v/>
      </c>
      <c r="K78" s="4">
        <v>1</v>
      </c>
      <c r="L78" s="65">
        <v>1</v>
      </c>
      <c r="M78" s="73"/>
    </row>
    <row r="79" spans="1:13" ht="17" thickTop="1" thickBot="1" x14ac:dyDescent="0.25">
      <c r="A79" s="55">
        <f t="shared" si="19"/>
        <v>77</v>
      </c>
      <c r="B79" s="70">
        <f t="shared" si="17"/>
        <v>6.0410891689411592E-2</v>
      </c>
      <c r="C79" s="65">
        <v>5</v>
      </c>
      <c r="D79" s="65">
        <v>34</v>
      </c>
      <c r="E79" s="65">
        <v>8</v>
      </c>
      <c r="F79" s="65">
        <f t="shared" si="12"/>
        <v>34.928498393145958</v>
      </c>
      <c r="G79" s="65">
        <v>1172</v>
      </c>
      <c r="H79" s="65">
        <f t="shared" si="13"/>
        <v>0</v>
      </c>
      <c r="I79" s="65">
        <f t="shared" si="14"/>
        <v>0</v>
      </c>
      <c r="J79" s="65">
        <f t="shared" si="15"/>
        <v>-2.552</v>
      </c>
      <c r="K79" s="4">
        <v>14</v>
      </c>
      <c r="L79" s="65">
        <v>1</v>
      </c>
      <c r="M79" s="73">
        <f>0.2418+(1.414*C79)+H79+(I79*(10-C79)^3)+(J79*(LN(F79+(1.7818*EXP(0.554*C79)))))+(0.00607*K79)+(0.3846*L79)</f>
        <v>-2.8065858643145081</v>
      </c>
    </row>
    <row r="80" spans="1:13" ht="17" thickTop="1" thickBot="1" x14ac:dyDescent="0.25">
      <c r="A80" s="55">
        <f t="shared" si="19"/>
        <v>78</v>
      </c>
      <c r="B80" s="70"/>
      <c r="C80" s="65">
        <v>5.3</v>
      </c>
      <c r="D80" s="65">
        <v>27</v>
      </c>
      <c r="E80" s="65">
        <v>8</v>
      </c>
      <c r="F80" s="65">
        <f t="shared" si="12"/>
        <v>28.160255680657446</v>
      </c>
      <c r="G80" s="65"/>
      <c r="H80" s="65" t="str">
        <f t="shared" si="13"/>
        <v/>
      </c>
      <c r="I80" s="65" t="str">
        <f t="shared" si="14"/>
        <v/>
      </c>
      <c r="J80" s="65" t="str">
        <f t="shared" si="15"/>
        <v/>
      </c>
      <c r="K80" s="4">
        <v>20</v>
      </c>
      <c r="L80" s="65">
        <v>1</v>
      </c>
      <c r="M80" s="73"/>
    </row>
    <row r="81" spans="1:13" ht="17" thickTop="1" thickBot="1" x14ac:dyDescent="0.25">
      <c r="A81" s="55">
        <f t="shared" si="19"/>
        <v>79</v>
      </c>
      <c r="B81" s="70">
        <f t="shared" si="17"/>
        <v>0.11944748703564143</v>
      </c>
      <c r="C81" s="65">
        <v>6</v>
      </c>
      <c r="D81" s="65">
        <v>48</v>
      </c>
      <c r="E81" s="65">
        <v>8</v>
      </c>
      <c r="F81" s="65">
        <f t="shared" si="12"/>
        <v>48.662100242385755</v>
      </c>
      <c r="G81" s="65">
        <v>654</v>
      </c>
      <c r="H81" s="65">
        <f t="shared" si="13"/>
        <v>0</v>
      </c>
      <c r="I81" s="65">
        <f t="shared" si="14"/>
        <v>0</v>
      </c>
      <c r="J81" s="65">
        <f t="shared" si="15"/>
        <v>-2.3290000000000002</v>
      </c>
      <c r="K81" s="4">
        <v>10</v>
      </c>
      <c r="L81" s="65">
        <v>1</v>
      </c>
      <c r="M81" s="73">
        <f t="shared" ref="M81:M83" si="21">-0.6687+(1.438*C81)+H81+(I81*(10-C81)^3)+(J81*(LN(F81+(1.097*EXP(0.61*C81)))))+(0.00648*K81)+(0.3643*L81)</f>
        <v>-2.124878443224488</v>
      </c>
    </row>
    <row r="82" spans="1:13" ht="17" thickTop="1" thickBot="1" x14ac:dyDescent="0.25">
      <c r="A82" s="55">
        <f t="shared" si="19"/>
        <v>80</v>
      </c>
      <c r="B82" s="70">
        <f t="shared" si="17"/>
        <v>9.2991712847942276E-2</v>
      </c>
      <c r="C82" s="65">
        <v>5.8</v>
      </c>
      <c r="D82" s="65">
        <v>52</v>
      </c>
      <c r="E82" s="65">
        <v>8</v>
      </c>
      <c r="F82" s="65">
        <f t="shared" si="12"/>
        <v>52.611785751863621</v>
      </c>
      <c r="G82" s="65">
        <v>582</v>
      </c>
      <c r="H82" s="65">
        <f t="shared" si="13"/>
        <v>0</v>
      </c>
      <c r="I82" s="65">
        <f t="shared" si="14"/>
        <v>0</v>
      </c>
      <c r="J82" s="65">
        <f t="shared" si="15"/>
        <v>-2.3290000000000002</v>
      </c>
      <c r="K82" s="4">
        <v>12</v>
      </c>
      <c r="L82" s="65">
        <v>1</v>
      </c>
      <c r="M82" s="73">
        <f t="shared" si="21"/>
        <v>-2.3752448989612494</v>
      </c>
    </row>
    <row r="83" spans="1:13" ht="17" thickTop="1" thickBot="1" x14ac:dyDescent="0.25">
      <c r="A83" s="55">
        <f>A82+1</f>
        <v>81</v>
      </c>
      <c r="B83" s="70">
        <f t="shared" si="17"/>
        <v>6.9768926888508595E-2</v>
      </c>
      <c r="C83" s="65">
        <v>4.8</v>
      </c>
      <c r="D83" s="65">
        <v>34</v>
      </c>
      <c r="E83" s="65">
        <v>8</v>
      </c>
      <c r="F83" s="65">
        <f t="shared" si="12"/>
        <v>34.928498393145958</v>
      </c>
      <c r="G83" s="65">
        <v>472</v>
      </c>
      <c r="H83" s="65">
        <f t="shared" si="13"/>
        <v>0</v>
      </c>
      <c r="I83" s="65">
        <f t="shared" si="14"/>
        <v>0</v>
      </c>
      <c r="J83" s="65">
        <f t="shared" si="15"/>
        <v>-2.3290000000000002</v>
      </c>
      <c r="K83" s="4">
        <v>14</v>
      </c>
      <c r="L83" s="65">
        <v>1</v>
      </c>
      <c r="M83" s="73">
        <f t="shared" si="21"/>
        <v>-2.6625665418500271</v>
      </c>
    </row>
    <row r="84" spans="1:13" ht="17" thickTop="1" thickBot="1" x14ac:dyDescent="0.25">
      <c r="A84" s="55">
        <f t="shared" ref="A84:A92" si="22">A83+1</f>
        <v>82</v>
      </c>
      <c r="B84" s="70">
        <f t="shared" si="17"/>
        <v>3.6188463752850911E-2</v>
      </c>
      <c r="C84" s="65">
        <v>4.5</v>
      </c>
      <c r="D84" s="65">
        <v>36</v>
      </c>
      <c r="E84" s="65">
        <v>8</v>
      </c>
      <c r="F84" s="65">
        <f t="shared" si="12"/>
        <v>36.878177829171548</v>
      </c>
      <c r="G84" s="65">
        <v>798</v>
      </c>
      <c r="H84" s="65">
        <f t="shared" si="13"/>
        <v>0</v>
      </c>
      <c r="I84" s="65">
        <f t="shared" si="14"/>
        <v>0</v>
      </c>
      <c r="J84" s="65">
        <f t="shared" si="15"/>
        <v>-2.552</v>
      </c>
      <c r="K84" s="4">
        <v>12</v>
      </c>
      <c r="L84" s="65">
        <v>1</v>
      </c>
      <c r="M84" s="73">
        <f t="shared" ref="M84:M89" si="23">0.2418+(1.414*C84)+H84+(I84*(10-C84)^3)+(J84*(LN(F84+(1.7818*EXP(0.554*C84)))))+(0.00607*K84)+(0.3846*L84)</f>
        <v>-3.3190148918004199</v>
      </c>
    </row>
    <row r="85" spans="1:13" ht="17" thickTop="1" thickBot="1" x14ac:dyDescent="0.25">
      <c r="A85" s="55">
        <f t="shared" si="22"/>
        <v>83</v>
      </c>
      <c r="B85" s="70">
        <f t="shared" si="17"/>
        <v>0.18287569981234436</v>
      </c>
      <c r="C85" s="65">
        <v>5.4</v>
      </c>
      <c r="D85" s="65">
        <v>13</v>
      </c>
      <c r="E85" s="65">
        <v>8</v>
      </c>
      <c r="F85" s="65">
        <f t="shared" si="12"/>
        <v>15.264337522473747</v>
      </c>
      <c r="G85" s="65">
        <v>898</v>
      </c>
      <c r="H85" s="65">
        <f t="shared" si="13"/>
        <v>0</v>
      </c>
      <c r="I85" s="65">
        <f t="shared" si="14"/>
        <v>0</v>
      </c>
      <c r="J85" s="65">
        <f t="shared" si="15"/>
        <v>-2.552</v>
      </c>
      <c r="K85" s="4">
        <v>10</v>
      </c>
      <c r="L85" s="65">
        <v>1</v>
      </c>
      <c r="M85" s="73">
        <f t="shared" si="23"/>
        <v>-1.6989485929241159</v>
      </c>
    </row>
    <row r="86" spans="1:13" ht="17" thickTop="1" thickBot="1" x14ac:dyDescent="0.25">
      <c r="A86" s="55">
        <f t="shared" si="22"/>
        <v>84</v>
      </c>
      <c r="B86" s="70">
        <f t="shared" si="17"/>
        <v>0.27841387870294321</v>
      </c>
      <c r="C86" s="65">
        <v>5.8</v>
      </c>
      <c r="D86" s="65">
        <v>5</v>
      </c>
      <c r="E86" s="65">
        <v>8</v>
      </c>
      <c r="F86" s="65">
        <f t="shared" si="12"/>
        <v>9.4339811320566032</v>
      </c>
      <c r="G86" s="65">
        <v>898</v>
      </c>
      <c r="H86" s="65">
        <f t="shared" si="13"/>
        <v>0</v>
      </c>
      <c r="I86" s="65">
        <f t="shared" si="14"/>
        <v>0</v>
      </c>
      <c r="J86" s="65">
        <f t="shared" si="15"/>
        <v>-2.552</v>
      </c>
      <c r="K86" s="4">
        <v>10</v>
      </c>
      <c r="L86" s="65">
        <v>1</v>
      </c>
      <c r="M86" s="73">
        <f t="shared" si="23"/>
        <v>-1.2786465001015546</v>
      </c>
    </row>
    <row r="87" spans="1:13" ht="17" thickTop="1" thickBot="1" x14ac:dyDescent="0.25">
      <c r="A87" s="55">
        <f t="shared" si="22"/>
        <v>85</v>
      </c>
      <c r="B87" s="70">
        <f t="shared" si="17"/>
        <v>0.14634101994028018</v>
      </c>
      <c r="C87" s="65">
        <v>5.9</v>
      </c>
      <c r="D87" s="65">
        <v>25</v>
      </c>
      <c r="E87" s="65">
        <v>8</v>
      </c>
      <c r="F87" s="65">
        <f t="shared" si="12"/>
        <v>26.248809496813376</v>
      </c>
      <c r="G87" s="65">
        <v>898</v>
      </c>
      <c r="H87" s="65">
        <f t="shared" si="13"/>
        <v>0</v>
      </c>
      <c r="I87" s="65">
        <f t="shared" si="14"/>
        <v>0</v>
      </c>
      <c r="J87" s="65">
        <f t="shared" si="15"/>
        <v>-2.552</v>
      </c>
      <c r="K87" s="4">
        <v>10</v>
      </c>
      <c r="L87" s="65">
        <v>1</v>
      </c>
      <c r="M87" s="73">
        <f t="shared" si="23"/>
        <v>-1.92181562788893</v>
      </c>
    </row>
    <row r="88" spans="1:13" ht="17" thickTop="1" thickBot="1" x14ac:dyDescent="0.25">
      <c r="A88" s="55">
        <f t="shared" si="22"/>
        <v>86</v>
      </c>
      <c r="B88" s="70">
        <f t="shared" si="17"/>
        <v>0.21662243873485676</v>
      </c>
      <c r="C88" s="65">
        <v>5.8</v>
      </c>
      <c r="D88" s="65">
        <v>14</v>
      </c>
      <c r="E88" s="65">
        <v>8</v>
      </c>
      <c r="F88" s="65">
        <f t="shared" si="12"/>
        <v>16.124515496597098</v>
      </c>
      <c r="G88" s="65">
        <v>898</v>
      </c>
      <c r="H88" s="65">
        <f t="shared" si="13"/>
        <v>0</v>
      </c>
      <c r="I88" s="65">
        <f t="shared" si="14"/>
        <v>0</v>
      </c>
      <c r="J88" s="65">
        <f t="shared" si="15"/>
        <v>-2.552</v>
      </c>
      <c r="K88" s="4">
        <v>18</v>
      </c>
      <c r="L88" s="65">
        <v>1</v>
      </c>
      <c r="M88" s="73">
        <f t="shared" si="23"/>
        <v>-1.5295993545137525</v>
      </c>
    </row>
    <row r="89" spans="1:13" ht="17" thickTop="1" thickBot="1" x14ac:dyDescent="0.25">
      <c r="A89" s="55">
        <f t="shared" si="22"/>
        <v>87</v>
      </c>
      <c r="B89" s="70">
        <f t="shared" si="17"/>
        <v>0.21127388139292563</v>
      </c>
      <c r="C89" s="65">
        <v>4.8</v>
      </c>
      <c r="D89" s="65">
        <v>4</v>
      </c>
      <c r="E89" s="65">
        <v>8</v>
      </c>
      <c r="F89" s="65">
        <f t="shared" si="12"/>
        <v>8.9442719099991592</v>
      </c>
      <c r="G89" s="65">
        <v>898</v>
      </c>
      <c r="H89" s="65">
        <f t="shared" si="13"/>
        <v>0</v>
      </c>
      <c r="I89" s="65">
        <f t="shared" si="14"/>
        <v>0</v>
      </c>
      <c r="J89" s="65">
        <f t="shared" si="15"/>
        <v>-2.552</v>
      </c>
      <c r="K89" s="4">
        <v>10</v>
      </c>
      <c r="L89" s="65">
        <v>1</v>
      </c>
      <c r="M89" s="73">
        <f t="shared" si="23"/>
        <v>-1.5545999711204499</v>
      </c>
    </row>
    <row r="90" spans="1:13" ht="17" thickTop="1" thickBot="1" x14ac:dyDescent="0.25">
      <c r="A90" s="55">
        <f t="shared" si="22"/>
        <v>88</v>
      </c>
      <c r="B90" s="70">
        <f t="shared" si="17"/>
        <v>0.24365207921680843</v>
      </c>
      <c r="C90" s="65">
        <v>5.6</v>
      </c>
      <c r="D90" s="65">
        <v>18</v>
      </c>
      <c r="E90" s="65">
        <v>8</v>
      </c>
      <c r="F90" s="65">
        <f t="shared" si="12"/>
        <v>19.697715603592208</v>
      </c>
      <c r="G90" s="65">
        <v>342</v>
      </c>
      <c r="H90" s="65">
        <f t="shared" si="13"/>
        <v>0</v>
      </c>
      <c r="I90" s="65">
        <f t="shared" si="14"/>
        <v>0</v>
      </c>
      <c r="J90" s="65">
        <f t="shared" si="15"/>
        <v>-2.3290000000000002</v>
      </c>
      <c r="K90" s="4">
        <v>14</v>
      </c>
      <c r="L90" s="65">
        <v>1</v>
      </c>
      <c r="M90" s="73">
        <f>-0.6687+(1.438*C90)+H90+(I90*(10-C90)^3)+(J90*(LN(F90+(1.097*EXP(0.61*C90)))))+(0.00648*K90)+(0.3643*L90)</f>
        <v>-1.4120139761078205</v>
      </c>
    </row>
    <row r="91" spans="1:13" ht="17" thickTop="1" thickBot="1" x14ac:dyDescent="0.25">
      <c r="A91" s="55">
        <f t="shared" si="22"/>
        <v>89</v>
      </c>
      <c r="B91" s="70">
        <f t="shared" si="17"/>
        <v>9.6278240730815409E-2</v>
      </c>
      <c r="C91" s="65">
        <v>5</v>
      </c>
      <c r="D91" s="65">
        <v>23</v>
      </c>
      <c r="E91" s="65">
        <v>8</v>
      </c>
      <c r="F91" s="65">
        <f t="shared" si="12"/>
        <v>24.351591323771842</v>
      </c>
      <c r="G91" s="65">
        <v>1334</v>
      </c>
      <c r="H91" s="65">
        <f t="shared" si="13"/>
        <v>0</v>
      </c>
      <c r="I91" s="65">
        <f t="shared" si="14"/>
        <v>0</v>
      </c>
      <c r="J91" s="65">
        <f t="shared" si="15"/>
        <v>-2.552</v>
      </c>
      <c r="K91" s="4">
        <v>14</v>
      </c>
      <c r="L91" s="65">
        <v>1</v>
      </c>
      <c r="M91" s="73">
        <f t="shared" ref="M91:M92" si="24">0.2418+(1.414*C91)+H91+(I91*(10-C91)^3)+(J91*(LN(F91+(1.7818*EXP(0.554*C91)))))+(0.00607*K91)+(0.3846*L91)</f>
        <v>-2.3405129386603054</v>
      </c>
    </row>
    <row r="92" spans="1:13" ht="17" thickTop="1" thickBot="1" x14ac:dyDescent="0.25">
      <c r="A92" s="55">
        <f t="shared" si="22"/>
        <v>90</v>
      </c>
      <c r="B92" s="70">
        <f t="shared" si="17"/>
        <v>8.744215737203305E-2</v>
      </c>
      <c r="C92" s="65">
        <v>5.0999999999999996</v>
      </c>
      <c r="D92" s="65">
        <v>27</v>
      </c>
      <c r="E92" s="65">
        <v>8</v>
      </c>
      <c r="F92" s="65">
        <f t="shared" si="12"/>
        <v>28.160255680657446</v>
      </c>
      <c r="G92" s="65">
        <v>896</v>
      </c>
      <c r="H92" s="65">
        <f t="shared" si="13"/>
        <v>0</v>
      </c>
      <c r="I92" s="65">
        <f t="shared" si="14"/>
        <v>0</v>
      </c>
      <c r="J92" s="65">
        <f t="shared" si="15"/>
        <v>-2.552</v>
      </c>
      <c r="K92" s="4">
        <v>16</v>
      </c>
      <c r="L92" s="65">
        <v>1</v>
      </c>
      <c r="M92" s="73">
        <f t="shared" si="24"/>
        <v>-2.4367777628194864</v>
      </c>
    </row>
    <row r="93" spans="1:13" ht="17" thickTop="1" thickBot="1" x14ac:dyDescent="0.25">
      <c r="A93" s="55">
        <f>A92+1</f>
        <v>91</v>
      </c>
      <c r="B93" s="70"/>
      <c r="C93" s="65">
        <v>5</v>
      </c>
      <c r="D93" s="65">
        <v>25</v>
      </c>
      <c r="E93" s="65">
        <v>8</v>
      </c>
      <c r="F93" s="65">
        <f t="shared" si="12"/>
        <v>26.248809496813376</v>
      </c>
      <c r="G93" s="65"/>
      <c r="H93" s="65" t="str">
        <f t="shared" si="13"/>
        <v/>
      </c>
      <c r="I93" s="65" t="str">
        <f t="shared" si="14"/>
        <v/>
      </c>
      <c r="J93" s="65" t="str">
        <f t="shared" si="15"/>
        <v/>
      </c>
      <c r="K93" s="4">
        <v>10</v>
      </c>
      <c r="L93" s="65">
        <v>1</v>
      </c>
      <c r="M93" s="73"/>
    </row>
    <row r="94" spans="1:13" ht="17" thickTop="1" thickBot="1" x14ac:dyDescent="0.25">
      <c r="A94" s="55">
        <f t="shared" ref="A94:A132" si="25">A93+1</f>
        <v>92</v>
      </c>
      <c r="B94" s="70">
        <f t="shared" si="17"/>
        <v>0.11488730777712169</v>
      </c>
      <c r="C94" s="65">
        <v>4.9000000000000004</v>
      </c>
      <c r="D94" s="65">
        <v>18</v>
      </c>
      <c r="E94" s="65">
        <v>8</v>
      </c>
      <c r="F94" s="65">
        <f t="shared" si="12"/>
        <v>19.697715603592208</v>
      </c>
      <c r="G94" s="65">
        <v>752</v>
      </c>
      <c r="H94" s="65">
        <f t="shared" si="13"/>
        <v>0</v>
      </c>
      <c r="I94" s="65">
        <f t="shared" si="14"/>
        <v>0</v>
      </c>
      <c r="J94" s="65">
        <f t="shared" si="15"/>
        <v>-2.552</v>
      </c>
      <c r="K94" s="4">
        <v>14</v>
      </c>
      <c r="L94" s="65">
        <v>1</v>
      </c>
      <c r="M94" s="73">
        <f t="shared" ref="M94:M96" si="26">0.2418+(1.414*C94)+H94+(I94*(10-C94)^3)+(J94*(LN(F94+(1.7818*EXP(0.554*C94)))))+(0.00607*K94)+(0.3846*L94)</f>
        <v>-2.163803563439366</v>
      </c>
    </row>
    <row r="95" spans="1:13" ht="17" thickTop="1" thickBot="1" x14ac:dyDescent="0.25">
      <c r="A95" s="55">
        <f t="shared" si="25"/>
        <v>93</v>
      </c>
      <c r="B95" s="70">
        <f t="shared" si="17"/>
        <v>7.3817746506886592E-2</v>
      </c>
      <c r="C95" s="65">
        <v>4</v>
      </c>
      <c r="D95" s="65">
        <v>15</v>
      </c>
      <c r="E95" s="65">
        <v>8</v>
      </c>
      <c r="F95" s="65">
        <f t="shared" si="12"/>
        <v>17</v>
      </c>
      <c r="G95" s="65">
        <v>776</v>
      </c>
      <c r="H95" s="65">
        <f t="shared" si="13"/>
        <v>0</v>
      </c>
      <c r="I95" s="65">
        <f t="shared" si="14"/>
        <v>0</v>
      </c>
      <c r="J95" s="65">
        <f t="shared" si="15"/>
        <v>-2.552</v>
      </c>
      <c r="K95" s="4">
        <v>10</v>
      </c>
      <c r="L95" s="65">
        <v>1</v>
      </c>
      <c r="M95" s="73">
        <f t="shared" si="26"/>
        <v>-2.6061561087104139</v>
      </c>
    </row>
    <row r="96" spans="1:13" ht="17" thickTop="1" thickBot="1" x14ac:dyDescent="0.25">
      <c r="A96" s="55">
        <f t="shared" si="25"/>
        <v>94</v>
      </c>
      <c r="B96" s="70">
        <f t="shared" si="17"/>
        <v>7.8258558000227213E-2</v>
      </c>
      <c r="C96" s="65">
        <v>4.8</v>
      </c>
      <c r="D96" s="65">
        <v>23</v>
      </c>
      <c r="E96" s="65">
        <v>8</v>
      </c>
      <c r="F96" s="65">
        <f t="shared" si="12"/>
        <v>24.351591323771842</v>
      </c>
      <c r="G96" s="65">
        <v>881</v>
      </c>
      <c r="H96" s="65">
        <f t="shared" si="13"/>
        <v>0</v>
      </c>
      <c r="I96" s="65">
        <f t="shared" si="14"/>
        <v>0</v>
      </c>
      <c r="J96" s="65">
        <f t="shared" si="15"/>
        <v>-2.552</v>
      </c>
      <c r="K96" s="4">
        <v>2</v>
      </c>
      <c r="L96" s="65">
        <v>1</v>
      </c>
      <c r="M96" s="73">
        <f t="shared" si="26"/>
        <v>-2.5477370881270098</v>
      </c>
    </row>
    <row r="97" spans="1:13" ht="17" thickTop="1" thickBot="1" x14ac:dyDescent="0.25">
      <c r="A97" s="55">
        <f t="shared" si="25"/>
        <v>95</v>
      </c>
      <c r="B97" s="70">
        <f t="shared" si="17"/>
        <v>0.35424389727175332</v>
      </c>
      <c r="C97" s="65">
        <v>5.5</v>
      </c>
      <c r="D97" s="65">
        <v>9</v>
      </c>
      <c r="E97" s="65">
        <v>8</v>
      </c>
      <c r="F97" s="65">
        <f t="shared" si="12"/>
        <v>12.041594578792296</v>
      </c>
      <c r="G97" s="65">
        <v>428</v>
      </c>
      <c r="H97" s="65">
        <f t="shared" si="13"/>
        <v>0</v>
      </c>
      <c r="I97" s="65">
        <f t="shared" si="14"/>
        <v>0</v>
      </c>
      <c r="J97" s="65">
        <f t="shared" si="15"/>
        <v>-2.3290000000000002</v>
      </c>
      <c r="K97" s="4">
        <v>22</v>
      </c>
      <c r="L97" s="65">
        <v>1</v>
      </c>
      <c r="M97" s="73">
        <f>-0.6687+(1.438*C97)+H97+(I97*(10-C97)^3)+(J97*(LN(F97+(1.097*EXP(0.61*C97)))))+(0.00648*K97)+(0.3643*L97)</f>
        <v>-1.0377696277389794</v>
      </c>
    </row>
    <row r="98" spans="1:13" ht="17" thickTop="1" thickBot="1" x14ac:dyDescent="0.25">
      <c r="A98" s="55">
        <f t="shared" si="25"/>
        <v>96</v>
      </c>
      <c r="B98" s="70"/>
      <c r="C98" s="65">
        <v>4.3</v>
      </c>
      <c r="D98" s="65">
        <v>6</v>
      </c>
      <c r="E98" s="65">
        <v>8</v>
      </c>
      <c r="F98" s="65">
        <f t="shared" si="12"/>
        <v>10</v>
      </c>
      <c r="G98" s="65"/>
      <c r="H98" s="65" t="str">
        <f t="shared" si="13"/>
        <v/>
      </c>
      <c r="I98" s="65" t="str">
        <f t="shared" si="14"/>
        <v/>
      </c>
      <c r="J98" s="65" t="str">
        <f t="shared" si="15"/>
        <v/>
      </c>
      <c r="K98" s="4">
        <v>10</v>
      </c>
      <c r="L98" s="65">
        <v>1</v>
      </c>
      <c r="M98" s="73"/>
    </row>
    <row r="99" spans="1:13" ht="17" thickTop="1" thickBot="1" x14ac:dyDescent="0.25">
      <c r="A99" s="55">
        <f t="shared" si="25"/>
        <v>97</v>
      </c>
      <c r="B99" s="70">
        <f t="shared" si="17"/>
        <v>8.9079386043826689E-2</v>
      </c>
      <c r="C99" s="65">
        <v>4.3</v>
      </c>
      <c r="D99" s="65">
        <v>20</v>
      </c>
      <c r="E99" s="65">
        <v>8</v>
      </c>
      <c r="F99" s="65">
        <f t="shared" si="12"/>
        <v>21.540659228538015</v>
      </c>
      <c r="G99" s="65">
        <v>320</v>
      </c>
      <c r="H99" s="65">
        <f t="shared" si="13"/>
        <v>0</v>
      </c>
      <c r="I99" s="65">
        <f t="shared" si="14"/>
        <v>0</v>
      </c>
      <c r="J99" s="65">
        <f t="shared" si="15"/>
        <v>-2.3290000000000002</v>
      </c>
      <c r="K99" s="4">
        <v>14</v>
      </c>
      <c r="L99" s="65">
        <v>1</v>
      </c>
      <c r="M99" s="73">
        <f t="shared" ref="M99:M100" si="27">-0.6687+(1.438*C99)+H99+(I99*(10-C99)^3)+(J99*(LN(F99+(1.097*EXP(0.61*C99)))))+(0.00648*K99)+(0.3643*L99)</f>
        <v>-2.4182273288054654</v>
      </c>
    </row>
    <row r="100" spans="1:13" ht="17" thickTop="1" thickBot="1" x14ac:dyDescent="0.25">
      <c r="A100" s="55">
        <f t="shared" si="25"/>
        <v>98</v>
      </c>
      <c r="B100" s="70">
        <f t="shared" si="17"/>
        <v>0.13582073572282219</v>
      </c>
      <c r="C100" s="65">
        <v>5.4</v>
      </c>
      <c r="D100" s="65">
        <v>29</v>
      </c>
      <c r="E100" s="65">
        <v>8</v>
      </c>
      <c r="F100" s="65">
        <f t="shared" si="12"/>
        <v>30.083217912982647</v>
      </c>
      <c r="G100" s="65">
        <v>566</v>
      </c>
      <c r="H100" s="65">
        <f t="shared" si="13"/>
        <v>0</v>
      </c>
      <c r="I100" s="65">
        <f t="shared" si="14"/>
        <v>0</v>
      </c>
      <c r="J100" s="65">
        <f t="shared" si="15"/>
        <v>-2.3290000000000002</v>
      </c>
      <c r="K100" s="4">
        <v>10</v>
      </c>
      <c r="L100" s="65">
        <v>1</v>
      </c>
      <c r="M100" s="73">
        <f t="shared" si="27"/>
        <v>-1.996419382415108</v>
      </c>
    </row>
    <row r="101" spans="1:13" ht="17" thickTop="1" thickBot="1" x14ac:dyDescent="0.25">
      <c r="A101" s="55">
        <f t="shared" si="25"/>
        <v>99</v>
      </c>
      <c r="B101" s="70">
        <f t="shared" si="17"/>
        <v>4.8607801060014569E-2</v>
      </c>
      <c r="C101" s="65">
        <v>4.2</v>
      </c>
      <c r="D101" s="65">
        <v>25</v>
      </c>
      <c r="E101" s="65">
        <v>8</v>
      </c>
      <c r="F101" s="65">
        <f t="shared" si="12"/>
        <v>26.248809496813376</v>
      </c>
      <c r="G101" s="65">
        <v>883</v>
      </c>
      <c r="H101" s="65">
        <f t="shared" si="13"/>
        <v>0</v>
      </c>
      <c r="I101" s="65">
        <f t="shared" si="14"/>
        <v>0</v>
      </c>
      <c r="J101" s="65">
        <f t="shared" si="15"/>
        <v>-2.552</v>
      </c>
      <c r="K101" s="4">
        <v>16</v>
      </c>
      <c r="L101" s="65">
        <v>1</v>
      </c>
      <c r="M101" s="73">
        <f>0.2418+(1.414*C101)+H101+(I101*(10-C101)^3)+(J101*(LN(F101+(1.7818*EXP(0.554*C101)))))+(0.00607*K101)+(0.3846*L101)</f>
        <v>-3.0239712453187857</v>
      </c>
    </row>
    <row r="102" spans="1:13" ht="17" thickTop="1" thickBot="1" x14ac:dyDescent="0.25">
      <c r="A102" s="55">
        <f t="shared" si="25"/>
        <v>100</v>
      </c>
      <c r="B102" s="70">
        <f t="shared" si="17"/>
        <v>7.9635077324603495E-2</v>
      </c>
      <c r="C102" s="65">
        <v>4.0999999999999996</v>
      </c>
      <c r="D102" s="65">
        <v>19</v>
      </c>
      <c r="E102" s="65">
        <v>8</v>
      </c>
      <c r="F102" s="65">
        <f t="shared" si="12"/>
        <v>20.615528128088304</v>
      </c>
      <c r="G102" s="65">
        <v>621</v>
      </c>
      <c r="H102" s="65">
        <f t="shared" si="13"/>
        <v>0</v>
      </c>
      <c r="I102" s="65">
        <f t="shared" si="14"/>
        <v>0</v>
      </c>
      <c r="J102" s="65">
        <f t="shared" si="15"/>
        <v>-2.3290000000000002</v>
      </c>
      <c r="K102" s="4">
        <v>14</v>
      </c>
      <c r="L102" s="65">
        <v>1</v>
      </c>
      <c r="M102" s="73">
        <f t="shared" ref="M102:M103" si="28">-0.6687+(1.438*C102)+H102+(I102*(10-C102)^3)+(J102*(LN(F102+(1.097*EXP(0.61*C102)))))+(0.00648*K102)+(0.3643*L102)</f>
        <v>-2.5303006132911889</v>
      </c>
    </row>
    <row r="103" spans="1:13" ht="17" thickTop="1" thickBot="1" x14ac:dyDescent="0.25">
      <c r="A103" s="55">
        <f t="shared" si="25"/>
        <v>101</v>
      </c>
      <c r="B103" s="70">
        <f t="shared" si="17"/>
        <v>0.22538424958072692</v>
      </c>
      <c r="C103" s="65">
        <v>5</v>
      </c>
      <c r="D103" s="65">
        <v>11</v>
      </c>
      <c r="E103" s="65">
        <v>8</v>
      </c>
      <c r="F103" s="65">
        <f t="shared" si="12"/>
        <v>13.601470508735444</v>
      </c>
      <c r="G103" s="65">
        <v>700</v>
      </c>
      <c r="H103" s="65">
        <f t="shared" si="13"/>
        <v>0</v>
      </c>
      <c r="I103" s="65">
        <f t="shared" si="14"/>
        <v>0</v>
      </c>
      <c r="J103" s="65">
        <f t="shared" si="15"/>
        <v>-2.3290000000000002</v>
      </c>
      <c r="K103" s="4">
        <v>3</v>
      </c>
      <c r="L103" s="65">
        <v>1</v>
      </c>
      <c r="M103" s="73">
        <f t="shared" si="28"/>
        <v>-1.4899485574545435</v>
      </c>
    </row>
    <row r="104" spans="1:13" ht="17" thickTop="1" thickBot="1" x14ac:dyDescent="0.25">
      <c r="A104" s="55">
        <f t="shared" si="25"/>
        <v>102</v>
      </c>
      <c r="B104" s="70"/>
      <c r="C104" s="65">
        <v>4.9000000000000004</v>
      </c>
      <c r="D104" s="65">
        <v>33</v>
      </c>
      <c r="E104" s="65">
        <v>8</v>
      </c>
      <c r="F104" s="65">
        <f t="shared" si="12"/>
        <v>33.955853692699293</v>
      </c>
      <c r="G104" s="65"/>
      <c r="H104" s="65" t="str">
        <f t="shared" si="13"/>
        <v/>
      </c>
      <c r="I104" s="65" t="str">
        <f t="shared" si="14"/>
        <v/>
      </c>
      <c r="J104" s="65" t="str">
        <f t="shared" si="15"/>
        <v/>
      </c>
      <c r="K104" s="4">
        <v>9</v>
      </c>
      <c r="L104" s="65">
        <v>1</v>
      </c>
      <c r="M104" s="73"/>
    </row>
    <row r="105" spans="1:13" ht="17" thickTop="1" thickBot="1" x14ac:dyDescent="0.25">
      <c r="A105" s="55">
        <f t="shared" si="25"/>
        <v>103</v>
      </c>
      <c r="B105" s="70">
        <f t="shared" si="17"/>
        <v>0.12918145030764566</v>
      </c>
      <c r="C105" s="65">
        <v>4.5</v>
      </c>
      <c r="D105" s="65">
        <v>16</v>
      </c>
      <c r="E105" s="65">
        <v>8</v>
      </c>
      <c r="F105" s="65">
        <f t="shared" si="12"/>
        <v>17.888543819998318</v>
      </c>
      <c r="G105" s="65">
        <v>398</v>
      </c>
      <c r="H105" s="65">
        <f t="shared" si="13"/>
        <v>0</v>
      </c>
      <c r="I105" s="65">
        <f t="shared" si="14"/>
        <v>0</v>
      </c>
      <c r="J105" s="65">
        <f t="shared" si="15"/>
        <v>-2.3290000000000002</v>
      </c>
      <c r="K105" s="4">
        <v>10</v>
      </c>
      <c r="L105" s="65">
        <v>1</v>
      </c>
      <c r="M105" s="73">
        <f t="shared" ref="M105:M106" si="29">-0.6687+(1.438*C105)+H105+(I105*(10-C105)^3)+(J105*(LN(F105+(1.097*EXP(0.61*C105)))))+(0.00648*K105)+(0.3643*L105)</f>
        <v>-2.0465372714115277</v>
      </c>
    </row>
    <row r="106" spans="1:13" ht="17" thickTop="1" thickBot="1" x14ac:dyDescent="0.25">
      <c r="A106" s="55">
        <f t="shared" si="25"/>
        <v>104</v>
      </c>
      <c r="B106" s="70">
        <f t="shared" si="17"/>
        <v>0.18363064359561523</v>
      </c>
      <c r="C106" s="65">
        <v>4.4000000000000004</v>
      </c>
      <c r="D106" s="65">
        <v>9</v>
      </c>
      <c r="E106" s="65">
        <v>8</v>
      </c>
      <c r="F106" s="65">
        <f t="shared" si="12"/>
        <v>12.041594578792296</v>
      </c>
      <c r="G106" s="65">
        <v>398</v>
      </c>
      <c r="H106" s="65">
        <f t="shared" si="13"/>
        <v>0</v>
      </c>
      <c r="I106" s="65">
        <f t="shared" si="14"/>
        <v>0</v>
      </c>
      <c r="J106" s="65">
        <f t="shared" si="15"/>
        <v>-2.3290000000000002</v>
      </c>
      <c r="K106" s="4">
        <v>8</v>
      </c>
      <c r="L106" s="65">
        <v>1</v>
      </c>
      <c r="M106" s="73">
        <f t="shared" si="29"/>
        <v>-1.6948289106071379</v>
      </c>
    </row>
    <row r="107" spans="1:13" ht="17" thickTop="1" thickBot="1" x14ac:dyDescent="0.25">
      <c r="A107" s="55">
        <f t="shared" si="25"/>
        <v>105</v>
      </c>
      <c r="B107" s="70"/>
      <c r="C107" s="65">
        <v>4.7</v>
      </c>
      <c r="D107" s="65">
        <v>5</v>
      </c>
      <c r="E107" s="65">
        <v>8</v>
      </c>
      <c r="F107" s="65">
        <f t="shared" si="12"/>
        <v>9.4339811320566032</v>
      </c>
      <c r="G107" s="65"/>
      <c r="H107" s="65" t="str">
        <f t="shared" si="13"/>
        <v/>
      </c>
      <c r="I107" s="65" t="str">
        <f t="shared" si="14"/>
        <v/>
      </c>
      <c r="J107" s="65" t="str">
        <f t="shared" si="15"/>
        <v/>
      </c>
      <c r="K107" s="4">
        <v>16</v>
      </c>
      <c r="L107" s="65">
        <v>1</v>
      </c>
      <c r="M107" s="73"/>
    </row>
    <row r="108" spans="1:13" ht="17" thickTop="1" thickBot="1" x14ac:dyDescent="0.25">
      <c r="A108" s="55">
        <f t="shared" si="25"/>
        <v>106</v>
      </c>
      <c r="B108" s="70">
        <f t="shared" si="17"/>
        <v>0.17146856394107213</v>
      </c>
      <c r="C108" s="65">
        <v>4.5999999999999996</v>
      </c>
      <c r="D108" s="65">
        <v>7</v>
      </c>
      <c r="E108" s="65">
        <v>8</v>
      </c>
      <c r="F108" s="65">
        <f t="shared" si="12"/>
        <v>10.63014581273465</v>
      </c>
      <c r="G108" s="65">
        <v>971</v>
      </c>
      <c r="H108" s="65">
        <f t="shared" si="13"/>
        <v>0</v>
      </c>
      <c r="I108" s="65">
        <f t="shared" si="14"/>
        <v>0</v>
      </c>
      <c r="J108" s="65">
        <f t="shared" si="15"/>
        <v>-2.552</v>
      </c>
      <c r="K108" s="4">
        <v>10</v>
      </c>
      <c r="L108" s="65">
        <v>1</v>
      </c>
      <c r="M108" s="73">
        <f t="shared" ref="M108:M109" si="30">0.2418+(1.414*C108)+H108+(I108*(10-C108)^3)+(J108*(LN(F108+(1.7818*EXP(0.554*C108)))))+(0.00607*K108)+(0.3846*L108)</f>
        <v>-1.763355329812905</v>
      </c>
    </row>
    <row r="109" spans="1:13" ht="17" thickTop="1" thickBot="1" x14ac:dyDescent="0.25">
      <c r="A109" s="55">
        <f t="shared" si="25"/>
        <v>107</v>
      </c>
      <c r="B109" s="70">
        <f t="shared" si="17"/>
        <v>0.19629228067566143</v>
      </c>
      <c r="C109" s="65">
        <v>4.8</v>
      </c>
      <c r="D109" s="65">
        <v>7</v>
      </c>
      <c r="E109" s="65">
        <v>8</v>
      </c>
      <c r="F109" s="65">
        <f t="shared" si="12"/>
        <v>10.63014581273465</v>
      </c>
      <c r="G109" s="65">
        <v>821</v>
      </c>
      <c r="H109" s="65">
        <f t="shared" si="13"/>
        <v>0</v>
      </c>
      <c r="I109" s="65">
        <f t="shared" si="14"/>
        <v>0</v>
      </c>
      <c r="J109" s="65">
        <f t="shared" si="15"/>
        <v>-2.552</v>
      </c>
      <c r="K109" s="4">
        <v>18</v>
      </c>
      <c r="L109" s="65">
        <v>1</v>
      </c>
      <c r="M109" s="73">
        <f t="shared" si="30"/>
        <v>-1.6281505025908085</v>
      </c>
    </row>
    <row r="110" spans="1:13" ht="17" thickTop="1" thickBot="1" x14ac:dyDescent="0.25">
      <c r="A110" s="55">
        <f t="shared" si="25"/>
        <v>108</v>
      </c>
      <c r="B110" s="70">
        <f t="shared" si="17"/>
        <v>0.14142832069015152</v>
      </c>
      <c r="C110" s="65">
        <v>4.9000000000000004</v>
      </c>
      <c r="D110" s="65">
        <v>21</v>
      </c>
      <c r="E110" s="65">
        <v>8</v>
      </c>
      <c r="F110" s="65">
        <f t="shared" si="12"/>
        <v>22.472205054244231</v>
      </c>
      <c r="G110" s="65">
        <v>617</v>
      </c>
      <c r="H110" s="65">
        <f t="shared" si="13"/>
        <v>0</v>
      </c>
      <c r="I110" s="65">
        <f t="shared" si="14"/>
        <v>0</v>
      </c>
      <c r="J110" s="65">
        <f t="shared" si="15"/>
        <v>-2.3290000000000002</v>
      </c>
      <c r="K110" s="4">
        <v>20</v>
      </c>
      <c r="L110" s="65">
        <v>1</v>
      </c>
      <c r="M110" s="73">
        <f>-0.6687+(1.438*C110)+H110+(I110*(10-C110)^3)+(J110*(LN(F110+(1.097*EXP(0.61*C110)))))+(0.00648*K110)+(0.3643*L110)</f>
        <v>-1.9559622578083049</v>
      </c>
    </row>
    <row r="111" spans="1:13" ht="17" thickTop="1" thickBot="1" x14ac:dyDescent="0.25">
      <c r="A111" s="55">
        <f t="shared" si="25"/>
        <v>109</v>
      </c>
      <c r="B111" s="70"/>
      <c r="C111" s="65">
        <v>4.3</v>
      </c>
      <c r="D111" s="65">
        <v>11</v>
      </c>
      <c r="E111" s="65">
        <v>8</v>
      </c>
      <c r="F111" s="65">
        <f t="shared" si="12"/>
        <v>13.601470508735444</v>
      </c>
      <c r="G111" s="65"/>
      <c r="H111" s="65" t="str">
        <f t="shared" si="13"/>
        <v/>
      </c>
      <c r="I111" s="65" t="str">
        <f t="shared" si="14"/>
        <v/>
      </c>
      <c r="J111" s="65" t="str">
        <f t="shared" si="15"/>
        <v/>
      </c>
      <c r="K111" s="4">
        <v>20</v>
      </c>
      <c r="L111" s="65">
        <v>1</v>
      </c>
      <c r="M111" s="73"/>
    </row>
    <row r="112" spans="1:13" ht="17" thickTop="1" thickBot="1" x14ac:dyDescent="0.25">
      <c r="A112" s="55">
        <f t="shared" si="25"/>
        <v>110</v>
      </c>
      <c r="B112" s="70"/>
      <c r="C112" s="65">
        <v>4.2</v>
      </c>
      <c r="D112" s="65">
        <v>14</v>
      </c>
      <c r="E112" s="65">
        <v>8</v>
      </c>
      <c r="F112" s="65">
        <f t="shared" si="12"/>
        <v>16.124515496597098</v>
      </c>
      <c r="G112" s="65"/>
      <c r="H112" s="65" t="str">
        <f t="shared" si="13"/>
        <v/>
      </c>
      <c r="I112" s="65" t="str">
        <f t="shared" si="14"/>
        <v/>
      </c>
      <c r="J112" s="65" t="str">
        <f t="shared" si="15"/>
        <v/>
      </c>
      <c r="K112" s="4">
        <v>16</v>
      </c>
      <c r="L112" s="65">
        <v>1</v>
      </c>
      <c r="M112" s="73"/>
    </row>
    <row r="113" spans="1:13" ht="17" thickTop="1" thickBot="1" x14ac:dyDescent="0.25">
      <c r="A113" s="55">
        <f t="shared" si="25"/>
        <v>111</v>
      </c>
      <c r="B113" s="70">
        <f t="shared" si="17"/>
        <v>7.4847556728367584E-2</v>
      </c>
      <c r="C113" s="65">
        <v>6.1</v>
      </c>
      <c r="D113" s="65">
        <v>53</v>
      </c>
      <c r="E113" s="65">
        <v>8</v>
      </c>
      <c r="F113" s="65">
        <f t="shared" si="12"/>
        <v>53.600373133029585</v>
      </c>
      <c r="G113" s="65">
        <v>795</v>
      </c>
      <c r="H113" s="65">
        <f t="shared" si="13"/>
        <v>0</v>
      </c>
      <c r="I113" s="65">
        <f t="shared" si="14"/>
        <v>0</v>
      </c>
      <c r="J113" s="65">
        <f t="shared" si="15"/>
        <v>-2.552</v>
      </c>
      <c r="K113" s="4">
        <v>9</v>
      </c>
      <c r="L113" s="65">
        <v>1</v>
      </c>
      <c r="M113" s="73">
        <f t="shared" ref="M113:M114" si="31">0.2418+(1.414*C113)+H113+(I113*(10-C113)^3)+(J113*(LN(F113+(1.7818*EXP(0.554*C113)))))+(0.00607*K113)+(0.3846*L113)</f>
        <v>-2.5923018108888471</v>
      </c>
    </row>
    <row r="114" spans="1:13" ht="17" thickTop="1" thickBot="1" x14ac:dyDescent="0.25">
      <c r="A114" s="55">
        <f t="shared" si="25"/>
        <v>112</v>
      </c>
      <c r="B114" s="70">
        <f t="shared" si="17"/>
        <v>2.6091862957217427E-2</v>
      </c>
      <c r="C114" s="65">
        <v>4.8</v>
      </c>
      <c r="D114" s="65">
        <v>52</v>
      </c>
      <c r="E114" s="65">
        <v>8</v>
      </c>
      <c r="F114" s="65">
        <f t="shared" si="12"/>
        <v>52.611785751863621</v>
      </c>
      <c r="G114" s="65">
        <v>1472</v>
      </c>
      <c r="H114" s="65">
        <f t="shared" si="13"/>
        <v>0</v>
      </c>
      <c r="I114" s="65">
        <f t="shared" si="14"/>
        <v>0</v>
      </c>
      <c r="J114" s="65">
        <f t="shared" si="15"/>
        <v>-2.552</v>
      </c>
      <c r="K114" s="4">
        <v>10</v>
      </c>
      <c r="L114" s="65">
        <v>1</v>
      </c>
      <c r="M114" s="73">
        <f t="shared" si="31"/>
        <v>-3.6461317773533031</v>
      </c>
    </row>
    <row r="115" spans="1:13" ht="17" thickTop="1" thickBot="1" x14ac:dyDescent="0.25">
      <c r="A115" s="55">
        <f t="shared" si="25"/>
        <v>113</v>
      </c>
      <c r="B115" s="70"/>
      <c r="C115" s="65">
        <v>5.8</v>
      </c>
      <c r="D115" s="65">
        <v>23</v>
      </c>
      <c r="E115" s="65">
        <v>8</v>
      </c>
      <c r="F115" s="65">
        <f t="shared" si="12"/>
        <v>24.351591323771842</v>
      </c>
      <c r="G115" s="65"/>
      <c r="H115" s="65" t="str">
        <f t="shared" si="13"/>
        <v/>
      </c>
      <c r="I115" s="65" t="str">
        <f t="shared" si="14"/>
        <v/>
      </c>
      <c r="J115" s="65" t="str">
        <f t="shared" si="15"/>
        <v/>
      </c>
      <c r="K115" s="4">
        <v>7</v>
      </c>
      <c r="L115" s="65">
        <v>1</v>
      </c>
      <c r="M115" s="73"/>
    </row>
    <row r="116" spans="1:13" ht="17" thickTop="1" thickBot="1" x14ac:dyDescent="0.25">
      <c r="A116" s="55">
        <f t="shared" si="25"/>
        <v>114</v>
      </c>
      <c r="B116" s="70"/>
      <c r="C116" s="65">
        <v>5.3</v>
      </c>
      <c r="D116" s="65">
        <v>60</v>
      </c>
      <c r="E116" s="65">
        <v>8</v>
      </c>
      <c r="F116" s="65">
        <f t="shared" si="12"/>
        <v>60.530983801686226</v>
      </c>
      <c r="G116" s="65"/>
      <c r="H116" s="65" t="str">
        <f t="shared" si="13"/>
        <v/>
      </c>
      <c r="I116" s="65" t="str">
        <f t="shared" si="14"/>
        <v/>
      </c>
      <c r="J116" s="65" t="str">
        <f t="shared" si="15"/>
        <v/>
      </c>
      <c r="K116" s="4">
        <v>8</v>
      </c>
      <c r="L116" s="65">
        <v>1</v>
      </c>
      <c r="M116" s="73"/>
    </row>
    <row r="117" spans="1:13" ht="17" thickTop="1" thickBot="1" x14ac:dyDescent="0.25">
      <c r="A117" s="55">
        <f t="shared" si="25"/>
        <v>115</v>
      </c>
      <c r="B117" s="70">
        <f t="shared" si="17"/>
        <v>0.1479626502425381</v>
      </c>
      <c r="C117" s="65">
        <v>4.7</v>
      </c>
      <c r="D117" s="65">
        <v>10</v>
      </c>
      <c r="E117" s="65">
        <v>8</v>
      </c>
      <c r="F117" s="65">
        <f t="shared" si="12"/>
        <v>12.806248474865697</v>
      </c>
      <c r="G117" s="65">
        <v>894</v>
      </c>
      <c r="H117" s="65">
        <f t="shared" si="13"/>
        <v>0</v>
      </c>
      <c r="I117" s="65">
        <f t="shared" si="14"/>
        <v>0</v>
      </c>
      <c r="J117" s="65">
        <f t="shared" si="15"/>
        <v>-2.552</v>
      </c>
      <c r="K117" s="4">
        <v>4</v>
      </c>
      <c r="L117" s="65">
        <v>1</v>
      </c>
      <c r="M117" s="73">
        <f>0.2418+(1.414*C117)+H117+(I117*(10-C117)^3)+(J117*(LN(F117+(1.7818*EXP(0.554*C117)))))+(0.00607*K117)+(0.3846*L117)</f>
        <v>-1.9107954002930734</v>
      </c>
    </row>
    <row r="118" spans="1:13" ht="17" thickTop="1" thickBot="1" x14ac:dyDescent="0.25">
      <c r="A118" s="55">
        <f t="shared" si="25"/>
        <v>116</v>
      </c>
      <c r="B118" s="70"/>
      <c r="C118" s="65">
        <v>4.5</v>
      </c>
      <c r="D118" s="65">
        <v>20</v>
      </c>
      <c r="E118" s="65">
        <v>8</v>
      </c>
      <c r="F118" s="65">
        <f t="shared" si="12"/>
        <v>21.540659228538015</v>
      </c>
      <c r="G118" s="65"/>
      <c r="H118" s="65" t="str">
        <f t="shared" si="13"/>
        <v/>
      </c>
      <c r="I118" s="65" t="str">
        <f t="shared" si="14"/>
        <v/>
      </c>
      <c r="J118" s="65" t="str">
        <f t="shared" si="15"/>
        <v/>
      </c>
      <c r="K118" s="4">
        <v>7</v>
      </c>
      <c r="L118" s="65">
        <v>1</v>
      </c>
      <c r="M118" s="73"/>
    </row>
    <row r="119" spans="1:13" ht="17" thickTop="1" thickBot="1" x14ac:dyDescent="0.25">
      <c r="A119" s="55">
        <f t="shared" si="25"/>
        <v>117</v>
      </c>
      <c r="B119" s="70">
        <f t="shared" si="17"/>
        <v>5.7110566768915343E-2</v>
      </c>
      <c r="C119" s="65">
        <v>5.0999999999999996</v>
      </c>
      <c r="D119" s="65">
        <v>47</v>
      </c>
      <c r="E119" s="65">
        <v>8</v>
      </c>
      <c r="F119" s="65">
        <f t="shared" si="12"/>
        <v>47.675989764240867</v>
      </c>
      <c r="G119" s="65">
        <v>681</v>
      </c>
      <c r="H119" s="65">
        <f t="shared" si="13"/>
        <v>0</v>
      </c>
      <c r="I119" s="65">
        <f t="shared" si="14"/>
        <v>0</v>
      </c>
      <c r="J119" s="65">
        <f t="shared" si="15"/>
        <v>-2.3290000000000002</v>
      </c>
      <c r="K119" s="4">
        <v>12</v>
      </c>
      <c r="L119" s="65">
        <v>1</v>
      </c>
      <c r="M119" s="73">
        <f>-0.6687+(1.438*C119)+H119+(I119*(10-C119)^3)+(J119*(LN(F119+(1.097*EXP(0.61*C119)))))+(0.00648*K119)+(0.3643*L119)</f>
        <v>-2.8627661221921978</v>
      </c>
    </row>
    <row r="120" spans="1:13" ht="17" thickTop="1" thickBot="1" x14ac:dyDescent="0.25">
      <c r="A120" s="55">
        <f t="shared" si="25"/>
        <v>118</v>
      </c>
      <c r="B120" s="70">
        <f t="shared" si="17"/>
        <v>8.007282667556348E-2</v>
      </c>
      <c r="C120" s="65">
        <v>5</v>
      </c>
      <c r="D120" s="65">
        <v>28</v>
      </c>
      <c r="E120" s="65">
        <v>8</v>
      </c>
      <c r="F120" s="65">
        <f t="shared" si="12"/>
        <v>29.120439557122072</v>
      </c>
      <c r="G120" s="65">
        <v>1172</v>
      </c>
      <c r="H120" s="65">
        <f t="shared" si="13"/>
        <v>0</v>
      </c>
      <c r="I120" s="65">
        <f t="shared" si="14"/>
        <v>0</v>
      </c>
      <c r="J120" s="65">
        <f t="shared" si="15"/>
        <v>-2.552</v>
      </c>
      <c r="K120" s="4">
        <v>20</v>
      </c>
      <c r="L120" s="65">
        <v>1</v>
      </c>
      <c r="M120" s="73">
        <f t="shared" ref="M120:M122" si="32">0.2418+(1.414*C120)+H120+(I120*(10-C120)^3)+(J120*(LN(F120+(1.7818*EXP(0.554*C120)))))+(0.00607*K120)+(0.3846*L120)</f>
        <v>-2.5248187249659071</v>
      </c>
    </row>
    <row r="121" spans="1:13" ht="17" thickTop="1" thickBot="1" x14ac:dyDescent="0.25">
      <c r="A121" s="55">
        <f t="shared" si="25"/>
        <v>119</v>
      </c>
      <c r="B121" s="70">
        <f t="shared" si="17"/>
        <v>9.0501248064331852E-2</v>
      </c>
      <c r="C121" s="65">
        <v>4.0999999999999996</v>
      </c>
      <c r="D121" s="65">
        <v>13</v>
      </c>
      <c r="E121" s="65">
        <v>8</v>
      </c>
      <c r="F121" s="65">
        <f t="shared" si="12"/>
        <v>15.264337522473747</v>
      </c>
      <c r="G121" s="65">
        <v>1478</v>
      </c>
      <c r="H121" s="65">
        <f t="shared" si="13"/>
        <v>0</v>
      </c>
      <c r="I121" s="65">
        <f t="shared" si="14"/>
        <v>0</v>
      </c>
      <c r="J121" s="65">
        <f t="shared" si="15"/>
        <v>-2.552</v>
      </c>
      <c r="K121" s="4">
        <v>10</v>
      </c>
      <c r="L121" s="65">
        <v>1</v>
      </c>
      <c r="M121" s="73">
        <f t="shared" si="32"/>
        <v>-2.4023916376052505</v>
      </c>
    </row>
    <row r="122" spans="1:13" ht="17" thickTop="1" thickBot="1" x14ac:dyDescent="0.25">
      <c r="A122" s="55">
        <f t="shared" si="25"/>
        <v>120</v>
      </c>
      <c r="B122" s="70">
        <f t="shared" si="17"/>
        <v>2.2991289161431734E-2</v>
      </c>
      <c r="C122" s="65">
        <v>4.7</v>
      </c>
      <c r="D122" s="65">
        <v>52</v>
      </c>
      <c r="E122" s="65">
        <v>8</v>
      </c>
      <c r="F122" s="65">
        <f t="shared" si="12"/>
        <v>52.611785751863621</v>
      </c>
      <c r="G122" s="65">
        <v>1363</v>
      </c>
      <c r="H122" s="65">
        <f t="shared" si="13"/>
        <v>0</v>
      </c>
      <c r="I122" s="65">
        <f t="shared" si="14"/>
        <v>0</v>
      </c>
      <c r="J122" s="65">
        <f t="shared" si="15"/>
        <v>-2.552</v>
      </c>
      <c r="K122" s="4">
        <v>5</v>
      </c>
      <c r="L122" s="65">
        <v>1</v>
      </c>
      <c r="M122" s="73">
        <f t="shared" si="32"/>
        <v>-3.7726398669017707</v>
      </c>
    </row>
    <row r="123" spans="1:13" ht="17" thickTop="1" thickBot="1" x14ac:dyDescent="0.25">
      <c r="A123" s="55">
        <f t="shared" si="25"/>
        <v>121</v>
      </c>
      <c r="B123" s="70">
        <f t="shared" si="17"/>
        <v>0.10463820366194146</v>
      </c>
      <c r="C123" s="65">
        <v>4.9000000000000004</v>
      </c>
      <c r="D123" s="65">
        <v>26</v>
      </c>
      <c r="E123" s="65">
        <v>8</v>
      </c>
      <c r="F123" s="65">
        <f t="shared" si="12"/>
        <v>27.202941017470888</v>
      </c>
      <c r="G123" s="65">
        <v>617</v>
      </c>
      <c r="H123" s="65">
        <f t="shared" si="13"/>
        <v>0</v>
      </c>
      <c r="I123" s="65">
        <f t="shared" si="14"/>
        <v>0</v>
      </c>
      <c r="J123" s="65">
        <f t="shared" si="15"/>
        <v>-2.3290000000000002</v>
      </c>
      <c r="K123" s="4">
        <v>10</v>
      </c>
      <c r="L123" s="65">
        <v>1</v>
      </c>
      <c r="M123" s="73">
        <f>-0.6687+(1.438*C123)+H123+(I123*(10-C123)^3)+(J123*(LN(F123+(1.097*EXP(0.61*C123)))))+(0.00648*K123)+(0.3643*L123)</f>
        <v>-2.2572465582598449</v>
      </c>
    </row>
    <row r="124" spans="1:13" ht="17" thickTop="1" thickBot="1" x14ac:dyDescent="0.25">
      <c r="A124" s="55">
        <f t="shared" si="25"/>
        <v>122</v>
      </c>
      <c r="B124" s="70"/>
      <c r="C124" s="65">
        <v>4.4000000000000004</v>
      </c>
      <c r="D124" s="65">
        <v>25</v>
      </c>
      <c r="E124" s="65">
        <v>8</v>
      </c>
      <c r="F124" s="65">
        <f t="shared" si="12"/>
        <v>26.248809496813376</v>
      </c>
      <c r="G124" s="65"/>
      <c r="H124" s="65" t="str">
        <f t="shared" si="13"/>
        <v/>
      </c>
      <c r="I124" s="65" t="str">
        <f t="shared" si="14"/>
        <v/>
      </c>
      <c r="J124" s="65" t="str">
        <f t="shared" si="15"/>
        <v/>
      </c>
      <c r="K124" s="4">
        <v>12</v>
      </c>
      <c r="L124" s="65">
        <v>1</v>
      </c>
      <c r="M124" s="73"/>
    </row>
    <row r="125" spans="1:13" ht="17" thickTop="1" thickBot="1" x14ac:dyDescent="0.25">
      <c r="A125" s="55">
        <f t="shared" si="25"/>
        <v>123</v>
      </c>
      <c r="B125" s="70">
        <f t="shared" si="17"/>
        <v>0.27014966507523713</v>
      </c>
      <c r="C125" s="65">
        <v>4.5999999999999996</v>
      </c>
      <c r="D125" s="65">
        <v>4</v>
      </c>
      <c r="E125" s="65">
        <v>8</v>
      </c>
      <c r="F125" s="65">
        <f t="shared" si="12"/>
        <v>8.9442719099991592</v>
      </c>
      <c r="G125" s="65">
        <v>484</v>
      </c>
      <c r="H125" s="65">
        <f t="shared" si="13"/>
        <v>0</v>
      </c>
      <c r="I125" s="65">
        <f t="shared" si="14"/>
        <v>0</v>
      </c>
      <c r="J125" s="65">
        <f t="shared" si="15"/>
        <v>-2.3290000000000002</v>
      </c>
      <c r="K125" s="4">
        <v>10</v>
      </c>
      <c r="L125" s="65">
        <v>1</v>
      </c>
      <c r="M125" s="73">
        <f t="shared" ref="M125:M126" si="33">-0.6687+(1.438*C125)+H125+(I125*(10-C125)^3)+(J125*(LN(F125+(1.097*EXP(0.61*C125)))))+(0.00648*K125)+(0.3643*L125)</f>
        <v>-1.3087791584661526</v>
      </c>
    </row>
    <row r="126" spans="1:13" ht="17" thickTop="1" thickBot="1" x14ac:dyDescent="0.25">
      <c r="A126" s="55">
        <f t="shared" si="25"/>
        <v>124</v>
      </c>
      <c r="B126" s="70">
        <f t="shared" si="17"/>
        <v>0.10256007964443953</v>
      </c>
      <c r="C126" s="65">
        <v>5.4</v>
      </c>
      <c r="D126" s="65">
        <v>40</v>
      </c>
      <c r="E126" s="65">
        <v>8</v>
      </c>
      <c r="F126" s="65">
        <f t="shared" si="12"/>
        <v>40.792156108742276</v>
      </c>
      <c r="G126" s="65">
        <v>641</v>
      </c>
      <c r="H126" s="65">
        <f t="shared" si="13"/>
        <v>0</v>
      </c>
      <c r="I126" s="65">
        <f t="shared" si="14"/>
        <v>0</v>
      </c>
      <c r="J126" s="65">
        <f t="shared" si="15"/>
        <v>-2.3290000000000002</v>
      </c>
      <c r="K126" s="4">
        <v>26</v>
      </c>
      <c r="L126" s="65">
        <v>1</v>
      </c>
      <c r="M126" s="73">
        <f t="shared" si="33"/>
        <v>-2.2773065092457307</v>
      </c>
    </row>
    <row r="127" spans="1:13" ht="17" thickTop="1" thickBot="1" x14ac:dyDescent="0.25">
      <c r="A127" s="55">
        <f t="shared" si="25"/>
        <v>125</v>
      </c>
      <c r="B127" s="70">
        <f t="shared" si="17"/>
        <v>3.274082063738612E-2</v>
      </c>
      <c r="C127" s="65">
        <v>7.3</v>
      </c>
      <c r="D127" s="65">
        <v>189</v>
      </c>
      <c r="E127" s="65">
        <v>8</v>
      </c>
      <c r="F127" s="65">
        <f t="shared" si="12"/>
        <v>189.16923639957952</v>
      </c>
      <c r="G127" s="65">
        <v>863</v>
      </c>
      <c r="H127" s="65">
        <f t="shared" si="13"/>
        <v>0</v>
      </c>
      <c r="I127" s="65">
        <f t="shared" si="14"/>
        <v>0</v>
      </c>
      <c r="J127" s="65">
        <f t="shared" si="15"/>
        <v>-2.552</v>
      </c>
      <c r="K127" s="4">
        <v>18</v>
      </c>
      <c r="L127" s="65">
        <v>1</v>
      </c>
      <c r="M127" s="73">
        <f>0.2418+(1.414*C127)+H127+(I127*(10-C127)^3)+(J127*(LN(F127+(1.7818*EXP(0.554*C127)))))+(0.00607*K127)+(0.3846*L127)</f>
        <v>-3.4191326420696448</v>
      </c>
    </row>
    <row r="128" spans="1:13" ht="17" thickTop="1" thickBot="1" x14ac:dyDescent="0.25">
      <c r="A128" s="55">
        <f t="shared" si="25"/>
        <v>126</v>
      </c>
      <c r="B128" s="70"/>
      <c r="C128" s="65">
        <v>4.8</v>
      </c>
      <c r="D128" s="65">
        <v>22</v>
      </c>
      <c r="E128" s="65">
        <v>8</v>
      </c>
      <c r="F128" s="65">
        <f t="shared" si="12"/>
        <v>23.409399821439251</v>
      </c>
      <c r="G128" s="65"/>
      <c r="H128" s="65" t="str">
        <f t="shared" si="13"/>
        <v/>
      </c>
      <c r="I128" s="65" t="str">
        <f t="shared" si="14"/>
        <v/>
      </c>
      <c r="J128" s="65" t="str">
        <f t="shared" si="15"/>
        <v/>
      </c>
      <c r="K128" s="4">
        <v>10</v>
      </c>
      <c r="L128" s="65">
        <v>1</v>
      </c>
      <c r="M128" s="73"/>
    </row>
    <row r="129" spans="1:13" ht="17" thickTop="1" thickBot="1" x14ac:dyDescent="0.25">
      <c r="A129" s="55">
        <f t="shared" si="25"/>
        <v>127</v>
      </c>
      <c r="B129" s="70"/>
      <c r="C129" s="65">
        <v>4.4000000000000004</v>
      </c>
      <c r="D129" s="65">
        <v>19</v>
      </c>
      <c r="E129" s="65">
        <v>8</v>
      </c>
      <c r="F129" s="65">
        <f t="shared" si="12"/>
        <v>20.615528128088304</v>
      </c>
      <c r="G129" s="65"/>
      <c r="H129" s="65" t="str">
        <f t="shared" si="13"/>
        <v/>
      </c>
      <c r="I129" s="65" t="str">
        <f t="shared" si="14"/>
        <v/>
      </c>
      <c r="J129" s="65" t="str">
        <f t="shared" si="15"/>
        <v/>
      </c>
      <c r="K129" s="4">
        <v>12</v>
      </c>
      <c r="L129" s="65">
        <v>1</v>
      </c>
      <c r="M129" s="73"/>
    </row>
    <row r="130" spans="1:13" ht="17" thickTop="1" thickBot="1" x14ac:dyDescent="0.25">
      <c r="A130" s="55">
        <f t="shared" si="25"/>
        <v>128</v>
      </c>
      <c r="B130" s="70">
        <f t="shared" si="17"/>
        <v>5.731869757387522E-2</v>
      </c>
      <c r="C130" s="65">
        <v>5.7</v>
      </c>
      <c r="D130" s="65">
        <v>68</v>
      </c>
      <c r="E130" s="65">
        <v>8</v>
      </c>
      <c r="F130" s="65">
        <f t="shared" si="12"/>
        <v>68.46897107449476</v>
      </c>
      <c r="G130" s="65">
        <v>692</v>
      </c>
      <c r="H130" s="65">
        <f t="shared" si="13"/>
        <v>0</v>
      </c>
      <c r="I130" s="65">
        <f t="shared" si="14"/>
        <v>0</v>
      </c>
      <c r="J130" s="65">
        <f t="shared" si="15"/>
        <v>-2.3290000000000002</v>
      </c>
      <c r="K130" s="4">
        <v>10</v>
      </c>
      <c r="L130" s="65">
        <v>1</v>
      </c>
      <c r="M130" s="73">
        <f t="shared" ref="M130:M132" si="34">-0.6687+(1.438*C130)+H130+(I130*(10-C130)^3)+(J130*(LN(F130+(1.097*EXP(0.61*C130)))))+(0.00648*K130)+(0.3643*L130)</f>
        <v>-2.8591283982992399</v>
      </c>
    </row>
    <row r="131" spans="1:13" ht="17" thickTop="1" thickBot="1" x14ac:dyDescent="0.25">
      <c r="A131" s="55">
        <f t="shared" si="25"/>
        <v>129</v>
      </c>
      <c r="B131" s="70">
        <f t="shared" si="17"/>
        <v>0.25383461117608569</v>
      </c>
      <c r="C131" s="65">
        <v>5.7</v>
      </c>
      <c r="D131" s="65">
        <v>19</v>
      </c>
      <c r="E131" s="65">
        <v>8</v>
      </c>
      <c r="F131" s="65">
        <f t="shared" si="12"/>
        <v>20.615528128088304</v>
      </c>
      <c r="G131" s="65">
        <v>398</v>
      </c>
      <c r="H131" s="65">
        <f t="shared" si="13"/>
        <v>0</v>
      </c>
      <c r="I131" s="65">
        <f t="shared" si="14"/>
        <v>0</v>
      </c>
      <c r="J131" s="65">
        <f t="shared" si="15"/>
        <v>-2.3290000000000002</v>
      </c>
      <c r="K131" s="4">
        <v>18</v>
      </c>
      <c r="L131" s="65">
        <v>1</v>
      </c>
      <c r="M131" s="73">
        <f t="shared" si="34"/>
        <v>-1.371072361147456</v>
      </c>
    </row>
    <row r="132" spans="1:13" ht="17" thickTop="1" thickBot="1" x14ac:dyDescent="0.25">
      <c r="A132" s="55">
        <f t="shared" si="25"/>
        <v>130</v>
      </c>
      <c r="B132" s="71">
        <f t="shared" ref="B132" si="35">EXP(M132)</f>
        <v>0.11233481584781085</v>
      </c>
      <c r="C132" s="66">
        <v>6</v>
      </c>
      <c r="D132" s="66">
        <v>51</v>
      </c>
      <c r="E132" s="66">
        <v>8</v>
      </c>
      <c r="F132" s="66">
        <f t="shared" ref="F132" si="36">SQRT(D132^2+E132^2)</f>
        <v>51.623637996561229</v>
      </c>
      <c r="G132" s="66">
        <v>403</v>
      </c>
      <c r="H132" s="66">
        <f t="shared" ref="H132" si="37">IFERROR((_xlfn.IFS(G132&gt;750,$R$3,AND(G132&gt;360,OR(G132=750,G132&lt;750)),$R$4,AND(G132&gt;180,OR(G132=360,G132&lt;360)),$R$5)),"")</f>
        <v>0</v>
      </c>
      <c r="I132" s="66">
        <f t="shared" ref="I132" si="38">IFERROR((_xlfn.IFS(G132&gt;750,$S$3,AND(G132&gt;360,OR(G132=750,G132&lt;750)),$S$4,AND(G132&gt;180,OR(G132=360,G132&lt;360)),$S$5)),"")</f>
        <v>0</v>
      </c>
      <c r="J132" s="66">
        <f t="shared" ref="J132" si="39">IFERROR((_xlfn.IFS(G132&gt;750,$T$3,AND(G132&gt;360,OR(G132=750,G132&lt;750)),$T$4,AND(G132&gt;180,OR(G132=360,G132&lt;360)),$T$5)),"")</f>
        <v>-2.3290000000000002</v>
      </c>
      <c r="K132" s="7">
        <v>12</v>
      </c>
      <c r="L132" s="66">
        <v>1</v>
      </c>
      <c r="M132" s="74">
        <f t="shared" si="34"/>
        <v>-2.1862714399267138</v>
      </c>
    </row>
    <row r="133" spans="1:13" ht="16" thickTop="1" x14ac:dyDescent="0.2"/>
  </sheetData>
  <mergeCells count="2">
    <mergeCell ref="A1:A2"/>
    <mergeCell ref="B1:L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132"/>
  <sheetViews>
    <sheetView topLeftCell="W105" workbookViewId="0">
      <selection sqref="A1:AG131"/>
    </sheetView>
  </sheetViews>
  <sheetFormatPr baseColWidth="10" defaultColWidth="8.83203125" defaultRowHeight="15" x14ac:dyDescent="0.2"/>
  <cols>
    <col min="1" max="1" width="13.33203125" customWidth="1"/>
    <col min="2" max="2" width="20" bestFit="1" customWidth="1"/>
    <col min="3" max="3" width="12.1640625" customWidth="1"/>
    <col min="4" max="4" width="10.1640625" bestFit="1" customWidth="1"/>
    <col min="7" max="7" width="14.6640625" customWidth="1"/>
    <col min="10" max="10" width="17.83203125" customWidth="1"/>
    <col min="14" max="14" width="13.83203125" customWidth="1"/>
    <col min="16" max="16" width="22.6640625" customWidth="1"/>
    <col min="17" max="17" width="23.1640625" customWidth="1"/>
    <col min="18" max="18" width="24.1640625" customWidth="1"/>
    <col min="19" max="19" width="21" customWidth="1"/>
    <col min="20" max="20" width="21.83203125" customWidth="1"/>
    <col min="21" max="21" width="22.5" customWidth="1"/>
    <col min="22" max="22" width="20" customWidth="1"/>
    <col min="23" max="23" width="20.1640625" bestFit="1" customWidth="1"/>
    <col min="24" max="24" width="19.83203125" customWidth="1"/>
    <col min="25" max="26" width="19.33203125" bestFit="1" customWidth="1"/>
    <col min="27" max="27" width="19.1640625" bestFit="1" customWidth="1"/>
    <col min="28" max="28" width="18.6640625" customWidth="1"/>
    <col min="29" max="29" width="19.5" bestFit="1" customWidth="1"/>
    <col min="30" max="30" width="20.33203125" customWidth="1"/>
    <col min="31" max="31" width="10" bestFit="1" customWidth="1"/>
    <col min="33" max="33" width="22.83203125" bestFit="1" customWidth="1"/>
  </cols>
  <sheetData>
    <row r="1" spans="1:33" ht="17" thickTop="1" thickBot="1" x14ac:dyDescent="0.25">
      <c r="A1" s="77" t="s">
        <v>409</v>
      </c>
      <c r="B1" s="78" t="s">
        <v>25</v>
      </c>
      <c r="C1" s="79" t="s">
        <v>26</v>
      </c>
      <c r="D1" s="80" t="s">
        <v>27</v>
      </c>
      <c r="E1" s="105" t="s">
        <v>28</v>
      </c>
      <c r="F1" s="106"/>
      <c r="G1" s="79" t="s">
        <v>325</v>
      </c>
      <c r="H1" s="79" t="s">
        <v>29</v>
      </c>
      <c r="I1" s="79" t="s">
        <v>30</v>
      </c>
      <c r="J1" s="79" t="s">
        <v>12</v>
      </c>
      <c r="K1" s="79" t="s">
        <v>13</v>
      </c>
      <c r="L1" s="79" t="s">
        <v>14</v>
      </c>
      <c r="M1" s="79" t="s">
        <v>31</v>
      </c>
      <c r="N1" s="79" t="s">
        <v>32</v>
      </c>
      <c r="O1" s="79" t="s">
        <v>15</v>
      </c>
      <c r="P1" s="79" t="s">
        <v>326</v>
      </c>
      <c r="Q1" s="79" t="s">
        <v>327</v>
      </c>
      <c r="R1" s="79" t="s">
        <v>328</v>
      </c>
      <c r="S1" s="79" t="s">
        <v>329</v>
      </c>
      <c r="T1" s="79" t="s">
        <v>330</v>
      </c>
      <c r="U1" s="79" t="s">
        <v>331</v>
      </c>
      <c r="V1" s="79" t="s">
        <v>16</v>
      </c>
      <c r="W1" s="79" t="s">
        <v>430</v>
      </c>
      <c r="X1" s="79" t="s">
        <v>332</v>
      </c>
      <c r="Y1" s="79" t="s">
        <v>17</v>
      </c>
      <c r="Z1" s="79" t="s">
        <v>18</v>
      </c>
      <c r="AA1" s="79" t="s">
        <v>19</v>
      </c>
      <c r="AB1" s="79" t="s">
        <v>20</v>
      </c>
      <c r="AC1" s="79" t="s">
        <v>21</v>
      </c>
      <c r="AD1" s="79" t="s">
        <v>431</v>
      </c>
      <c r="AE1" s="79" t="s">
        <v>432</v>
      </c>
      <c r="AF1" s="79" t="s">
        <v>34</v>
      </c>
      <c r="AG1" s="79" t="s">
        <v>33</v>
      </c>
    </row>
    <row r="2" spans="1:33" ht="17" thickTop="1" thickBot="1" x14ac:dyDescent="0.25">
      <c r="A2" s="9">
        <v>1</v>
      </c>
      <c r="B2" s="9" t="s">
        <v>35</v>
      </c>
      <c r="C2" s="9" t="s">
        <v>36</v>
      </c>
      <c r="D2" s="9">
        <v>39959</v>
      </c>
      <c r="E2" s="10">
        <v>0.49500000000000005</v>
      </c>
      <c r="F2" s="11" t="s">
        <v>37</v>
      </c>
      <c r="G2" s="12">
        <v>64</v>
      </c>
      <c r="H2" s="9">
        <v>33.94</v>
      </c>
      <c r="I2" s="9">
        <v>48.6</v>
      </c>
      <c r="J2" s="9">
        <v>19</v>
      </c>
      <c r="K2" s="9"/>
      <c r="L2" s="9">
        <v>4.5999999999999996</v>
      </c>
      <c r="M2" s="9" t="s">
        <v>38</v>
      </c>
      <c r="N2" s="9" t="s">
        <v>39</v>
      </c>
      <c r="O2" s="9">
        <v>22</v>
      </c>
      <c r="P2" s="9">
        <v>54</v>
      </c>
      <c r="Q2" s="9">
        <v>36</v>
      </c>
      <c r="R2" s="10">
        <v>64</v>
      </c>
      <c r="S2" s="11">
        <v>52</v>
      </c>
      <c r="T2" s="12">
        <v>36</v>
      </c>
      <c r="U2" s="9">
        <v>62</v>
      </c>
      <c r="V2" s="9">
        <v>1.24</v>
      </c>
      <c r="W2" s="9">
        <v>1.05</v>
      </c>
      <c r="X2" s="9">
        <v>1.18</v>
      </c>
      <c r="Y2" s="9">
        <v>0.05</v>
      </c>
      <c r="Z2" s="9">
        <v>0.05</v>
      </c>
      <c r="AA2" s="9">
        <v>0.06</v>
      </c>
      <c r="AB2" s="9">
        <v>2.17</v>
      </c>
      <c r="AC2" s="9">
        <v>4.6100000000000003</v>
      </c>
      <c r="AD2" s="9">
        <v>1.67</v>
      </c>
      <c r="AE2" s="10">
        <v>891</v>
      </c>
      <c r="AF2" s="11" t="s">
        <v>364</v>
      </c>
      <c r="AG2" s="12" t="s">
        <v>410</v>
      </c>
    </row>
    <row r="3" spans="1:33" ht="17" thickTop="1" thickBot="1" x14ac:dyDescent="0.25">
      <c r="A3" s="9">
        <f>A2+1</f>
        <v>2</v>
      </c>
      <c r="B3" s="9" t="s">
        <v>41</v>
      </c>
      <c r="C3" s="9">
        <v>4929</v>
      </c>
      <c r="D3" s="9">
        <v>40090</v>
      </c>
      <c r="E3" s="10">
        <v>0.41030092592592587</v>
      </c>
      <c r="F3" s="11" t="s">
        <v>37</v>
      </c>
      <c r="G3" s="12">
        <v>64</v>
      </c>
      <c r="H3" s="9">
        <v>31.94</v>
      </c>
      <c r="I3" s="9">
        <v>49.42</v>
      </c>
      <c r="J3" s="9">
        <v>21</v>
      </c>
      <c r="K3" s="9"/>
      <c r="L3" s="9">
        <v>5.0999999999999996</v>
      </c>
      <c r="M3" s="9" t="s">
        <v>38</v>
      </c>
      <c r="N3" s="9" t="s">
        <v>42</v>
      </c>
      <c r="O3" s="9">
        <v>10</v>
      </c>
      <c r="P3" s="9">
        <v>21</v>
      </c>
      <c r="Q3" s="9">
        <v>32</v>
      </c>
      <c r="R3" s="10">
        <v>64</v>
      </c>
      <c r="S3" s="11">
        <v>21</v>
      </c>
      <c r="T3" s="12">
        <v>32</v>
      </c>
      <c r="U3" s="9">
        <v>63</v>
      </c>
      <c r="V3" s="9">
        <v>0.95</v>
      </c>
      <c r="W3" s="9">
        <v>0.89</v>
      </c>
      <c r="X3" s="9">
        <v>2.21</v>
      </c>
      <c r="Y3" s="9">
        <v>9.4E-2</v>
      </c>
      <c r="Z3" s="9">
        <v>3.7999999999999999E-2</v>
      </c>
      <c r="AA3" s="9">
        <v>0.13600000000000001</v>
      </c>
      <c r="AB3" s="9">
        <v>11.6</v>
      </c>
      <c r="AC3" s="9">
        <v>6.62</v>
      </c>
      <c r="AD3" s="9">
        <v>10.42</v>
      </c>
      <c r="AE3" s="10" t="s">
        <v>23</v>
      </c>
      <c r="AF3" s="11" t="s">
        <v>388</v>
      </c>
      <c r="AG3" s="12" t="s">
        <v>43</v>
      </c>
    </row>
    <row r="4" spans="1:33" ht="17" thickTop="1" thickBot="1" x14ac:dyDescent="0.25">
      <c r="A4" s="9">
        <f t="shared" ref="A4:A67" si="0">A3+1</f>
        <v>3</v>
      </c>
      <c r="B4" s="9" t="s">
        <v>44</v>
      </c>
      <c r="C4" s="9">
        <v>4854</v>
      </c>
      <c r="D4" s="9">
        <v>40099</v>
      </c>
      <c r="E4" s="10">
        <v>0.53781250000000003</v>
      </c>
      <c r="F4" s="11" t="s">
        <v>45</v>
      </c>
      <c r="G4" s="12">
        <v>18</v>
      </c>
      <c r="H4" s="9">
        <v>35.049999999999997</v>
      </c>
      <c r="I4" s="9">
        <v>46.93</v>
      </c>
      <c r="J4" s="9">
        <v>70</v>
      </c>
      <c r="K4" s="9"/>
      <c r="L4" s="9">
        <v>5.0999999999999996</v>
      </c>
      <c r="M4" s="9" t="s">
        <v>38</v>
      </c>
      <c r="N4" s="9" t="s">
        <v>46</v>
      </c>
      <c r="O4" s="9">
        <v>10</v>
      </c>
      <c r="P4" s="9">
        <v>12</v>
      </c>
      <c r="Q4" s="9">
        <v>8</v>
      </c>
      <c r="R4" s="10">
        <v>18</v>
      </c>
      <c r="S4" s="11">
        <v>12</v>
      </c>
      <c r="T4" s="12">
        <v>8</v>
      </c>
      <c r="U4" s="9">
        <v>18</v>
      </c>
      <c r="V4" s="9">
        <v>0.84</v>
      </c>
      <c r="W4" s="9">
        <v>0.42</v>
      </c>
      <c r="X4" s="9">
        <v>0.93</v>
      </c>
      <c r="Y4" s="9">
        <v>6.2E-2</v>
      </c>
      <c r="Z4" s="9">
        <v>3.4000000000000002E-2</v>
      </c>
      <c r="AA4" s="9">
        <v>7.0999999999999994E-2</v>
      </c>
      <c r="AB4" s="9">
        <v>14.15</v>
      </c>
      <c r="AC4" s="9">
        <v>17.13</v>
      </c>
      <c r="AD4" s="9">
        <v>13.55</v>
      </c>
      <c r="AE4" s="10">
        <v>514</v>
      </c>
      <c r="AF4" s="11" t="s">
        <v>364</v>
      </c>
      <c r="AG4" s="12" t="s">
        <v>47</v>
      </c>
    </row>
    <row r="5" spans="1:33" ht="17" thickTop="1" thickBot="1" x14ac:dyDescent="0.25">
      <c r="A5" s="13">
        <f t="shared" si="0"/>
        <v>4</v>
      </c>
      <c r="B5" s="13" t="s">
        <v>48</v>
      </c>
      <c r="C5" s="13" t="s">
        <v>49</v>
      </c>
      <c r="D5" s="13">
        <v>40232</v>
      </c>
      <c r="E5" s="14">
        <v>0.43465277777777778</v>
      </c>
      <c r="F5" s="15" t="s">
        <v>45</v>
      </c>
      <c r="G5" s="16">
        <v>305</v>
      </c>
      <c r="H5" s="13">
        <v>32.57</v>
      </c>
      <c r="I5" s="13">
        <v>48.38</v>
      </c>
      <c r="J5" s="13">
        <v>16</v>
      </c>
      <c r="K5" s="13"/>
      <c r="L5" s="13">
        <v>5.4</v>
      </c>
      <c r="M5" s="13" t="s">
        <v>38</v>
      </c>
      <c r="N5" s="13" t="s">
        <v>50</v>
      </c>
      <c r="O5" s="13">
        <v>16</v>
      </c>
      <c r="P5" s="13">
        <v>200</v>
      </c>
      <c r="Q5" s="13">
        <v>65</v>
      </c>
      <c r="R5" s="14">
        <v>305</v>
      </c>
      <c r="S5" s="15">
        <v>195</v>
      </c>
      <c r="T5" s="16">
        <v>64</v>
      </c>
      <c r="U5" s="13">
        <v>298</v>
      </c>
      <c r="V5" s="13">
        <v>4.87</v>
      </c>
      <c r="W5" s="13">
        <v>1.24</v>
      </c>
      <c r="X5" s="13">
        <v>10.35</v>
      </c>
      <c r="Y5" s="13">
        <v>0.45</v>
      </c>
      <c r="Z5" s="13">
        <v>0.14000000000000001</v>
      </c>
      <c r="AA5" s="13">
        <v>0.89</v>
      </c>
      <c r="AB5" s="13">
        <v>5.46</v>
      </c>
      <c r="AC5" s="13">
        <v>7.33</v>
      </c>
      <c r="AD5" s="13">
        <v>2.97</v>
      </c>
      <c r="AE5" s="14">
        <v>582</v>
      </c>
      <c r="AF5" s="15" t="s">
        <v>388</v>
      </c>
      <c r="AG5" s="16" t="s">
        <v>43</v>
      </c>
    </row>
    <row r="6" spans="1:33" ht="17" thickTop="1" thickBot="1" x14ac:dyDescent="0.25">
      <c r="A6" s="13">
        <f t="shared" si="0"/>
        <v>5</v>
      </c>
      <c r="B6" s="13" t="s">
        <v>51</v>
      </c>
      <c r="C6" s="13">
        <v>4957</v>
      </c>
      <c r="D6" s="13">
        <v>40312</v>
      </c>
      <c r="E6" s="14">
        <v>0.28467592592592594</v>
      </c>
      <c r="F6" s="15" t="s">
        <v>37</v>
      </c>
      <c r="G6" s="16">
        <v>86</v>
      </c>
      <c r="H6" s="13">
        <v>29.42</v>
      </c>
      <c r="I6" s="13">
        <v>51.65</v>
      </c>
      <c r="J6" s="13">
        <v>35</v>
      </c>
      <c r="K6" s="13"/>
      <c r="L6" s="13">
        <v>5.0999999999999996</v>
      </c>
      <c r="M6" s="13" t="s">
        <v>38</v>
      </c>
      <c r="N6" s="13" t="s">
        <v>52</v>
      </c>
      <c r="O6" s="13">
        <v>9</v>
      </c>
      <c r="P6" s="13">
        <v>86</v>
      </c>
      <c r="Q6" s="13">
        <v>32</v>
      </c>
      <c r="R6" s="14">
        <v>67</v>
      </c>
      <c r="S6" s="15">
        <v>85</v>
      </c>
      <c r="T6" s="16">
        <v>31</v>
      </c>
      <c r="U6" s="13">
        <v>67</v>
      </c>
      <c r="V6" s="13">
        <v>2.8</v>
      </c>
      <c r="W6" s="13">
        <v>1.19</v>
      </c>
      <c r="X6" s="13">
        <v>2.37</v>
      </c>
      <c r="Y6" s="13">
        <v>0.18</v>
      </c>
      <c r="Z6" s="13">
        <v>7.0000000000000007E-2</v>
      </c>
      <c r="AA6" s="13">
        <v>0.18</v>
      </c>
      <c r="AB6" s="13" t="s">
        <v>23</v>
      </c>
      <c r="AC6" s="13" t="s">
        <v>23</v>
      </c>
      <c r="AD6" s="13" t="s">
        <v>23</v>
      </c>
      <c r="AE6" s="14">
        <v>971</v>
      </c>
      <c r="AF6" s="15" t="s">
        <v>388</v>
      </c>
      <c r="AG6" s="16" t="s">
        <v>53</v>
      </c>
    </row>
    <row r="7" spans="1:33" ht="17" thickTop="1" thickBot="1" x14ac:dyDescent="0.25">
      <c r="A7" s="13">
        <f t="shared" si="0"/>
        <v>6</v>
      </c>
      <c r="B7" s="13" t="s">
        <v>54</v>
      </c>
      <c r="C7" s="13">
        <v>5027</v>
      </c>
      <c r="D7" s="13">
        <v>40379</v>
      </c>
      <c r="E7" s="14">
        <v>0.30557870370370371</v>
      </c>
      <c r="F7" s="15" t="s">
        <v>45</v>
      </c>
      <c r="G7" s="16">
        <v>25</v>
      </c>
      <c r="H7" s="13">
        <v>31.02</v>
      </c>
      <c r="I7" s="13">
        <v>50</v>
      </c>
      <c r="J7" s="13">
        <v>17</v>
      </c>
      <c r="K7" s="13"/>
      <c r="L7" s="13">
        <v>4.5</v>
      </c>
      <c r="M7" s="13" t="s">
        <v>38</v>
      </c>
      <c r="N7" s="13" t="s">
        <v>55</v>
      </c>
      <c r="O7" s="13">
        <v>20</v>
      </c>
      <c r="P7" s="13">
        <v>22</v>
      </c>
      <c r="Q7" s="13">
        <v>17</v>
      </c>
      <c r="R7" s="14">
        <v>25</v>
      </c>
      <c r="S7" s="15">
        <v>22</v>
      </c>
      <c r="T7" s="16">
        <v>16</v>
      </c>
      <c r="U7" s="13">
        <v>25</v>
      </c>
      <c r="V7" s="13">
        <v>0.73</v>
      </c>
      <c r="W7" s="13">
        <v>0.44</v>
      </c>
      <c r="X7" s="13">
        <v>0.64</v>
      </c>
      <c r="Y7" s="13">
        <v>7.0000000000000007E-2</v>
      </c>
      <c r="Z7" s="13">
        <v>0.02</v>
      </c>
      <c r="AA7" s="13">
        <v>0.05</v>
      </c>
      <c r="AB7" s="13">
        <v>8.68</v>
      </c>
      <c r="AC7" s="13">
        <v>8.5399999999999991</v>
      </c>
      <c r="AD7" s="13">
        <v>8.77</v>
      </c>
      <c r="AE7" s="14" t="s">
        <v>23</v>
      </c>
      <c r="AF7" s="15" t="s">
        <v>388</v>
      </c>
      <c r="AG7" s="16" t="s">
        <v>411</v>
      </c>
    </row>
    <row r="8" spans="1:33" ht="17" thickTop="1" thickBot="1" x14ac:dyDescent="0.25">
      <c r="A8" s="13">
        <f t="shared" si="0"/>
        <v>7</v>
      </c>
      <c r="B8" s="13" t="s">
        <v>57</v>
      </c>
      <c r="C8" s="13">
        <v>4992</v>
      </c>
      <c r="D8" s="13">
        <v>40379</v>
      </c>
      <c r="E8" s="14">
        <v>0.31817129629629631</v>
      </c>
      <c r="F8" s="15" t="s">
        <v>37</v>
      </c>
      <c r="G8" s="16">
        <v>65</v>
      </c>
      <c r="H8" s="13">
        <v>27.16</v>
      </c>
      <c r="I8" s="13">
        <v>53.92</v>
      </c>
      <c r="J8" s="13">
        <v>49</v>
      </c>
      <c r="K8" s="13"/>
      <c r="L8" s="13">
        <v>5.9</v>
      </c>
      <c r="M8" s="13" t="s">
        <v>38</v>
      </c>
      <c r="N8" s="13" t="s">
        <v>58</v>
      </c>
      <c r="O8" s="13">
        <v>18</v>
      </c>
      <c r="P8" s="13">
        <v>65</v>
      </c>
      <c r="Q8" s="13">
        <v>25</v>
      </c>
      <c r="R8" s="14">
        <v>38</v>
      </c>
      <c r="S8" s="15">
        <v>64</v>
      </c>
      <c r="T8" s="16">
        <v>24</v>
      </c>
      <c r="U8" s="13">
        <v>37</v>
      </c>
      <c r="V8" s="13">
        <v>4.63</v>
      </c>
      <c r="W8" s="13">
        <v>1.67</v>
      </c>
      <c r="X8" s="13">
        <v>2.79</v>
      </c>
      <c r="Y8" s="13">
        <v>0.63</v>
      </c>
      <c r="Z8" s="13">
        <v>0.28999999999999998</v>
      </c>
      <c r="AA8" s="13">
        <v>0.63</v>
      </c>
      <c r="AB8" s="13">
        <v>15.13</v>
      </c>
      <c r="AC8" s="13">
        <v>16.14</v>
      </c>
      <c r="AD8" s="13">
        <v>14.87</v>
      </c>
      <c r="AE8" s="14">
        <v>567</v>
      </c>
      <c r="AF8" s="15" t="s">
        <v>364</v>
      </c>
      <c r="AG8" s="16" t="s">
        <v>59</v>
      </c>
    </row>
    <row r="9" spans="1:33" ht="17" thickTop="1" thickBot="1" x14ac:dyDescent="0.25">
      <c r="A9" s="13">
        <f t="shared" si="0"/>
        <v>8</v>
      </c>
      <c r="B9" s="13" t="s">
        <v>60</v>
      </c>
      <c r="C9" s="13" t="s">
        <v>61</v>
      </c>
      <c r="D9" s="13">
        <v>40383</v>
      </c>
      <c r="E9" s="14">
        <v>0.52372685185185186</v>
      </c>
      <c r="F9" s="15" t="s">
        <v>37</v>
      </c>
      <c r="G9" s="16">
        <v>78</v>
      </c>
      <c r="H9" s="13">
        <v>27.11</v>
      </c>
      <c r="I9" s="13">
        <v>53.65</v>
      </c>
      <c r="J9" s="13">
        <v>53</v>
      </c>
      <c r="K9" s="13"/>
      <c r="L9" s="13">
        <v>5.0999999999999996</v>
      </c>
      <c r="M9" s="13" t="s">
        <v>38</v>
      </c>
      <c r="N9" s="13" t="s">
        <v>62</v>
      </c>
      <c r="O9" s="13">
        <v>7</v>
      </c>
      <c r="P9" s="13">
        <v>78</v>
      </c>
      <c r="Q9" s="13">
        <v>31</v>
      </c>
      <c r="R9" s="14">
        <v>43</v>
      </c>
      <c r="S9" s="15">
        <v>77</v>
      </c>
      <c r="T9" s="16">
        <v>32</v>
      </c>
      <c r="U9" s="13">
        <v>42</v>
      </c>
      <c r="V9" s="13">
        <v>0.98</v>
      </c>
      <c r="W9" s="13">
        <v>0.36</v>
      </c>
      <c r="X9" s="13">
        <v>0.67</v>
      </c>
      <c r="Y9" s="13">
        <v>0.06</v>
      </c>
      <c r="Z9" s="13">
        <v>0.02</v>
      </c>
      <c r="AA9" s="13">
        <v>0.05</v>
      </c>
      <c r="AB9" s="13" t="s">
        <v>23</v>
      </c>
      <c r="AC9" s="13" t="s">
        <v>23</v>
      </c>
      <c r="AD9" s="13" t="s">
        <v>23</v>
      </c>
      <c r="AE9" s="14">
        <v>881</v>
      </c>
      <c r="AF9" s="15" t="s">
        <v>364</v>
      </c>
      <c r="AG9" s="16" t="s">
        <v>82</v>
      </c>
    </row>
    <row r="10" spans="1:33" ht="17" thickTop="1" thickBot="1" x14ac:dyDescent="0.25">
      <c r="A10" s="13">
        <f t="shared" si="0"/>
        <v>9</v>
      </c>
      <c r="B10" s="13" t="s">
        <v>64</v>
      </c>
      <c r="C10" s="13">
        <v>4999</v>
      </c>
      <c r="D10" s="13">
        <v>40389</v>
      </c>
      <c r="E10" s="14">
        <v>7.6550925925925925E-2</v>
      </c>
      <c r="F10" s="15" t="s">
        <v>37</v>
      </c>
      <c r="G10" s="16">
        <v>33</v>
      </c>
      <c r="H10" s="13">
        <v>35.28</v>
      </c>
      <c r="I10" s="13">
        <v>59.26</v>
      </c>
      <c r="J10" s="13">
        <v>52</v>
      </c>
      <c r="K10" s="13"/>
      <c r="L10" s="13">
        <v>5.9</v>
      </c>
      <c r="M10" s="13" t="s">
        <v>38</v>
      </c>
      <c r="N10" s="13" t="s">
        <v>65</v>
      </c>
      <c r="O10" s="13">
        <v>20</v>
      </c>
      <c r="P10" s="13">
        <v>33</v>
      </c>
      <c r="Q10" s="13">
        <v>21</v>
      </c>
      <c r="R10" s="14">
        <v>33</v>
      </c>
      <c r="S10" s="15">
        <v>26</v>
      </c>
      <c r="T10" s="16">
        <v>18</v>
      </c>
      <c r="U10" s="13">
        <v>37</v>
      </c>
      <c r="V10" s="13">
        <v>1.48</v>
      </c>
      <c r="W10" s="13">
        <v>0.7</v>
      </c>
      <c r="X10" s="13">
        <v>1.6</v>
      </c>
      <c r="Y10" s="13">
        <v>0.156</v>
      </c>
      <c r="Z10" s="13">
        <v>0.106</v>
      </c>
      <c r="AA10" s="13">
        <v>0.13</v>
      </c>
      <c r="AB10" s="13">
        <v>21.29</v>
      </c>
      <c r="AC10" s="13">
        <v>28.79</v>
      </c>
      <c r="AD10" s="13">
        <v>20.399999999999999</v>
      </c>
      <c r="AE10" s="14">
        <v>1196</v>
      </c>
      <c r="AF10" s="15" t="s">
        <v>388</v>
      </c>
      <c r="AG10" s="16" t="s">
        <v>412</v>
      </c>
    </row>
    <row r="11" spans="1:33" ht="17" thickTop="1" thickBot="1" x14ac:dyDescent="0.25">
      <c r="A11" s="13">
        <f t="shared" si="0"/>
        <v>10</v>
      </c>
      <c r="B11" s="13" t="s">
        <v>67</v>
      </c>
      <c r="C11" s="13">
        <v>5013</v>
      </c>
      <c r="D11" s="13">
        <v>40390</v>
      </c>
      <c r="E11" s="14">
        <v>0.2867939814814815</v>
      </c>
      <c r="F11" s="15" t="s">
        <v>45</v>
      </c>
      <c r="G11" s="16">
        <v>22</v>
      </c>
      <c r="H11" s="13">
        <v>29.6</v>
      </c>
      <c r="I11" s="13">
        <v>56.79</v>
      </c>
      <c r="J11" s="13">
        <v>66</v>
      </c>
      <c r="K11" s="13"/>
      <c r="L11" s="13">
        <v>5.7</v>
      </c>
      <c r="M11" s="13" t="s">
        <v>38</v>
      </c>
      <c r="N11" s="13" t="s">
        <v>68</v>
      </c>
      <c r="O11" s="13">
        <v>14</v>
      </c>
      <c r="P11" s="13">
        <v>22</v>
      </c>
      <c r="Q11" s="13">
        <v>11</v>
      </c>
      <c r="R11" s="14">
        <v>14</v>
      </c>
      <c r="S11" s="15">
        <v>22</v>
      </c>
      <c r="T11" s="16">
        <v>11</v>
      </c>
      <c r="U11" s="13">
        <v>13</v>
      </c>
      <c r="V11" s="13">
        <v>1.08</v>
      </c>
      <c r="W11" s="13">
        <v>0.64</v>
      </c>
      <c r="X11" s="13">
        <v>0.82</v>
      </c>
      <c r="Y11" s="13">
        <v>0.2</v>
      </c>
      <c r="Z11" s="13">
        <v>0.17</v>
      </c>
      <c r="AA11" s="13">
        <v>0.13</v>
      </c>
      <c r="AB11" s="13">
        <v>23.18</v>
      </c>
      <c r="AC11" s="13">
        <v>34.97</v>
      </c>
      <c r="AD11" s="13">
        <v>33.869999999999997</v>
      </c>
      <c r="AE11" s="14">
        <v>516</v>
      </c>
      <c r="AF11" s="15" t="s">
        <v>388</v>
      </c>
      <c r="AG11" s="16" t="s">
        <v>413</v>
      </c>
    </row>
    <row r="12" spans="1:33" ht="17" thickTop="1" thickBot="1" x14ac:dyDescent="0.25">
      <c r="A12" s="13">
        <f t="shared" si="0"/>
        <v>11</v>
      </c>
      <c r="B12" s="13" t="s">
        <v>70</v>
      </c>
      <c r="C12" s="13" t="s">
        <v>71</v>
      </c>
      <c r="D12" s="13">
        <v>40396</v>
      </c>
      <c r="E12" s="14">
        <v>0.30262731481481481</v>
      </c>
      <c r="F12" s="15" t="s">
        <v>37</v>
      </c>
      <c r="G12" s="16">
        <v>50</v>
      </c>
      <c r="H12" s="13">
        <v>29.41</v>
      </c>
      <c r="I12" s="13">
        <v>51.21</v>
      </c>
      <c r="J12" s="13">
        <v>10</v>
      </c>
      <c r="K12" s="13"/>
      <c r="L12" s="13">
        <v>4.3</v>
      </c>
      <c r="M12" s="13" t="s">
        <v>38</v>
      </c>
      <c r="N12" s="13" t="s">
        <v>72</v>
      </c>
      <c r="O12" s="13">
        <v>10</v>
      </c>
      <c r="P12" s="13">
        <v>50</v>
      </c>
      <c r="Q12" s="13">
        <v>24</v>
      </c>
      <c r="R12" s="14">
        <v>39</v>
      </c>
      <c r="S12" s="15">
        <v>43</v>
      </c>
      <c r="T12" s="16">
        <v>11</v>
      </c>
      <c r="U12" s="13">
        <v>31</v>
      </c>
      <c r="V12" s="13">
        <v>1.25</v>
      </c>
      <c r="W12" s="13">
        <v>0.14000000000000001</v>
      </c>
      <c r="X12" s="13">
        <v>0.6</v>
      </c>
      <c r="Y12" s="13">
        <v>0.05</v>
      </c>
      <c r="Z12" s="13">
        <v>0</v>
      </c>
      <c r="AA12" s="13">
        <v>0.03</v>
      </c>
      <c r="AB12" s="13" t="s">
        <v>23</v>
      </c>
      <c r="AC12" s="13" t="s">
        <v>23</v>
      </c>
      <c r="AD12" s="13" t="s">
        <v>23</v>
      </c>
      <c r="AE12" s="14">
        <v>921</v>
      </c>
      <c r="AF12" s="15" t="s">
        <v>388</v>
      </c>
      <c r="AG12" s="16" t="s">
        <v>53</v>
      </c>
    </row>
    <row r="13" spans="1:33" ht="17" thickTop="1" thickBot="1" x14ac:dyDescent="0.25">
      <c r="A13" s="13">
        <f t="shared" si="0"/>
        <v>12</v>
      </c>
      <c r="B13" s="13" t="s">
        <v>73</v>
      </c>
      <c r="C13" s="13">
        <v>5288</v>
      </c>
      <c r="D13" s="13">
        <v>40401</v>
      </c>
      <c r="E13" s="17">
        <v>0.22663194444444446</v>
      </c>
      <c r="F13" s="15" t="s">
        <v>37</v>
      </c>
      <c r="G13" s="16">
        <v>107</v>
      </c>
      <c r="H13" s="13">
        <v>37.700000000000003</v>
      </c>
      <c r="I13" s="13">
        <v>57.12</v>
      </c>
      <c r="J13" s="13">
        <v>2</v>
      </c>
      <c r="K13" s="13"/>
      <c r="L13" s="13">
        <v>4.4000000000000004</v>
      </c>
      <c r="M13" s="13" t="s">
        <v>38</v>
      </c>
      <c r="N13" s="13" t="s">
        <v>74</v>
      </c>
      <c r="O13" s="13">
        <v>16</v>
      </c>
      <c r="P13" s="13">
        <v>107</v>
      </c>
      <c r="Q13" s="13">
        <v>32</v>
      </c>
      <c r="R13" s="17">
        <v>75</v>
      </c>
      <c r="S13" s="15">
        <v>90</v>
      </c>
      <c r="T13" s="16">
        <v>31</v>
      </c>
      <c r="U13" s="13">
        <v>66</v>
      </c>
      <c r="V13" s="13">
        <v>0.76</v>
      </c>
      <c r="W13" s="13">
        <v>0.42</v>
      </c>
      <c r="X13" s="13">
        <v>1.02</v>
      </c>
      <c r="Y13" s="13">
        <v>0.03</v>
      </c>
      <c r="Z13" s="13">
        <v>0.03</v>
      </c>
      <c r="AA13" s="13">
        <v>0.05</v>
      </c>
      <c r="AB13" s="13">
        <v>3</v>
      </c>
      <c r="AC13" s="13">
        <v>6.38</v>
      </c>
      <c r="AD13" s="13">
        <v>5.66</v>
      </c>
      <c r="AE13" s="17" t="s">
        <v>23</v>
      </c>
      <c r="AF13" s="15" t="s">
        <v>388</v>
      </c>
      <c r="AG13" s="16" t="s">
        <v>414</v>
      </c>
    </row>
    <row r="14" spans="1:33" ht="17" thickTop="1" thickBot="1" x14ac:dyDescent="0.25">
      <c r="A14" s="13">
        <f t="shared" si="0"/>
        <v>13</v>
      </c>
      <c r="B14" s="13" t="s">
        <v>76</v>
      </c>
      <c r="C14" s="13" t="s">
        <v>77</v>
      </c>
      <c r="D14" s="13">
        <v>40417</v>
      </c>
      <c r="E14" s="14">
        <v>0.30819444444444444</v>
      </c>
      <c r="F14" s="15" t="s">
        <v>37</v>
      </c>
      <c r="G14" s="16">
        <v>621</v>
      </c>
      <c r="H14" s="13">
        <v>35.450000000000003</v>
      </c>
      <c r="I14" s="13">
        <v>54.4</v>
      </c>
      <c r="J14" s="13">
        <v>17</v>
      </c>
      <c r="K14" s="13">
        <v>5.9</v>
      </c>
      <c r="L14" s="13">
        <v>5.6</v>
      </c>
      <c r="M14" s="13" t="s">
        <v>38</v>
      </c>
      <c r="N14" s="13" t="s">
        <v>78</v>
      </c>
      <c r="O14" s="13">
        <v>7</v>
      </c>
      <c r="P14" s="13">
        <v>476</v>
      </c>
      <c r="Q14" s="13">
        <v>474</v>
      </c>
      <c r="R14" s="14">
        <v>621</v>
      </c>
      <c r="S14" s="15">
        <v>473</v>
      </c>
      <c r="T14" s="16">
        <v>416</v>
      </c>
      <c r="U14" s="13">
        <v>605</v>
      </c>
      <c r="V14" s="13">
        <v>19.79</v>
      </c>
      <c r="W14" s="13">
        <v>8.43</v>
      </c>
      <c r="X14" s="13">
        <v>39.4</v>
      </c>
      <c r="Y14" s="13">
        <v>2.73</v>
      </c>
      <c r="Z14" s="13">
        <v>0.69</v>
      </c>
      <c r="AA14" s="13">
        <v>7.63</v>
      </c>
      <c r="AB14" s="13">
        <v>3.88</v>
      </c>
      <c r="AC14" s="13">
        <v>5.64</v>
      </c>
      <c r="AD14" s="13">
        <v>3.15</v>
      </c>
      <c r="AE14" s="14">
        <v>759</v>
      </c>
      <c r="AF14" s="15" t="s">
        <v>364</v>
      </c>
      <c r="AG14" s="16" t="s">
        <v>79</v>
      </c>
    </row>
    <row r="15" spans="1:33" ht="17" thickTop="1" thickBot="1" x14ac:dyDescent="0.25">
      <c r="A15" s="13">
        <f t="shared" si="0"/>
        <v>14</v>
      </c>
      <c r="B15" s="13" t="s">
        <v>80</v>
      </c>
      <c r="C15" s="13">
        <v>5061</v>
      </c>
      <c r="D15" s="13">
        <v>40448</v>
      </c>
      <c r="E15" s="14">
        <v>0.47414351851851855</v>
      </c>
      <c r="F15" s="15" t="s">
        <v>45</v>
      </c>
      <c r="G15" s="16">
        <v>59</v>
      </c>
      <c r="H15" s="13">
        <v>29.78</v>
      </c>
      <c r="I15" s="13">
        <v>51.76</v>
      </c>
      <c r="J15" s="13">
        <v>45</v>
      </c>
      <c r="K15" s="13">
        <v>6.1</v>
      </c>
      <c r="L15" s="13">
        <v>5.8</v>
      </c>
      <c r="M15" s="13" t="s">
        <v>38</v>
      </c>
      <c r="N15" s="13" t="s">
        <v>81</v>
      </c>
      <c r="O15" s="13">
        <v>18</v>
      </c>
      <c r="P15" s="13">
        <v>59</v>
      </c>
      <c r="Q15" s="13">
        <v>22</v>
      </c>
      <c r="R15" s="14">
        <v>39</v>
      </c>
      <c r="S15" s="15">
        <v>58</v>
      </c>
      <c r="T15" s="16">
        <v>21</v>
      </c>
      <c r="U15" s="13">
        <v>38</v>
      </c>
      <c r="V15" s="13">
        <v>2.69</v>
      </c>
      <c r="W15" s="13">
        <v>1.5</v>
      </c>
      <c r="X15" s="13">
        <v>2.19</v>
      </c>
      <c r="Y15" s="13">
        <v>0.3</v>
      </c>
      <c r="Z15" s="13">
        <v>0.32</v>
      </c>
      <c r="AA15" s="13">
        <v>0.28000000000000003</v>
      </c>
      <c r="AB15" s="13">
        <v>20.98</v>
      </c>
      <c r="AC15" s="13">
        <v>24.17</v>
      </c>
      <c r="AD15" s="13">
        <v>22.25</v>
      </c>
      <c r="AE15" s="14">
        <v>450</v>
      </c>
      <c r="AF15" s="15" t="s">
        <v>364</v>
      </c>
      <c r="AG15" s="16" t="s">
        <v>82</v>
      </c>
    </row>
    <row r="16" spans="1:33" ht="17" thickTop="1" thickBot="1" x14ac:dyDescent="0.25">
      <c r="A16" s="13">
        <f t="shared" si="0"/>
        <v>15</v>
      </c>
      <c r="B16" s="13" t="s">
        <v>83</v>
      </c>
      <c r="C16" s="13">
        <v>5117</v>
      </c>
      <c r="D16" s="13">
        <v>40508</v>
      </c>
      <c r="E16" s="14">
        <v>0.52342592592592596</v>
      </c>
      <c r="F16" s="15" t="s">
        <v>37</v>
      </c>
      <c r="G16" s="16">
        <v>11</v>
      </c>
      <c r="H16" s="13">
        <v>28.21</v>
      </c>
      <c r="I16" s="13">
        <v>52.62</v>
      </c>
      <c r="J16" s="13">
        <v>114</v>
      </c>
      <c r="K16" s="13"/>
      <c r="L16" s="13">
        <v>5.4</v>
      </c>
      <c r="M16" s="13" t="s">
        <v>38</v>
      </c>
      <c r="N16" s="13" t="s">
        <v>84</v>
      </c>
      <c r="O16" s="13">
        <v>14</v>
      </c>
      <c r="P16" s="13">
        <v>6</v>
      </c>
      <c r="Q16" s="13">
        <v>1</v>
      </c>
      <c r="R16" s="14">
        <v>11</v>
      </c>
      <c r="S16" s="15" t="s">
        <v>23</v>
      </c>
      <c r="T16" s="16" t="s">
        <v>23</v>
      </c>
      <c r="U16" s="13" t="s">
        <v>23</v>
      </c>
      <c r="V16" s="13" t="s">
        <v>23</v>
      </c>
      <c r="W16" s="13" t="s">
        <v>23</v>
      </c>
      <c r="X16" s="13" t="s">
        <v>23</v>
      </c>
      <c r="Y16" s="13" t="s">
        <v>23</v>
      </c>
      <c r="Z16" s="13" t="s">
        <v>23</v>
      </c>
      <c r="AA16" s="13" t="s">
        <v>23</v>
      </c>
      <c r="AB16" s="13" t="s">
        <v>23</v>
      </c>
      <c r="AC16" s="13" t="s">
        <v>23</v>
      </c>
      <c r="AD16" s="13" t="s">
        <v>23</v>
      </c>
      <c r="AE16" s="14">
        <v>401</v>
      </c>
      <c r="AF16" s="15" t="s">
        <v>388</v>
      </c>
      <c r="AG16" s="16" t="s">
        <v>53</v>
      </c>
    </row>
    <row r="17" spans="1:33" ht="17" thickTop="1" thickBot="1" x14ac:dyDescent="0.25">
      <c r="A17" s="13">
        <f t="shared" si="0"/>
        <v>16</v>
      </c>
      <c r="B17" s="13" t="s">
        <v>85</v>
      </c>
      <c r="C17" s="13">
        <v>5119</v>
      </c>
      <c r="D17" s="13">
        <v>40513</v>
      </c>
      <c r="E17" s="14">
        <v>0.33037037037037037</v>
      </c>
      <c r="F17" s="15" t="s">
        <v>37</v>
      </c>
      <c r="G17" s="16">
        <v>35</v>
      </c>
      <c r="H17" s="13">
        <v>30.21</v>
      </c>
      <c r="I17" s="13">
        <v>51.64</v>
      </c>
      <c r="J17" s="13">
        <v>33</v>
      </c>
      <c r="K17" s="13">
        <v>5.5</v>
      </c>
      <c r="L17" s="13">
        <v>4.9000000000000004</v>
      </c>
      <c r="M17" s="13" t="s">
        <v>38</v>
      </c>
      <c r="N17" s="13" t="s">
        <v>86</v>
      </c>
      <c r="O17" s="13">
        <v>20</v>
      </c>
      <c r="P17" s="13">
        <v>35</v>
      </c>
      <c r="Q17" s="13">
        <v>10</v>
      </c>
      <c r="R17" s="14">
        <v>27</v>
      </c>
      <c r="S17" s="15">
        <v>36</v>
      </c>
      <c r="T17" s="16">
        <v>9</v>
      </c>
      <c r="U17" s="13">
        <v>26</v>
      </c>
      <c r="V17" s="13">
        <v>0.67</v>
      </c>
      <c r="W17" s="13">
        <v>0.26</v>
      </c>
      <c r="X17" s="13">
        <v>0.56999999999999995</v>
      </c>
      <c r="Y17" s="13">
        <v>0.03</v>
      </c>
      <c r="Z17" s="13">
        <v>0.03</v>
      </c>
      <c r="AA17" s="13">
        <v>0.05</v>
      </c>
      <c r="AB17" s="13">
        <v>7.05</v>
      </c>
      <c r="AC17" s="13">
        <v>10.85</v>
      </c>
      <c r="AD17" s="13">
        <v>8.41</v>
      </c>
      <c r="AE17" s="14" t="s">
        <v>23</v>
      </c>
      <c r="AF17" s="15" t="s">
        <v>364</v>
      </c>
      <c r="AG17" s="16" t="s">
        <v>82</v>
      </c>
    </row>
    <row r="18" spans="1:33" ht="17" thickTop="1" thickBot="1" x14ac:dyDescent="0.25">
      <c r="A18" s="13">
        <f t="shared" si="0"/>
        <v>17</v>
      </c>
      <c r="B18" s="13" t="s">
        <v>87</v>
      </c>
      <c r="C18" s="13">
        <v>5143</v>
      </c>
      <c r="D18" s="13">
        <v>40532</v>
      </c>
      <c r="E18" s="14">
        <v>0.27915509259259258</v>
      </c>
      <c r="F18" s="15" t="s">
        <v>37</v>
      </c>
      <c r="G18" s="16">
        <v>77</v>
      </c>
      <c r="H18" s="13">
        <v>28.32</v>
      </c>
      <c r="I18" s="13">
        <v>59.19</v>
      </c>
      <c r="J18" s="13">
        <v>83</v>
      </c>
      <c r="K18" s="13">
        <v>6.4</v>
      </c>
      <c r="L18" s="13">
        <v>6.5</v>
      </c>
      <c r="M18" s="13" t="s">
        <v>38</v>
      </c>
      <c r="N18" s="13" t="s">
        <v>88</v>
      </c>
      <c r="O18" s="13">
        <v>5</v>
      </c>
      <c r="P18" s="13">
        <v>77</v>
      </c>
      <c r="Q18" s="13">
        <v>21</v>
      </c>
      <c r="R18" s="14">
        <v>39</v>
      </c>
      <c r="S18" s="15">
        <v>74</v>
      </c>
      <c r="T18" s="16">
        <v>21</v>
      </c>
      <c r="U18" s="13">
        <v>37</v>
      </c>
      <c r="V18" s="13">
        <v>8.86</v>
      </c>
      <c r="W18" s="13">
        <v>2.58</v>
      </c>
      <c r="X18" s="13">
        <v>6.97</v>
      </c>
      <c r="Y18" s="13">
        <v>1.72</v>
      </c>
      <c r="Z18" s="13">
        <v>0.89</v>
      </c>
      <c r="AA18" s="13">
        <v>2.2200000000000002</v>
      </c>
      <c r="AB18" s="13" t="s">
        <v>23</v>
      </c>
      <c r="AC18" s="13" t="s">
        <v>23</v>
      </c>
      <c r="AD18" s="13" t="s">
        <v>23</v>
      </c>
      <c r="AE18" s="14" t="s">
        <v>23</v>
      </c>
      <c r="AF18" s="15" t="s">
        <v>388</v>
      </c>
      <c r="AG18" s="16" t="s">
        <v>413</v>
      </c>
    </row>
    <row r="19" spans="1:33" ht="17" thickTop="1" thickBot="1" x14ac:dyDescent="0.25">
      <c r="A19" s="18">
        <f t="shared" si="0"/>
        <v>18</v>
      </c>
      <c r="B19" s="18" t="s">
        <v>89</v>
      </c>
      <c r="C19" s="18">
        <v>5150</v>
      </c>
      <c r="D19" s="18">
        <v>40548</v>
      </c>
      <c r="E19" s="19">
        <v>0.24707175925925925</v>
      </c>
      <c r="F19" s="20" t="s">
        <v>45</v>
      </c>
      <c r="G19" s="21">
        <v>28</v>
      </c>
      <c r="H19" s="18">
        <v>30.16</v>
      </c>
      <c r="I19" s="18">
        <v>51.7</v>
      </c>
      <c r="J19" s="18">
        <v>36</v>
      </c>
      <c r="K19" s="18">
        <v>5.8</v>
      </c>
      <c r="L19" s="18">
        <v>5.4</v>
      </c>
      <c r="M19" s="18" t="s">
        <v>38</v>
      </c>
      <c r="N19" s="18" t="s">
        <v>90</v>
      </c>
      <c r="O19" s="18">
        <v>12</v>
      </c>
      <c r="P19" s="18">
        <v>22</v>
      </c>
      <c r="Q19" s="18">
        <v>14</v>
      </c>
      <c r="R19" s="19">
        <v>28</v>
      </c>
      <c r="S19" s="20">
        <v>21</v>
      </c>
      <c r="T19" s="21">
        <v>14</v>
      </c>
      <c r="U19" s="18">
        <v>27</v>
      </c>
      <c r="V19" s="18">
        <v>1.55</v>
      </c>
      <c r="W19" s="18">
        <v>0.63</v>
      </c>
      <c r="X19" s="18">
        <v>1.38</v>
      </c>
      <c r="Y19" s="18">
        <v>0.11</v>
      </c>
      <c r="Z19" s="18">
        <v>0.09</v>
      </c>
      <c r="AA19" s="18">
        <v>0.15</v>
      </c>
      <c r="AB19" s="18" t="s">
        <v>23</v>
      </c>
      <c r="AC19" s="18" t="s">
        <v>23</v>
      </c>
      <c r="AD19" s="18" t="s">
        <v>23</v>
      </c>
      <c r="AE19" s="19">
        <v>617</v>
      </c>
      <c r="AF19" s="20" t="s">
        <v>364</v>
      </c>
      <c r="AG19" s="21" t="s">
        <v>82</v>
      </c>
    </row>
    <row r="20" spans="1:33" ht="17" thickTop="1" thickBot="1" x14ac:dyDescent="0.25">
      <c r="A20" s="18">
        <f t="shared" si="0"/>
        <v>19</v>
      </c>
      <c r="B20" s="18" t="s">
        <v>91</v>
      </c>
      <c r="C20" s="18" t="s">
        <v>92</v>
      </c>
      <c r="D20" s="18">
        <v>40548</v>
      </c>
      <c r="E20" s="19">
        <v>0.18913194444444445</v>
      </c>
      <c r="F20" s="20" t="s">
        <v>37</v>
      </c>
      <c r="G20" s="21">
        <v>34</v>
      </c>
      <c r="H20" s="18">
        <v>30.18</v>
      </c>
      <c r="I20" s="18">
        <v>51.66</v>
      </c>
      <c r="J20" s="18">
        <v>15</v>
      </c>
      <c r="K20" s="18"/>
      <c r="L20" s="18">
        <v>4.5999999999999996</v>
      </c>
      <c r="M20" s="18" t="s">
        <v>38</v>
      </c>
      <c r="N20" s="18" t="s">
        <v>93</v>
      </c>
      <c r="O20" s="18">
        <v>16</v>
      </c>
      <c r="P20" s="18">
        <v>34</v>
      </c>
      <c r="Q20" s="18">
        <v>12</v>
      </c>
      <c r="R20" s="19">
        <v>24</v>
      </c>
      <c r="S20" s="20">
        <v>33</v>
      </c>
      <c r="T20" s="21">
        <v>12</v>
      </c>
      <c r="U20" s="18">
        <v>23</v>
      </c>
      <c r="V20" s="18">
        <v>1.04</v>
      </c>
      <c r="W20" s="18">
        <v>0.25</v>
      </c>
      <c r="X20" s="18">
        <v>0.59</v>
      </c>
      <c r="Y20" s="18">
        <v>7.0000000000000007E-2</v>
      </c>
      <c r="Z20" s="18">
        <v>0.01</v>
      </c>
      <c r="AA20" s="18">
        <v>0.05</v>
      </c>
      <c r="AB20" s="18">
        <v>2.58</v>
      </c>
      <c r="AC20" s="18">
        <v>6.58</v>
      </c>
      <c r="AD20" s="18">
        <v>3.48</v>
      </c>
      <c r="AE20" s="19">
        <v>1262</v>
      </c>
      <c r="AF20" s="20" t="s">
        <v>364</v>
      </c>
      <c r="AG20" s="21" t="s">
        <v>82</v>
      </c>
    </row>
    <row r="21" spans="1:33" ht="17" thickTop="1" thickBot="1" x14ac:dyDescent="0.25">
      <c r="A21" s="18">
        <f t="shared" si="0"/>
        <v>20</v>
      </c>
      <c r="B21" s="18" t="s">
        <v>91</v>
      </c>
      <c r="C21" s="18" t="s">
        <v>94</v>
      </c>
      <c r="D21" s="18">
        <v>40548</v>
      </c>
      <c r="E21" s="19">
        <v>0.2436689814814815</v>
      </c>
      <c r="F21" s="20" t="s">
        <v>37</v>
      </c>
      <c r="G21" s="21">
        <v>29</v>
      </c>
      <c r="H21" s="18">
        <v>30.19</v>
      </c>
      <c r="I21" s="18">
        <v>51.66</v>
      </c>
      <c r="J21" s="18">
        <v>15</v>
      </c>
      <c r="K21" s="18"/>
      <c r="L21" s="18">
        <v>4.5</v>
      </c>
      <c r="M21" s="18" t="s">
        <v>38</v>
      </c>
      <c r="N21" s="18" t="s">
        <v>93</v>
      </c>
      <c r="O21" s="18">
        <v>16</v>
      </c>
      <c r="P21" s="18">
        <v>29</v>
      </c>
      <c r="Q21" s="18">
        <v>10</v>
      </c>
      <c r="R21" s="19">
        <v>19</v>
      </c>
      <c r="S21" s="20">
        <v>28</v>
      </c>
      <c r="T21" s="21">
        <v>9</v>
      </c>
      <c r="U21" s="18">
        <v>18</v>
      </c>
      <c r="V21" s="18">
        <v>1</v>
      </c>
      <c r="W21" s="18">
        <v>0.17</v>
      </c>
      <c r="X21" s="18">
        <v>0.41</v>
      </c>
      <c r="Y21" s="18">
        <v>0.04</v>
      </c>
      <c r="Z21" s="18">
        <v>0.01</v>
      </c>
      <c r="AA21" s="18">
        <v>0.03</v>
      </c>
      <c r="AB21" s="18">
        <v>2.94</v>
      </c>
      <c r="AC21" s="18">
        <v>5.12</v>
      </c>
      <c r="AD21" s="18">
        <v>2.81</v>
      </c>
      <c r="AE21" s="19">
        <v>1262</v>
      </c>
      <c r="AF21" s="20" t="s">
        <v>364</v>
      </c>
      <c r="AG21" s="21" t="s">
        <v>82</v>
      </c>
    </row>
    <row r="22" spans="1:33" ht="17" thickTop="1" thickBot="1" x14ac:dyDescent="0.25">
      <c r="A22" s="18">
        <f t="shared" si="0"/>
        <v>21</v>
      </c>
      <c r="B22" s="18" t="s">
        <v>89</v>
      </c>
      <c r="C22" s="18" t="s">
        <v>95</v>
      </c>
      <c r="D22" s="18">
        <v>40550</v>
      </c>
      <c r="E22" s="19">
        <v>0.49512731481481481</v>
      </c>
      <c r="F22" s="20" t="s">
        <v>37</v>
      </c>
      <c r="G22" s="21">
        <v>15</v>
      </c>
      <c r="H22" s="18">
        <v>30.17</v>
      </c>
      <c r="I22" s="18">
        <v>51.74</v>
      </c>
      <c r="J22" s="18">
        <v>39</v>
      </c>
      <c r="K22" s="18"/>
      <c r="L22" s="18">
        <v>5</v>
      </c>
      <c r="M22" s="18" t="s">
        <v>38</v>
      </c>
      <c r="N22" s="18" t="s">
        <v>90</v>
      </c>
      <c r="O22" s="18">
        <v>20</v>
      </c>
      <c r="P22" s="18">
        <v>15</v>
      </c>
      <c r="Q22" s="18">
        <v>12</v>
      </c>
      <c r="R22" s="19">
        <v>11</v>
      </c>
      <c r="S22" s="20">
        <v>14</v>
      </c>
      <c r="T22" s="21">
        <v>12</v>
      </c>
      <c r="U22" s="18">
        <v>11</v>
      </c>
      <c r="V22" s="18">
        <v>0.4</v>
      </c>
      <c r="W22" s="18">
        <v>0.24</v>
      </c>
      <c r="X22" s="18">
        <v>0.48</v>
      </c>
      <c r="Y22" s="18">
        <v>0.02</v>
      </c>
      <c r="Z22" s="18">
        <v>0.02</v>
      </c>
      <c r="AA22" s="18">
        <v>0.04</v>
      </c>
      <c r="AB22" s="18">
        <v>18.43</v>
      </c>
      <c r="AC22" s="18">
        <v>15.76</v>
      </c>
      <c r="AD22" s="18">
        <v>16.39</v>
      </c>
      <c r="AE22" s="19">
        <v>617</v>
      </c>
      <c r="AF22" s="20" t="s">
        <v>364</v>
      </c>
      <c r="AG22" s="21" t="s">
        <v>82</v>
      </c>
    </row>
    <row r="23" spans="1:33" ht="17" thickTop="1" thickBot="1" x14ac:dyDescent="0.25">
      <c r="A23" s="18">
        <f t="shared" si="0"/>
        <v>22</v>
      </c>
      <c r="B23" s="18" t="s">
        <v>91</v>
      </c>
      <c r="C23" s="18" t="s">
        <v>96</v>
      </c>
      <c r="D23" s="18">
        <v>40551</v>
      </c>
      <c r="E23" s="19">
        <v>0.51694444444444443</v>
      </c>
      <c r="F23" s="20" t="s">
        <v>45</v>
      </c>
      <c r="G23" s="21">
        <v>39</v>
      </c>
      <c r="H23" s="18">
        <v>30.23</v>
      </c>
      <c r="I23" s="18">
        <v>51.68</v>
      </c>
      <c r="J23" s="18">
        <v>16</v>
      </c>
      <c r="K23" s="18"/>
      <c r="L23" s="18">
        <v>5.2</v>
      </c>
      <c r="M23" s="18" t="s">
        <v>38</v>
      </c>
      <c r="N23" s="18" t="s">
        <v>93</v>
      </c>
      <c r="O23" s="18">
        <v>20</v>
      </c>
      <c r="P23" s="18">
        <v>39</v>
      </c>
      <c r="Q23" s="18">
        <v>16</v>
      </c>
      <c r="R23" s="19">
        <v>31</v>
      </c>
      <c r="S23" s="20">
        <v>38</v>
      </c>
      <c r="T23" s="21">
        <v>15</v>
      </c>
      <c r="U23" s="18">
        <v>30</v>
      </c>
      <c r="V23" s="18">
        <v>2.0299999999999998</v>
      </c>
      <c r="W23" s="18">
        <v>0.48</v>
      </c>
      <c r="X23" s="18">
        <v>1.28</v>
      </c>
      <c r="Y23" s="18">
        <v>0.21</v>
      </c>
      <c r="Z23" s="18">
        <v>0.05</v>
      </c>
      <c r="AA23" s="18">
        <v>0.11</v>
      </c>
      <c r="AB23" s="18">
        <v>5.25</v>
      </c>
      <c r="AC23" s="18">
        <v>10.210000000000001</v>
      </c>
      <c r="AD23" s="18">
        <v>5.53</v>
      </c>
      <c r="AE23" s="19">
        <v>1262</v>
      </c>
      <c r="AF23" s="20" t="s">
        <v>364</v>
      </c>
      <c r="AG23" s="21" t="s">
        <v>82</v>
      </c>
    </row>
    <row r="24" spans="1:33" ht="17" thickTop="1" thickBot="1" x14ac:dyDescent="0.25">
      <c r="A24" s="18">
        <f t="shared" si="0"/>
        <v>23</v>
      </c>
      <c r="B24" s="18" t="s">
        <v>97</v>
      </c>
      <c r="C24" s="18" t="s">
        <v>98</v>
      </c>
      <c r="D24" s="18">
        <v>40570</v>
      </c>
      <c r="E24" s="19">
        <v>0.29312500000000002</v>
      </c>
      <c r="F24" s="20" t="s">
        <v>45</v>
      </c>
      <c r="G24" s="21">
        <v>31</v>
      </c>
      <c r="H24" s="18">
        <v>28.17</v>
      </c>
      <c r="I24" s="18">
        <v>58.99</v>
      </c>
      <c r="J24" s="18">
        <v>46</v>
      </c>
      <c r="K24" s="18"/>
      <c r="L24" s="18">
        <v>4.7</v>
      </c>
      <c r="M24" s="18" t="s">
        <v>38</v>
      </c>
      <c r="N24" s="18" t="s">
        <v>99</v>
      </c>
      <c r="O24" s="18">
        <v>12</v>
      </c>
      <c r="P24" s="18">
        <v>11</v>
      </c>
      <c r="Q24" s="18">
        <v>6</v>
      </c>
      <c r="R24" s="19">
        <v>31</v>
      </c>
      <c r="S24" s="20">
        <v>11</v>
      </c>
      <c r="T24" s="21">
        <v>6</v>
      </c>
      <c r="U24" s="18">
        <v>31</v>
      </c>
      <c r="V24" s="18">
        <v>0.47</v>
      </c>
      <c r="W24" s="18">
        <v>0.33</v>
      </c>
      <c r="X24" s="18">
        <v>1.1599999999999999</v>
      </c>
      <c r="Y24" s="18">
        <v>0.06</v>
      </c>
      <c r="Z24" s="18">
        <v>7.0000000000000007E-2</v>
      </c>
      <c r="AA24" s="18">
        <v>0.12</v>
      </c>
      <c r="AB24" s="18">
        <v>10.31</v>
      </c>
      <c r="AC24" s="18">
        <v>17.8</v>
      </c>
      <c r="AD24" s="18">
        <v>6.45</v>
      </c>
      <c r="AE24" s="19" t="s">
        <v>23</v>
      </c>
      <c r="AF24" s="20" t="s">
        <v>388</v>
      </c>
      <c r="AG24" s="21" t="s">
        <v>413</v>
      </c>
    </row>
    <row r="25" spans="1:33" ht="17" thickTop="1" thickBot="1" x14ac:dyDescent="0.25">
      <c r="A25" s="18">
        <f t="shared" si="0"/>
        <v>24</v>
      </c>
      <c r="B25" s="18" t="s">
        <v>97</v>
      </c>
      <c r="C25" s="18" t="s">
        <v>100</v>
      </c>
      <c r="D25" s="18">
        <v>40570</v>
      </c>
      <c r="E25" s="19">
        <v>0.36004629629629631</v>
      </c>
      <c r="F25" s="20" t="s">
        <v>45</v>
      </c>
      <c r="G25" s="21">
        <v>42</v>
      </c>
      <c r="H25" s="18">
        <v>28.15</v>
      </c>
      <c r="I25" s="18">
        <v>59</v>
      </c>
      <c r="J25" s="18">
        <v>47</v>
      </c>
      <c r="K25" s="18">
        <v>6.2</v>
      </c>
      <c r="L25" s="18">
        <v>6.1</v>
      </c>
      <c r="M25" s="18" t="s">
        <v>38</v>
      </c>
      <c r="N25" s="18" t="s">
        <v>101</v>
      </c>
      <c r="O25" s="18">
        <v>12</v>
      </c>
      <c r="P25" s="18">
        <v>38</v>
      </c>
      <c r="Q25" s="18">
        <v>19</v>
      </c>
      <c r="R25" s="19">
        <v>42</v>
      </c>
      <c r="S25" s="20">
        <v>37</v>
      </c>
      <c r="T25" s="21">
        <v>18</v>
      </c>
      <c r="U25" s="18">
        <v>41</v>
      </c>
      <c r="V25" s="18">
        <v>2.75</v>
      </c>
      <c r="W25" s="18">
        <v>1.5</v>
      </c>
      <c r="X25" s="18">
        <v>2.4700000000000002</v>
      </c>
      <c r="Y25" s="18">
        <v>0.77</v>
      </c>
      <c r="Z25" s="18">
        <v>0.51</v>
      </c>
      <c r="AA25" s="18">
        <v>0.49</v>
      </c>
      <c r="AB25" s="18">
        <v>17.16</v>
      </c>
      <c r="AC25" s="18">
        <v>31.66</v>
      </c>
      <c r="AD25" s="18">
        <v>13.76</v>
      </c>
      <c r="AE25" s="19" t="s">
        <v>23</v>
      </c>
      <c r="AF25" s="20" t="s">
        <v>388</v>
      </c>
      <c r="AG25" s="21" t="s">
        <v>413</v>
      </c>
    </row>
    <row r="26" spans="1:33" ht="17" thickTop="1" thickBot="1" x14ac:dyDescent="0.25">
      <c r="A26" s="18">
        <f t="shared" si="0"/>
        <v>25</v>
      </c>
      <c r="B26" s="18" t="s">
        <v>102</v>
      </c>
      <c r="C26" s="18" t="s">
        <v>103</v>
      </c>
      <c r="D26" s="18">
        <v>40571</v>
      </c>
      <c r="E26" s="19">
        <v>0.18104166666666666</v>
      </c>
      <c r="F26" s="20" t="s">
        <v>45</v>
      </c>
      <c r="G26" s="21">
        <v>83</v>
      </c>
      <c r="H26" s="18">
        <v>28.18</v>
      </c>
      <c r="I26" s="18">
        <v>58.97</v>
      </c>
      <c r="J26" s="18">
        <v>18</v>
      </c>
      <c r="K26" s="18"/>
      <c r="L26" s="18">
        <v>5</v>
      </c>
      <c r="M26" s="18" t="s">
        <v>38</v>
      </c>
      <c r="N26" s="18" t="s">
        <v>104</v>
      </c>
      <c r="O26" s="18">
        <v>7</v>
      </c>
      <c r="P26" s="18">
        <v>83</v>
      </c>
      <c r="Q26" s="18">
        <v>51</v>
      </c>
      <c r="R26" s="19">
        <v>76</v>
      </c>
      <c r="S26" s="20">
        <v>81</v>
      </c>
      <c r="T26" s="21">
        <v>48</v>
      </c>
      <c r="U26" s="18">
        <v>72</v>
      </c>
      <c r="V26" s="18">
        <v>2.1800000000000002</v>
      </c>
      <c r="W26" s="18">
        <v>1.17</v>
      </c>
      <c r="X26" s="18">
        <v>2.95</v>
      </c>
      <c r="Y26" s="18">
        <v>0.27</v>
      </c>
      <c r="Z26" s="18">
        <v>0.09</v>
      </c>
      <c r="AA26" s="18">
        <v>0.21</v>
      </c>
      <c r="AB26" s="18">
        <v>4.82</v>
      </c>
      <c r="AC26" s="18">
        <v>5.39</v>
      </c>
      <c r="AD26" s="18">
        <v>3.24</v>
      </c>
      <c r="AE26" s="19" t="s">
        <v>23</v>
      </c>
      <c r="AF26" s="20" t="s">
        <v>388</v>
      </c>
      <c r="AG26" s="21" t="s">
        <v>413</v>
      </c>
    </row>
    <row r="27" spans="1:33" ht="17" thickTop="1" thickBot="1" x14ac:dyDescent="0.25">
      <c r="A27" s="18">
        <f t="shared" si="0"/>
        <v>26</v>
      </c>
      <c r="B27" s="18" t="s">
        <v>105</v>
      </c>
      <c r="C27" s="18">
        <v>5209</v>
      </c>
      <c r="D27" s="18">
        <v>40607</v>
      </c>
      <c r="E27" s="19">
        <v>0.47547453703703701</v>
      </c>
      <c r="F27" s="20" t="s">
        <v>45</v>
      </c>
      <c r="G27" s="21">
        <v>30</v>
      </c>
      <c r="H27" s="18">
        <v>30</v>
      </c>
      <c r="I27" s="18">
        <v>51.19</v>
      </c>
      <c r="J27" s="18">
        <v>38</v>
      </c>
      <c r="K27" s="18"/>
      <c r="L27" s="18">
        <v>5.2</v>
      </c>
      <c r="M27" s="18" t="s">
        <v>38</v>
      </c>
      <c r="N27" s="18" t="s">
        <v>106</v>
      </c>
      <c r="O27" s="18">
        <v>8</v>
      </c>
      <c r="P27" s="18">
        <v>28</v>
      </c>
      <c r="Q27" s="18">
        <v>16</v>
      </c>
      <c r="R27" s="19">
        <v>30</v>
      </c>
      <c r="S27" s="20">
        <v>27</v>
      </c>
      <c r="T27" s="21">
        <v>15</v>
      </c>
      <c r="U27" s="18">
        <v>29</v>
      </c>
      <c r="V27" s="18">
        <v>0.76</v>
      </c>
      <c r="W27" s="18">
        <v>0.45</v>
      </c>
      <c r="X27" s="18">
        <v>0.66</v>
      </c>
      <c r="Y27" s="18">
        <v>0.08</v>
      </c>
      <c r="Z27" s="18">
        <v>0.06</v>
      </c>
      <c r="AA27" s="18">
        <v>0.05</v>
      </c>
      <c r="AB27" s="18">
        <v>7.67</v>
      </c>
      <c r="AC27" s="18">
        <v>11.78</v>
      </c>
      <c r="AD27" s="18">
        <v>7.41</v>
      </c>
      <c r="AE27" s="19" t="s">
        <v>23</v>
      </c>
      <c r="AF27" s="20" t="s">
        <v>388</v>
      </c>
      <c r="AG27" s="21" t="s">
        <v>411</v>
      </c>
    </row>
    <row r="28" spans="1:33" ht="17" thickTop="1" thickBot="1" x14ac:dyDescent="0.25">
      <c r="A28" s="18">
        <f t="shared" si="0"/>
        <v>27</v>
      </c>
      <c r="B28" s="18" t="s">
        <v>107</v>
      </c>
      <c r="C28" s="18">
        <v>5317</v>
      </c>
      <c r="D28" s="18">
        <v>40675</v>
      </c>
      <c r="E28" s="19">
        <v>0.10137731481481482</v>
      </c>
      <c r="F28" s="20" t="s">
        <v>37</v>
      </c>
      <c r="G28" s="21">
        <v>101</v>
      </c>
      <c r="H28" s="18">
        <v>30.96</v>
      </c>
      <c r="I28" s="18">
        <v>51.31</v>
      </c>
      <c r="J28" s="18">
        <v>16</v>
      </c>
      <c r="K28" s="18"/>
      <c r="L28" s="18">
        <v>4.9000000000000004</v>
      </c>
      <c r="M28" s="18" t="s">
        <v>38</v>
      </c>
      <c r="N28" s="18" t="s">
        <v>108</v>
      </c>
      <c r="O28" s="18">
        <v>18</v>
      </c>
      <c r="P28" s="18">
        <v>101</v>
      </c>
      <c r="Q28" s="18">
        <v>61</v>
      </c>
      <c r="R28" s="19">
        <v>60</v>
      </c>
      <c r="S28" s="20">
        <v>100</v>
      </c>
      <c r="T28" s="21">
        <v>59</v>
      </c>
      <c r="U28" s="18">
        <v>59</v>
      </c>
      <c r="V28" s="18">
        <v>7.83</v>
      </c>
      <c r="W28" s="18">
        <v>4.0999999999999996</v>
      </c>
      <c r="X28" s="18">
        <v>4.2300000000000004</v>
      </c>
      <c r="Y28" s="18">
        <v>0.98</v>
      </c>
      <c r="Z28" s="18">
        <v>0.36</v>
      </c>
      <c r="AA28" s="18">
        <v>0.64</v>
      </c>
      <c r="AB28" s="18">
        <v>4.88</v>
      </c>
      <c r="AC28" s="18">
        <v>5.55</v>
      </c>
      <c r="AD28" s="18">
        <v>7.26</v>
      </c>
      <c r="AE28" s="19" t="s">
        <v>23</v>
      </c>
      <c r="AF28" s="20" t="s">
        <v>388</v>
      </c>
      <c r="AG28" s="21" t="s">
        <v>411</v>
      </c>
    </row>
    <row r="29" spans="1:33" ht="17" thickTop="1" thickBot="1" x14ac:dyDescent="0.25">
      <c r="A29" s="18">
        <f t="shared" si="0"/>
        <v>28</v>
      </c>
      <c r="B29" s="18" t="s">
        <v>109</v>
      </c>
      <c r="C29" s="18">
        <v>5254</v>
      </c>
      <c r="D29" s="18">
        <v>40709</v>
      </c>
      <c r="E29" s="19">
        <v>4.5486111111111109E-2</v>
      </c>
      <c r="F29" s="20" t="s">
        <v>45</v>
      </c>
      <c r="G29" s="21">
        <v>48</v>
      </c>
      <c r="H29" s="18">
        <v>27.8</v>
      </c>
      <c r="I29" s="18">
        <v>57.79</v>
      </c>
      <c r="J29" s="18">
        <v>33</v>
      </c>
      <c r="K29" s="18"/>
      <c r="L29" s="18">
        <v>5.6</v>
      </c>
      <c r="M29" s="18" t="s">
        <v>38</v>
      </c>
      <c r="N29" s="18" t="s">
        <v>110</v>
      </c>
      <c r="O29" s="18">
        <v>38</v>
      </c>
      <c r="P29" s="18">
        <v>48</v>
      </c>
      <c r="Q29" s="18">
        <v>23</v>
      </c>
      <c r="R29" s="19">
        <v>34</v>
      </c>
      <c r="S29" s="20">
        <v>47</v>
      </c>
      <c r="T29" s="21">
        <v>22</v>
      </c>
      <c r="U29" s="18">
        <v>33</v>
      </c>
      <c r="V29" s="18">
        <v>3.39</v>
      </c>
      <c r="W29" s="18">
        <v>0.66</v>
      </c>
      <c r="X29" s="18">
        <v>1.54</v>
      </c>
      <c r="Y29" s="18">
        <v>0.44</v>
      </c>
      <c r="Z29" s="18">
        <v>0.08</v>
      </c>
      <c r="AA29" s="18">
        <v>0.16</v>
      </c>
      <c r="AB29" s="18">
        <v>8.44</v>
      </c>
      <c r="AC29" s="18">
        <v>15.04</v>
      </c>
      <c r="AD29" s="18">
        <v>13.93</v>
      </c>
      <c r="AE29" s="19" t="s">
        <v>23</v>
      </c>
      <c r="AF29" s="20" t="s">
        <v>388</v>
      </c>
      <c r="AG29" s="21" t="s">
        <v>413</v>
      </c>
    </row>
    <row r="30" spans="1:33" ht="17" thickTop="1" thickBot="1" x14ac:dyDescent="0.25">
      <c r="A30" s="18">
        <f t="shared" si="0"/>
        <v>29</v>
      </c>
      <c r="B30" s="18" t="s">
        <v>111</v>
      </c>
      <c r="C30" s="18">
        <v>5260</v>
      </c>
      <c r="D30" s="18">
        <v>40720</v>
      </c>
      <c r="E30" s="19">
        <v>0.32430555555555557</v>
      </c>
      <c r="F30" s="20" t="s">
        <v>37</v>
      </c>
      <c r="G30" s="21">
        <v>81</v>
      </c>
      <c r="H30" s="18">
        <v>30.03</v>
      </c>
      <c r="I30" s="18">
        <v>57.58</v>
      </c>
      <c r="J30" s="18">
        <v>11</v>
      </c>
      <c r="K30" s="18">
        <v>5.6</v>
      </c>
      <c r="L30" s="18">
        <v>4.9000000000000004</v>
      </c>
      <c r="M30" s="18" t="s">
        <v>38</v>
      </c>
      <c r="N30" s="18" t="s">
        <v>112</v>
      </c>
      <c r="O30" s="18">
        <v>16</v>
      </c>
      <c r="P30" s="18">
        <v>75</v>
      </c>
      <c r="Q30" s="18">
        <v>64</v>
      </c>
      <c r="R30" s="19">
        <v>81</v>
      </c>
      <c r="S30" s="20">
        <v>73</v>
      </c>
      <c r="T30" s="21">
        <v>62</v>
      </c>
      <c r="U30" s="18">
        <v>79</v>
      </c>
      <c r="V30" s="18">
        <v>2.6</v>
      </c>
      <c r="W30" s="18">
        <v>1.26</v>
      </c>
      <c r="X30" s="18">
        <v>3.05</v>
      </c>
      <c r="Y30" s="18">
        <v>0.28000000000000003</v>
      </c>
      <c r="Z30" s="18">
        <v>0.08</v>
      </c>
      <c r="AA30" s="18">
        <v>0.17</v>
      </c>
      <c r="AB30" s="18">
        <v>3.77</v>
      </c>
      <c r="AC30" s="18">
        <v>4.99</v>
      </c>
      <c r="AD30" s="18">
        <v>4.13</v>
      </c>
      <c r="AE30" s="19">
        <v>776</v>
      </c>
      <c r="AF30" s="20" t="s">
        <v>388</v>
      </c>
      <c r="AG30" s="21" t="s">
        <v>413</v>
      </c>
    </row>
    <row r="31" spans="1:33" ht="17" thickTop="1" thickBot="1" x14ac:dyDescent="0.25">
      <c r="A31" s="18">
        <f t="shared" si="0"/>
        <v>30</v>
      </c>
      <c r="B31" s="18" t="s">
        <v>113</v>
      </c>
      <c r="C31" s="18">
        <v>5276</v>
      </c>
      <c r="D31" s="18">
        <v>40750</v>
      </c>
      <c r="E31" s="19">
        <v>0.16958333333333334</v>
      </c>
      <c r="F31" s="20" t="s">
        <v>45</v>
      </c>
      <c r="G31" s="21">
        <v>24</v>
      </c>
      <c r="H31" s="18">
        <v>36.61</v>
      </c>
      <c r="I31" s="18">
        <v>56.76</v>
      </c>
      <c r="J31" s="18">
        <v>31</v>
      </c>
      <c r="K31" s="18"/>
      <c r="L31" s="18">
        <v>5.2</v>
      </c>
      <c r="M31" s="18" t="s">
        <v>38</v>
      </c>
      <c r="N31" s="18" t="s">
        <v>84</v>
      </c>
      <c r="O31" s="18">
        <v>22</v>
      </c>
      <c r="P31" s="18">
        <v>19</v>
      </c>
      <c r="Q31" s="18">
        <v>8</v>
      </c>
      <c r="R31" s="19">
        <v>24</v>
      </c>
      <c r="S31" s="20">
        <v>18</v>
      </c>
      <c r="T31" s="21">
        <v>8</v>
      </c>
      <c r="U31" s="18">
        <v>23</v>
      </c>
      <c r="V31" s="18">
        <v>1.19</v>
      </c>
      <c r="W31" s="18">
        <v>0.48</v>
      </c>
      <c r="X31" s="18">
        <v>1.24</v>
      </c>
      <c r="Y31" s="18">
        <v>0.13</v>
      </c>
      <c r="Z31" s="18">
        <v>0.06</v>
      </c>
      <c r="AA31" s="18">
        <v>0.13</v>
      </c>
      <c r="AB31" s="18">
        <v>12.97</v>
      </c>
      <c r="AC31" s="18">
        <v>18.09</v>
      </c>
      <c r="AD31" s="18">
        <v>9.7100000000000009</v>
      </c>
      <c r="AE31" s="19">
        <v>604</v>
      </c>
      <c r="AF31" s="20" t="s">
        <v>388</v>
      </c>
      <c r="AG31" s="21" t="s">
        <v>412</v>
      </c>
    </row>
    <row r="32" spans="1:33" ht="17" thickTop="1" thickBot="1" x14ac:dyDescent="0.25">
      <c r="A32" s="22">
        <f t="shared" si="0"/>
        <v>31</v>
      </c>
      <c r="B32" s="22" t="s">
        <v>114</v>
      </c>
      <c r="C32" s="22">
        <v>5362</v>
      </c>
      <c r="D32" s="22">
        <v>40919</v>
      </c>
      <c r="E32" s="23">
        <v>0.21388888888888891</v>
      </c>
      <c r="F32" s="24" t="s">
        <v>37</v>
      </c>
      <c r="G32" s="25">
        <v>32</v>
      </c>
      <c r="H32" s="22">
        <v>36.380000000000003</v>
      </c>
      <c r="I32" s="22">
        <v>52.74</v>
      </c>
      <c r="J32" s="22">
        <v>18</v>
      </c>
      <c r="K32" s="22">
        <v>5</v>
      </c>
      <c r="L32" s="22">
        <v>4.9000000000000004</v>
      </c>
      <c r="M32" s="22" t="s">
        <v>38</v>
      </c>
      <c r="N32" s="22" t="s">
        <v>115</v>
      </c>
      <c r="O32" s="22">
        <v>18</v>
      </c>
      <c r="P32" s="22">
        <v>32</v>
      </c>
      <c r="Q32" s="22">
        <v>15</v>
      </c>
      <c r="R32" s="23">
        <v>11</v>
      </c>
      <c r="S32" s="24">
        <v>31</v>
      </c>
      <c r="T32" s="25">
        <v>13</v>
      </c>
      <c r="U32" s="22">
        <v>10</v>
      </c>
      <c r="V32" s="22">
        <v>2.58</v>
      </c>
      <c r="W32" s="22">
        <v>0.65</v>
      </c>
      <c r="X32" s="22">
        <v>0.61</v>
      </c>
      <c r="Y32" s="22">
        <v>0.35</v>
      </c>
      <c r="Z32" s="22">
        <v>0.05</v>
      </c>
      <c r="AA32" s="22">
        <v>0.06</v>
      </c>
      <c r="AB32" s="22">
        <v>18.16</v>
      </c>
      <c r="AC32" s="22">
        <v>20.38</v>
      </c>
      <c r="AD32" s="22">
        <v>24.25</v>
      </c>
      <c r="AE32" s="23">
        <v>155</v>
      </c>
      <c r="AF32" s="24" t="s">
        <v>388</v>
      </c>
      <c r="AG32" s="25" t="s">
        <v>415</v>
      </c>
    </row>
    <row r="33" spans="1:33" ht="17" thickTop="1" thickBot="1" x14ac:dyDescent="0.25">
      <c r="A33" s="22">
        <f t="shared" si="0"/>
        <v>32</v>
      </c>
      <c r="B33" s="22" t="s">
        <v>117</v>
      </c>
      <c r="C33" s="22">
        <v>5376</v>
      </c>
      <c r="D33" s="22">
        <v>40927</v>
      </c>
      <c r="E33" s="23">
        <v>0.52489583333333334</v>
      </c>
      <c r="F33" s="24" t="s">
        <v>37</v>
      </c>
      <c r="G33" s="25">
        <v>35</v>
      </c>
      <c r="H33" s="22">
        <v>36.340000000000003</v>
      </c>
      <c r="I33" s="22">
        <v>58.92</v>
      </c>
      <c r="J33" s="22">
        <v>39</v>
      </c>
      <c r="K33" s="22">
        <v>5.4</v>
      </c>
      <c r="L33" s="22">
        <v>5.2</v>
      </c>
      <c r="M33" s="22" t="s">
        <v>38</v>
      </c>
      <c r="N33" s="22" t="s">
        <v>118</v>
      </c>
      <c r="O33" s="22">
        <v>16</v>
      </c>
      <c r="P33" s="22">
        <v>30</v>
      </c>
      <c r="Q33" s="22">
        <v>16</v>
      </c>
      <c r="R33" s="23">
        <v>35</v>
      </c>
      <c r="S33" s="24">
        <v>30</v>
      </c>
      <c r="T33" s="25">
        <v>15</v>
      </c>
      <c r="U33" s="22">
        <v>34</v>
      </c>
      <c r="V33" s="22">
        <v>1.39</v>
      </c>
      <c r="W33" s="22">
        <v>1.02</v>
      </c>
      <c r="X33" s="22">
        <v>2.25</v>
      </c>
      <c r="Y33" s="22">
        <v>0.13</v>
      </c>
      <c r="Z33" s="22">
        <v>0.12</v>
      </c>
      <c r="AA33" s="22">
        <v>0.28999999999999998</v>
      </c>
      <c r="AB33" s="22">
        <v>17.86</v>
      </c>
      <c r="AC33" s="22">
        <v>23.73</v>
      </c>
      <c r="AD33" s="22">
        <v>17.09</v>
      </c>
      <c r="AE33" s="23">
        <v>514</v>
      </c>
      <c r="AF33" s="24" t="s">
        <v>388</v>
      </c>
      <c r="AG33" s="25" t="s">
        <v>412</v>
      </c>
    </row>
    <row r="34" spans="1:33" ht="17" thickTop="1" thickBot="1" x14ac:dyDescent="0.25">
      <c r="A34" s="22">
        <f t="shared" si="0"/>
        <v>33</v>
      </c>
      <c r="B34" s="22" t="s">
        <v>119</v>
      </c>
      <c r="C34" s="22">
        <v>5394</v>
      </c>
      <c r="D34" s="22">
        <v>40944</v>
      </c>
      <c r="E34" s="23">
        <v>0.25740740740740742</v>
      </c>
      <c r="F34" s="24" t="s">
        <v>45</v>
      </c>
      <c r="G34" s="25">
        <v>51</v>
      </c>
      <c r="H34" s="22">
        <v>28.66</v>
      </c>
      <c r="I34" s="22">
        <v>51.56</v>
      </c>
      <c r="J34" s="22">
        <v>33</v>
      </c>
      <c r="K34" s="22"/>
      <c r="L34" s="22">
        <v>4.8</v>
      </c>
      <c r="M34" s="22" t="s">
        <v>38</v>
      </c>
      <c r="N34" s="22" t="s">
        <v>120</v>
      </c>
      <c r="O34" s="22">
        <v>14</v>
      </c>
      <c r="P34" s="22">
        <v>51</v>
      </c>
      <c r="Q34" s="22">
        <v>20</v>
      </c>
      <c r="R34" s="23">
        <v>28</v>
      </c>
      <c r="S34" s="24">
        <v>49</v>
      </c>
      <c r="T34" s="25">
        <v>20</v>
      </c>
      <c r="U34" s="22">
        <v>27</v>
      </c>
      <c r="V34" s="22">
        <v>1.41</v>
      </c>
      <c r="W34" s="22">
        <v>0.31</v>
      </c>
      <c r="X34" s="22">
        <v>0.76</v>
      </c>
      <c r="Y34" s="22">
        <v>0.12</v>
      </c>
      <c r="Z34" s="22">
        <v>0.04</v>
      </c>
      <c r="AA34" s="22">
        <v>0.06</v>
      </c>
      <c r="AB34" s="22">
        <v>12.47</v>
      </c>
      <c r="AC34" s="22">
        <v>14.97</v>
      </c>
      <c r="AD34" s="22">
        <v>9.4600000000000009</v>
      </c>
      <c r="AE34" s="23" t="s">
        <v>23</v>
      </c>
      <c r="AF34" s="24" t="s">
        <v>388</v>
      </c>
      <c r="AG34" s="25" t="s">
        <v>53</v>
      </c>
    </row>
    <row r="35" spans="1:33" ht="17" thickTop="1" thickBot="1" x14ac:dyDescent="0.25">
      <c r="A35" s="22">
        <f t="shared" si="0"/>
        <v>34</v>
      </c>
      <c r="B35" s="22" t="s">
        <v>122</v>
      </c>
      <c r="C35" s="22">
        <v>5411</v>
      </c>
      <c r="D35" s="22">
        <v>40966</v>
      </c>
      <c r="E35" s="23">
        <v>0.28396990740740741</v>
      </c>
      <c r="F35" s="24" t="s">
        <v>37</v>
      </c>
      <c r="G35" s="25">
        <v>47</v>
      </c>
      <c r="H35" s="22">
        <v>31.47</v>
      </c>
      <c r="I35" s="22">
        <v>56.75</v>
      </c>
      <c r="J35" s="22">
        <v>23</v>
      </c>
      <c r="K35" s="22"/>
      <c r="L35" s="22">
        <v>5</v>
      </c>
      <c r="M35" s="22" t="s">
        <v>38</v>
      </c>
      <c r="N35" s="22" t="s">
        <v>123</v>
      </c>
      <c r="O35" s="22">
        <v>18</v>
      </c>
      <c r="P35" s="22">
        <v>47</v>
      </c>
      <c r="Q35" s="22">
        <v>28</v>
      </c>
      <c r="R35" s="23">
        <v>44</v>
      </c>
      <c r="S35" s="24">
        <v>46</v>
      </c>
      <c r="T35" s="25">
        <v>28</v>
      </c>
      <c r="U35" s="22">
        <v>43</v>
      </c>
      <c r="V35" s="22">
        <v>1.77</v>
      </c>
      <c r="W35" s="22">
        <v>0.99</v>
      </c>
      <c r="X35" s="22">
        <v>2.04</v>
      </c>
      <c r="Y35" s="22">
        <v>0.15</v>
      </c>
      <c r="Z35" s="22">
        <v>0.06</v>
      </c>
      <c r="AA35" s="22">
        <v>0.16</v>
      </c>
      <c r="AB35" s="22">
        <v>11.62</v>
      </c>
      <c r="AC35" s="22">
        <v>13.51</v>
      </c>
      <c r="AD35" s="22">
        <v>12.28</v>
      </c>
      <c r="AE35" s="23">
        <v>853</v>
      </c>
      <c r="AF35" s="24" t="s">
        <v>388</v>
      </c>
      <c r="AG35" s="25" t="s">
        <v>413</v>
      </c>
    </row>
    <row r="36" spans="1:33" ht="17" thickTop="1" thickBot="1" x14ac:dyDescent="0.25">
      <c r="A36" s="22">
        <f t="shared" si="0"/>
        <v>35</v>
      </c>
      <c r="B36" s="22" t="s">
        <v>124</v>
      </c>
      <c r="C36" s="22">
        <v>5431</v>
      </c>
      <c r="D36" s="22">
        <v>40986</v>
      </c>
      <c r="E36" s="23">
        <v>0.10989583333333335</v>
      </c>
      <c r="F36" s="24" t="s">
        <v>45</v>
      </c>
      <c r="G36" s="25">
        <v>274</v>
      </c>
      <c r="H36" s="22">
        <v>36.83</v>
      </c>
      <c r="I36" s="22">
        <v>49.22</v>
      </c>
      <c r="J36" s="22">
        <v>10</v>
      </c>
      <c r="K36" s="22"/>
      <c r="L36" s="22">
        <v>4.2</v>
      </c>
      <c r="M36" s="22" t="s">
        <v>38</v>
      </c>
      <c r="N36" s="22" t="s">
        <v>125</v>
      </c>
      <c r="O36" s="22">
        <v>10</v>
      </c>
      <c r="P36" s="22">
        <v>274</v>
      </c>
      <c r="Q36" s="22">
        <v>104</v>
      </c>
      <c r="R36" s="23">
        <v>263</v>
      </c>
      <c r="S36" s="24">
        <v>244</v>
      </c>
      <c r="T36" s="25">
        <v>99</v>
      </c>
      <c r="U36" s="22">
        <v>216</v>
      </c>
      <c r="V36" s="22">
        <v>3.82</v>
      </c>
      <c r="W36" s="22">
        <v>1.4</v>
      </c>
      <c r="X36" s="22">
        <v>4.1100000000000003</v>
      </c>
      <c r="Y36" s="22">
        <v>0.13</v>
      </c>
      <c r="Z36" s="22">
        <v>0.03</v>
      </c>
      <c r="AA36" s="22">
        <v>0.18</v>
      </c>
      <c r="AB36" s="22">
        <v>1.6</v>
      </c>
      <c r="AC36" s="22">
        <v>3.78</v>
      </c>
      <c r="AD36" s="22">
        <v>2.67</v>
      </c>
      <c r="AE36" s="23" t="s">
        <v>23</v>
      </c>
      <c r="AF36" s="24" t="s">
        <v>388</v>
      </c>
      <c r="AG36" s="25" t="s">
        <v>416</v>
      </c>
    </row>
    <row r="37" spans="1:33" ht="17" thickTop="1" thickBot="1" x14ac:dyDescent="0.25">
      <c r="A37" s="22">
        <f t="shared" si="0"/>
        <v>36</v>
      </c>
      <c r="B37" s="22" t="s">
        <v>127</v>
      </c>
      <c r="C37" s="22">
        <v>5449</v>
      </c>
      <c r="D37" s="22">
        <v>41032</v>
      </c>
      <c r="E37" s="23">
        <v>0.42334490740740738</v>
      </c>
      <c r="F37" s="24" t="s">
        <v>45</v>
      </c>
      <c r="G37" s="25">
        <v>154</v>
      </c>
      <c r="H37" s="22">
        <v>32.880000000000003</v>
      </c>
      <c r="I37" s="22">
        <v>47.72</v>
      </c>
      <c r="J37" s="22">
        <v>17</v>
      </c>
      <c r="K37" s="22"/>
      <c r="L37" s="22">
        <v>5.5</v>
      </c>
      <c r="M37" s="22" t="s">
        <v>38</v>
      </c>
      <c r="N37" s="22" t="s">
        <v>128</v>
      </c>
      <c r="O37" s="22">
        <v>10</v>
      </c>
      <c r="P37" s="22">
        <v>154</v>
      </c>
      <c r="Q37" s="22">
        <v>126</v>
      </c>
      <c r="R37" s="23">
        <v>149</v>
      </c>
      <c r="S37" s="24">
        <v>154</v>
      </c>
      <c r="T37" s="25">
        <v>121</v>
      </c>
      <c r="U37" s="22">
        <v>139</v>
      </c>
      <c r="V37" s="22">
        <v>3.48</v>
      </c>
      <c r="W37" s="22">
        <v>2.02</v>
      </c>
      <c r="X37" s="22">
        <v>4.0199999999999996</v>
      </c>
      <c r="Y37" s="22">
        <v>0.3</v>
      </c>
      <c r="Z37" s="22">
        <v>0.32</v>
      </c>
      <c r="AA37" s="22">
        <v>0.44</v>
      </c>
      <c r="AB37" s="22">
        <v>4.76</v>
      </c>
      <c r="AC37" s="22">
        <v>7.99</v>
      </c>
      <c r="AD37" s="22">
        <v>5.74</v>
      </c>
      <c r="AE37" s="23">
        <v>898</v>
      </c>
      <c r="AF37" s="24" t="s">
        <v>364</v>
      </c>
      <c r="AG37" s="25" t="s">
        <v>417</v>
      </c>
    </row>
    <row r="38" spans="1:33" ht="17" thickTop="1" thickBot="1" x14ac:dyDescent="0.25">
      <c r="A38" s="22">
        <f t="shared" si="0"/>
        <v>37</v>
      </c>
      <c r="B38" s="22" t="s">
        <v>130</v>
      </c>
      <c r="C38" s="22">
        <v>5473</v>
      </c>
      <c r="D38" s="22">
        <v>41043</v>
      </c>
      <c r="E38" s="23">
        <v>0.42540509259259257</v>
      </c>
      <c r="F38" s="24" t="s">
        <v>45</v>
      </c>
      <c r="G38" s="25">
        <v>62</v>
      </c>
      <c r="H38" s="22">
        <v>27.88</v>
      </c>
      <c r="I38" s="22">
        <v>57.78</v>
      </c>
      <c r="J38" s="22">
        <v>10</v>
      </c>
      <c r="K38" s="22"/>
      <c r="L38" s="22">
        <v>4.8</v>
      </c>
      <c r="M38" s="22" t="s">
        <v>38</v>
      </c>
      <c r="N38" s="22" t="s">
        <v>131</v>
      </c>
      <c r="O38" s="22">
        <v>12</v>
      </c>
      <c r="P38" s="22">
        <v>56</v>
      </c>
      <c r="Q38" s="22">
        <v>27</v>
      </c>
      <c r="R38" s="23">
        <v>62</v>
      </c>
      <c r="S38" s="24">
        <v>52</v>
      </c>
      <c r="T38" s="25">
        <v>26</v>
      </c>
      <c r="U38" s="22">
        <v>59</v>
      </c>
      <c r="V38" s="22">
        <v>1.62</v>
      </c>
      <c r="W38" s="22">
        <v>0.53</v>
      </c>
      <c r="X38" s="22">
        <v>1.38</v>
      </c>
      <c r="Y38" s="22">
        <v>0.08</v>
      </c>
      <c r="Z38" s="22">
        <v>0.02</v>
      </c>
      <c r="AA38" s="22">
        <v>0.06</v>
      </c>
      <c r="AB38" s="22">
        <v>2.46</v>
      </c>
      <c r="AC38" s="22">
        <v>4.42</v>
      </c>
      <c r="AD38" s="22">
        <v>1.94</v>
      </c>
      <c r="AE38" s="23">
        <v>1564</v>
      </c>
      <c r="AF38" s="24" t="s">
        <v>388</v>
      </c>
      <c r="AG38" s="25" t="s">
        <v>413</v>
      </c>
    </row>
    <row r="39" spans="1:33" ht="17" thickTop="1" thickBot="1" x14ac:dyDescent="0.25">
      <c r="A39" s="22">
        <f t="shared" si="0"/>
        <v>38</v>
      </c>
      <c r="B39" s="22" t="s">
        <v>132</v>
      </c>
      <c r="C39" s="22">
        <v>5494</v>
      </c>
      <c r="D39" s="22">
        <v>41087</v>
      </c>
      <c r="E39" s="23">
        <v>0.10109953703703704</v>
      </c>
      <c r="F39" s="24" t="s">
        <v>45</v>
      </c>
      <c r="G39" s="25">
        <v>140</v>
      </c>
      <c r="H39" s="22">
        <v>34.18</v>
      </c>
      <c r="I39" s="22">
        <v>48.46</v>
      </c>
      <c r="J39" s="22">
        <v>8</v>
      </c>
      <c r="K39" s="22"/>
      <c r="L39" s="22">
        <v>4.4000000000000004</v>
      </c>
      <c r="M39" s="22" t="s">
        <v>38</v>
      </c>
      <c r="N39" s="22" t="s">
        <v>55</v>
      </c>
      <c r="O39" s="22">
        <v>4</v>
      </c>
      <c r="P39" s="22">
        <v>57</v>
      </c>
      <c r="Q39" s="22">
        <v>32</v>
      </c>
      <c r="R39" s="23">
        <v>140</v>
      </c>
      <c r="S39" s="24">
        <v>59</v>
      </c>
      <c r="T39" s="25">
        <v>25</v>
      </c>
      <c r="U39" s="22">
        <v>134</v>
      </c>
      <c r="V39" s="22">
        <v>1.35</v>
      </c>
      <c r="W39" s="22">
        <v>0.82</v>
      </c>
      <c r="X39" s="22">
        <v>3.09</v>
      </c>
      <c r="Y39" s="22">
        <v>0.08</v>
      </c>
      <c r="Z39" s="22">
        <v>8.3000000000000004E-2</v>
      </c>
      <c r="AA39" s="22">
        <v>0.2</v>
      </c>
      <c r="AB39" s="22">
        <v>1.67</v>
      </c>
      <c r="AC39" s="22">
        <v>2.5299999999999998</v>
      </c>
      <c r="AD39" s="22">
        <v>0.67</v>
      </c>
      <c r="AE39" s="23">
        <v>894</v>
      </c>
      <c r="AF39" s="24" t="s">
        <v>364</v>
      </c>
      <c r="AG39" s="25" t="s">
        <v>418</v>
      </c>
    </row>
    <row r="40" spans="1:33" ht="17" thickTop="1" thickBot="1" x14ac:dyDescent="0.25">
      <c r="A40" s="22">
        <f t="shared" si="0"/>
        <v>39</v>
      </c>
      <c r="B40" s="22" t="s">
        <v>134</v>
      </c>
      <c r="C40" s="22" t="s">
        <v>135</v>
      </c>
      <c r="D40" s="22">
        <v>41091</v>
      </c>
      <c r="E40" s="23">
        <v>0.11789351851851852</v>
      </c>
      <c r="F40" s="24" t="s">
        <v>45</v>
      </c>
      <c r="G40" s="25">
        <v>227</v>
      </c>
      <c r="H40" s="22">
        <v>31.76</v>
      </c>
      <c r="I40" s="22">
        <v>50.98</v>
      </c>
      <c r="J40" s="22">
        <v>18</v>
      </c>
      <c r="K40" s="22"/>
      <c r="L40" s="22">
        <v>4.8</v>
      </c>
      <c r="M40" s="22" t="s">
        <v>38</v>
      </c>
      <c r="N40" s="22" t="s">
        <v>136</v>
      </c>
      <c r="O40" s="22">
        <v>12</v>
      </c>
      <c r="P40" s="22">
        <v>227</v>
      </c>
      <c r="Q40" s="22">
        <v>90</v>
      </c>
      <c r="R40" s="23">
        <v>141</v>
      </c>
      <c r="S40" s="24">
        <v>222</v>
      </c>
      <c r="T40" s="25">
        <v>88</v>
      </c>
      <c r="U40" s="22">
        <v>139</v>
      </c>
      <c r="V40" s="22">
        <v>14.2</v>
      </c>
      <c r="W40" s="22">
        <v>4.42</v>
      </c>
      <c r="X40" s="22">
        <v>9.36</v>
      </c>
      <c r="Y40" s="22">
        <v>1.25</v>
      </c>
      <c r="Z40" s="22">
        <v>0.34</v>
      </c>
      <c r="AA40" s="22">
        <v>0.97</v>
      </c>
      <c r="AB40" s="22">
        <v>6.63</v>
      </c>
      <c r="AC40" s="22">
        <v>9.4</v>
      </c>
      <c r="AD40" s="22">
        <v>10.01</v>
      </c>
      <c r="AE40" s="23" t="s">
        <v>23</v>
      </c>
      <c r="AF40" s="24" t="s">
        <v>388</v>
      </c>
      <c r="AG40" s="25" t="s">
        <v>419</v>
      </c>
    </row>
    <row r="41" spans="1:33" ht="17" thickTop="1" thickBot="1" x14ac:dyDescent="0.25">
      <c r="A41" s="22">
        <f t="shared" si="0"/>
        <v>40</v>
      </c>
      <c r="B41" s="22" t="s">
        <v>138</v>
      </c>
      <c r="C41" s="22">
        <v>5501</v>
      </c>
      <c r="D41" s="22">
        <v>41091</v>
      </c>
      <c r="E41" s="23">
        <v>0.41766203703703703</v>
      </c>
      <c r="F41" s="24" t="s">
        <v>37</v>
      </c>
      <c r="G41" s="25">
        <v>73</v>
      </c>
      <c r="H41" s="22">
        <v>34.5</v>
      </c>
      <c r="I41" s="22">
        <v>59.95</v>
      </c>
      <c r="J41" s="22">
        <v>30</v>
      </c>
      <c r="K41" s="22"/>
      <c r="L41" s="22">
        <v>5.2</v>
      </c>
      <c r="M41" s="22" t="s">
        <v>38</v>
      </c>
      <c r="N41" s="22" t="s">
        <v>139</v>
      </c>
      <c r="O41" s="22">
        <v>16</v>
      </c>
      <c r="P41" s="22">
        <v>73</v>
      </c>
      <c r="Q41" s="22">
        <v>48</v>
      </c>
      <c r="R41" s="23">
        <v>57</v>
      </c>
      <c r="S41" s="24">
        <v>67</v>
      </c>
      <c r="T41" s="25">
        <v>47</v>
      </c>
      <c r="U41" s="22">
        <v>55</v>
      </c>
      <c r="V41" s="22">
        <v>1.28</v>
      </c>
      <c r="W41" s="22">
        <v>0.66</v>
      </c>
      <c r="X41" s="22">
        <v>1.1299999999999999</v>
      </c>
      <c r="Y41" s="22">
        <v>0.08</v>
      </c>
      <c r="Z41" s="22">
        <v>0.05</v>
      </c>
      <c r="AA41" s="22">
        <v>0.09</v>
      </c>
      <c r="AB41" s="22">
        <v>9.57</v>
      </c>
      <c r="AC41" s="22">
        <v>13.39</v>
      </c>
      <c r="AD41" s="22">
        <v>12.14</v>
      </c>
      <c r="AE41" s="23">
        <v>643</v>
      </c>
      <c r="AF41" s="24" t="s">
        <v>388</v>
      </c>
      <c r="AG41" s="25" t="s">
        <v>412</v>
      </c>
    </row>
    <row r="42" spans="1:33" ht="17" thickTop="1" thickBot="1" x14ac:dyDescent="0.25">
      <c r="A42" s="22">
        <f t="shared" si="0"/>
        <v>41</v>
      </c>
      <c r="B42" s="22" t="s">
        <v>140</v>
      </c>
      <c r="C42" s="22">
        <v>5508</v>
      </c>
      <c r="D42" s="22">
        <v>41104</v>
      </c>
      <c r="E42" s="23">
        <v>0.53822916666666665</v>
      </c>
      <c r="F42" s="24" t="s">
        <v>45</v>
      </c>
      <c r="G42" s="25">
        <v>46</v>
      </c>
      <c r="H42" s="22">
        <v>34.64</v>
      </c>
      <c r="I42" s="22">
        <v>47.58</v>
      </c>
      <c r="J42" s="22">
        <v>16</v>
      </c>
      <c r="K42" s="22"/>
      <c r="L42" s="22">
        <v>4.4000000000000004</v>
      </c>
      <c r="M42" s="22" t="s">
        <v>38</v>
      </c>
      <c r="N42" s="22" t="s">
        <v>141</v>
      </c>
      <c r="O42" s="22">
        <v>14</v>
      </c>
      <c r="P42" s="22">
        <v>46</v>
      </c>
      <c r="Q42" s="22">
        <v>14</v>
      </c>
      <c r="R42" s="23">
        <v>24</v>
      </c>
      <c r="S42" s="24">
        <v>44</v>
      </c>
      <c r="T42" s="25">
        <v>13</v>
      </c>
      <c r="U42" s="22">
        <v>24</v>
      </c>
      <c r="V42" s="22">
        <v>0.93</v>
      </c>
      <c r="W42" s="22">
        <v>0.31</v>
      </c>
      <c r="X42" s="22">
        <v>0.56000000000000005</v>
      </c>
      <c r="Y42" s="22">
        <v>0.02</v>
      </c>
      <c r="Z42" s="22">
        <v>0.02</v>
      </c>
      <c r="AA42" s="22">
        <v>0.02</v>
      </c>
      <c r="AB42" s="22">
        <v>2.6</v>
      </c>
      <c r="AC42" s="22">
        <v>5.36</v>
      </c>
      <c r="AD42" s="22">
        <v>5.71</v>
      </c>
      <c r="AE42" s="23">
        <v>1477</v>
      </c>
      <c r="AF42" s="24" t="s">
        <v>364</v>
      </c>
      <c r="AG42" s="25" t="s">
        <v>420</v>
      </c>
    </row>
    <row r="43" spans="1:33" ht="17" thickTop="1" thickBot="1" x14ac:dyDescent="0.25">
      <c r="A43" s="22">
        <f t="shared" si="0"/>
        <v>42</v>
      </c>
      <c r="B43" s="22" t="s">
        <v>134</v>
      </c>
      <c r="C43" s="22" t="s">
        <v>143</v>
      </c>
      <c r="D43" s="22">
        <v>41114</v>
      </c>
      <c r="E43" s="23">
        <v>0.28479166666666667</v>
      </c>
      <c r="F43" s="24" t="s">
        <v>45</v>
      </c>
      <c r="G43" s="25">
        <v>162</v>
      </c>
      <c r="H43" s="22">
        <v>31.77</v>
      </c>
      <c r="I43" s="22">
        <v>50.92</v>
      </c>
      <c r="J43" s="22">
        <v>17</v>
      </c>
      <c r="K43" s="22"/>
      <c r="L43" s="22">
        <v>4.7</v>
      </c>
      <c r="M43" s="22" t="s">
        <v>38</v>
      </c>
      <c r="N43" s="22" t="s">
        <v>136</v>
      </c>
      <c r="O43" s="22">
        <v>10</v>
      </c>
      <c r="P43" s="22">
        <v>134</v>
      </c>
      <c r="Q43" s="22">
        <v>86</v>
      </c>
      <c r="R43" s="23">
        <v>162</v>
      </c>
      <c r="S43" s="24">
        <v>131</v>
      </c>
      <c r="T43" s="25">
        <v>83</v>
      </c>
      <c r="U43" s="22">
        <v>158</v>
      </c>
      <c r="V43" s="22">
        <v>9.9499999999999993</v>
      </c>
      <c r="W43" s="22">
        <v>4.3899999999999997</v>
      </c>
      <c r="X43" s="22">
        <v>11.17</v>
      </c>
      <c r="Y43" s="22">
        <v>1.03</v>
      </c>
      <c r="Z43" s="22">
        <v>0.41</v>
      </c>
      <c r="AA43" s="22">
        <v>1.18</v>
      </c>
      <c r="AB43" s="22">
        <v>10.49</v>
      </c>
      <c r="AC43" s="22">
        <v>8.8699999999999992</v>
      </c>
      <c r="AD43" s="22">
        <v>9.24</v>
      </c>
      <c r="AE43" s="23" t="s">
        <v>23</v>
      </c>
      <c r="AF43" s="24" t="s">
        <v>388</v>
      </c>
      <c r="AG43" s="25" t="s">
        <v>419</v>
      </c>
    </row>
    <row r="44" spans="1:33" ht="17" thickTop="1" thickBot="1" x14ac:dyDescent="0.25">
      <c r="A44" s="22">
        <f t="shared" si="0"/>
        <v>43</v>
      </c>
      <c r="B44" s="22" t="s">
        <v>134</v>
      </c>
      <c r="C44" s="22" t="s">
        <v>144</v>
      </c>
      <c r="D44" s="22">
        <v>41114</v>
      </c>
      <c r="E44" s="23">
        <v>0.28930555555555554</v>
      </c>
      <c r="F44" s="24" t="s">
        <v>45</v>
      </c>
      <c r="G44" s="25">
        <v>112</v>
      </c>
      <c r="H44" s="22">
        <v>31.77</v>
      </c>
      <c r="I44" s="22">
        <v>50.93</v>
      </c>
      <c r="J44" s="22">
        <v>17</v>
      </c>
      <c r="K44" s="22"/>
      <c r="L44" s="22">
        <v>4.7</v>
      </c>
      <c r="M44" s="22" t="s">
        <v>38</v>
      </c>
      <c r="N44" s="22" t="s">
        <v>145</v>
      </c>
      <c r="O44" s="22">
        <v>10</v>
      </c>
      <c r="P44" s="22">
        <v>112</v>
      </c>
      <c r="Q44" s="22">
        <v>51</v>
      </c>
      <c r="R44" s="23">
        <v>81</v>
      </c>
      <c r="S44" s="24">
        <v>110</v>
      </c>
      <c r="T44" s="25">
        <v>50</v>
      </c>
      <c r="U44" s="22">
        <v>80</v>
      </c>
      <c r="V44" s="22">
        <v>4.8499999999999996</v>
      </c>
      <c r="W44" s="22">
        <v>3.06</v>
      </c>
      <c r="X44" s="22">
        <v>4.4800000000000004</v>
      </c>
      <c r="Y44" s="22">
        <v>0.43</v>
      </c>
      <c r="Z44" s="22">
        <v>0.22</v>
      </c>
      <c r="AA44" s="22">
        <v>0.43</v>
      </c>
      <c r="AB44" s="22">
        <v>7.21</v>
      </c>
      <c r="AC44" s="22">
        <v>8.23</v>
      </c>
      <c r="AD44" s="22">
        <v>9.2899999999999991</v>
      </c>
      <c r="AE44" s="23" t="s">
        <v>23</v>
      </c>
      <c r="AF44" s="24" t="s">
        <v>388</v>
      </c>
      <c r="AG44" s="25" t="s">
        <v>419</v>
      </c>
    </row>
    <row r="45" spans="1:33" ht="17" thickTop="1" thickBot="1" x14ac:dyDescent="0.25">
      <c r="A45" s="22">
        <f t="shared" si="0"/>
        <v>44</v>
      </c>
      <c r="B45" s="22" t="s">
        <v>146</v>
      </c>
      <c r="C45" s="22">
        <v>5606</v>
      </c>
      <c r="D45" s="22">
        <v>41154</v>
      </c>
      <c r="E45" s="23">
        <v>0.5347453703703704</v>
      </c>
      <c r="F45" s="24" t="s">
        <v>45</v>
      </c>
      <c r="G45" s="25">
        <v>74</v>
      </c>
      <c r="H45" s="22">
        <v>33.44</v>
      </c>
      <c r="I45" s="22">
        <v>59.99</v>
      </c>
      <c r="J45" s="22">
        <v>18</v>
      </c>
      <c r="K45" s="22"/>
      <c r="L45" s="22">
        <v>4.9000000000000004</v>
      </c>
      <c r="M45" s="22" t="s">
        <v>38</v>
      </c>
      <c r="N45" s="22" t="s">
        <v>147</v>
      </c>
      <c r="O45" s="22">
        <v>16</v>
      </c>
      <c r="P45" s="22">
        <v>74</v>
      </c>
      <c r="Q45" s="22">
        <v>36</v>
      </c>
      <c r="R45" s="23">
        <v>71</v>
      </c>
      <c r="S45" s="24">
        <v>70</v>
      </c>
      <c r="T45" s="25">
        <v>35</v>
      </c>
      <c r="U45" s="22">
        <v>69</v>
      </c>
      <c r="V45" s="22">
        <v>3.07</v>
      </c>
      <c r="W45" s="22">
        <v>1.38</v>
      </c>
      <c r="X45" s="22">
        <v>1.63</v>
      </c>
      <c r="Y45" s="22">
        <v>0.26</v>
      </c>
      <c r="Z45" s="22">
        <v>0.11</v>
      </c>
      <c r="AA45" s="22">
        <v>0.16</v>
      </c>
      <c r="AB45" s="22">
        <v>4.1399999999999997</v>
      </c>
      <c r="AC45" s="22">
        <v>5.52</v>
      </c>
      <c r="AD45" s="22">
        <v>4.59</v>
      </c>
      <c r="AE45" s="23">
        <v>919</v>
      </c>
      <c r="AF45" s="24" t="s">
        <v>388</v>
      </c>
      <c r="AG45" s="25" t="s">
        <v>421</v>
      </c>
    </row>
    <row r="46" spans="1:33" ht="17" thickTop="1" thickBot="1" x14ac:dyDescent="0.25">
      <c r="A46" s="22">
        <f t="shared" si="0"/>
        <v>45</v>
      </c>
      <c r="B46" s="22" t="s">
        <v>149</v>
      </c>
      <c r="C46" s="22">
        <v>5661</v>
      </c>
      <c r="D46" s="22">
        <v>41192</v>
      </c>
      <c r="E46" s="23">
        <v>0.2059375</v>
      </c>
      <c r="F46" s="24" t="s">
        <v>37</v>
      </c>
      <c r="G46" s="25">
        <v>14</v>
      </c>
      <c r="H46" s="22">
        <v>29.24</v>
      </c>
      <c r="I46" s="22">
        <v>52.51</v>
      </c>
      <c r="J46" s="22">
        <v>59</v>
      </c>
      <c r="K46" s="22"/>
      <c r="L46" s="22">
        <v>4.8</v>
      </c>
      <c r="M46" s="22" t="s">
        <v>38</v>
      </c>
      <c r="N46" s="22" t="s">
        <v>150</v>
      </c>
      <c r="O46" s="22">
        <v>9</v>
      </c>
      <c r="P46" s="22">
        <v>14</v>
      </c>
      <c r="Q46" s="22">
        <v>4</v>
      </c>
      <c r="R46" s="23">
        <v>11</v>
      </c>
      <c r="S46" s="24" t="s">
        <v>23</v>
      </c>
      <c r="T46" s="25" t="s">
        <v>23</v>
      </c>
      <c r="U46" s="22" t="s">
        <v>23</v>
      </c>
      <c r="V46" s="22" t="s">
        <v>23</v>
      </c>
      <c r="W46" s="22" t="s">
        <v>23</v>
      </c>
      <c r="X46" s="22" t="s">
        <v>23</v>
      </c>
      <c r="Y46" s="22" t="s">
        <v>23</v>
      </c>
      <c r="Z46" s="22" t="s">
        <v>23</v>
      </c>
      <c r="AA46" s="22" t="s">
        <v>23</v>
      </c>
      <c r="AB46" s="22" t="s">
        <v>23</v>
      </c>
      <c r="AC46" s="22" t="s">
        <v>23</v>
      </c>
      <c r="AD46" s="22" t="s">
        <v>23</v>
      </c>
      <c r="AE46" s="23">
        <v>535</v>
      </c>
      <c r="AF46" s="24" t="s">
        <v>364</v>
      </c>
      <c r="AG46" s="25" t="s">
        <v>82</v>
      </c>
    </row>
    <row r="47" spans="1:33" ht="17" thickTop="1" thickBot="1" x14ac:dyDescent="0.25">
      <c r="A47" s="22">
        <f t="shared" si="0"/>
        <v>46</v>
      </c>
      <c r="B47" s="22" t="s">
        <v>151</v>
      </c>
      <c r="C47" s="22">
        <v>5684</v>
      </c>
      <c r="D47" s="22">
        <v>41248</v>
      </c>
      <c r="E47" s="23">
        <v>0.21401620370370369</v>
      </c>
      <c r="F47" s="24" t="s">
        <v>37</v>
      </c>
      <c r="G47" s="25">
        <v>143</v>
      </c>
      <c r="H47" s="22">
        <v>33.44</v>
      </c>
      <c r="I47" s="22">
        <v>59.56</v>
      </c>
      <c r="J47" s="22">
        <v>20</v>
      </c>
      <c r="K47" s="22"/>
      <c r="L47" s="22">
        <v>5.4</v>
      </c>
      <c r="M47" s="22" t="s">
        <v>38</v>
      </c>
      <c r="N47" s="22" t="s">
        <v>152</v>
      </c>
      <c r="O47" s="22">
        <v>18</v>
      </c>
      <c r="P47" s="22">
        <v>143</v>
      </c>
      <c r="Q47" s="22">
        <v>79</v>
      </c>
      <c r="R47" s="23">
        <v>102</v>
      </c>
      <c r="S47" s="24">
        <v>140</v>
      </c>
      <c r="T47" s="25">
        <v>74</v>
      </c>
      <c r="U47" s="22">
        <v>96</v>
      </c>
      <c r="V47" s="22">
        <v>10.15</v>
      </c>
      <c r="W47" s="22">
        <v>3.89</v>
      </c>
      <c r="X47" s="22">
        <v>5.24</v>
      </c>
      <c r="Y47" s="22">
        <v>1.87</v>
      </c>
      <c r="Z47" s="22">
        <v>0.5</v>
      </c>
      <c r="AA47" s="22">
        <v>0.73</v>
      </c>
      <c r="AB47" s="22">
        <v>4.51</v>
      </c>
      <c r="AC47" s="22">
        <v>6.43</v>
      </c>
      <c r="AD47" s="22">
        <v>6.43</v>
      </c>
      <c r="AE47" s="23">
        <v>1397</v>
      </c>
      <c r="AF47" s="24" t="s">
        <v>388</v>
      </c>
      <c r="AG47" s="25" t="s">
        <v>421</v>
      </c>
    </row>
    <row r="48" spans="1:33" ht="17" thickTop="1" thickBot="1" x14ac:dyDescent="0.25">
      <c r="A48" s="26">
        <f t="shared" si="0"/>
        <v>47</v>
      </c>
      <c r="B48" s="26" t="s">
        <v>153</v>
      </c>
      <c r="C48" s="26">
        <v>5729</v>
      </c>
      <c r="D48" s="26">
        <v>41286</v>
      </c>
      <c r="E48" s="27">
        <v>0.14243055555555556</v>
      </c>
      <c r="F48" s="28" t="s">
        <v>45</v>
      </c>
      <c r="G48" s="29">
        <v>68</v>
      </c>
      <c r="H48" s="26">
        <v>31.89</v>
      </c>
      <c r="I48" s="26">
        <v>50.98</v>
      </c>
      <c r="J48" s="26">
        <v>17</v>
      </c>
      <c r="K48" s="26"/>
      <c r="L48" s="26">
        <v>5</v>
      </c>
      <c r="M48" s="26" t="s">
        <v>38</v>
      </c>
      <c r="N48" s="26" t="s">
        <v>154</v>
      </c>
      <c r="O48" s="26">
        <v>9</v>
      </c>
      <c r="P48" s="26">
        <v>53</v>
      </c>
      <c r="Q48" s="26">
        <v>31</v>
      </c>
      <c r="R48" s="27">
        <v>68</v>
      </c>
      <c r="S48" s="28" t="s">
        <v>23</v>
      </c>
      <c r="T48" s="29" t="s">
        <v>23</v>
      </c>
      <c r="U48" s="26" t="s">
        <v>23</v>
      </c>
      <c r="V48" s="26" t="s">
        <v>23</v>
      </c>
      <c r="W48" s="26" t="s">
        <v>23</v>
      </c>
      <c r="X48" s="26" t="s">
        <v>23</v>
      </c>
      <c r="Y48" s="26" t="s">
        <v>23</v>
      </c>
      <c r="Z48" s="26" t="s">
        <v>23</v>
      </c>
      <c r="AA48" s="26" t="s">
        <v>23</v>
      </c>
      <c r="AB48" s="26" t="s">
        <v>23</v>
      </c>
      <c r="AC48" s="26" t="s">
        <v>23</v>
      </c>
      <c r="AD48" s="26" t="s">
        <v>23</v>
      </c>
      <c r="AE48" s="27" t="s">
        <v>23</v>
      </c>
      <c r="AF48" s="28" t="s">
        <v>388</v>
      </c>
      <c r="AG48" s="29" t="s">
        <v>419</v>
      </c>
    </row>
    <row r="49" spans="1:33" ht="17" thickTop="1" thickBot="1" x14ac:dyDescent="0.25">
      <c r="A49" s="26">
        <f t="shared" si="0"/>
        <v>48</v>
      </c>
      <c r="B49" s="26" t="s">
        <v>134</v>
      </c>
      <c r="C49" s="26" t="s">
        <v>155</v>
      </c>
      <c r="D49" s="26">
        <v>41286</v>
      </c>
      <c r="E49" s="27">
        <v>0.14814814814814814</v>
      </c>
      <c r="F49" s="28" t="s">
        <v>45</v>
      </c>
      <c r="G49" s="29">
        <v>24</v>
      </c>
      <c r="H49" s="26">
        <v>31.85</v>
      </c>
      <c r="I49" s="26">
        <v>51.04</v>
      </c>
      <c r="J49" s="26">
        <v>13</v>
      </c>
      <c r="K49" s="26"/>
      <c r="L49" s="26">
        <v>4.2</v>
      </c>
      <c r="M49" s="26" t="s">
        <v>38</v>
      </c>
      <c r="N49" s="26" t="s">
        <v>156</v>
      </c>
      <c r="O49" s="26">
        <v>4</v>
      </c>
      <c r="P49" s="26">
        <v>23</v>
      </c>
      <c r="Q49" s="26">
        <v>19</v>
      </c>
      <c r="R49" s="27">
        <v>24</v>
      </c>
      <c r="S49" s="28" t="s">
        <v>23</v>
      </c>
      <c r="T49" s="29" t="s">
        <v>23</v>
      </c>
      <c r="U49" s="26" t="s">
        <v>23</v>
      </c>
      <c r="V49" s="26" t="s">
        <v>23</v>
      </c>
      <c r="W49" s="26" t="s">
        <v>23</v>
      </c>
      <c r="X49" s="26" t="s">
        <v>23</v>
      </c>
      <c r="Y49" s="26" t="s">
        <v>23</v>
      </c>
      <c r="Z49" s="26" t="s">
        <v>23</v>
      </c>
      <c r="AA49" s="26" t="s">
        <v>23</v>
      </c>
      <c r="AB49" s="26" t="s">
        <v>23</v>
      </c>
      <c r="AC49" s="26" t="s">
        <v>23</v>
      </c>
      <c r="AD49" s="26" t="s">
        <v>23</v>
      </c>
      <c r="AE49" s="27" t="s">
        <v>23</v>
      </c>
      <c r="AF49" s="28" t="s">
        <v>388</v>
      </c>
      <c r="AG49" s="29" t="s">
        <v>419</v>
      </c>
    </row>
    <row r="50" spans="1:33" ht="17" thickTop="1" thickBot="1" x14ac:dyDescent="0.25">
      <c r="A50" s="26">
        <f t="shared" si="0"/>
        <v>49</v>
      </c>
      <c r="B50" s="26" t="s">
        <v>157</v>
      </c>
      <c r="C50" s="26" t="s">
        <v>158</v>
      </c>
      <c r="D50" s="26">
        <v>41295</v>
      </c>
      <c r="E50" s="27">
        <v>0.32565972222222223</v>
      </c>
      <c r="F50" s="28" t="s">
        <v>37</v>
      </c>
      <c r="G50" s="29">
        <v>37</v>
      </c>
      <c r="H50" s="26">
        <v>30.28</v>
      </c>
      <c r="I50" s="26">
        <v>57.43</v>
      </c>
      <c r="J50" s="26">
        <v>15</v>
      </c>
      <c r="K50" s="26"/>
      <c r="L50" s="26">
        <v>5.6</v>
      </c>
      <c r="M50" s="26" t="s">
        <v>38</v>
      </c>
      <c r="N50" s="26" t="s">
        <v>84</v>
      </c>
      <c r="O50" s="26">
        <v>32</v>
      </c>
      <c r="P50" s="26">
        <v>35</v>
      </c>
      <c r="Q50" s="26">
        <v>37</v>
      </c>
      <c r="R50" s="27">
        <v>28</v>
      </c>
      <c r="S50" s="28">
        <v>34</v>
      </c>
      <c r="T50" s="29">
        <v>35</v>
      </c>
      <c r="U50" s="26">
        <v>27</v>
      </c>
      <c r="V50" s="26">
        <v>1.69</v>
      </c>
      <c r="W50" s="26">
        <v>0.72</v>
      </c>
      <c r="X50" s="26">
        <v>1.64</v>
      </c>
      <c r="Y50" s="26">
        <v>0.22800000000000001</v>
      </c>
      <c r="Z50" s="26">
        <v>0.11</v>
      </c>
      <c r="AA50" s="26">
        <v>0.27300000000000002</v>
      </c>
      <c r="AB50" s="26">
        <v>10.92</v>
      </c>
      <c r="AC50" s="26">
        <v>7.88</v>
      </c>
      <c r="AD50" s="26">
        <v>10.02</v>
      </c>
      <c r="AE50" s="27">
        <v>398</v>
      </c>
      <c r="AF50" s="28" t="s">
        <v>388</v>
      </c>
      <c r="AG50" s="29" t="s">
        <v>413</v>
      </c>
    </row>
    <row r="51" spans="1:33" ht="17" thickTop="1" thickBot="1" x14ac:dyDescent="0.25">
      <c r="A51" s="26">
        <f t="shared" si="0"/>
        <v>50</v>
      </c>
      <c r="B51" s="26" t="s">
        <v>159</v>
      </c>
      <c r="C51" s="26" t="s">
        <v>160</v>
      </c>
      <c r="D51" s="26">
        <v>41299</v>
      </c>
      <c r="E51" s="27">
        <v>0.50788194444444446</v>
      </c>
      <c r="F51" s="28" t="s">
        <v>37</v>
      </c>
      <c r="G51" s="29">
        <v>458</v>
      </c>
      <c r="H51" s="26">
        <v>31.95</v>
      </c>
      <c r="I51" s="26">
        <v>50.98</v>
      </c>
      <c r="J51" s="26">
        <v>7</v>
      </c>
      <c r="K51" s="26"/>
      <c r="L51" s="26">
        <v>5.2</v>
      </c>
      <c r="M51" s="26" t="s">
        <v>38</v>
      </c>
      <c r="N51" s="26" t="s">
        <v>161</v>
      </c>
      <c r="O51" s="26">
        <v>9</v>
      </c>
      <c r="P51" s="26">
        <v>419</v>
      </c>
      <c r="Q51" s="26">
        <v>225</v>
      </c>
      <c r="R51" s="27">
        <v>458</v>
      </c>
      <c r="S51" s="28">
        <v>428</v>
      </c>
      <c r="T51" s="29">
        <v>203</v>
      </c>
      <c r="U51" s="26">
        <v>455</v>
      </c>
      <c r="V51" s="26">
        <v>7.65</v>
      </c>
      <c r="W51" s="26">
        <v>2.38</v>
      </c>
      <c r="X51" s="26">
        <v>6.52</v>
      </c>
      <c r="Y51" s="26">
        <v>0.30199999999999999</v>
      </c>
      <c r="Z51" s="26">
        <v>0.30199999999999999</v>
      </c>
      <c r="AA51" s="26">
        <v>0.25</v>
      </c>
      <c r="AB51" s="26">
        <v>1.91</v>
      </c>
      <c r="AC51" s="26">
        <v>3.23</v>
      </c>
      <c r="AD51" s="26">
        <v>1.87</v>
      </c>
      <c r="AE51" s="27" t="s">
        <v>23</v>
      </c>
      <c r="AF51" s="28" t="s">
        <v>388</v>
      </c>
      <c r="AG51" s="29" t="s">
        <v>419</v>
      </c>
    </row>
    <row r="52" spans="1:33" ht="17" thickTop="1" thickBot="1" x14ac:dyDescent="0.25">
      <c r="A52" s="26">
        <f t="shared" si="0"/>
        <v>51</v>
      </c>
      <c r="B52" s="26" t="s">
        <v>162</v>
      </c>
      <c r="C52" s="26" t="s">
        <v>163</v>
      </c>
      <c r="D52" s="26">
        <v>41335</v>
      </c>
      <c r="E52" s="27">
        <v>0.30862268518518515</v>
      </c>
      <c r="F52" s="28" t="s">
        <v>37</v>
      </c>
      <c r="G52" s="29">
        <v>40</v>
      </c>
      <c r="H52" s="26">
        <v>31.96</v>
      </c>
      <c r="I52" s="26">
        <v>50.97</v>
      </c>
      <c r="J52" s="26">
        <v>8</v>
      </c>
      <c r="K52" s="26"/>
      <c r="L52" s="26">
        <v>4.5999999999999996</v>
      </c>
      <c r="M52" s="26" t="s">
        <v>38</v>
      </c>
      <c r="N52" s="26" t="s">
        <v>152</v>
      </c>
      <c r="O52" s="26">
        <v>8</v>
      </c>
      <c r="P52" s="26">
        <v>40</v>
      </c>
      <c r="Q52" s="26">
        <v>20</v>
      </c>
      <c r="R52" s="27">
        <v>30</v>
      </c>
      <c r="S52" s="28" t="s">
        <v>23</v>
      </c>
      <c r="T52" s="29" t="s">
        <v>23</v>
      </c>
      <c r="U52" s="26" t="s">
        <v>23</v>
      </c>
      <c r="V52" s="26" t="s">
        <v>23</v>
      </c>
      <c r="W52" s="26" t="s">
        <v>23</v>
      </c>
      <c r="X52" s="26" t="s">
        <v>23</v>
      </c>
      <c r="Y52" s="26" t="s">
        <v>23</v>
      </c>
      <c r="Z52" s="26" t="s">
        <v>23</v>
      </c>
      <c r="AA52" s="26" t="s">
        <v>23</v>
      </c>
      <c r="AB52" s="26" t="s">
        <v>23</v>
      </c>
      <c r="AC52" s="26" t="s">
        <v>23</v>
      </c>
      <c r="AD52" s="26" t="s">
        <v>23</v>
      </c>
      <c r="AE52" s="27" t="s">
        <v>23</v>
      </c>
      <c r="AF52" s="28" t="s">
        <v>388</v>
      </c>
      <c r="AG52" s="29" t="s">
        <v>419</v>
      </c>
    </row>
    <row r="53" spans="1:33" ht="17" thickTop="1" thickBot="1" x14ac:dyDescent="0.25">
      <c r="A53" s="26">
        <f t="shared" si="0"/>
        <v>52</v>
      </c>
      <c r="B53" s="26" t="s">
        <v>134</v>
      </c>
      <c r="C53" s="26" t="s">
        <v>164</v>
      </c>
      <c r="D53" s="26">
        <v>41335</v>
      </c>
      <c r="E53" s="27">
        <v>0.31186342592592592</v>
      </c>
      <c r="F53" s="28" t="s">
        <v>37</v>
      </c>
      <c r="G53" s="29">
        <v>59</v>
      </c>
      <c r="H53" s="26">
        <v>31.99</v>
      </c>
      <c r="I53" s="26">
        <v>50.97</v>
      </c>
      <c r="J53" s="26">
        <v>8</v>
      </c>
      <c r="K53" s="26"/>
      <c r="L53" s="26">
        <v>4.5</v>
      </c>
      <c r="M53" s="26" t="s">
        <v>38</v>
      </c>
      <c r="N53" s="26" t="s">
        <v>165</v>
      </c>
      <c r="O53" s="26">
        <v>6</v>
      </c>
      <c r="P53" s="26">
        <v>51</v>
      </c>
      <c r="Q53" s="26">
        <v>35</v>
      </c>
      <c r="R53" s="27">
        <v>59</v>
      </c>
      <c r="S53" s="28" t="s">
        <v>23</v>
      </c>
      <c r="T53" s="29" t="s">
        <v>23</v>
      </c>
      <c r="U53" s="26" t="s">
        <v>23</v>
      </c>
      <c r="V53" s="26" t="s">
        <v>23</v>
      </c>
      <c r="W53" s="26" t="s">
        <v>23</v>
      </c>
      <c r="X53" s="26" t="s">
        <v>23</v>
      </c>
      <c r="Y53" s="26" t="s">
        <v>23</v>
      </c>
      <c r="Z53" s="26" t="s">
        <v>23</v>
      </c>
      <c r="AA53" s="26" t="s">
        <v>23</v>
      </c>
      <c r="AB53" s="26" t="s">
        <v>23</v>
      </c>
      <c r="AC53" s="26" t="s">
        <v>23</v>
      </c>
      <c r="AD53" s="26" t="s">
        <v>23</v>
      </c>
      <c r="AE53" s="27" t="s">
        <v>23</v>
      </c>
      <c r="AF53" s="28" t="s">
        <v>388</v>
      </c>
      <c r="AG53" s="29" t="s">
        <v>419</v>
      </c>
    </row>
    <row r="54" spans="1:33" ht="17" thickTop="1" thickBot="1" x14ac:dyDescent="0.25">
      <c r="A54" s="26">
        <f t="shared" si="0"/>
        <v>53</v>
      </c>
      <c r="B54" s="26" t="s">
        <v>119</v>
      </c>
      <c r="C54" s="26" t="s">
        <v>166</v>
      </c>
      <c r="D54" s="26">
        <v>41373</v>
      </c>
      <c r="E54" s="27">
        <v>0.49502314814814818</v>
      </c>
      <c r="F54" s="28" t="s">
        <v>45</v>
      </c>
      <c r="G54" s="29">
        <v>35</v>
      </c>
      <c r="H54" s="26">
        <v>28.46</v>
      </c>
      <c r="I54" s="26">
        <v>51.62</v>
      </c>
      <c r="J54" s="26">
        <v>50</v>
      </c>
      <c r="K54" s="26">
        <v>6.3</v>
      </c>
      <c r="L54" s="26">
        <v>6</v>
      </c>
      <c r="M54" s="26" t="s">
        <v>38</v>
      </c>
      <c r="N54" s="26" t="s">
        <v>120</v>
      </c>
      <c r="O54" s="26">
        <v>10</v>
      </c>
      <c r="P54" s="26">
        <v>35</v>
      </c>
      <c r="Q54" s="26">
        <v>16</v>
      </c>
      <c r="R54" s="27">
        <v>31</v>
      </c>
      <c r="S54" s="28">
        <v>33</v>
      </c>
      <c r="T54" s="29">
        <v>16</v>
      </c>
      <c r="U54" s="26">
        <v>31</v>
      </c>
      <c r="V54" s="26">
        <v>1.49</v>
      </c>
      <c r="W54" s="26">
        <v>0.87</v>
      </c>
      <c r="X54" s="26">
        <v>1.54</v>
      </c>
      <c r="Y54" s="26">
        <v>0.31</v>
      </c>
      <c r="Z54" s="26">
        <v>0.19</v>
      </c>
      <c r="AA54" s="26">
        <v>0.22</v>
      </c>
      <c r="AB54" s="26">
        <v>40.79</v>
      </c>
      <c r="AC54" s="26">
        <v>50.45</v>
      </c>
      <c r="AD54" s="26">
        <v>36.1</v>
      </c>
      <c r="AE54" s="27" t="s">
        <v>23</v>
      </c>
      <c r="AF54" s="28" t="s">
        <v>388</v>
      </c>
      <c r="AG54" s="29" t="s">
        <v>53</v>
      </c>
    </row>
    <row r="55" spans="1:33" ht="17" thickTop="1" thickBot="1" x14ac:dyDescent="0.25">
      <c r="A55" s="26">
        <f t="shared" si="0"/>
        <v>54</v>
      </c>
      <c r="B55" s="26" t="s">
        <v>167</v>
      </c>
      <c r="C55" s="26" t="s">
        <v>168</v>
      </c>
      <c r="D55" s="26">
        <v>41373</v>
      </c>
      <c r="E55" s="27">
        <v>0.50393518518518521</v>
      </c>
      <c r="F55" s="28" t="s">
        <v>37</v>
      </c>
      <c r="G55" s="29">
        <v>431</v>
      </c>
      <c r="H55" s="26">
        <v>28.46</v>
      </c>
      <c r="I55" s="26">
        <v>51.66</v>
      </c>
      <c r="J55" s="26">
        <v>12</v>
      </c>
      <c r="K55" s="26"/>
      <c r="L55" s="26">
        <v>5.0999999999999996</v>
      </c>
      <c r="M55" s="26" t="s">
        <v>38</v>
      </c>
      <c r="N55" s="26" t="s">
        <v>169</v>
      </c>
      <c r="O55" s="26">
        <v>16</v>
      </c>
      <c r="P55" s="26">
        <v>211</v>
      </c>
      <c r="Q55" s="26">
        <v>161</v>
      </c>
      <c r="R55" s="27">
        <v>431</v>
      </c>
      <c r="S55" s="28">
        <v>203</v>
      </c>
      <c r="T55" s="29">
        <v>143</v>
      </c>
      <c r="U55" s="26">
        <v>433</v>
      </c>
      <c r="V55" s="26">
        <v>4.74</v>
      </c>
      <c r="W55" s="26">
        <v>2.98</v>
      </c>
      <c r="X55" s="26">
        <v>9.07</v>
      </c>
      <c r="Y55" s="26">
        <v>0.44</v>
      </c>
      <c r="Z55" s="26">
        <v>0.14499999999999999</v>
      </c>
      <c r="AA55" s="26">
        <v>0.45800000000000002</v>
      </c>
      <c r="AB55" s="26">
        <v>3.36</v>
      </c>
      <c r="AC55" s="26">
        <v>4.46</v>
      </c>
      <c r="AD55" s="26">
        <v>2.42</v>
      </c>
      <c r="AE55" s="27">
        <v>1396</v>
      </c>
      <c r="AF55" s="28" t="s">
        <v>388</v>
      </c>
      <c r="AG55" s="29" t="s">
        <v>53</v>
      </c>
    </row>
    <row r="56" spans="1:33" ht="17" thickTop="1" thickBot="1" x14ac:dyDescent="0.25">
      <c r="A56" s="26">
        <f t="shared" si="0"/>
        <v>55</v>
      </c>
      <c r="B56" s="26" t="s">
        <v>170</v>
      </c>
      <c r="C56" s="26" t="s">
        <v>171</v>
      </c>
      <c r="D56" s="26">
        <v>41373</v>
      </c>
      <c r="E56" s="27">
        <v>0.53318287037037038</v>
      </c>
      <c r="F56" s="28" t="s">
        <v>37</v>
      </c>
      <c r="G56" s="29">
        <v>61</v>
      </c>
      <c r="H56" s="26">
        <v>28.42</v>
      </c>
      <c r="I56" s="26">
        <v>51.66</v>
      </c>
      <c r="J56" s="26">
        <v>39</v>
      </c>
      <c r="K56" s="26"/>
      <c r="L56" s="26">
        <v>5</v>
      </c>
      <c r="M56" s="26" t="s">
        <v>38</v>
      </c>
      <c r="N56" s="26" t="s">
        <v>172</v>
      </c>
      <c r="O56" s="26">
        <v>16</v>
      </c>
      <c r="P56" s="26">
        <v>28</v>
      </c>
      <c r="Q56" s="26">
        <v>25</v>
      </c>
      <c r="R56" s="27">
        <v>61</v>
      </c>
      <c r="S56" s="28">
        <v>28</v>
      </c>
      <c r="T56" s="29">
        <v>23</v>
      </c>
      <c r="U56" s="26">
        <v>60</v>
      </c>
      <c r="V56" s="26">
        <v>0.91</v>
      </c>
      <c r="W56" s="26">
        <v>1.0900000000000001</v>
      </c>
      <c r="X56" s="26">
        <v>1.33</v>
      </c>
      <c r="Y56" s="26">
        <v>4.4999999999999998E-2</v>
      </c>
      <c r="Z56" s="26">
        <v>0.05</v>
      </c>
      <c r="AA56" s="26">
        <v>4.3999999999999997E-2</v>
      </c>
      <c r="AB56" s="26">
        <v>6.49</v>
      </c>
      <c r="AC56" s="26">
        <v>4.71</v>
      </c>
      <c r="AD56" s="26">
        <v>4.82</v>
      </c>
      <c r="AE56" s="27">
        <v>919</v>
      </c>
      <c r="AF56" s="28" t="s">
        <v>388</v>
      </c>
      <c r="AG56" s="29" t="s">
        <v>53</v>
      </c>
    </row>
    <row r="57" spans="1:33" ht="17" thickTop="1" thickBot="1" x14ac:dyDescent="0.25">
      <c r="A57" s="26">
        <f t="shared" si="0"/>
        <v>56</v>
      </c>
      <c r="B57" s="26" t="s">
        <v>167</v>
      </c>
      <c r="C57" s="26" t="s">
        <v>173</v>
      </c>
      <c r="D57" s="26">
        <v>41374</v>
      </c>
      <c r="E57" s="27">
        <v>8.2256944444444438E-2</v>
      </c>
      <c r="F57" s="28" t="s">
        <v>45</v>
      </c>
      <c r="G57" s="29">
        <v>563</v>
      </c>
      <c r="H57" s="26">
        <v>28.35</v>
      </c>
      <c r="I57" s="26">
        <v>51.74</v>
      </c>
      <c r="J57" s="26">
        <v>6</v>
      </c>
      <c r="K57" s="26"/>
      <c r="L57" s="26">
        <v>5.5</v>
      </c>
      <c r="M57" s="26" t="s">
        <v>38</v>
      </c>
      <c r="N57" s="26" t="s">
        <v>174</v>
      </c>
      <c r="O57" s="26">
        <v>10</v>
      </c>
      <c r="P57" s="26">
        <v>563</v>
      </c>
      <c r="Q57" s="26">
        <v>282</v>
      </c>
      <c r="R57" s="27">
        <v>411</v>
      </c>
      <c r="S57" s="28">
        <v>566</v>
      </c>
      <c r="T57" s="29">
        <v>199</v>
      </c>
      <c r="U57" s="26">
        <v>392</v>
      </c>
      <c r="V57" s="26">
        <v>21.17</v>
      </c>
      <c r="W57" s="26">
        <v>4.66</v>
      </c>
      <c r="X57" s="26">
        <v>11.85</v>
      </c>
      <c r="Y57" s="26">
        <v>3.2440000000000002</v>
      </c>
      <c r="Z57" s="26">
        <v>0.58899999999999997</v>
      </c>
      <c r="AA57" s="26">
        <v>1.0880000000000001</v>
      </c>
      <c r="AB57" s="26">
        <v>2.13</v>
      </c>
      <c r="AC57" s="26">
        <v>3.46</v>
      </c>
      <c r="AD57" s="26">
        <v>2.82</v>
      </c>
      <c r="AE57" s="27">
        <v>1396</v>
      </c>
      <c r="AF57" s="28" t="s">
        <v>388</v>
      </c>
      <c r="AG57" s="29" t="s">
        <v>53</v>
      </c>
    </row>
    <row r="58" spans="1:33" ht="17" thickTop="1" thickBot="1" x14ac:dyDescent="0.25">
      <c r="A58" s="26">
        <f t="shared" si="0"/>
        <v>57</v>
      </c>
      <c r="B58" s="26" t="s">
        <v>175</v>
      </c>
      <c r="C58" s="26">
        <v>5797</v>
      </c>
      <c r="D58" s="26">
        <v>41374</v>
      </c>
      <c r="E58" s="27">
        <v>0.29905092592592591</v>
      </c>
      <c r="F58" s="28" t="s">
        <v>45</v>
      </c>
      <c r="G58" s="29">
        <v>18</v>
      </c>
      <c r="H58" s="26">
        <v>28.32</v>
      </c>
      <c r="I58" s="26">
        <v>51.75</v>
      </c>
      <c r="J58" s="26">
        <v>57</v>
      </c>
      <c r="K58" s="26"/>
      <c r="L58" s="26">
        <v>4.5</v>
      </c>
      <c r="M58" s="26" t="s">
        <v>38</v>
      </c>
      <c r="N58" s="26" t="s">
        <v>176</v>
      </c>
      <c r="O58" s="26">
        <v>10</v>
      </c>
      <c r="P58" s="26">
        <v>18</v>
      </c>
      <c r="Q58" s="26">
        <v>8</v>
      </c>
      <c r="R58" s="27">
        <v>17</v>
      </c>
      <c r="S58" s="28" t="s">
        <v>23</v>
      </c>
      <c r="T58" s="29" t="s">
        <v>23</v>
      </c>
      <c r="U58" s="26" t="s">
        <v>23</v>
      </c>
      <c r="V58" s="26" t="s">
        <v>23</v>
      </c>
      <c r="W58" s="26" t="s">
        <v>23</v>
      </c>
      <c r="X58" s="26" t="s">
        <v>23</v>
      </c>
      <c r="Y58" s="26" t="s">
        <v>23</v>
      </c>
      <c r="Z58" s="26" t="s">
        <v>23</v>
      </c>
      <c r="AA58" s="26" t="s">
        <v>23</v>
      </c>
      <c r="AB58" s="26" t="s">
        <v>23</v>
      </c>
      <c r="AC58" s="26" t="s">
        <v>23</v>
      </c>
      <c r="AD58" s="26" t="s">
        <v>23</v>
      </c>
      <c r="AE58" s="27">
        <v>508</v>
      </c>
      <c r="AF58" s="28" t="s">
        <v>388</v>
      </c>
      <c r="AG58" s="29" t="s">
        <v>53</v>
      </c>
    </row>
    <row r="59" spans="1:33" ht="17" thickTop="1" thickBot="1" x14ac:dyDescent="0.25">
      <c r="A59" s="26">
        <f t="shared" si="0"/>
        <v>58</v>
      </c>
      <c r="B59" s="26" t="s">
        <v>170</v>
      </c>
      <c r="C59" s="26" t="s">
        <v>177</v>
      </c>
      <c r="D59" s="26">
        <v>41374</v>
      </c>
      <c r="E59" s="27">
        <v>0.33332175925925928</v>
      </c>
      <c r="F59" s="28" t="s">
        <v>45</v>
      </c>
      <c r="G59" s="29">
        <v>93</v>
      </c>
      <c r="H59" s="26">
        <v>28.38</v>
      </c>
      <c r="I59" s="26">
        <v>51.78</v>
      </c>
      <c r="J59" s="26">
        <v>50</v>
      </c>
      <c r="K59" s="26"/>
      <c r="L59" s="26">
        <v>5.7</v>
      </c>
      <c r="M59" s="26" t="s">
        <v>38</v>
      </c>
      <c r="N59" s="26" t="s">
        <v>178</v>
      </c>
      <c r="O59" s="26">
        <v>10</v>
      </c>
      <c r="P59" s="26">
        <v>93</v>
      </c>
      <c r="Q59" s="26">
        <v>59</v>
      </c>
      <c r="R59" s="27">
        <v>75</v>
      </c>
      <c r="S59" s="28">
        <v>90</v>
      </c>
      <c r="T59" s="29">
        <v>55</v>
      </c>
      <c r="U59" s="26">
        <v>73</v>
      </c>
      <c r="V59" s="26">
        <v>2.3199999999999998</v>
      </c>
      <c r="W59" s="26">
        <v>2.0099999999999998</v>
      </c>
      <c r="X59" s="26">
        <v>2.0699999999999998</v>
      </c>
      <c r="Y59" s="26">
        <v>0.13500000000000001</v>
      </c>
      <c r="Z59" s="26">
        <v>0.14099999999999999</v>
      </c>
      <c r="AA59" s="26">
        <v>0.125</v>
      </c>
      <c r="AB59" s="26">
        <v>5.38</v>
      </c>
      <c r="AC59" s="26">
        <v>4.75</v>
      </c>
      <c r="AD59" s="26">
        <v>6.28</v>
      </c>
      <c r="AE59" s="27">
        <v>919</v>
      </c>
      <c r="AF59" s="28" t="s">
        <v>388</v>
      </c>
      <c r="AG59" s="29" t="s">
        <v>53</v>
      </c>
    </row>
    <row r="60" spans="1:33" ht="17" thickTop="1" thickBot="1" x14ac:dyDescent="0.25">
      <c r="A60" s="26">
        <f t="shared" si="0"/>
        <v>59</v>
      </c>
      <c r="B60" s="26" t="s">
        <v>179</v>
      </c>
      <c r="C60" s="26">
        <v>5827</v>
      </c>
      <c r="D60" s="26">
        <v>41380</v>
      </c>
      <c r="E60" s="27">
        <v>0.44745370370370369</v>
      </c>
      <c r="F60" s="28" t="s">
        <v>45</v>
      </c>
      <c r="G60" s="29">
        <v>127</v>
      </c>
      <c r="H60" s="26">
        <v>28.24</v>
      </c>
      <c r="I60" s="26">
        <v>62.14</v>
      </c>
      <c r="J60" s="26">
        <v>90</v>
      </c>
      <c r="K60" s="26"/>
      <c r="L60" s="26">
        <v>7.8</v>
      </c>
      <c r="M60" s="26" t="s">
        <v>38</v>
      </c>
      <c r="N60" s="26" t="s">
        <v>180</v>
      </c>
      <c r="O60" s="26">
        <v>70</v>
      </c>
      <c r="P60" s="26">
        <v>127</v>
      </c>
      <c r="Q60" s="26">
        <v>75</v>
      </c>
      <c r="R60" s="27">
        <v>105</v>
      </c>
      <c r="S60" s="28">
        <v>129</v>
      </c>
      <c r="T60" s="29">
        <v>69</v>
      </c>
      <c r="U60" s="26">
        <v>101</v>
      </c>
      <c r="V60" s="26">
        <v>9.5500000000000007</v>
      </c>
      <c r="W60" s="26">
        <v>3.22</v>
      </c>
      <c r="X60" s="26">
        <v>4.9800000000000004</v>
      </c>
      <c r="Y60" s="26">
        <v>2.2530000000000001</v>
      </c>
      <c r="Z60" s="26">
        <v>0.71099999999999997</v>
      </c>
      <c r="AA60" s="26">
        <v>1.2050000000000001</v>
      </c>
      <c r="AB60" s="26">
        <v>28.61</v>
      </c>
      <c r="AC60" s="26">
        <v>29.44</v>
      </c>
      <c r="AD60" s="26">
        <v>30.45</v>
      </c>
      <c r="AE60" s="27" t="s">
        <v>23</v>
      </c>
      <c r="AF60" s="28" t="e">
        <v>#N/A</v>
      </c>
      <c r="AG60" s="29" t="s">
        <v>422</v>
      </c>
    </row>
    <row r="61" spans="1:33" ht="17" thickTop="1" thickBot="1" x14ac:dyDescent="0.25">
      <c r="A61" s="26">
        <f t="shared" si="0"/>
        <v>60</v>
      </c>
      <c r="B61" s="26" t="s">
        <v>182</v>
      </c>
      <c r="C61" s="26">
        <v>5865</v>
      </c>
      <c r="D61" s="26">
        <v>41388</v>
      </c>
      <c r="E61" s="27">
        <v>0.13083333333333333</v>
      </c>
      <c r="F61" s="28" t="s">
        <v>45</v>
      </c>
      <c r="G61" s="29">
        <v>47</v>
      </c>
      <c r="H61" s="26">
        <v>33.6</v>
      </c>
      <c r="I61" s="26">
        <v>50.38</v>
      </c>
      <c r="J61" s="26">
        <v>18</v>
      </c>
      <c r="K61" s="26"/>
      <c r="L61" s="26">
        <v>4.5999999999999996</v>
      </c>
      <c r="M61" s="26" t="s">
        <v>38</v>
      </c>
      <c r="N61" s="26" t="s">
        <v>183</v>
      </c>
      <c r="O61" s="26">
        <v>14</v>
      </c>
      <c r="P61" s="26">
        <v>47</v>
      </c>
      <c r="Q61" s="26">
        <v>44</v>
      </c>
      <c r="R61" s="27">
        <v>35</v>
      </c>
      <c r="S61" s="28">
        <v>45</v>
      </c>
      <c r="T61" s="29">
        <v>40</v>
      </c>
      <c r="U61" s="26">
        <v>32</v>
      </c>
      <c r="V61" s="26">
        <v>1.43</v>
      </c>
      <c r="W61" s="26">
        <v>0.73</v>
      </c>
      <c r="X61" s="26">
        <v>1.1100000000000001</v>
      </c>
      <c r="Y61" s="26">
        <v>8.5999999999999993E-2</v>
      </c>
      <c r="Z61" s="26">
        <v>3.3000000000000002E-2</v>
      </c>
      <c r="AA61" s="26">
        <v>8.5999999999999993E-2</v>
      </c>
      <c r="AB61" s="26">
        <v>3.93</v>
      </c>
      <c r="AC61" s="26">
        <v>5.89</v>
      </c>
      <c r="AD61" s="26">
        <v>5.38</v>
      </c>
      <c r="AE61" s="27" t="s">
        <v>23</v>
      </c>
      <c r="AF61" s="28" t="e">
        <v>#N/A</v>
      </c>
      <c r="AG61" s="29" t="s">
        <v>423</v>
      </c>
    </row>
    <row r="62" spans="1:33" ht="17" thickTop="1" thickBot="1" x14ac:dyDescent="0.25">
      <c r="A62" s="26">
        <f t="shared" si="0"/>
        <v>61</v>
      </c>
      <c r="B62" s="26" t="s">
        <v>167</v>
      </c>
      <c r="C62" s="26" t="s">
        <v>185</v>
      </c>
      <c r="D62" s="26">
        <v>41388</v>
      </c>
      <c r="E62" s="27">
        <v>0.25340277777777781</v>
      </c>
      <c r="F62" s="28" t="s">
        <v>45</v>
      </c>
      <c r="G62" s="29">
        <v>33</v>
      </c>
      <c r="H62" s="26">
        <v>28.43</v>
      </c>
      <c r="I62" s="26">
        <v>51.63</v>
      </c>
      <c r="J62" s="26">
        <v>13</v>
      </c>
      <c r="K62" s="26"/>
      <c r="L62" s="26">
        <v>4.5</v>
      </c>
      <c r="M62" s="26" t="s">
        <v>38</v>
      </c>
      <c r="N62" s="26" t="s">
        <v>186</v>
      </c>
      <c r="O62" s="26">
        <v>22</v>
      </c>
      <c r="P62" s="26">
        <v>33</v>
      </c>
      <c r="Q62" s="26">
        <v>12</v>
      </c>
      <c r="R62" s="27">
        <v>21</v>
      </c>
      <c r="S62" s="28" t="s">
        <v>23</v>
      </c>
      <c r="T62" s="29" t="s">
        <v>23</v>
      </c>
      <c r="U62" s="26" t="s">
        <v>23</v>
      </c>
      <c r="V62" s="26" t="s">
        <v>23</v>
      </c>
      <c r="W62" s="26" t="s">
        <v>23</v>
      </c>
      <c r="X62" s="26" t="s">
        <v>23</v>
      </c>
      <c r="Y62" s="26" t="s">
        <v>23</v>
      </c>
      <c r="Z62" s="26" t="s">
        <v>23</v>
      </c>
      <c r="AA62" s="26" t="s">
        <v>23</v>
      </c>
      <c r="AB62" s="26" t="s">
        <v>23</v>
      </c>
      <c r="AC62" s="26" t="s">
        <v>23</v>
      </c>
      <c r="AD62" s="26" t="s">
        <v>23</v>
      </c>
      <c r="AE62" s="27">
        <v>1396</v>
      </c>
      <c r="AF62" s="28" t="s">
        <v>388</v>
      </c>
      <c r="AG62" s="29" t="s">
        <v>53</v>
      </c>
    </row>
    <row r="63" spans="1:33" ht="17" thickTop="1" thickBot="1" x14ac:dyDescent="0.25">
      <c r="A63" s="26">
        <f t="shared" si="0"/>
        <v>62</v>
      </c>
      <c r="B63" s="26" t="s">
        <v>167</v>
      </c>
      <c r="C63" s="26" t="s">
        <v>187</v>
      </c>
      <c r="D63" s="26">
        <v>41395</v>
      </c>
      <c r="E63" s="27">
        <v>0.18854166666666669</v>
      </c>
      <c r="F63" s="28" t="s">
        <v>37</v>
      </c>
      <c r="G63" s="29">
        <v>78</v>
      </c>
      <c r="H63" s="26">
        <v>28.4</v>
      </c>
      <c r="I63" s="26">
        <v>51.68</v>
      </c>
      <c r="J63" s="26">
        <v>8</v>
      </c>
      <c r="K63" s="26"/>
      <c r="L63" s="26">
        <v>4.2</v>
      </c>
      <c r="M63" s="26" t="s">
        <v>38</v>
      </c>
      <c r="N63" s="26" t="s">
        <v>188</v>
      </c>
      <c r="O63" s="26">
        <v>8</v>
      </c>
      <c r="P63" s="26">
        <v>71</v>
      </c>
      <c r="Q63" s="26">
        <v>32</v>
      </c>
      <c r="R63" s="27">
        <v>78</v>
      </c>
      <c r="S63" s="28" t="s">
        <v>23</v>
      </c>
      <c r="T63" s="29" t="s">
        <v>23</v>
      </c>
      <c r="U63" s="26" t="s">
        <v>23</v>
      </c>
      <c r="V63" s="26" t="s">
        <v>23</v>
      </c>
      <c r="W63" s="26" t="s">
        <v>23</v>
      </c>
      <c r="X63" s="26" t="s">
        <v>23</v>
      </c>
      <c r="Y63" s="26" t="s">
        <v>23</v>
      </c>
      <c r="Z63" s="26" t="s">
        <v>23</v>
      </c>
      <c r="AA63" s="26" t="s">
        <v>23</v>
      </c>
      <c r="AB63" s="26" t="s">
        <v>23</v>
      </c>
      <c r="AC63" s="26" t="s">
        <v>23</v>
      </c>
      <c r="AD63" s="26" t="s">
        <v>23</v>
      </c>
      <c r="AE63" s="27">
        <v>1396</v>
      </c>
      <c r="AF63" s="28" t="s">
        <v>388</v>
      </c>
      <c r="AG63" s="29" t="s">
        <v>53</v>
      </c>
    </row>
    <row r="64" spans="1:33" ht="17" thickTop="1" thickBot="1" x14ac:dyDescent="0.25">
      <c r="A64" s="26">
        <f t="shared" si="0"/>
        <v>63</v>
      </c>
      <c r="B64" s="26" t="s">
        <v>167</v>
      </c>
      <c r="C64" s="26" t="s">
        <v>189</v>
      </c>
      <c r="D64" s="26">
        <v>41400</v>
      </c>
      <c r="E64" s="27">
        <v>0.10282407407407407</v>
      </c>
      <c r="F64" s="28" t="s">
        <v>45</v>
      </c>
      <c r="G64" s="29">
        <v>177</v>
      </c>
      <c r="H64" s="26">
        <v>28.5</v>
      </c>
      <c r="I64" s="26">
        <v>51.78</v>
      </c>
      <c r="J64" s="26">
        <v>11</v>
      </c>
      <c r="K64" s="26"/>
      <c r="L64" s="26">
        <v>5</v>
      </c>
      <c r="M64" s="26" t="s">
        <v>38</v>
      </c>
      <c r="N64" s="26" t="s">
        <v>190</v>
      </c>
      <c r="O64" s="26">
        <v>14</v>
      </c>
      <c r="P64" s="26">
        <v>164</v>
      </c>
      <c r="Q64" s="26">
        <v>74</v>
      </c>
      <c r="R64" s="27">
        <v>177</v>
      </c>
      <c r="S64" s="28">
        <v>151</v>
      </c>
      <c r="T64" s="29">
        <v>76</v>
      </c>
      <c r="U64" s="26">
        <v>170</v>
      </c>
      <c r="V64" s="26">
        <v>2.4700000000000002</v>
      </c>
      <c r="W64" s="26">
        <v>0.82</v>
      </c>
      <c r="X64" s="26">
        <v>2.95</v>
      </c>
      <c r="Y64" s="26">
        <v>0.11</v>
      </c>
      <c r="Z64" s="26">
        <v>5.7000000000000002E-2</v>
      </c>
      <c r="AA64" s="26">
        <v>0.19600000000000001</v>
      </c>
      <c r="AB64" s="26">
        <v>3.29</v>
      </c>
      <c r="AC64" s="26">
        <v>6.79</v>
      </c>
      <c r="AD64" s="26">
        <v>3.89</v>
      </c>
      <c r="AE64" s="27">
        <v>1396</v>
      </c>
      <c r="AF64" s="28" t="s">
        <v>388</v>
      </c>
      <c r="AG64" s="29" t="s">
        <v>53</v>
      </c>
    </row>
    <row r="65" spans="1:33" ht="17" thickTop="1" thickBot="1" x14ac:dyDescent="0.25">
      <c r="A65" s="26">
        <f t="shared" si="0"/>
        <v>64</v>
      </c>
      <c r="B65" s="26" t="s">
        <v>191</v>
      </c>
      <c r="C65" s="26">
        <v>5896</v>
      </c>
      <c r="D65" s="26">
        <v>41405</v>
      </c>
      <c r="E65" s="27">
        <v>8.8993055555555547E-2</v>
      </c>
      <c r="F65" s="28" t="s">
        <v>45</v>
      </c>
      <c r="G65" s="29">
        <v>15</v>
      </c>
      <c r="H65" s="26">
        <v>26.51</v>
      </c>
      <c r="I65" s="26">
        <v>57.76</v>
      </c>
      <c r="J65" s="26">
        <v>47</v>
      </c>
      <c r="K65" s="26"/>
      <c r="L65" s="26">
        <v>6.2</v>
      </c>
      <c r="M65" s="26" t="s">
        <v>38</v>
      </c>
      <c r="N65" s="26" t="s">
        <v>192</v>
      </c>
      <c r="O65" s="26">
        <v>15</v>
      </c>
      <c r="P65" s="26">
        <v>14</v>
      </c>
      <c r="Q65" s="26">
        <v>12</v>
      </c>
      <c r="R65" s="27">
        <v>15</v>
      </c>
      <c r="S65" s="28">
        <v>14</v>
      </c>
      <c r="T65" s="29">
        <v>12</v>
      </c>
      <c r="U65" s="26">
        <v>13</v>
      </c>
      <c r="V65" s="26">
        <v>1.49</v>
      </c>
      <c r="W65" s="26">
        <v>1.69</v>
      </c>
      <c r="X65" s="26">
        <v>2.0499999999999998</v>
      </c>
      <c r="Y65" s="26">
        <v>0.28699999999999998</v>
      </c>
      <c r="Z65" s="26">
        <v>0.38600000000000001</v>
      </c>
      <c r="AA65" s="26">
        <v>0.46700000000000003</v>
      </c>
      <c r="AB65" s="26">
        <v>28.32</v>
      </c>
      <c r="AC65" s="26">
        <v>29.83</v>
      </c>
      <c r="AD65" s="26">
        <v>28.08</v>
      </c>
      <c r="AE65" s="27">
        <v>821</v>
      </c>
      <c r="AF65" s="28" t="s">
        <v>364</v>
      </c>
      <c r="AG65" s="29" t="s">
        <v>59</v>
      </c>
    </row>
    <row r="66" spans="1:33" ht="17" thickTop="1" thickBot="1" x14ac:dyDescent="0.25">
      <c r="A66" s="26">
        <f t="shared" si="0"/>
        <v>65</v>
      </c>
      <c r="B66" s="26" t="s">
        <v>194</v>
      </c>
      <c r="C66" s="26" t="s">
        <v>195</v>
      </c>
      <c r="D66" s="26">
        <v>41496</v>
      </c>
      <c r="E66" s="27">
        <v>0.21222222222222223</v>
      </c>
      <c r="F66" s="28" t="s">
        <v>37</v>
      </c>
      <c r="G66" s="29">
        <v>14</v>
      </c>
      <c r="H66" s="26">
        <v>28.49</v>
      </c>
      <c r="I66" s="26">
        <v>51.79</v>
      </c>
      <c r="J66" s="26">
        <v>31</v>
      </c>
      <c r="K66" s="26"/>
      <c r="L66" s="26">
        <v>4.3</v>
      </c>
      <c r="M66" s="26" t="s">
        <v>38</v>
      </c>
      <c r="N66" s="26" t="s">
        <v>196</v>
      </c>
      <c r="O66" s="26">
        <v>10</v>
      </c>
      <c r="P66" s="26">
        <v>14</v>
      </c>
      <c r="Q66" s="26">
        <v>12</v>
      </c>
      <c r="R66" s="27">
        <v>12</v>
      </c>
      <c r="S66" s="28" t="s">
        <v>23</v>
      </c>
      <c r="T66" s="29" t="s">
        <v>23</v>
      </c>
      <c r="U66" s="26" t="s">
        <v>23</v>
      </c>
      <c r="V66" s="26" t="s">
        <v>23</v>
      </c>
      <c r="W66" s="26" t="s">
        <v>23</v>
      </c>
      <c r="X66" s="26" t="s">
        <v>23</v>
      </c>
      <c r="Y66" s="26" t="s">
        <v>23</v>
      </c>
      <c r="Z66" s="26" t="s">
        <v>23</v>
      </c>
      <c r="AA66" s="26" t="s">
        <v>23</v>
      </c>
      <c r="AB66" s="26" t="s">
        <v>23</v>
      </c>
      <c r="AC66" s="26" t="s">
        <v>23</v>
      </c>
      <c r="AD66" s="26" t="s">
        <v>23</v>
      </c>
      <c r="AE66" s="27">
        <v>470</v>
      </c>
      <c r="AF66" s="28" t="s">
        <v>388</v>
      </c>
      <c r="AG66" s="29" t="s">
        <v>53</v>
      </c>
    </row>
    <row r="67" spans="1:33" ht="17" thickTop="1" thickBot="1" x14ac:dyDescent="0.25">
      <c r="A67" s="26">
        <f t="shared" si="0"/>
        <v>66</v>
      </c>
      <c r="B67" s="26" t="s">
        <v>197</v>
      </c>
      <c r="C67" s="26" t="s">
        <v>198</v>
      </c>
      <c r="D67" s="26">
        <v>41496</v>
      </c>
      <c r="E67" s="27">
        <v>0.22277777777777777</v>
      </c>
      <c r="F67" s="28" t="s">
        <v>37</v>
      </c>
      <c r="G67" s="29">
        <v>71</v>
      </c>
      <c r="H67" s="26">
        <v>28.51</v>
      </c>
      <c r="I67" s="26">
        <v>51.79</v>
      </c>
      <c r="J67" s="26">
        <v>21</v>
      </c>
      <c r="K67" s="26"/>
      <c r="L67" s="26">
        <v>5.0999999999999996</v>
      </c>
      <c r="M67" s="26" t="s">
        <v>38</v>
      </c>
      <c r="N67" s="26" t="s">
        <v>199</v>
      </c>
      <c r="O67" s="26">
        <v>10</v>
      </c>
      <c r="P67" s="26">
        <v>71</v>
      </c>
      <c r="Q67" s="26">
        <v>45</v>
      </c>
      <c r="R67" s="27">
        <v>51</v>
      </c>
      <c r="S67" s="28" t="s">
        <v>23</v>
      </c>
      <c r="T67" s="29" t="s">
        <v>23</v>
      </c>
      <c r="U67" s="26" t="s">
        <v>23</v>
      </c>
      <c r="V67" s="26" t="s">
        <v>23</v>
      </c>
      <c r="W67" s="26" t="s">
        <v>23</v>
      </c>
      <c r="X67" s="26" t="s">
        <v>23</v>
      </c>
      <c r="Y67" s="26" t="s">
        <v>23</v>
      </c>
      <c r="Z67" s="26" t="s">
        <v>23</v>
      </c>
      <c r="AA67" s="26" t="s">
        <v>23</v>
      </c>
      <c r="AB67" s="26" t="s">
        <v>23</v>
      </c>
      <c r="AC67" s="26" t="s">
        <v>23</v>
      </c>
      <c r="AD67" s="26" t="s">
        <v>23</v>
      </c>
      <c r="AE67" s="27" t="s">
        <v>23</v>
      </c>
      <c r="AF67" s="28" t="s">
        <v>388</v>
      </c>
      <c r="AG67" s="29" t="s">
        <v>53</v>
      </c>
    </row>
    <row r="68" spans="1:33" ht="17" thickTop="1" thickBot="1" x14ac:dyDescent="0.25">
      <c r="A68" s="26">
        <f t="shared" ref="A68:A131" si="1">A67+1</f>
        <v>67</v>
      </c>
      <c r="B68" s="26" t="s">
        <v>200</v>
      </c>
      <c r="C68" s="26">
        <v>6003</v>
      </c>
      <c r="D68" s="26">
        <v>41544</v>
      </c>
      <c r="E68" s="27">
        <v>0.41858796296296297</v>
      </c>
      <c r="F68" s="28" t="s">
        <v>45</v>
      </c>
      <c r="G68" s="29">
        <v>23</v>
      </c>
      <c r="H68" s="26">
        <v>37.299999999999997</v>
      </c>
      <c r="I68" s="26">
        <v>44.81</v>
      </c>
      <c r="J68" s="26">
        <v>28</v>
      </c>
      <c r="K68" s="26"/>
      <c r="L68" s="26">
        <v>4.7</v>
      </c>
      <c r="M68" s="26" t="s">
        <v>38</v>
      </c>
      <c r="N68" s="26" t="s">
        <v>201</v>
      </c>
      <c r="O68" s="26">
        <v>9</v>
      </c>
      <c r="P68" s="26">
        <v>19</v>
      </c>
      <c r="Q68" s="26">
        <v>8</v>
      </c>
      <c r="R68" s="27">
        <v>23</v>
      </c>
      <c r="S68" s="28" t="s">
        <v>23</v>
      </c>
      <c r="T68" s="29" t="s">
        <v>23</v>
      </c>
      <c r="U68" s="26" t="s">
        <v>23</v>
      </c>
      <c r="V68" s="26" t="s">
        <v>23</v>
      </c>
      <c r="W68" s="26" t="s">
        <v>23</v>
      </c>
      <c r="X68" s="26" t="s">
        <v>23</v>
      </c>
      <c r="Y68" s="26" t="s">
        <v>23</v>
      </c>
      <c r="Z68" s="26" t="s">
        <v>23</v>
      </c>
      <c r="AA68" s="26" t="s">
        <v>23</v>
      </c>
      <c r="AB68" s="26" t="s">
        <v>23</v>
      </c>
      <c r="AC68" s="26" t="s">
        <v>23</v>
      </c>
      <c r="AD68" s="26" t="s">
        <v>23</v>
      </c>
      <c r="AE68" s="27" t="s">
        <v>23</v>
      </c>
      <c r="AF68" s="28" t="e">
        <v>#N/A</v>
      </c>
      <c r="AG68" s="29" t="s">
        <v>424</v>
      </c>
    </row>
    <row r="69" spans="1:33" ht="17" thickTop="1" thickBot="1" x14ac:dyDescent="0.25">
      <c r="A69" s="26">
        <f t="shared" si="1"/>
        <v>68</v>
      </c>
      <c r="B69" s="26" t="s">
        <v>203</v>
      </c>
      <c r="C69" s="26" t="s">
        <v>204</v>
      </c>
      <c r="D69" s="26">
        <v>41600</v>
      </c>
      <c r="E69" s="27">
        <v>0.28569444444444442</v>
      </c>
      <c r="F69" s="28" t="s">
        <v>45</v>
      </c>
      <c r="G69" s="29">
        <v>111</v>
      </c>
      <c r="H69" s="26">
        <v>34.5</v>
      </c>
      <c r="I69" s="26">
        <v>45.45</v>
      </c>
      <c r="J69" s="26">
        <v>48</v>
      </c>
      <c r="K69" s="26"/>
      <c r="L69" s="26">
        <v>5.6</v>
      </c>
      <c r="M69" s="26" t="s">
        <v>38</v>
      </c>
      <c r="N69" s="26" t="s">
        <v>205</v>
      </c>
      <c r="O69" s="26">
        <v>28</v>
      </c>
      <c r="P69" s="26">
        <v>111</v>
      </c>
      <c r="Q69" s="26">
        <v>49</v>
      </c>
      <c r="R69" s="27">
        <v>106</v>
      </c>
      <c r="S69" s="28">
        <v>20</v>
      </c>
      <c r="T69" s="29">
        <v>10</v>
      </c>
      <c r="U69" s="26">
        <v>26</v>
      </c>
      <c r="V69" s="26">
        <v>0.53</v>
      </c>
      <c r="W69" s="26">
        <v>0.39</v>
      </c>
      <c r="X69" s="26">
        <v>0.87</v>
      </c>
      <c r="Y69" s="26">
        <v>0.04</v>
      </c>
      <c r="Z69" s="26">
        <v>6.0999999999999999E-2</v>
      </c>
      <c r="AA69" s="26">
        <v>8.5999999999999993E-2</v>
      </c>
      <c r="AB69" s="26">
        <v>5.72</v>
      </c>
      <c r="AC69" s="26">
        <v>8.39</v>
      </c>
      <c r="AD69" s="26">
        <v>5.36</v>
      </c>
      <c r="AE69" s="27">
        <v>403</v>
      </c>
      <c r="AF69" s="28" t="s">
        <v>364</v>
      </c>
      <c r="AG69" s="29" t="s">
        <v>420</v>
      </c>
    </row>
    <row r="70" spans="1:33" ht="17" thickTop="1" thickBot="1" x14ac:dyDescent="0.25">
      <c r="A70" s="26">
        <f t="shared" si="1"/>
        <v>69</v>
      </c>
      <c r="B70" s="26" t="s">
        <v>206</v>
      </c>
      <c r="C70" s="26" t="s">
        <v>207</v>
      </c>
      <c r="D70" s="26">
        <v>41600</v>
      </c>
      <c r="E70" s="27">
        <v>0.27151620370370372</v>
      </c>
      <c r="F70" s="28" t="s">
        <v>37</v>
      </c>
      <c r="G70" s="29">
        <v>50</v>
      </c>
      <c r="H70" s="26">
        <v>34.29</v>
      </c>
      <c r="I70" s="26">
        <v>45.53</v>
      </c>
      <c r="J70" s="26">
        <v>47</v>
      </c>
      <c r="K70" s="26"/>
      <c r="L70" s="26">
        <v>5.7</v>
      </c>
      <c r="M70" s="26" t="s">
        <v>38</v>
      </c>
      <c r="N70" s="26" t="s">
        <v>208</v>
      </c>
      <c r="O70" s="26">
        <v>28</v>
      </c>
      <c r="P70" s="26">
        <v>50</v>
      </c>
      <c r="Q70" s="26">
        <v>17</v>
      </c>
      <c r="R70" s="27">
        <v>46</v>
      </c>
      <c r="S70" s="28" t="s">
        <v>23</v>
      </c>
      <c r="T70" s="29" t="s">
        <v>23</v>
      </c>
      <c r="U70" s="26" t="s">
        <v>23</v>
      </c>
      <c r="V70" s="26" t="s">
        <v>23</v>
      </c>
      <c r="W70" s="26" t="s">
        <v>23</v>
      </c>
      <c r="X70" s="26" t="s">
        <v>23</v>
      </c>
      <c r="Y70" s="26" t="s">
        <v>23</v>
      </c>
      <c r="Z70" s="26" t="s">
        <v>23</v>
      </c>
      <c r="AA70" s="26" t="s">
        <v>23</v>
      </c>
      <c r="AB70" s="26" t="s">
        <v>23</v>
      </c>
      <c r="AC70" s="26" t="s">
        <v>23</v>
      </c>
      <c r="AD70" s="26" t="s">
        <v>23</v>
      </c>
      <c r="AE70" s="27">
        <v>642</v>
      </c>
      <c r="AF70" s="28" t="s">
        <v>364</v>
      </c>
      <c r="AG70" s="29" t="s">
        <v>420</v>
      </c>
    </row>
    <row r="71" spans="1:33" ht="17" thickTop="1" thickBot="1" x14ac:dyDescent="0.25">
      <c r="A71" s="26">
        <f t="shared" si="1"/>
        <v>70</v>
      </c>
      <c r="B71" s="26" t="s">
        <v>203</v>
      </c>
      <c r="C71" s="26">
        <v>6039</v>
      </c>
      <c r="D71" s="26">
        <v>41601</v>
      </c>
      <c r="E71" s="27">
        <v>0.47663194444444446</v>
      </c>
      <c r="F71" s="28" t="s">
        <v>37</v>
      </c>
      <c r="G71" s="29">
        <v>39</v>
      </c>
      <c r="H71" s="26">
        <v>34.26</v>
      </c>
      <c r="I71" s="26">
        <v>45.51</v>
      </c>
      <c r="J71" s="26">
        <v>31</v>
      </c>
      <c r="K71" s="26"/>
      <c r="L71" s="26">
        <v>5.0999999999999996</v>
      </c>
      <c r="M71" s="26" t="s">
        <v>38</v>
      </c>
      <c r="N71" s="26" t="s">
        <v>209</v>
      </c>
      <c r="O71" s="26">
        <v>14</v>
      </c>
      <c r="P71" s="26">
        <v>35</v>
      </c>
      <c r="Q71" s="26">
        <v>20</v>
      </c>
      <c r="R71" s="27">
        <v>39</v>
      </c>
      <c r="S71" s="28" t="s">
        <v>23</v>
      </c>
      <c r="T71" s="29" t="s">
        <v>23</v>
      </c>
      <c r="U71" s="26" t="s">
        <v>23</v>
      </c>
      <c r="V71" s="26" t="s">
        <v>23</v>
      </c>
      <c r="W71" s="26" t="s">
        <v>23</v>
      </c>
      <c r="X71" s="26" t="s">
        <v>23</v>
      </c>
      <c r="Y71" s="26" t="s">
        <v>23</v>
      </c>
      <c r="Z71" s="26" t="s">
        <v>23</v>
      </c>
      <c r="AA71" s="26" t="s">
        <v>23</v>
      </c>
      <c r="AB71" s="26" t="s">
        <v>23</v>
      </c>
      <c r="AC71" s="26" t="s">
        <v>23</v>
      </c>
      <c r="AD71" s="26" t="s">
        <v>23</v>
      </c>
      <c r="AE71" s="27">
        <v>403</v>
      </c>
      <c r="AF71" s="28" t="s">
        <v>364</v>
      </c>
      <c r="AG71" s="29" t="s">
        <v>420</v>
      </c>
    </row>
    <row r="72" spans="1:33" ht="17" thickTop="1" thickBot="1" x14ac:dyDescent="0.25">
      <c r="A72" s="26">
        <f t="shared" si="1"/>
        <v>71</v>
      </c>
      <c r="B72" s="26" t="s">
        <v>210</v>
      </c>
      <c r="C72" s="26">
        <v>6043</v>
      </c>
      <c r="D72" s="26">
        <v>41602</v>
      </c>
      <c r="E72" s="27">
        <v>0.25396990740740738</v>
      </c>
      <c r="F72" s="28" t="s">
        <v>37</v>
      </c>
      <c r="G72" s="29">
        <v>105</v>
      </c>
      <c r="H72" s="26">
        <v>34.24</v>
      </c>
      <c r="I72" s="26">
        <v>45.57</v>
      </c>
      <c r="J72" s="26">
        <v>30</v>
      </c>
      <c r="K72" s="26"/>
      <c r="L72" s="26">
        <v>5.5</v>
      </c>
      <c r="M72" s="26" t="s">
        <v>38</v>
      </c>
      <c r="N72" s="26" t="s">
        <v>211</v>
      </c>
      <c r="O72" s="26">
        <v>28</v>
      </c>
      <c r="P72" s="26">
        <v>58</v>
      </c>
      <c r="Q72" s="26">
        <v>23</v>
      </c>
      <c r="R72" s="27">
        <v>105</v>
      </c>
      <c r="S72" s="28">
        <v>57</v>
      </c>
      <c r="T72" s="29">
        <v>22</v>
      </c>
      <c r="U72" s="26">
        <v>103</v>
      </c>
      <c r="V72" s="26">
        <v>5.24</v>
      </c>
      <c r="W72" s="26">
        <v>1.75</v>
      </c>
      <c r="X72" s="26">
        <v>6.94</v>
      </c>
      <c r="Y72" s="26">
        <v>0.44500000000000001</v>
      </c>
      <c r="Z72" s="26">
        <v>0.315</v>
      </c>
      <c r="AA72" s="26">
        <v>0.94899999999999995</v>
      </c>
      <c r="AB72" s="26">
        <v>10.6</v>
      </c>
      <c r="AC72" s="26">
        <v>14.92</v>
      </c>
      <c r="AD72" s="26">
        <v>7.9</v>
      </c>
      <c r="AE72" s="27">
        <v>347</v>
      </c>
      <c r="AF72" s="28" t="s">
        <v>364</v>
      </c>
      <c r="AG72" s="29" t="s">
        <v>420</v>
      </c>
    </row>
    <row r="73" spans="1:33" ht="17" thickTop="1" thickBot="1" x14ac:dyDescent="0.25">
      <c r="A73" s="26">
        <f t="shared" si="1"/>
        <v>72</v>
      </c>
      <c r="B73" s="26" t="s">
        <v>51</v>
      </c>
      <c r="C73" s="26" t="s">
        <v>212</v>
      </c>
      <c r="D73" s="26">
        <v>41606</v>
      </c>
      <c r="E73" s="27">
        <v>7.7476851851851852E-2</v>
      </c>
      <c r="F73" s="28" t="s">
        <v>37</v>
      </c>
      <c r="G73" s="29">
        <v>231</v>
      </c>
      <c r="H73" s="26">
        <v>29.35</v>
      </c>
      <c r="I73" s="26">
        <v>51.36</v>
      </c>
      <c r="J73" s="26">
        <v>11</v>
      </c>
      <c r="K73" s="26"/>
      <c r="L73" s="26">
        <v>5.7</v>
      </c>
      <c r="M73" s="26" t="s">
        <v>38</v>
      </c>
      <c r="N73" s="26" t="s">
        <v>213</v>
      </c>
      <c r="O73" s="26">
        <v>9</v>
      </c>
      <c r="P73" s="26">
        <v>212</v>
      </c>
      <c r="Q73" s="26">
        <v>110</v>
      </c>
      <c r="R73" s="27">
        <v>231</v>
      </c>
      <c r="S73" s="28">
        <v>203</v>
      </c>
      <c r="T73" s="29">
        <v>109</v>
      </c>
      <c r="U73" s="26">
        <v>234</v>
      </c>
      <c r="V73" s="26">
        <v>4.88</v>
      </c>
      <c r="W73" s="26">
        <v>3.87</v>
      </c>
      <c r="X73" s="26">
        <v>12.32</v>
      </c>
      <c r="Y73" s="26">
        <v>0.51300000000000001</v>
      </c>
      <c r="Z73" s="26">
        <v>0.51500000000000001</v>
      </c>
      <c r="AA73" s="26">
        <v>0.751</v>
      </c>
      <c r="AB73" s="26">
        <v>5.43</v>
      </c>
      <c r="AC73" s="26">
        <v>5.64</v>
      </c>
      <c r="AD73" s="26">
        <v>4.24</v>
      </c>
      <c r="AE73" s="27">
        <v>971</v>
      </c>
      <c r="AF73" s="28" t="s">
        <v>388</v>
      </c>
      <c r="AG73" s="29" t="s">
        <v>53</v>
      </c>
    </row>
    <row r="74" spans="1:33" ht="17" thickTop="1" thickBot="1" x14ac:dyDescent="0.25">
      <c r="A74" s="26">
        <f t="shared" si="1"/>
        <v>73</v>
      </c>
      <c r="B74" s="26" t="s">
        <v>51</v>
      </c>
      <c r="C74" s="26" t="s">
        <v>214</v>
      </c>
      <c r="D74" s="26">
        <v>41606</v>
      </c>
      <c r="E74" s="27">
        <v>0.16442129629629629</v>
      </c>
      <c r="F74" s="28" t="s">
        <v>37</v>
      </c>
      <c r="G74" s="29">
        <v>20</v>
      </c>
      <c r="H74" s="26">
        <v>29.3</v>
      </c>
      <c r="I74" s="26">
        <v>51.26</v>
      </c>
      <c r="J74" s="26">
        <v>14</v>
      </c>
      <c r="K74" s="26"/>
      <c r="L74" s="26">
        <v>4.4000000000000004</v>
      </c>
      <c r="M74" s="26" t="s">
        <v>38</v>
      </c>
      <c r="N74" s="26" t="s">
        <v>213</v>
      </c>
      <c r="O74" s="26">
        <v>12</v>
      </c>
      <c r="P74" s="26">
        <v>19</v>
      </c>
      <c r="Q74" s="26">
        <v>13</v>
      </c>
      <c r="R74" s="27">
        <v>20</v>
      </c>
      <c r="S74" s="28">
        <v>19</v>
      </c>
      <c r="T74" s="29">
        <v>12</v>
      </c>
      <c r="U74" s="26">
        <v>20</v>
      </c>
      <c r="V74" s="26">
        <v>0.93</v>
      </c>
      <c r="W74" s="26">
        <v>0.31</v>
      </c>
      <c r="X74" s="26">
        <v>0.52</v>
      </c>
      <c r="Y74" s="26">
        <v>4.7E-2</v>
      </c>
      <c r="Z74" s="26">
        <v>2.9000000000000001E-2</v>
      </c>
      <c r="AA74" s="26">
        <v>2.5000000000000001E-2</v>
      </c>
      <c r="AB74" s="26">
        <v>4.6399999999999997</v>
      </c>
      <c r="AC74" s="26">
        <v>8.07</v>
      </c>
      <c r="AD74" s="26">
        <v>4.92</v>
      </c>
      <c r="AE74" s="27">
        <v>971</v>
      </c>
      <c r="AF74" s="28" t="s">
        <v>388</v>
      </c>
      <c r="AG74" s="29" t="s">
        <v>53</v>
      </c>
    </row>
    <row r="75" spans="1:33" ht="17" thickTop="1" thickBot="1" x14ac:dyDescent="0.25">
      <c r="A75" s="26">
        <f t="shared" si="1"/>
        <v>74</v>
      </c>
      <c r="B75" s="26" t="s">
        <v>215</v>
      </c>
      <c r="C75" s="26" t="s">
        <v>216</v>
      </c>
      <c r="D75" s="26">
        <v>41636</v>
      </c>
      <c r="E75" s="27">
        <v>0.4559259259259259</v>
      </c>
      <c r="F75" s="28" t="s">
        <v>37</v>
      </c>
      <c r="G75" s="29">
        <v>11</v>
      </c>
      <c r="H75" s="26">
        <v>32.909999999999997</v>
      </c>
      <c r="I75" s="26">
        <v>47.65</v>
      </c>
      <c r="J75" s="26">
        <v>49</v>
      </c>
      <c r="K75" s="26"/>
      <c r="L75" s="26">
        <v>4.3</v>
      </c>
      <c r="M75" s="26" t="s">
        <v>38</v>
      </c>
      <c r="N75" s="26" t="s">
        <v>217</v>
      </c>
      <c r="O75" s="26">
        <v>12</v>
      </c>
      <c r="P75" s="26">
        <v>11</v>
      </c>
      <c r="Q75" s="26">
        <v>6</v>
      </c>
      <c r="R75" s="27">
        <v>8</v>
      </c>
      <c r="S75" s="28" t="s">
        <v>23</v>
      </c>
      <c r="T75" s="29" t="s">
        <v>23</v>
      </c>
      <c r="U75" s="26" t="s">
        <v>23</v>
      </c>
      <c r="V75" s="26" t="s">
        <v>23</v>
      </c>
      <c r="W75" s="26" t="s">
        <v>23</v>
      </c>
      <c r="X75" s="26" t="s">
        <v>23</v>
      </c>
      <c r="Y75" s="26" t="s">
        <v>23</v>
      </c>
      <c r="Z75" s="26" t="s">
        <v>23</v>
      </c>
      <c r="AA75" s="26" t="s">
        <v>23</v>
      </c>
      <c r="AB75" s="26" t="s">
        <v>23</v>
      </c>
      <c r="AC75" s="26" t="s">
        <v>23</v>
      </c>
      <c r="AD75" s="26" t="s">
        <v>23</v>
      </c>
      <c r="AE75" s="27" t="s">
        <v>23</v>
      </c>
      <c r="AF75" s="28" t="s">
        <v>364</v>
      </c>
      <c r="AG75" s="29" t="s">
        <v>410</v>
      </c>
    </row>
    <row r="76" spans="1:33" ht="17" thickTop="1" thickBot="1" x14ac:dyDescent="0.25">
      <c r="A76" s="30">
        <f t="shared" si="1"/>
        <v>75</v>
      </c>
      <c r="B76" s="30" t="s">
        <v>218</v>
      </c>
      <c r="C76" s="30" t="s">
        <v>219</v>
      </c>
      <c r="D76" s="30">
        <v>41648</v>
      </c>
      <c r="E76" s="31">
        <v>0.35523148148148148</v>
      </c>
      <c r="F76" s="32" t="s">
        <v>45</v>
      </c>
      <c r="G76" s="33">
        <v>43</v>
      </c>
      <c r="H76" s="30">
        <v>26.8</v>
      </c>
      <c r="I76" s="30">
        <v>53.94</v>
      </c>
      <c r="J76" s="30">
        <v>13</v>
      </c>
      <c r="K76" s="30"/>
      <c r="L76" s="30">
        <v>4.8</v>
      </c>
      <c r="M76" s="30" t="s">
        <v>38</v>
      </c>
      <c r="N76" s="30" t="s">
        <v>220</v>
      </c>
      <c r="O76" s="30">
        <v>14</v>
      </c>
      <c r="P76" s="30">
        <v>43</v>
      </c>
      <c r="Q76" s="30">
        <v>26</v>
      </c>
      <c r="R76" s="31">
        <v>31</v>
      </c>
      <c r="S76" s="32">
        <v>43</v>
      </c>
      <c r="T76" s="33">
        <v>22</v>
      </c>
      <c r="U76" s="30">
        <v>28</v>
      </c>
      <c r="V76" s="30">
        <v>1.03</v>
      </c>
      <c r="W76" s="30">
        <v>0.56999999999999995</v>
      </c>
      <c r="X76" s="30">
        <v>0.72</v>
      </c>
      <c r="Y76" s="30">
        <v>5.5E-2</v>
      </c>
      <c r="Z76" s="30">
        <v>5.8000000000000003E-2</v>
      </c>
      <c r="AA76" s="30">
        <v>7.1999999999999995E-2</v>
      </c>
      <c r="AB76" s="30">
        <v>12.56</v>
      </c>
      <c r="AC76" s="30">
        <v>15.92</v>
      </c>
      <c r="AD76" s="30">
        <v>14.62</v>
      </c>
      <c r="AE76" s="31">
        <v>821</v>
      </c>
      <c r="AF76" s="32" t="s">
        <v>364</v>
      </c>
      <c r="AG76" s="33" t="s">
        <v>59</v>
      </c>
    </row>
    <row r="77" spans="1:33" ht="17" thickTop="1" thickBot="1" x14ac:dyDescent="0.25">
      <c r="A77" s="30">
        <f t="shared" si="1"/>
        <v>76</v>
      </c>
      <c r="B77" s="30" t="s">
        <v>153</v>
      </c>
      <c r="C77" s="30" t="s">
        <v>221</v>
      </c>
      <c r="D77" s="30">
        <v>41683</v>
      </c>
      <c r="E77" s="31">
        <v>0.4913541666666667</v>
      </c>
      <c r="F77" s="32" t="s">
        <v>45</v>
      </c>
      <c r="G77" s="33">
        <v>24</v>
      </c>
      <c r="H77" s="30">
        <v>31.77</v>
      </c>
      <c r="I77" s="30">
        <v>51.21</v>
      </c>
      <c r="J77" s="30">
        <v>11</v>
      </c>
      <c r="K77" s="30"/>
      <c r="L77" s="30">
        <v>4.2</v>
      </c>
      <c r="M77" s="30" t="s">
        <v>38</v>
      </c>
      <c r="N77" s="30" t="s">
        <v>222</v>
      </c>
      <c r="O77" s="30">
        <v>1</v>
      </c>
      <c r="P77" s="30">
        <v>24</v>
      </c>
      <c r="Q77" s="30">
        <v>17</v>
      </c>
      <c r="R77" s="31">
        <v>24</v>
      </c>
      <c r="S77" s="32">
        <v>20</v>
      </c>
      <c r="T77" s="33">
        <v>13</v>
      </c>
      <c r="U77" s="30">
        <v>22</v>
      </c>
      <c r="V77" s="30">
        <v>0.6</v>
      </c>
      <c r="W77" s="30">
        <v>0.3</v>
      </c>
      <c r="X77" s="30">
        <v>0.71</v>
      </c>
      <c r="Y77" s="30">
        <v>3.1E-2</v>
      </c>
      <c r="Z77" s="30">
        <v>1.2999999999999999E-2</v>
      </c>
      <c r="AA77" s="30">
        <v>0.04</v>
      </c>
      <c r="AB77" s="30">
        <v>4.3899999999999997</v>
      </c>
      <c r="AC77" s="30">
        <v>5.3</v>
      </c>
      <c r="AD77" s="30">
        <v>4.2300000000000004</v>
      </c>
      <c r="AE77" s="31" t="s">
        <v>23</v>
      </c>
      <c r="AF77" s="32" t="s">
        <v>388</v>
      </c>
      <c r="AG77" s="33" t="s">
        <v>419</v>
      </c>
    </row>
    <row r="78" spans="1:33" ht="17" thickTop="1" thickBot="1" x14ac:dyDescent="0.25">
      <c r="A78" s="30">
        <f t="shared" si="1"/>
        <v>77</v>
      </c>
      <c r="B78" s="30" t="s">
        <v>223</v>
      </c>
      <c r="C78" s="30">
        <v>6196</v>
      </c>
      <c r="D78" s="30">
        <v>41745</v>
      </c>
      <c r="E78" s="31">
        <v>0.48032407407407413</v>
      </c>
      <c r="F78" s="32" t="s">
        <v>37</v>
      </c>
      <c r="G78" s="33">
        <v>111</v>
      </c>
      <c r="H78" s="30">
        <v>28.53</v>
      </c>
      <c r="I78" s="30">
        <v>51.67</v>
      </c>
      <c r="J78" s="30">
        <v>34</v>
      </c>
      <c r="K78" s="30"/>
      <c r="L78" s="30">
        <v>5</v>
      </c>
      <c r="M78" s="30" t="s">
        <v>38</v>
      </c>
      <c r="N78" s="30" t="s">
        <v>224</v>
      </c>
      <c r="O78" s="30">
        <v>14</v>
      </c>
      <c r="P78" s="30">
        <v>35</v>
      </c>
      <c r="Q78" s="30">
        <v>30</v>
      </c>
      <c r="R78" s="31">
        <v>111</v>
      </c>
      <c r="S78" s="32">
        <v>35</v>
      </c>
      <c r="T78" s="33">
        <v>31</v>
      </c>
      <c r="U78" s="30">
        <v>110</v>
      </c>
      <c r="V78" s="30">
        <v>0.97</v>
      </c>
      <c r="W78" s="30">
        <v>1.03</v>
      </c>
      <c r="X78" s="30">
        <v>4.17</v>
      </c>
      <c r="Y78" s="30">
        <v>7.0999999999999994E-2</v>
      </c>
      <c r="Z78" s="30">
        <v>5.7000000000000002E-2</v>
      </c>
      <c r="AA78" s="30">
        <v>0.29499999999999998</v>
      </c>
      <c r="AB78" s="30">
        <v>10.89</v>
      </c>
      <c r="AC78" s="30">
        <v>12.46</v>
      </c>
      <c r="AD78" s="30">
        <v>3.11</v>
      </c>
      <c r="AE78" s="31">
        <v>1172</v>
      </c>
      <c r="AF78" s="32" t="s">
        <v>388</v>
      </c>
      <c r="AG78" s="33" t="s">
        <v>53</v>
      </c>
    </row>
    <row r="79" spans="1:33" ht="17" thickTop="1" thickBot="1" x14ac:dyDescent="0.25">
      <c r="A79" s="30">
        <f t="shared" si="1"/>
        <v>78</v>
      </c>
      <c r="B79" s="30" t="s">
        <v>225</v>
      </c>
      <c r="C79" s="30" t="s">
        <v>226</v>
      </c>
      <c r="D79" s="30">
        <v>41780</v>
      </c>
      <c r="E79" s="31">
        <v>0.40726851851851853</v>
      </c>
      <c r="F79" s="32" t="s">
        <v>45</v>
      </c>
      <c r="G79" s="33">
        <v>104</v>
      </c>
      <c r="H79" s="30">
        <v>29.71</v>
      </c>
      <c r="I79" s="30">
        <v>50.97</v>
      </c>
      <c r="J79" s="30">
        <v>27</v>
      </c>
      <c r="K79" s="30"/>
      <c r="L79" s="30">
        <v>5.3</v>
      </c>
      <c r="M79" s="30" t="s">
        <v>38</v>
      </c>
      <c r="N79" s="30" t="s">
        <v>227</v>
      </c>
      <c r="O79" s="30">
        <v>20</v>
      </c>
      <c r="P79" s="30">
        <v>92</v>
      </c>
      <c r="Q79" s="30">
        <v>69</v>
      </c>
      <c r="R79" s="31">
        <v>104</v>
      </c>
      <c r="S79" s="32">
        <v>90</v>
      </c>
      <c r="T79" s="33">
        <v>67</v>
      </c>
      <c r="U79" s="30">
        <v>104</v>
      </c>
      <c r="V79" s="30">
        <v>4.2</v>
      </c>
      <c r="W79" s="30">
        <v>0.86</v>
      </c>
      <c r="X79" s="30">
        <v>2.62</v>
      </c>
      <c r="Y79" s="30">
        <v>0.56499999999999995</v>
      </c>
      <c r="Z79" s="30">
        <v>0.189</v>
      </c>
      <c r="AA79" s="30">
        <v>0.247</v>
      </c>
      <c r="AB79" s="30">
        <v>10.3</v>
      </c>
      <c r="AC79" s="30">
        <v>8.15</v>
      </c>
      <c r="AD79" s="30">
        <v>13.02</v>
      </c>
      <c r="AE79" s="31" t="s">
        <v>23</v>
      </c>
      <c r="AF79" s="32" t="s">
        <v>388</v>
      </c>
      <c r="AG79" s="33" t="s">
        <v>53</v>
      </c>
    </row>
    <row r="80" spans="1:33" ht="17" thickTop="1" thickBot="1" x14ac:dyDescent="0.25">
      <c r="A80" s="30">
        <f t="shared" si="1"/>
        <v>79</v>
      </c>
      <c r="B80" s="30" t="s">
        <v>228</v>
      </c>
      <c r="C80" s="30">
        <v>6275</v>
      </c>
      <c r="D80" s="30">
        <v>41869</v>
      </c>
      <c r="E80" s="31">
        <v>0.10562500000000001</v>
      </c>
      <c r="F80" s="32" t="s">
        <v>45</v>
      </c>
      <c r="G80" s="33">
        <v>219</v>
      </c>
      <c r="H80" s="30">
        <v>32.619999999999997</v>
      </c>
      <c r="I80" s="30">
        <v>47.67</v>
      </c>
      <c r="J80" s="30">
        <v>48</v>
      </c>
      <c r="K80" s="30">
        <v>6.3</v>
      </c>
      <c r="L80" s="30">
        <v>6</v>
      </c>
      <c r="M80" s="30" t="s">
        <v>38</v>
      </c>
      <c r="N80" s="30" t="s">
        <v>229</v>
      </c>
      <c r="O80" s="30">
        <v>10</v>
      </c>
      <c r="P80" s="30">
        <v>219</v>
      </c>
      <c r="Q80" s="30">
        <v>92</v>
      </c>
      <c r="R80" s="31">
        <v>187</v>
      </c>
      <c r="S80" s="32">
        <v>219</v>
      </c>
      <c r="T80" s="33">
        <v>95</v>
      </c>
      <c r="U80" s="30">
        <v>190</v>
      </c>
      <c r="V80" s="30">
        <v>9.2100000000000009</v>
      </c>
      <c r="W80" s="30">
        <v>5.61</v>
      </c>
      <c r="X80" s="30">
        <v>10.77</v>
      </c>
      <c r="Y80" s="30">
        <v>1.2929999999999999</v>
      </c>
      <c r="Z80" s="30">
        <v>0.96399999999999997</v>
      </c>
      <c r="AA80" s="30">
        <v>1.532</v>
      </c>
      <c r="AB80" s="30">
        <v>5.56</v>
      </c>
      <c r="AC80" s="30">
        <v>9.7799999999999994</v>
      </c>
      <c r="AD80" s="30">
        <v>5.88</v>
      </c>
      <c r="AE80" s="31">
        <v>654</v>
      </c>
      <c r="AF80" s="32" t="s">
        <v>364</v>
      </c>
      <c r="AG80" s="33" t="s">
        <v>417</v>
      </c>
    </row>
    <row r="81" spans="1:33" ht="17" thickTop="1" thickBot="1" x14ac:dyDescent="0.25">
      <c r="A81" s="30">
        <f t="shared" si="1"/>
        <v>80</v>
      </c>
      <c r="B81" s="30" t="s">
        <v>48</v>
      </c>
      <c r="C81" s="30" t="s">
        <v>230</v>
      </c>
      <c r="D81" s="30">
        <v>41869</v>
      </c>
      <c r="E81" s="31">
        <v>0.22627314814814814</v>
      </c>
      <c r="F81" s="32" t="s">
        <v>45</v>
      </c>
      <c r="G81" s="33">
        <v>15</v>
      </c>
      <c r="H81" s="30">
        <v>32.72</v>
      </c>
      <c r="I81" s="30">
        <v>47.7</v>
      </c>
      <c r="J81" s="30">
        <v>52</v>
      </c>
      <c r="K81" s="30"/>
      <c r="L81" s="30">
        <v>5.8</v>
      </c>
      <c r="M81" s="30" t="s">
        <v>38</v>
      </c>
      <c r="N81" s="30" t="s">
        <v>136</v>
      </c>
      <c r="O81" s="30">
        <v>12</v>
      </c>
      <c r="P81" s="30">
        <v>9</v>
      </c>
      <c r="Q81" s="30">
        <v>5</v>
      </c>
      <c r="R81" s="31">
        <v>15</v>
      </c>
      <c r="S81" s="32" t="s">
        <v>23</v>
      </c>
      <c r="T81" s="33" t="s">
        <v>23</v>
      </c>
      <c r="U81" s="30" t="s">
        <v>23</v>
      </c>
      <c r="V81" s="30" t="s">
        <v>23</v>
      </c>
      <c r="W81" s="30" t="s">
        <v>23</v>
      </c>
      <c r="X81" s="30" t="s">
        <v>23</v>
      </c>
      <c r="Y81" s="30" t="s">
        <v>23</v>
      </c>
      <c r="Z81" s="30" t="s">
        <v>23</v>
      </c>
      <c r="AA81" s="30" t="s">
        <v>23</v>
      </c>
      <c r="AB81" s="30" t="s">
        <v>23</v>
      </c>
      <c r="AC81" s="30" t="s">
        <v>23</v>
      </c>
      <c r="AD81" s="30" t="s">
        <v>23</v>
      </c>
      <c r="AE81" s="31">
        <v>582</v>
      </c>
      <c r="AF81" s="32" t="s">
        <v>388</v>
      </c>
      <c r="AG81" s="33" t="s">
        <v>43</v>
      </c>
    </row>
    <row r="82" spans="1:33" ht="17" thickTop="1" thickBot="1" x14ac:dyDescent="0.25">
      <c r="A82" s="30">
        <f t="shared" si="1"/>
        <v>81</v>
      </c>
      <c r="B82" s="30" t="s">
        <v>232</v>
      </c>
      <c r="C82" s="30" t="s">
        <v>233</v>
      </c>
      <c r="D82" s="30">
        <v>41869</v>
      </c>
      <c r="E82" s="31">
        <v>0.33710648148148148</v>
      </c>
      <c r="F82" s="32" t="s">
        <v>45</v>
      </c>
      <c r="G82" s="33">
        <v>18</v>
      </c>
      <c r="H82" s="30">
        <v>32.79</v>
      </c>
      <c r="I82" s="30">
        <v>47.56</v>
      </c>
      <c r="J82" s="30">
        <v>34</v>
      </c>
      <c r="K82" s="30"/>
      <c r="L82" s="30">
        <v>4.8</v>
      </c>
      <c r="M82" s="30" t="s">
        <v>38</v>
      </c>
      <c r="N82" s="30" t="s">
        <v>141</v>
      </c>
      <c r="O82" s="30">
        <v>14</v>
      </c>
      <c r="P82" s="30">
        <v>8</v>
      </c>
      <c r="Q82" s="30">
        <v>7</v>
      </c>
      <c r="R82" s="31">
        <v>18</v>
      </c>
      <c r="S82" s="32" t="s">
        <v>23</v>
      </c>
      <c r="T82" s="33" t="s">
        <v>23</v>
      </c>
      <c r="U82" s="30" t="s">
        <v>23</v>
      </c>
      <c r="V82" s="30" t="s">
        <v>23</v>
      </c>
      <c r="W82" s="30" t="s">
        <v>23</v>
      </c>
      <c r="X82" s="30" t="s">
        <v>23</v>
      </c>
      <c r="Y82" s="30" t="s">
        <v>23</v>
      </c>
      <c r="Z82" s="30" t="s">
        <v>23</v>
      </c>
      <c r="AA82" s="30" t="s">
        <v>23</v>
      </c>
      <c r="AB82" s="30" t="s">
        <v>23</v>
      </c>
      <c r="AC82" s="30" t="s">
        <v>23</v>
      </c>
      <c r="AD82" s="30" t="s">
        <v>23</v>
      </c>
      <c r="AE82" s="31">
        <v>472</v>
      </c>
      <c r="AF82" s="32" t="s">
        <v>364</v>
      </c>
      <c r="AG82" s="33" t="s">
        <v>417</v>
      </c>
    </row>
    <row r="83" spans="1:33" ht="17" thickTop="1" thickBot="1" x14ac:dyDescent="0.25">
      <c r="A83" s="30">
        <f t="shared" si="1"/>
        <v>82</v>
      </c>
      <c r="B83" s="30" t="s">
        <v>234</v>
      </c>
      <c r="C83" s="30" t="s">
        <v>235</v>
      </c>
      <c r="D83" s="30">
        <v>41869</v>
      </c>
      <c r="E83" s="31">
        <v>0.45949074074074076</v>
      </c>
      <c r="F83" s="32" t="s">
        <v>45</v>
      </c>
      <c r="G83" s="33">
        <v>17</v>
      </c>
      <c r="H83" s="30">
        <v>32.64</v>
      </c>
      <c r="I83" s="30">
        <v>47.64</v>
      </c>
      <c r="J83" s="30">
        <v>36</v>
      </c>
      <c r="K83" s="30"/>
      <c r="L83" s="30">
        <v>4.5</v>
      </c>
      <c r="M83" s="30" t="s">
        <v>38</v>
      </c>
      <c r="N83" s="30" t="s">
        <v>236</v>
      </c>
      <c r="O83" s="30">
        <v>12</v>
      </c>
      <c r="P83" s="30">
        <v>11</v>
      </c>
      <c r="Q83" s="30">
        <v>7</v>
      </c>
      <c r="R83" s="31">
        <v>17</v>
      </c>
      <c r="S83" s="32" t="s">
        <v>23</v>
      </c>
      <c r="T83" s="33" t="s">
        <v>23</v>
      </c>
      <c r="U83" s="30" t="s">
        <v>23</v>
      </c>
      <c r="V83" s="30" t="s">
        <v>23</v>
      </c>
      <c r="W83" s="30" t="s">
        <v>23</v>
      </c>
      <c r="X83" s="30" t="s">
        <v>23</v>
      </c>
      <c r="Y83" s="30" t="s">
        <v>23</v>
      </c>
      <c r="Z83" s="30" t="s">
        <v>23</v>
      </c>
      <c r="AA83" s="30" t="s">
        <v>23</v>
      </c>
      <c r="AB83" s="30" t="s">
        <v>23</v>
      </c>
      <c r="AC83" s="30" t="s">
        <v>23</v>
      </c>
      <c r="AD83" s="30" t="s">
        <v>23</v>
      </c>
      <c r="AE83" s="31">
        <v>798</v>
      </c>
      <c r="AF83" s="32" t="s">
        <v>364</v>
      </c>
      <c r="AG83" s="33" t="s">
        <v>417</v>
      </c>
    </row>
    <row r="84" spans="1:33" ht="17" thickTop="1" thickBot="1" x14ac:dyDescent="0.25">
      <c r="A84" s="30">
        <f t="shared" si="1"/>
        <v>83</v>
      </c>
      <c r="B84" s="30" t="s">
        <v>127</v>
      </c>
      <c r="C84" s="30" t="s">
        <v>237</v>
      </c>
      <c r="D84" s="30">
        <v>41869</v>
      </c>
      <c r="E84" s="31">
        <v>0.47435185185185186</v>
      </c>
      <c r="F84" s="32" t="s">
        <v>45</v>
      </c>
      <c r="G84" s="33">
        <v>81</v>
      </c>
      <c r="H84" s="30">
        <v>32.76</v>
      </c>
      <c r="I84" s="30">
        <v>47.54</v>
      </c>
      <c r="J84" s="30">
        <v>13</v>
      </c>
      <c r="K84" s="30"/>
      <c r="L84" s="30">
        <v>5.4</v>
      </c>
      <c r="M84" s="30" t="s">
        <v>38</v>
      </c>
      <c r="N84" s="30" t="s">
        <v>136</v>
      </c>
      <c r="O84" s="30">
        <v>10</v>
      </c>
      <c r="P84" s="30">
        <v>81</v>
      </c>
      <c r="Q84" s="30">
        <v>30</v>
      </c>
      <c r="R84" s="31">
        <v>51</v>
      </c>
      <c r="S84" s="32" t="s">
        <v>23</v>
      </c>
      <c r="T84" s="33" t="s">
        <v>23</v>
      </c>
      <c r="U84" s="30" t="s">
        <v>23</v>
      </c>
      <c r="V84" s="30" t="s">
        <v>23</v>
      </c>
      <c r="W84" s="30" t="s">
        <v>23</v>
      </c>
      <c r="X84" s="30" t="s">
        <v>23</v>
      </c>
      <c r="Y84" s="30" t="s">
        <v>23</v>
      </c>
      <c r="Z84" s="30" t="s">
        <v>23</v>
      </c>
      <c r="AA84" s="30" t="s">
        <v>23</v>
      </c>
      <c r="AB84" s="30" t="s">
        <v>23</v>
      </c>
      <c r="AC84" s="30" t="s">
        <v>23</v>
      </c>
      <c r="AD84" s="30" t="s">
        <v>23</v>
      </c>
      <c r="AE84" s="31">
        <v>898</v>
      </c>
      <c r="AF84" s="32" t="s">
        <v>364</v>
      </c>
      <c r="AG84" s="33" t="s">
        <v>417</v>
      </c>
    </row>
    <row r="85" spans="1:33" ht="17" thickTop="1" thickBot="1" x14ac:dyDescent="0.25">
      <c r="A85" s="30">
        <f t="shared" si="1"/>
        <v>84</v>
      </c>
      <c r="B85" s="30" t="s">
        <v>127</v>
      </c>
      <c r="C85" s="30" t="s">
        <v>238</v>
      </c>
      <c r="D85" s="30">
        <v>41869</v>
      </c>
      <c r="E85" s="31">
        <v>0.4941550925925926</v>
      </c>
      <c r="F85" s="32" t="s">
        <v>45</v>
      </c>
      <c r="G85" s="33">
        <v>137</v>
      </c>
      <c r="H85" s="30">
        <v>32.74</v>
      </c>
      <c r="I85" s="30">
        <v>47.62</v>
      </c>
      <c r="J85" s="30">
        <v>5</v>
      </c>
      <c r="K85" s="30"/>
      <c r="L85" s="30">
        <v>5.8</v>
      </c>
      <c r="M85" s="30" t="s">
        <v>38</v>
      </c>
      <c r="N85" s="30" t="s">
        <v>128</v>
      </c>
      <c r="O85" s="30">
        <v>10</v>
      </c>
      <c r="P85" s="30">
        <v>137</v>
      </c>
      <c r="Q85" s="30">
        <v>58</v>
      </c>
      <c r="R85" s="31">
        <v>83</v>
      </c>
      <c r="S85" s="32">
        <v>136</v>
      </c>
      <c r="T85" s="33">
        <v>57</v>
      </c>
      <c r="U85" s="30">
        <v>83</v>
      </c>
      <c r="V85" s="30">
        <v>4.87</v>
      </c>
      <c r="W85" s="30">
        <v>4.47</v>
      </c>
      <c r="X85" s="30">
        <v>5.76</v>
      </c>
      <c r="Y85" s="30">
        <v>1.3320000000000001</v>
      </c>
      <c r="Z85" s="30">
        <v>1.2350000000000001</v>
      </c>
      <c r="AA85" s="30">
        <v>0.95099999999999996</v>
      </c>
      <c r="AB85" s="30">
        <v>6.27</v>
      </c>
      <c r="AC85" s="30">
        <v>8.48</v>
      </c>
      <c r="AD85" s="30">
        <v>6.74</v>
      </c>
      <c r="AE85" s="31">
        <v>898</v>
      </c>
      <c r="AF85" s="32" t="s">
        <v>364</v>
      </c>
      <c r="AG85" s="33" t="s">
        <v>417</v>
      </c>
    </row>
    <row r="86" spans="1:33" ht="17" thickTop="1" thickBot="1" x14ac:dyDescent="0.25">
      <c r="A86" s="30">
        <f t="shared" si="1"/>
        <v>85</v>
      </c>
      <c r="B86" s="30" t="s">
        <v>127</v>
      </c>
      <c r="C86" s="30" t="s">
        <v>239</v>
      </c>
      <c r="D86" s="30">
        <v>41869</v>
      </c>
      <c r="E86" s="31">
        <v>0.25582175925925926</v>
      </c>
      <c r="F86" s="32" t="s">
        <v>37</v>
      </c>
      <c r="G86" s="33">
        <v>197</v>
      </c>
      <c r="H86" s="30">
        <v>32.53</v>
      </c>
      <c r="I86" s="30">
        <v>47.79</v>
      </c>
      <c r="J86" s="30">
        <v>25</v>
      </c>
      <c r="K86" s="30"/>
      <c r="L86" s="30">
        <v>5.9</v>
      </c>
      <c r="M86" s="30" t="s">
        <v>38</v>
      </c>
      <c r="N86" s="30" t="s">
        <v>128</v>
      </c>
      <c r="O86" s="30">
        <v>10</v>
      </c>
      <c r="P86" s="30">
        <v>134</v>
      </c>
      <c r="Q86" s="30">
        <v>79</v>
      </c>
      <c r="R86" s="31">
        <v>197</v>
      </c>
      <c r="S86" s="32">
        <v>123</v>
      </c>
      <c r="T86" s="33">
        <v>78</v>
      </c>
      <c r="U86" s="30">
        <v>137</v>
      </c>
      <c r="V86" s="30">
        <v>5.09</v>
      </c>
      <c r="W86" s="30">
        <v>4.51</v>
      </c>
      <c r="X86" s="30">
        <v>4.47</v>
      </c>
      <c r="Y86" s="30">
        <v>0.64700000000000002</v>
      </c>
      <c r="Z86" s="30">
        <v>0.90300000000000002</v>
      </c>
      <c r="AA86" s="30">
        <v>0.70599999999999996</v>
      </c>
      <c r="AB86" s="30">
        <v>11.44</v>
      </c>
      <c r="AC86" s="30">
        <v>10.9</v>
      </c>
      <c r="AD86" s="30">
        <v>10.11</v>
      </c>
      <c r="AE86" s="31">
        <v>898</v>
      </c>
      <c r="AF86" s="32" t="s">
        <v>364</v>
      </c>
      <c r="AG86" s="33" t="s">
        <v>417</v>
      </c>
    </row>
    <row r="87" spans="1:33" ht="17" thickTop="1" thickBot="1" x14ac:dyDescent="0.25">
      <c r="A87" s="30">
        <f t="shared" si="1"/>
        <v>86</v>
      </c>
      <c r="B87" s="30" t="s">
        <v>127</v>
      </c>
      <c r="C87" s="30" t="s">
        <v>240</v>
      </c>
      <c r="D87" s="30">
        <v>41871</v>
      </c>
      <c r="E87" s="31">
        <v>0.42656250000000001</v>
      </c>
      <c r="F87" s="32" t="s">
        <v>45</v>
      </c>
      <c r="G87" s="33">
        <v>345</v>
      </c>
      <c r="H87" s="30">
        <v>32.700000000000003</v>
      </c>
      <c r="I87" s="30">
        <v>47.82</v>
      </c>
      <c r="J87" s="30">
        <v>14</v>
      </c>
      <c r="K87" s="30"/>
      <c r="L87" s="30">
        <v>5.8</v>
      </c>
      <c r="M87" s="30" t="s">
        <v>38</v>
      </c>
      <c r="N87" s="30" t="s">
        <v>128</v>
      </c>
      <c r="O87" s="30">
        <v>18</v>
      </c>
      <c r="P87" s="30">
        <v>249</v>
      </c>
      <c r="Q87" s="30">
        <v>153</v>
      </c>
      <c r="R87" s="31">
        <v>345</v>
      </c>
      <c r="S87" s="32">
        <v>182</v>
      </c>
      <c r="T87" s="33">
        <v>114</v>
      </c>
      <c r="U87" s="30">
        <v>223</v>
      </c>
      <c r="V87" s="30">
        <v>12.85</v>
      </c>
      <c r="W87" s="30">
        <v>2.8</v>
      </c>
      <c r="X87" s="30">
        <v>9.67</v>
      </c>
      <c r="Y87" s="30">
        <v>1.8109999999999999</v>
      </c>
      <c r="Z87" s="30">
        <v>0.442</v>
      </c>
      <c r="AA87" s="30">
        <v>1.55</v>
      </c>
      <c r="AB87" s="30">
        <v>3.84</v>
      </c>
      <c r="AC87" s="30">
        <v>6.85</v>
      </c>
      <c r="AD87" s="30">
        <v>4.47</v>
      </c>
      <c r="AE87" s="31">
        <v>898</v>
      </c>
      <c r="AF87" s="32" t="s">
        <v>364</v>
      </c>
      <c r="AG87" s="33" t="s">
        <v>417</v>
      </c>
    </row>
    <row r="88" spans="1:33" ht="17" thickTop="1" thickBot="1" x14ac:dyDescent="0.25">
      <c r="A88" s="30">
        <f t="shared" si="1"/>
        <v>87</v>
      </c>
      <c r="B88" s="30" t="s">
        <v>127</v>
      </c>
      <c r="C88" s="30" t="s">
        <v>241</v>
      </c>
      <c r="D88" s="30">
        <v>41873</v>
      </c>
      <c r="E88" s="31">
        <v>0.44444444444444442</v>
      </c>
      <c r="F88" s="32" t="s">
        <v>45</v>
      </c>
      <c r="G88" s="33">
        <v>40</v>
      </c>
      <c r="H88" s="30">
        <v>32.74</v>
      </c>
      <c r="I88" s="30">
        <v>47.71</v>
      </c>
      <c r="J88" s="30">
        <v>4</v>
      </c>
      <c r="K88" s="30"/>
      <c r="L88" s="30">
        <v>4.8</v>
      </c>
      <c r="M88" s="30" t="s">
        <v>38</v>
      </c>
      <c r="N88" s="30" t="s">
        <v>242</v>
      </c>
      <c r="O88" s="30">
        <v>10</v>
      </c>
      <c r="P88" s="30">
        <v>32</v>
      </c>
      <c r="Q88" s="30">
        <v>30</v>
      </c>
      <c r="R88" s="31">
        <v>40</v>
      </c>
      <c r="S88" s="32" t="s">
        <v>23</v>
      </c>
      <c r="T88" s="33" t="s">
        <v>23</v>
      </c>
      <c r="U88" s="30" t="s">
        <v>23</v>
      </c>
      <c r="V88" s="30" t="s">
        <v>23</v>
      </c>
      <c r="W88" s="30" t="s">
        <v>23</v>
      </c>
      <c r="X88" s="30" t="s">
        <v>23</v>
      </c>
      <c r="Y88" s="30" t="s">
        <v>23</v>
      </c>
      <c r="Z88" s="30" t="s">
        <v>23</v>
      </c>
      <c r="AA88" s="30" t="s">
        <v>23</v>
      </c>
      <c r="AB88" s="30" t="s">
        <v>23</v>
      </c>
      <c r="AC88" s="30" t="s">
        <v>23</v>
      </c>
      <c r="AD88" s="30" t="s">
        <v>23</v>
      </c>
      <c r="AE88" s="31">
        <v>898</v>
      </c>
      <c r="AF88" s="32" t="s">
        <v>364</v>
      </c>
      <c r="AG88" s="33" t="s">
        <v>417</v>
      </c>
    </row>
    <row r="89" spans="1:33" ht="17" thickTop="1" thickBot="1" x14ac:dyDescent="0.25">
      <c r="A89" s="30">
        <f t="shared" si="1"/>
        <v>88</v>
      </c>
      <c r="B89" s="30" t="s">
        <v>243</v>
      </c>
      <c r="C89" s="30" t="s">
        <v>244</v>
      </c>
      <c r="D89" s="30">
        <v>41927</v>
      </c>
      <c r="E89" s="31">
        <v>6.6585648148148144E-2</v>
      </c>
      <c r="F89" s="32" t="s">
        <v>37</v>
      </c>
      <c r="G89" s="33">
        <v>191</v>
      </c>
      <c r="H89" s="30">
        <v>32.549999999999997</v>
      </c>
      <c r="I89" s="30">
        <v>47.93</v>
      </c>
      <c r="J89" s="30">
        <v>18</v>
      </c>
      <c r="K89" s="30"/>
      <c r="L89" s="30">
        <v>5.6</v>
      </c>
      <c r="M89" s="30" t="s">
        <v>38</v>
      </c>
      <c r="N89" s="30" t="s">
        <v>245</v>
      </c>
      <c r="O89" s="30">
        <v>14</v>
      </c>
      <c r="P89" s="30">
        <v>135</v>
      </c>
      <c r="Q89" s="30">
        <v>89</v>
      </c>
      <c r="R89" s="31">
        <v>191</v>
      </c>
      <c r="S89" s="32">
        <v>134</v>
      </c>
      <c r="T89" s="33">
        <v>87</v>
      </c>
      <c r="U89" s="30">
        <v>192</v>
      </c>
      <c r="V89" s="30">
        <v>6.16</v>
      </c>
      <c r="W89" s="30">
        <v>4.66</v>
      </c>
      <c r="X89" s="30">
        <v>9.92</v>
      </c>
      <c r="Y89" s="30">
        <v>0.82099999999999995</v>
      </c>
      <c r="Z89" s="30">
        <v>0.63100000000000001</v>
      </c>
      <c r="AA89" s="30">
        <v>1.2490000000000001</v>
      </c>
      <c r="AB89" s="30">
        <v>12.87</v>
      </c>
      <c r="AC89" s="30">
        <v>13.16</v>
      </c>
      <c r="AD89" s="30">
        <v>10.88</v>
      </c>
      <c r="AE89" s="31">
        <v>342</v>
      </c>
      <c r="AF89" s="32" t="s">
        <v>364</v>
      </c>
      <c r="AG89" s="33" t="s">
        <v>417</v>
      </c>
    </row>
    <row r="90" spans="1:33" ht="17" thickTop="1" thickBot="1" x14ac:dyDescent="0.25">
      <c r="A90" s="30">
        <f t="shared" si="1"/>
        <v>89</v>
      </c>
      <c r="B90" s="30" t="s">
        <v>246</v>
      </c>
      <c r="C90" s="30">
        <v>6363</v>
      </c>
      <c r="D90" s="30">
        <v>41936</v>
      </c>
      <c r="E90" s="31">
        <v>0.52703703703703708</v>
      </c>
      <c r="F90" s="32" t="s">
        <v>37</v>
      </c>
      <c r="G90" s="33">
        <v>31</v>
      </c>
      <c r="H90" s="30">
        <v>27.81</v>
      </c>
      <c r="I90" s="30">
        <v>57.45</v>
      </c>
      <c r="J90" s="30">
        <v>23</v>
      </c>
      <c r="K90" s="30"/>
      <c r="L90" s="30">
        <v>5</v>
      </c>
      <c r="M90" s="30" t="s">
        <v>38</v>
      </c>
      <c r="N90" s="30" t="s">
        <v>247</v>
      </c>
      <c r="O90" s="30">
        <v>14</v>
      </c>
      <c r="P90" s="30">
        <v>23</v>
      </c>
      <c r="Q90" s="30">
        <v>14</v>
      </c>
      <c r="R90" s="31">
        <v>31</v>
      </c>
      <c r="S90" s="32">
        <v>22</v>
      </c>
      <c r="T90" s="33">
        <v>14</v>
      </c>
      <c r="U90" s="30">
        <v>31</v>
      </c>
      <c r="V90" s="30">
        <v>1.6</v>
      </c>
      <c r="W90" s="30">
        <v>1.06</v>
      </c>
      <c r="X90" s="30">
        <v>1.56</v>
      </c>
      <c r="Y90" s="30">
        <v>0.154</v>
      </c>
      <c r="Z90" s="30">
        <v>0.10199999999999999</v>
      </c>
      <c r="AA90" s="30">
        <v>0.14899999999999999</v>
      </c>
      <c r="AB90" s="30">
        <v>9.7899999999999991</v>
      </c>
      <c r="AC90" s="30">
        <v>8.75</v>
      </c>
      <c r="AD90" s="30">
        <v>9.9</v>
      </c>
      <c r="AE90" s="31">
        <v>1334</v>
      </c>
      <c r="AF90" s="32" t="s">
        <v>364</v>
      </c>
      <c r="AG90" s="33" t="s">
        <v>59</v>
      </c>
    </row>
    <row r="91" spans="1:33" ht="17" thickTop="1" thickBot="1" x14ac:dyDescent="0.25">
      <c r="A91" s="30">
        <f t="shared" si="1"/>
        <v>90</v>
      </c>
      <c r="B91" s="30" t="s">
        <v>248</v>
      </c>
      <c r="C91" s="30">
        <v>6379</v>
      </c>
      <c r="D91" s="30">
        <v>41953</v>
      </c>
      <c r="E91" s="31">
        <v>7.8217592592592589E-2</v>
      </c>
      <c r="F91" s="32" t="s">
        <v>37</v>
      </c>
      <c r="G91" s="33">
        <v>11</v>
      </c>
      <c r="H91" s="30">
        <v>27.95</v>
      </c>
      <c r="I91" s="30">
        <v>55.93</v>
      </c>
      <c r="J91" s="30">
        <v>27</v>
      </c>
      <c r="K91" s="30"/>
      <c r="L91" s="30">
        <v>5.0999999999999996</v>
      </c>
      <c r="M91" s="30" t="s">
        <v>38</v>
      </c>
      <c r="N91" s="30" t="s">
        <v>249</v>
      </c>
      <c r="O91" s="30">
        <v>16</v>
      </c>
      <c r="P91" s="30">
        <v>11</v>
      </c>
      <c r="Q91" s="30">
        <v>9</v>
      </c>
      <c r="R91" s="31" t="s">
        <v>23</v>
      </c>
      <c r="S91" s="32" t="s">
        <v>23</v>
      </c>
      <c r="T91" s="33" t="s">
        <v>23</v>
      </c>
      <c r="U91" s="30" t="s">
        <v>23</v>
      </c>
      <c r="V91" s="30" t="s">
        <v>23</v>
      </c>
      <c r="W91" s="30" t="s">
        <v>23</v>
      </c>
      <c r="X91" s="30" t="s">
        <v>23</v>
      </c>
      <c r="Y91" s="30" t="s">
        <v>23</v>
      </c>
      <c r="Z91" s="30" t="s">
        <v>23</v>
      </c>
      <c r="AA91" s="30" t="s">
        <v>23</v>
      </c>
      <c r="AB91" s="30" t="s">
        <v>23</v>
      </c>
      <c r="AC91" s="30" t="s">
        <v>23</v>
      </c>
      <c r="AD91" s="30" t="s">
        <v>23</v>
      </c>
      <c r="AE91" s="31">
        <v>896</v>
      </c>
      <c r="AF91" s="32" t="s">
        <v>364</v>
      </c>
      <c r="AG91" s="33" t="s">
        <v>59</v>
      </c>
    </row>
    <row r="92" spans="1:33" ht="17" thickTop="1" thickBot="1" x14ac:dyDescent="0.25">
      <c r="A92" s="30">
        <f t="shared" si="1"/>
        <v>91</v>
      </c>
      <c r="B92" s="30" t="s">
        <v>250</v>
      </c>
      <c r="C92" s="30">
        <v>6402</v>
      </c>
      <c r="D92" s="30">
        <v>41985</v>
      </c>
      <c r="E92" s="31">
        <v>0.36504629629629631</v>
      </c>
      <c r="F92" s="32" t="s">
        <v>37</v>
      </c>
      <c r="G92" s="33">
        <v>32</v>
      </c>
      <c r="H92" s="30">
        <v>30.47</v>
      </c>
      <c r="I92" s="30">
        <v>50.48</v>
      </c>
      <c r="J92" s="30">
        <v>25</v>
      </c>
      <c r="K92" s="30"/>
      <c r="L92" s="30">
        <v>5</v>
      </c>
      <c r="M92" s="30" t="s">
        <v>38</v>
      </c>
      <c r="N92" s="30" t="s">
        <v>251</v>
      </c>
      <c r="O92" s="30">
        <v>10</v>
      </c>
      <c r="P92" s="30">
        <v>32</v>
      </c>
      <c r="Q92" s="30">
        <v>25</v>
      </c>
      <c r="R92" s="31">
        <v>31</v>
      </c>
      <c r="S92" s="32">
        <v>31</v>
      </c>
      <c r="T92" s="33">
        <v>25</v>
      </c>
      <c r="U92" s="30">
        <v>30</v>
      </c>
      <c r="V92" s="30">
        <v>1.02</v>
      </c>
      <c r="W92" s="30">
        <v>0.76</v>
      </c>
      <c r="X92" s="30">
        <v>0.65</v>
      </c>
      <c r="Y92" s="30">
        <v>7.1999999999999995E-2</v>
      </c>
      <c r="Z92" s="30">
        <v>6.2E-2</v>
      </c>
      <c r="AA92" s="30">
        <v>4.4999999999999998E-2</v>
      </c>
      <c r="AB92" s="30">
        <v>11.18</v>
      </c>
      <c r="AC92" s="30">
        <v>10.039999999999999</v>
      </c>
      <c r="AD92" s="30">
        <v>11.33</v>
      </c>
      <c r="AE92" s="31" t="s">
        <v>23</v>
      </c>
      <c r="AF92" s="32" t="s">
        <v>388</v>
      </c>
      <c r="AG92" s="33" t="s">
        <v>411</v>
      </c>
    </row>
    <row r="93" spans="1:33" ht="17" thickTop="1" thickBot="1" x14ac:dyDescent="0.25">
      <c r="A93" s="34">
        <f t="shared" si="1"/>
        <v>92</v>
      </c>
      <c r="B93" s="34" t="s">
        <v>252</v>
      </c>
      <c r="C93" s="34" t="s">
        <v>253</v>
      </c>
      <c r="D93" s="34">
        <v>42029</v>
      </c>
      <c r="E93" s="35">
        <v>0.34119212962962964</v>
      </c>
      <c r="F93" s="36" t="s">
        <v>37</v>
      </c>
      <c r="G93" s="37">
        <v>85</v>
      </c>
      <c r="H93" s="34">
        <v>27.48</v>
      </c>
      <c r="I93" s="34">
        <v>56.24</v>
      </c>
      <c r="J93" s="34">
        <v>18</v>
      </c>
      <c r="K93" s="34"/>
      <c r="L93" s="34">
        <v>4.9000000000000004</v>
      </c>
      <c r="M93" s="34" t="s">
        <v>38</v>
      </c>
      <c r="N93" s="34" t="s">
        <v>254</v>
      </c>
      <c r="O93" s="34">
        <v>14</v>
      </c>
      <c r="P93" s="34">
        <v>85</v>
      </c>
      <c r="Q93" s="34">
        <v>52</v>
      </c>
      <c r="R93" s="35">
        <v>79</v>
      </c>
      <c r="S93" s="36">
        <v>84</v>
      </c>
      <c r="T93" s="37">
        <v>50</v>
      </c>
      <c r="U93" s="34">
        <v>78</v>
      </c>
      <c r="V93" s="34">
        <v>2.25</v>
      </c>
      <c r="W93" s="34">
        <v>0.74</v>
      </c>
      <c r="X93" s="34">
        <v>1.78</v>
      </c>
      <c r="Y93" s="34">
        <v>0.151</v>
      </c>
      <c r="Z93" s="34">
        <v>6.3E-2</v>
      </c>
      <c r="AA93" s="34">
        <v>0.10299999999999999</v>
      </c>
      <c r="AB93" s="34">
        <v>11.26</v>
      </c>
      <c r="AC93" s="34">
        <v>17.149999999999999</v>
      </c>
      <c r="AD93" s="34">
        <v>12.32</v>
      </c>
      <c r="AE93" s="35">
        <v>752</v>
      </c>
      <c r="AF93" s="36" t="s">
        <v>364</v>
      </c>
      <c r="AG93" s="37" t="s">
        <v>59</v>
      </c>
    </row>
    <row r="94" spans="1:33" ht="17" thickTop="1" thickBot="1" x14ac:dyDescent="0.25">
      <c r="A94" s="34">
        <f t="shared" si="1"/>
        <v>93</v>
      </c>
      <c r="B94" s="34" t="s">
        <v>111</v>
      </c>
      <c r="C94" s="34" t="s">
        <v>255</v>
      </c>
      <c r="D94" s="34">
        <v>42052</v>
      </c>
      <c r="E94" s="35">
        <v>7.0555555555555552E-2</v>
      </c>
      <c r="F94" s="36" t="s">
        <v>37</v>
      </c>
      <c r="G94" s="37">
        <v>29</v>
      </c>
      <c r="H94" s="34">
        <v>30</v>
      </c>
      <c r="I94" s="34">
        <v>57.67</v>
      </c>
      <c r="J94" s="34">
        <v>15</v>
      </c>
      <c r="K94" s="34"/>
      <c r="L94" s="34">
        <v>4</v>
      </c>
      <c r="M94" s="34" t="s">
        <v>38</v>
      </c>
      <c r="N94" s="34" t="s">
        <v>112</v>
      </c>
      <c r="O94" s="34">
        <v>10</v>
      </c>
      <c r="P94" s="34">
        <v>16</v>
      </c>
      <c r="Q94" s="34">
        <v>9</v>
      </c>
      <c r="R94" s="35">
        <v>29</v>
      </c>
      <c r="S94" s="36">
        <v>16</v>
      </c>
      <c r="T94" s="37">
        <v>9</v>
      </c>
      <c r="U94" s="34">
        <v>28</v>
      </c>
      <c r="V94" s="34">
        <v>0.68</v>
      </c>
      <c r="W94" s="34">
        <v>0.31</v>
      </c>
      <c r="X94" s="34">
        <v>0.9</v>
      </c>
      <c r="Y94" s="34">
        <v>4.1000000000000002E-2</v>
      </c>
      <c r="Z94" s="34">
        <v>1.6E-2</v>
      </c>
      <c r="AA94" s="34">
        <v>5.8999999999999997E-2</v>
      </c>
      <c r="AB94" s="34">
        <v>7.18</v>
      </c>
      <c r="AC94" s="34">
        <v>7.35</v>
      </c>
      <c r="AD94" s="34">
        <v>5</v>
      </c>
      <c r="AE94" s="35">
        <v>776</v>
      </c>
      <c r="AF94" s="36" t="s">
        <v>388</v>
      </c>
      <c r="AG94" s="37" t="s">
        <v>413</v>
      </c>
    </row>
    <row r="95" spans="1:33" ht="17" thickTop="1" thickBot="1" x14ac:dyDescent="0.25">
      <c r="A95" s="34">
        <f t="shared" si="1"/>
        <v>94</v>
      </c>
      <c r="B95" s="34" t="s">
        <v>60</v>
      </c>
      <c r="C95" s="34">
        <v>6459</v>
      </c>
      <c r="D95" s="34">
        <v>42106</v>
      </c>
      <c r="E95" s="35">
        <v>0.20016203703703703</v>
      </c>
      <c r="F95" s="36" t="s">
        <v>37</v>
      </c>
      <c r="G95" s="37">
        <v>18</v>
      </c>
      <c r="H95" s="34">
        <v>27.3</v>
      </c>
      <c r="I95" s="34">
        <v>52.95</v>
      </c>
      <c r="J95" s="34">
        <v>23</v>
      </c>
      <c r="K95" s="34"/>
      <c r="L95" s="34">
        <v>4.8</v>
      </c>
      <c r="M95" s="34" t="s">
        <v>38</v>
      </c>
      <c r="N95" s="34" t="s">
        <v>256</v>
      </c>
      <c r="O95" s="34">
        <v>2</v>
      </c>
      <c r="P95" s="34">
        <v>18</v>
      </c>
      <c r="Q95" s="34">
        <v>9</v>
      </c>
      <c r="R95" s="35">
        <v>17</v>
      </c>
      <c r="S95" s="36">
        <v>17</v>
      </c>
      <c r="T95" s="37">
        <v>9</v>
      </c>
      <c r="U95" s="34">
        <v>16</v>
      </c>
      <c r="V95" s="34">
        <v>0.6</v>
      </c>
      <c r="W95" s="34">
        <v>0.56000000000000005</v>
      </c>
      <c r="X95" s="34">
        <v>0.8</v>
      </c>
      <c r="Y95" s="34">
        <v>6.7000000000000004E-2</v>
      </c>
      <c r="Z95" s="34">
        <v>6.7000000000000004E-2</v>
      </c>
      <c r="AA95" s="34">
        <v>0.105</v>
      </c>
      <c r="AB95" s="34">
        <v>12.26</v>
      </c>
      <c r="AC95" s="34">
        <v>17.64</v>
      </c>
      <c r="AD95" s="34">
        <v>11.24</v>
      </c>
      <c r="AE95" s="35">
        <v>881</v>
      </c>
      <c r="AF95" s="36" t="s">
        <v>364</v>
      </c>
      <c r="AG95" s="37" t="s">
        <v>82</v>
      </c>
    </row>
    <row r="96" spans="1:33" ht="17" thickTop="1" thickBot="1" x14ac:dyDescent="0.25">
      <c r="A96" s="34">
        <f t="shared" si="1"/>
        <v>95</v>
      </c>
      <c r="B96" s="34" t="s">
        <v>257</v>
      </c>
      <c r="C96" s="34">
        <v>6485</v>
      </c>
      <c r="D96" s="34">
        <v>42129</v>
      </c>
      <c r="E96" s="35">
        <v>0.39480324074074075</v>
      </c>
      <c r="F96" s="36" t="s">
        <v>37</v>
      </c>
      <c r="G96" s="37">
        <v>182</v>
      </c>
      <c r="H96" s="34">
        <v>35.4</v>
      </c>
      <c r="I96" s="34">
        <v>58.48</v>
      </c>
      <c r="J96" s="34">
        <v>9</v>
      </c>
      <c r="K96" s="34"/>
      <c r="L96" s="34">
        <v>5.5</v>
      </c>
      <c r="M96" s="34" t="s">
        <v>38</v>
      </c>
      <c r="N96" s="34" t="s">
        <v>258</v>
      </c>
      <c r="O96" s="34">
        <v>22</v>
      </c>
      <c r="P96" s="34">
        <v>182</v>
      </c>
      <c r="Q96" s="34">
        <v>75</v>
      </c>
      <c r="R96" s="35">
        <v>139</v>
      </c>
      <c r="S96" s="36">
        <v>180</v>
      </c>
      <c r="T96" s="37">
        <v>70</v>
      </c>
      <c r="U96" s="34">
        <v>141</v>
      </c>
      <c r="V96" s="34">
        <v>4.7300000000000004</v>
      </c>
      <c r="W96" s="34">
        <v>1.43</v>
      </c>
      <c r="X96" s="34">
        <v>6.59</v>
      </c>
      <c r="Y96" s="34">
        <v>0.3</v>
      </c>
      <c r="Z96" s="34">
        <v>0.09</v>
      </c>
      <c r="AA96" s="34">
        <v>0.60599999999999998</v>
      </c>
      <c r="AB96" s="34">
        <v>5.66</v>
      </c>
      <c r="AC96" s="34">
        <v>7.6</v>
      </c>
      <c r="AD96" s="34">
        <v>5.74</v>
      </c>
      <c r="AE96" s="35">
        <v>428</v>
      </c>
      <c r="AF96" s="36" t="s">
        <v>388</v>
      </c>
      <c r="AG96" s="37" t="s">
        <v>412</v>
      </c>
    </row>
    <row r="97" spans="1:33" ht="17" thickTop="1" thickBot="1" x14ac:dyDescent="0.25">
      <c r="A97" s="34">
        <f t="shared" si="1"/>
        <v>96</v>
      </c>
      <c r="B97" s="34" t="s">
        <v>259</v>
      </c>
      <c r="C97" s="34">
        <v>6499</v>
      </c>
      <c r="D97" s="34">
        <v>42134</v>
      </c>
      <c r="E97" s="35">
        <v>0.42289351851851853</v>
      </c>
      <c r="F97" s="36" t="s">
        <v>37</v>
      </c>
      <c r="G97" s="37">
        <v>55</v>
      </c>
      <c r="H97" s="34">
        <v>36.700000000000003</v>
      </c>
      <c r="I97" s="34">
        <v>49.86</v>
      </c>
      <c r="J97" s="34">
        <v>6</v>
      </c>
      <c r="K97" s="34"/>
      <c r="L97" s="34">
        <v>4.3</v>
      </c>
      <c r="M97" s="34" t="s">
        <v>38</v>
      </c>
      <c r="N97" s="34" t="s">
        <v>260</v>
      </c>
      <c r="O97" s="34">
        <v>10</v>
      </c>
      <c r="P97" s="34">
        <v>51</v>
      </c>
      <c r="Q97" s="34">
        <v>33</v>
      </c>
      <c r="R97" s="35">
        <v>55</v>
      </c>
      <c r="S97" s="36">
        <v>46</v>
      </c>
      <c r="T97" s="37">
        <v>29</v>
      </c>
      <c r="U97" s="34">
        <v>50</v>
      </c>
      <c r="V97" s="34">
        <v>1.1499999999999999</v>
      </c>
      <c r="W97" s="34">
        <v>0.48</v>
      </c>
      <c r="X97" s="34">
        <v>0.83</v>
      </c>
      <c r="Y97" s="34">
        <v>5.3999999999999999E-2</v>
      </c>
      <c r="Z97" s="34">
        <v>1.4999999999999999E-2</v>
      </c>
      <c r="AA97" s="34">
        <v>4.7E-2</v>
      </c>
      <c r="AB97" s="34">
        <v>7.3</v>
      </c>
      <c r="AC97" s="34">
        <v>6.06</v>
      </c>
      <c r="AD97" s="34">
        <v>6.96</v>
      </c>
      <c r="AE97" s="35" t="s">
        <v>23</v>
      </c>
      <c r="AF97" s="36" t="s">
        <v>388</v>
      </c>
      <c r="AG97" s="37" t="s">
        <v>425</v>
      </c>
    </row>
    <row r="98" spans="1:33" ht="17" thickTop="1" thickBot="1" x14ac:dyDescent="0.25">
      <c r="A98" s="34">
        <f t="shared" si="1"/>
        <v>97</v>
      </c>
      <c r="B98" s="34" t="s">
        <v>262</v>
      </c>
      <c r="C98" s="34">
        <v>6540</v>
      </c>
      <c r="D98" s="34">
        <v>42210</v>
      </c>
      <c r="E98" s="35">
        <v>0.17408564814814817</v>
      </c>
      <c r="F98" s="36" t="s">
        <v>37</v>
      </c>
      <c r="G98" s="37">
        <v>42</v>
      </c>
      <c r="H98" s="34">
        <v>30.01</v>
      </c>
      <c r="I98" s="34">
        <v>57.58</v>
      </c>
      <c r="J98" s="34">
        <v>20</v>
      </c>
      <c r="K98" s="34"/>
      <c r="L98" s="34">
        <v>4.3</v>
      </c>
      <c r="M98" s="34" t="s">
        <v>38</v>
      </c>
      <c r="N98" s="34" t="s">
        <v>263</v>
      </c>
      <c r="O98" s="34">
        <v>14</v>
      </c>
      <c r="P98" s="34">
        <v>33</v>
      </c>
      <c r="Q98" s="34">
        <v>41</v>
      </c>
      <c r="R98" s="35">
        <v>42</v>
      </c>
      <c r="S98" s="36">
        <v>32</v>
      </c>
      <c r="T98" s="37">
        <v>36</v>
      </c>
      <c r="U98" s="34">
        <v>41</v>
      </c>
      <c r="V98" s="34">
        <v>1.93</v>
      </c>
      <c r="W98" s="34">
        <v>0.87</v>
      </c>
      <c r="X98" s="34">
        <v>2.15</v>
      </c>
      <c r="Y98" s="34">
        <v>0.183</v>
      </c>
      <c r="Z98" s="34">
        <v>8.2000000000000003E-2</v>
      </c>
      <c r="AA98" s="34">
        <v>0.29499999999999998</v>
      </c>
      <c r="AB98" s="34">
        <v>9.43</v>
      </c>
      <c r="AC98" s="34">
        <v>9.6199999999999992</v>
      </c>
      <c r="AD98" s="34">
        <v>8.9600000000000009</v>
      </c>
      <c r="AE98" s="35">
        <v>320</v>
      </c>
      <c r="AF98" s="36" t="s">
        <v>388</v>
      </c>
      <c r="AG98" s="37" t="s">
        <v>413</v>
      </c>
    </row>
    <row r="99" spans="1:33" ht="17" thickTop="1" thickBot="1" x14ac:dyDescent="0.25">
      <c r="A99" s="34">
        <f t="shared" si="1"/>
        <v>98</v>
      </c>
      <c r="B99" s="34" t="s">
        <v>264</v>
      </c>
      <c r="C99" s="34">
        <v>6549</v>
      </c>
      <c r="D99" s="34">
        <v>42216</v>
      </c>
      <c r="E99" s="35">
        <v>0.42116898148148146</v>
      </c>
      <c r="F99" s="36" t="s">
        <v>45</v>
      </c>
      <c r="G99" s="37">
        <v>61</v>
      </c>
      <c r="H99" s="34">
        <v>29.99</v>
      </c>
      <c r="I99" s="34">
        <v>57.63</v>
      </c>
      <c r="J99" s="34">
        <v>29</v>
      </c>
      <c r="K99" s="34"/>
      <c r="L99" s="34">
        <v>5.4</v>
      </c>
      <c r="M99" s="34" t="s">
        <v>38</v>
      </c>
      <c r="N99" s="34" t="s">
        <v>86</v>
      </c>
      <c r="O99" s="34">
        <v>10</v>
      </c>
      <c r="P99" s="34">
        <v>61</v>
      </c>
      <c r="Q99" s="34">
        <v>59</v>
      </c>
      <c r="R99" s="35">
        <v>44</v>
      </c>
      <c r="S99" s="36">
        <v>61</v>
      </c>
      <c r="T99" s="37">
        <v>59</v>
      </c>
      <c r="U99" s="34">
        <v>44</v>
      </c>
      <c r="V99" s="34">
        <v>2.85</v>
      </c>
      <c r="W99" s="34">
        <v>1.33</v>
      </c>
      <c r="X99" s="34">
        <v>1.46</v>
      </c>
      <c r="Y99" s="34">
        <v>0.215</v>
      </c>
      <c r="Z99" s="34">
        <v>0.108</v>
      </c>
      <c r="AA99" s="34">
        <v>0.19700000000000001</v>
      </c>
      <c r="AB99" s="34">
        <v>10.78</v>
      </c>
      <c r="AC99" s="34">
        <v>13.66</v>
      </c>
      <c r="AD99" s="34">
        <v>16.100000000000001</v>
      </c>
      <c r="AE99" s="35">
        <v>566</v>
      </c>
      <c r="AF99" s="36" t="s">
        <v>388</v>
      </c>
      <c r="AG99" s="37" t="s">
        <v>413</v>
      </c>
    </row>
    <row r="100" spans="1:33" ht="17" thickTop="1" thickBot="1" x14ac:dyDescent="0.25">
      <c r="A100" s="34">
        <f t="shared" si="1"/>
        <v>99</v>
      </c>
      <c r="B100" s="34" t="s">
        <v>265</v>
      </c>
      <c r="C100" s="34">
        <v>6570</v>
      </c>
      <c r="D100" s="34">
        <v>42241</v>
      </c>
      <c r="E100" s="35">
        <v>0.23371527777777779</v>
      </c>
      <c r="F100" s="36" t="s">
        <v>37</v>
      </c>
      <c r="G100" s="37">
        <v>22</v>
      </c>
      <c r="H100" s="34">
        <v>35.57</v>
      </c>
      <c r="I100" s="34">
        <v>52.62</v>
      </c>
      <c r="J100" s="34">
        <v>25</v>
      </c>
      <c r="K100" s="34"/>
      <c r="L100" s="34">
        <v>4.2</v>
      </c>
      <c r="M100" s="34" t="s">
        <v>38</v>
      </c>
      <c r="N100" s="34" t="s">
        <v>266</v>
      </c>
      <c r="O100" s="34">
        <v>16</v>
      </c>
      <c r="P100" s="34">
        <v>12</v>
      </c>
      <c r="Q100" s="34">
        <v>11</v>
      </c>
      <c r="R100" s="35">
        <v>22</v>
      </c>
      <c r="S100" s="36">
        <v>12</v>
      </c>
      <c r="T100" s="37">
        <v>10</v>
      </c>
      <c r="U100" s="34">
        <v>22</v>
      </c>
      <c r="V100" s="34">
        <v>0.51</v>
      </c>
      <c r="W100" s="34">
        <v>0.48</v>
      </c>
      <c r="X100" s="34">
        <v>1.1399999999999999</v>
      </c>
      <c r="Y100" s="34">
        <v>3.1E-2</v>
      </c>
      <c r="Z100" s="34">
        <v>4.2999999999999997E-2</v>
      </c>
      <c r="AA100" s="34">
        <v>7.4999999999999997E-2</v>
      </c>
      <c r="AB100" s="34">
        <v>4.34</v>
      </c>
      <c r="AC100" s="34">
        <v>4.84</v>
      </c>
      <c r="AD100" s="34">
        <v>2.0299999999999998</v>
      </c>
      <c r="AE100" s="35">
        <v>883</v>
      </c>
      <c r="AF100" s="36" t="s">
        <v>364</v>
      </c>
      <c r="AG100" s="37" t="s">
        <v>426</v>
      </c>
    </row>
    <row r="101" spans="1:33" ht="17" thickTop="1" thickBot="1" x14ac:dyDescent="0.25">
      <c r="A101" s="38">
        <f t="shared" si="1"/>
        <v>100</v>
      </c>
      <c r="B101" s="38" t="s">
        <v>268</v>
      </c>
      <c r="C101" s="38">
        <v>6741</v>
      </c>
      <c r="D101" s="38">
        <v>42458</v>
      </c>
      <c r="E101" s="39">
        <v>0.15767361111111111</v>
      </c>
      <c r="F101" s="40" t="s">
        <v>45</v>
      </c>
      <c r="G101" s="41">
        <v>28</v>
      </c>
      <c r="H101" s="38">
        <v>33.99</v>
      </c>
      <c r="I101" s="38">
        <v>48.41</v>
      </c>
      <c r="J101" s="38">
        <v>19</v>
      </c>
      <c r="K101" s="38"/>
      <c r="L101" s="38">
        <v>4.0999999999999996</v>
      </c>
      <c r="M101" s="38" t="s">
        <v>38</v>
      </c>
      <c r="N101" s="38" t="s">
        <v>269</v>
      </c>
      <c r="O101" s="38">
        <v>14</v>
      </c>
      <c r="P101" s="38">
        <v>28</v>
      </c>
      <c r="Q101" s="38">
        <v>11</v>
      </c>
      <c r="R101" s="39">
        <v>14</v>
      </c>
      <c r="S101" s="40">
        <v>27</v>
      </c>
      <c r="T101" s="41">
        <v>11</v>
      </c>
      <c r="U101" s="38">
        <v>14</v>
      </c>
      <c r="V101" s="38">
        <v>0.43</v>
      </c>
      <c r="W101" s="38">
        <v>0.22</v>
      </c>
      <c r="X101" s="38">
        <v>0.48</v>
      </c>
      <c r="Y101" s="38">
        <v>3.5999999999999997E-2</v>
      </c>
      <c r="Z101" s="38">
        <v>0.01</v>
      </c>
      <c r="AA101" s="38">
        <v>1.7999999999999999E-2</v>
      </c>
      <c r="AB101" s="38">
        <v>3.42</v>
      </c>
      <c r="AC101" s="38">
        <v>9.11</v>
      </c>
      <c r="AD101" s="38">
        <v>4.0999999999999996</v>
      </c>
      <c r="AE101" s="39">
        <v>621</v>
      </c>
      <c r="AF101" s="40" t="s">
        <v>364</v>
      </c>
      <c r="AG101" s="41" t="s">
        <v>410</v>
      </c>
    </row>
    <row r="102" spans="1:33" ht="17" thickTop="1" thickBot="1" x14ac:dyDescent="0.25">
      <c r="A102" s="38">
        <f t="shared" si="1"/>
        <v>101</v>
      </c>
      <c r="B102" s="38" t="s">
        <v>270</v>
      </c>
      <c r="C102" s="38">
        <v>6737</v>
      </c>
      <c r="D102" s="38">
        <v>42460</v>
      </c>
      <c r="E102" s="39">
        <v>0.30225694444444445</v>
      </c>
      <c r="F102" s="40" t="s">
        <v>45</v>
      </c>
      <c r="G102" s="41">
        <v>227</v>
      </c>
      <c r="H102" s="38">
        <v>31.89</v>
      </c>
      <c r="I102" s="38">
        <v>50.83</v>
      </c>
      <c r="J102" s="38">
        <v>11</v>
      </c>
      <c r="K102" s="38"/>
      <c r="L102" s="38">
        <v>5</v>
      </c>
      <c r="M102" s="38" t="s">
        <v>38</v>
      </c>
      <c r="N102" s="38" t="s">
        <v>271</v>
      </c>
      <c r="O102" s="38">
        <v>3</v>
      </c>
      <c r="P102" s="38">
        <v>227</v>
      </c>
      <c r="Q102" s="38">
        <v>166</v>
      </c>
      <c r="R102" s="39">
        <v>200</v>
      </c>
      <c r="S102" s="40">
        <v>227</v>
      </c>
      <c r="T102" s="41">
        <v>159</v>
      </c>
      <c r="U102" s="38">
        <v>199</v>
      </c>
      <c r="V102" s="38">
        <v>5.65</v>
      </c>
      <c r="W102" s="38">
        <v>3.43</v>
      </c>
      <c r="X102" s="38">
        <v>4.66</v>
      </c>
      <c r="Y102" s="38">
        <v>0.34100000000000003</v>
      </c>
      <c r="Z102" s="38">
        <v>0.186</v>
      </c>
      <c r="AA102" s="38">
        <v>0.23100000000000001</v>
      </c>
      <c r="AB102" s="38">
        <v>1.87</v>
      </c>
      <c r="AC102" s="38">
        <v>2.89</v>
      </c>
      <c r="AD102" s="38">
        <v>2.41</v>
      </c>
      <c r="AE102" s="39">
        <v>700</v>
      </c>
      <c r="AF102" s="40" t="s">
        <v>388</v>
      </c>
      <c r="AG102" s="41" t="s">
        <v>419</v>
      </c>
    </row>
    <row r="103" spans="1:33" ht="17" thickTop="1" thickBot="1" x14ac:dyDescent="0.25">
      <c r="A103" s="38">
        <f t="shared" si="1"/>
        <v>102</v>
      </c>
      <c r="B103" s="38" t="s">
        <v>272</v>
      </c>
      <c r="C103" s="38">
        <v>6763</v>
      </c>
      <c r="D103" s="38">
        <v>42514</v>
      </c>
      <c r="E103" s="39">
        <v>0.24444444444444446</v>
      </c>
      <c r="F103" s="40" t="s">
        <v>37</v>
      </c>
      <c r="G103" s="41">
        <v>100</v>
      </c>
      <c r="H103" s="38">
        <v>37.380000000000003</v>
      </c>
      <c r="I103" s="38">
        <v>57.51</v>
      </c>
      <c r="J103" s="38">
        <v>33</v>
      </c>
      <c r="K103" s="38"/>
      <c r="L103" s="38">
        <v>4.9000000000000004</v>
      </c>
      <c r="M103" s="38" t="s">
        <v>38</v>
      </c>
      <c r="N103" s="38" t="s">
        <v>273</v>
      </c>
      <c r="O103" s="38">
        <v>9</v>
      </c>
      <c r="P103" s="38">
        <v>100</v>
      </c>
      <c r="Q103" s="38">
        <v>55</v>
      </c>
      <c r="R103" s="39">
        <v>79</v>
      </c>
      <c r="S103" s="40">
        <v>101</v>
      </c>
      <c r="T103" s="41">
        <v>55</v>
      </c>
      <c r="U103" s="38">
        <v>79</v>
      </c>
      <c r="V103" s="38">
        <v>2.68</v>
      </c>
      <c r="W103" s="38">
        <v>1.1599999999999999</v>
      </c>
      <c r="X103" s="38">
        <v>2.73</v>
      </c>
      <c r="Y103" s="38">
        <v>0.14699999999999999</v>
      </c>
      <c r="Z103" s="38">
        <v>7.0999999999999994E-2</v>
      </c>
      <c r="AA103" s="38">
        <v>0.125</v>
      </c>
      <c r="AB103" s="38">
        <v>3.9</v>
      </c>
      <c r="AC103" s="38">
        <v>6.59</v>
      </c>
      <c r="AD103" s="38">
        <v>3.43</v>
      </c>
      <c r="AE103" s="39" t="s">
        <v>23</v>
      </c>
      <c r="AF103" s="40" t="s">
        <v>388</v>
      </c>
      <c r="AG103" s="41" t="s">
        <v>414</v>
      </c>
    </row>
    <row r="104" spans="1:33" ht="17" thickTop="1" thickBot="1" x14ac:dyDescent="0.25">
      <c r="A104" s="38">
        <f t="shared" si="1"/>
        <v>103</v>
      </c>
      <c r="B104" s="38" t="s">
        <v>157</v>
      </c>
      <c r="C104" s="38">
        <v>6770</v>
      </c>
      <c r="D104" s="38">
        <v>42525</v>
      </c>
      <c r="E104" s="39">
        <v>0.41266203703703702</v>
      </c>
      <c r="F104" s="40" t="s">
        <v>45</v>
      </c>
      <c r="G104" s="41">
        <v>49</v>
      </c>
      <c r="H104" s="38">
        <v>30.06</v>
      </c>
      <c r="I104" s="38">
        <v>57.56</v>
      </c>
      <c r="J104" s="38">
        <v>16</v>
      </c>
      <c r="K104" s="38"/>
      <c r="L104" s="38">
        <v>4.5</v>
      </c>
      <c r="M104" s="38" t="s">
        <v>38</v>
      </c>
      <c r="N104" s="38" t="s">
        <v>84</v>
      </c>
      <c r="O104" s="38">
        <v>10</v>
      </c>
      <c r="P104" s="38">
        <v>49</v>
      </c>
      <c r="Q104" s="38">
        <v>48</v>
      </c>
      <c r="R104" s="39">
        <v>44</v>
      </c>
      <c r="S104" s="40">
        <v>49</v>
      </c>
      <c r="T104" s="41">
        <v>48</v>
      </c>
      <c r="U104" s="38">
        <v>44</v>
      </c>
      <c r="V104" s="38">
        <v>2.2799999999999998</v>
      </c>
      <c r="W104" s="38">
        <v>0.73</v>
      </c>
      <c r="X104" s="38">
        <v>1.19</v>
      </c>
      <c r="Y104" s="38">
        <v>0.16300000000000001</v>
      </c>
      <c r="Z104" s="38">
        <v>6.0999999999999999E-2</v>
      </c>
      <c r="AA104" s="38">
        <v>0.09</v>
      </c>
      <c r="AB104" s="38">
        <v>5.6</v>
      </c>
      <c r="AC104" s="38">
        <v>5.34</v>
      </c>
      <c r="AD104" s="38">
        <v>5.34</v>
      </c>
      <c r="AE104" s="39">
        <v>398</v>
      </c>
      <c r="AF104" s="40" t="s">
        <v>388</v>
      </c>
      <c r="AG104" s="41" t="s">
        <v>413</v>
      </c>
    </row>
    <row r="105" spans="1:33" ht="17" thickTop="1" thickBot="1" x14ac:dyDescent="0.25">
      <c r="A105" s="38">
        <f t="shared" si="1"/>
        <v>104</v>
      </c>
      <c r="B105" s="38" t="s">
        <v>157</v>
      </c>
      <c r="C105" s="38">
        <v>6779</v>
      </c>
      <c r="D105" s="38">
        <v>42538</v>
      </c>
      <c r="E105" s="39">
        <v>0.4192939814814815</v>
      </c>
      <c r="F105" s="40" t="s">
        <v>45</v>
      </c>
      <c r="G105" s="41">
        <v>123</v>
      </c>
      <c r="H105" s="38">
        <v>30.15</v>
      </c>
      <c r="I105" s="38">
        <v>57.48</v>
      </c>
      <c r="J105" s="38">
        <v>9</v>
      </c>
      <c r="K105" s="38"/>
      <c r="L105" s="38">
        <v>4.4000000000000004</v>
      </c>
      <c r="M105" s="38" t="s">
        <v>38</v>
      </c>
      <c r="N105" s="38" t="s">
        <v>274</v>
      </c>
      <c r="O105" s="38">
        <v>8</v>
      </c>
      <c r="P105" s="38">
        <v>79</v>
      </c>
      <c r="Q105" s="38">
        <v>123</v>
      </c>
      <c r="R105" s="39">
        <v>81</v>
      </c>
      <c r="S105" s="40">
        <v>80</v>
      </c>
      <c r="T105" s="41">
        <v>118</v>
      </c>
      <c r="U105" s="38">
        <v>81</v>
      </c>
      <c r="V105" s="38">
        <v>3.11</v>
      </c>
      <c r="W105" s="38">
        <v>1.88</v>
      </c>
      <c r="X105" s="38">
        <v>2.8</v>
      </c>
      <c r="Y105" s="38">
        <v>0.16500000000000001</v>
      </c>
      <c r="Z105" s="38">
        <v>9.2999999999999999E-2</v>
      </c>
      <c r="AA105" s="38">
        <v>0.17799999999999999</v>
      </c>
      <c r="AB105" s="38">
        <v>3.73</v>
      </c>
      <c r="AC105" s="38">
        <v>2.77</v>
      </c>
      <c r="AD105" s="38">
        <v>2.1</v>
      </c>
      <c r="AE105" s="39">
        <v>398</v>
      </c>
      <c r="AF105" s="40" t="s">
        <v>388</v>
      </c>
      <c r="AG105" s="41" t="s">
        <v>413</v>
      </c>
    </row>
    <row r="106" spans="1:33" ht="17" thickTop="1" thickBot="1" x14ac:dyDescent="0.25">
      <c r="A106" s="38">
        <f t="shared" si="1"/>
        <v>105</v>
      </c>
      <c r="B106" s="38" t="s">
        <v>275</v>
      </c>
      <c r="C106" s="38">
        <v>6786</v>
      </c>
      <c r="D106" s="38">
        <v>42550</v>
      </c>
      <c r="E106" s="39">
        <v>0.45569444444444446</v>
      </c>
      <c r="F106" s="40" t="s">
        <v>37</v>
      </c>
      <c r="G106" s="41">
        <v>130</v>
      </c>
      <c r="H106" s="38">
        <v>37.47</v>
      </c>
      <c r="I106" s="38">
        <v>57.47</v>
      </c>
      <c r="J106" s="38">
        <v>5</v>
      </c>
      <c r="K106" s="38"/>
      <c r="L106" s="38">
        <v>4.7</v>
      </c>
      <c r="M106" s="38" t="s">
        <v>38</v>
      </c>
      <c r="N106" s="38" t="s">
        <v>276</v>
      </c>
      <c r="O106" s="38">
        <v>16</v>
      </c>
      <c r="P106" s="38">
        <v>79</v>
      </c>
      <c r="Q106" s="38">
        <v>60</v>
      </c>
      <c r="R106" s="39">
        <v>130</v>
      </c>
      <c r="S106" s="40">
        <v>79</v>
      </c>
      <c r="T106" s="41">
        <v>60</v>
      </c>
      <c r="U106" s="38">
        <v>135</v>
      </c>
      <c r="V106" s="38">
        <v>3.16</v>
      </c>
      <c r="W106" s="38">
        <v>2.21</v>
      </c>
      <c r="X106" s="38">
        <v>4.1900000000000004</v>
      </c>
      <c r="Y106" s="38">
        <v>0.219</v>
      </c>
      <c r="Z106" s="38">
        <v>0.154</v>
      </c>
      <c r="AA106" s="38">
        <v>0.24299999999999999</v>
      </c>
      <c r="AB106" s="38">
        <v>7.34</v>
      </c>
      <c r="AC106" s="38">
        <v>9.48</v>
      </c>
      <c r="AD106" s="38">
        <v>6.86</v>
      </c>
      <c r="AE106" s="39" t="s">
        <v>23</v>
      </c>
      <c r="AF106" s="40" t="s">
        <v>388</v>
      </c>
      <c r="AG106" s="41" t="s">
        <v>414</v>
      </c>
    </row>
    <row r="107" spans="1:33" ht="17" thickTop="1" thickBot="1" x14ac:dyDescent="0.25">
      <c r="A107" s="38">
        <f t="shared" si="1"/>
        <v>106</v>
      </c>
      <c r="B107" s="38" t="s">
        <v>51</v>
      </c>
      <c r="C107" s="38">
        <v>6788</v>
      </c>
      <c r="D107" s="38">
        <v>42553</v>
      </c>
      <c r="E107" s="39">
        <v>0.15958333333333333</v>
      </c>
      <c r="F107" s="40" t="s">
        <v>45</v>
      </c>
      <c r="G107" s="41">
        <v>108</v>
      </c>
      <c r="H107" s="38">
        <v>29.39</v>
      </c>
      <c r="I107" s="38">
        <v>51.34</v>
      </c>
      <c r="J107" s="38">
        <v>7</v>
      </c>
      <c r="K107" s="38"/>
      <c r="L107" s="38">
        <v>4.5999999999999996</v>
      </c>
      <c r="M107" s="38" t="s">
        <v>38</v>
      </c>
      <c r="N107" s="38" t="s">
        <v>277</v>
      </c>
      <c r="O107" s="38">
        <v>10</v>
      </c>
      <c r="P107" s="38">
        <v>79</v>
      </c>
      <c r="Q107" s="38">
        <v>39</v>
      </c>
      <c r="R107" s="39">
        <v>108</v>
      </c>
      <c r="S107" s="40">
        <v>75</v>
      </c>
      <c r="T107" s="41">
        <v>33</v>
      </c>
      <c r="U107" s="38">
        <v>104</v>
      </c>
      <c r="V107" s="38">
        <v>2.14</v>
      </c>
      <c r="W107" s="38">
        <v>0.54</v>
      </c>
      <c r="X107" s="38">
        <v>1.8</v>
      </c>
      <c r="Y107" s="38">
        <v>0.14299999999999999</v>
      </c>
      <c r="Z107" s="38">
        <v>2.7E-2</v>
      </c>
      <c r="AA107" s="38">
        <v>8.6999999999999994E-2</v>
      </c>
      <c r="AB107" s="38">
        <v>4.4400000000000004</v>
      </c>
      <c r="AC107" s="38">
        <v>5.32</v>
      </c>
      <c r="AD107" s="38">
        <v>4.3099999999999996</v>
      </c>
      <c r="AE107" s="39">
        <v>971</v>
      </c>
      <c r="AF107" s="40" t="s">
        <v>388</v>
      </c>
      <c r="AG107" s="41" t="s">
        <v>53</v>
      </c>
    </row>
    <row r="108" spans="1:33" ht="17" thickTop="1" thickBot="1" x14ac:dyDescent="0.25">
      <c r="A108" s="38">
        <f t="shared" si="1"/>
        <v>107</v>
      </c>
      <c r="B108" s="38" t="s">
        <v>218</v>
      </c>
      <c r="C108" s="38">
        <v>6807</v>
      </c>
      <c r="D108" s="38">
        <v>42579</v>
      </c>
      <c r="E108" s="39">
        <v>0.14868055555555557</v>
      </c>
      <c r="F108" s="40" t="s">
        <v>37</v>
      </c>
      <c r="G108" s="41">
        <v>80</v>
      </c>
      <c r="H108" s="38">
        <v>26.84</v>
      </c>
      <c r="I108" s="38">
        <v>53.82</v>
      </c>
      <c r="J108" s="38">
        <v>7</v>
      </c>
      <c r="K108" s="38"/>
      <c r="L108" s="38">
        <v>4.8</v>
      </c>
      <c r="M108" s="38" t="s">
        <v>38</v>
      </c>
      <c r="N108" s="38" t="s">
        <v>278</v>
      </c>
      <c r="O108" s="38">
        <v>18</v>
      </c>
      <c r="P108" s="38">
        <v>52</v>
      </c>
      <c r="Q108" s="38">
        <v>50</v>
      </c>
      <c r="R108" s="39">
        <v>80</v>
      </c>
      <c r="S108" s="40">
        <v>50</v>
      </c>
      <c r="T108" s="41">
        <v>47</v>
      </c>
      <c r="U108" s="38">
        <v>80</v>
      </c>
      <c r="V108" s="38">
        <v>0.75</v>
      </c>
      <c r="W108" s="38">
        <v>0.77</v>
      </c>
      <c r="X108" s="38">
        <v>1.83</v>
      </c>
      <c r="Y108" s="38">
        <v>9.6000000000000002E-2</v>
      </c>
      <c r="Z108" s="38">
        <v>6.7000000000000004E-2</v>
      </c>
      <c r="AA108" s="38">
        <v>0.19900000000000001</v>
      </c>
      <c r="AB108" s="38">
        <v>12.45</v>
      </c>
      <c r="AC108" s="38">
        <v>14.57</v>
      </c>
      <c r="AD108" s="38">
        <v>12.08</v>
      </c>
      <c r="AE108" s="39">
        <v>821</v>
      </c>
      <c r="AF108" s="40" t="s">
        <v>364</v>
      </c>
      <c r="AG108" s="41" t="s">
        <v>59</v>
      </c>
    </row>
    <row r="109" spans="1:33" ht="17" thickTop="1" thickBot="1" x14ac:dyDescent="0.25">
      <c r="A109" s="42">
        <f t="shared" si="1"/>
        <v>108</v>
      </c>
      <c r="B109" s="42" t="s">
        <v>89</v>
      </c>
      <c r="C109" s="42">
        <v>6934</v>
      </c>
      <c r="D109" s="42">
        <v>42752</v>
      </c>
      <c r="E109" s="43">
        <v>0.4453125</v>
      </c>
      <c r="F109" s="44" t="s">
        <v>45</v>
      </c>
      <c r="G109" s="45">
        <v>77</v>
      </c>
      <c r="H109" s="42">
        <v>29.66</v>
      </c>
      <c r="I109" s="42">
        <v>51.56</v>
      </c>
      <c r="J109" s="42">
        <v>21</v>
      </c>
      <c r="K109" s="42"/>
      <c r="L109" s="42">
        <v>4.9000000000000004</v>
      </c>
      <c r="M109" s="42" t="s">
        <v>38</v>
      </c>
      <c r="N109" s="42" t="s">
        <v>90</v>
      </c>
      <c r="O109" s="42">
        <v>20</v>
      </c>
      <c r="P109" s="42">
        <v>61</v>
      </c>
      <c r="Q109" s="42">
        <v>32</v>
      </c>
      <c r="R109" s="43">
        <v>77</v>
      </c>
      <c r="S109" s="44">
        <v>59</v>
      </c>
      <c r="T109" s="45">
        <v>32</v>
      </c>
      <c r="U109" s="42">
        <v>76</v>
      </c>
      <c r="V109" s="42">
        <v>2.42</v>
      </c>
      <c r="W109" s="42">
        <v>0.64</v>
      </c>
      <c r="X109" s="42">
        <v>1.71</v>
      </c>
      <c r="Y109" s="42">
        <v>0.104</v>
      </c>
      <c r="Z109" s="42">
        <v>3.5000000000000003E-2</v>
      </c>
      <c r="AA109" s="42">
        <v>7.0999999999999994E-2</v>
      </c>
      <c r="AB109" s="42">
        <v>7.44</v>
      </c>
      <c r="AC109" s="42">
        <v>8.4600000000000009</v>
      </c>
      <c r="AD109" s="42">
        <v>8.3699999999999992</v>
      </c>
      <c r="AE109" s="43">
        <v>617</v>
      </c>
      <c r="AF109" s="44" t="s">
        <v>364</v>
      </c>
      <c r="AG109" s="45" t="s">
        <v>82</v>
      </c>
    </row>
    <row r="110" spans="1:33" ht="17" thickTop="1" thickBot="1" x14ac:dyDescent="0.25">
      <c r="A110" s="42">
        <f t="shared" si="1"/>
        <v>109</v>
      </c>
      <c r="B110" s="42" t="s">
        <v>279</v>
      </c>
      <c r="C110" s="42">
        <v>6939</v>
      </c>
      <c r="D110" s="42">
        <v>42755</v>
      </c>
      <c r="E110" s="43">
        <v>0.45731481481481479</v>
      </c>
      <c r="F110" s="44" t="s">
        <v>37</v>
      </c>
      <c r="G110" s="45">
        <v>41</v>
      </c>
      <c r="H110" s="42">
        <v>29.65</v>
      </c>
      <c r="I110" s="42">
        <v>51.53</v>
      </c>
      <c r="J110" s="42">
        <v>11</v>
      </c>
      <c r="K110" s="42"/>
      <c r="L110" s="42">
        <v>4.3</v>
      </c>
      <c r="M110" s="42" t="s">
        <v>38</v>
      </c>
      <c r="N110" s="42" t="s">
        <v>280</v>
      </c>
      <c r="O110" s="42">
        <v>20</v>
      </c>
      <c r="P110" s="42">
        <v>33</v>
      </c>
      <c r="Q110" s="42">
        <v>18</v>
      </c>
      <c r="R110" s="43">
        <v>41</v>
      </c>
      <c r="S110" s="44">
        <v>32</v>
      </c>
      <c r="T110" s="45">
        <v>18</v>
      </c>
      <c r="U110" s="42">
        <v>39</v>
      </c>
      <c r="V110" s="42">
        <v>0.69</v>
      </c>
      <c r="W110" s="42">
        <v>0.2</v>
      </c>
      <c r="X110" s="42">
        <v>0.7</v>
      </c>
      <c r="Y110" s="42">
        <v>2.7E-2</v>
      </c>
      <c r="Z110" s="42">
        <v>8.0000000000000002E-3</v>
      </c>
      <c r="AA110" s="42">
        <v>1.9E-2</v>
      </c>
      <c r="AB110" s="42">
        <v>5.7</v>
      </c>
      <c r="AC110" s="42">
        <v>6.38</v>
      </c>
      <c r="AD110" s="42">
        <v>6.76</v>
      </c>
      <c r="AE110" s="43" t="s">
        <v>23</v>
      </c>
      <c r="AF110" s="44" t="s">
        <v>364</v>
      </c>
      <c r="AG110" s="45" t="s">
        <v>82</v>
      </c>
    </row>
    <row r="111" spans="1:33" ht="17" thickTop="1" thickBot="1" x14ac:dyDescent="0.25">
      <c r="A111" s="42">
        <f t="shared" si="1"/>
        <v>110</v>
      </c>
      <c r="B111" s="42" t="s">
        <v>279</v>
      </c>
      <c r="C111" s="42" t="s">
        <v>281</v>
      </c>
      <c r="D111" s="42">
        <v>42811</v>
      </c>
      <c r="E111" s="43">
        <v>0.50203703703703706</v>
      </c>
      <c r="F111" s="44" t="s">
        <v>45</v>
      </c>
      <c r="G111" s="45">
        <v>27</v>
      </c>
      <c r="H111" s="42">
        <v>29.67</v>
      </c>
      <c r="I111" s="42">
        <v>51.5</v>
      </c>
      <c r="J111" s="42">
        <v>14</v>
      </c>
      <c r="K111" s="42"/>
      <c r="L111" s="42">
        <v>4.2</v>
      </c>
      <c r="M111" s="42" t="s">
        <v>38</v>
      </c>
      <c r="N111" s="42" t="s">
        <v>280</v>
      </c>
      <c r="O111" s="42">
        <v>16</v>
      </c>
      <c r="P111" s="42">
        <v>27</v>
      </c>
      <c r="Q111" s="42">
        <v>15</v>
      </c>
      <c r="R111" s="43">
        <v>13</v>
      </c>
      <c r="S111" s="44">
        <v>25</v>
      </c>
      <c r="T111" s="45">
        <v>14</v>
      </c>
      <c r="U111" s="42">
        <v>12</v>
      </c>
      <c r="V111" s="42">
        <v>0.51</v>
      </c>
      <c r="W111" s="42">
        <v>0.22</v>
      </c>
      <c r="X111" s="42">
        <v>0.23</v>
      </c>
      <c r="Y111" s="42">
        <v>2.5000000000000001E-2</v>
      </c>
      <c r="Z111" s="42">
        <v>7.0000000000000001E-3</v>
      </c>
      <c r="AA111" s="42">
        <v>1.2E-2</v>
      </c>
      <c r="AB111" s="42">
        <v>5.6</v>
      </c>
      <c r="AC111" s="42">
        <v>7.21</v>
      </c>
      <c r="AD111" s="42">
        <v>7.2</v>
      </c>
      <c r="AE111" s="43" t="s">
        <v>23</v>
      </c>
      <c r="AF111" s="44" t="s">
        <v>364</v>
      </c>
      <c r="AG111" s="45" t="s">
        <v>82</v>
      </c>
    </row>
    <row r="112" spans="1:33" ht="17" thickTop="1" thickBot="1" x14ac:dyDescent="0.25">
      <c r="A112" s="42">
        <f t="shared" si="1"/>
        <v>111</v>
      </c>
      <c r="B112" s="42" t="s">
        <v>282</v>
      </c>
      <c r="C112" s="42">
        <v>6996</v>
      </c>
      <c r="D112" s="42">
        <v>42830</v>
      </c>
      <c r="E112" s="43">
        <v>0.25634259259259257</v>
      </c>
      <c r="F112" s="44" t="s">
        <v>45</v>
      </c>
      <c r="G112" s="45">
        <v>121</v>
      </c>
      <c r="H112" s="42">
        <v>35.89</v>
      </c>
      <c r="I112" s="42">
        <v>60.37</v>
      </c>
      <c r="J112" s="42">
        <v>53</v>
      </c>
      <c r="K112" s="42"/>
      <c r="L112" s="42">
        <v>6.1</v>
      </c>
      <c r="M112" s="42" t="s">
        <v>38</v>
      </c>
      <c r="N112" s="42" t="s">
        <v>283</v>
      </c>
      <c r="O112" s="42">
        <v>9</v>
      </c>
      <c r="P112" s="42">
        <v>81</v>
      </c>
      <c r="Q112" s="42">
        <v>63</v>
      </c>
      <c r="R112" s="43">
        <v>121</v>
      </c>
      <c r="S112" s="44">
        <v>82</v>
      </c>
      <c r="T112" s="45">
        <v>61</v>
      </c>
      <c r="U112" s="42">
        <v>121</v>
      </c>
      <c r="V112" s="42">
        <v>3.49</v>
      </c>
      <c r="W112" s="42">
        <v>2.25</v>
      </c>
      <c r="X112" s="42">
        <v>2.78</v>
      </c>
      <c r="Y112" s="42">
        <v>0.79500000000000004</v>
      </c>
      <c r="Z112" s="42">
        <v>0.436</v>
      </c>
      <c r="AA112" s="42">
        <v>0.49299999999999999</v>
      </c>
      <c r="AB112" s="42">
        <v>19.09</v>
      </c>
      <c r="AC112" s="42">
        <v>23.95</v>
      </c>
      <c r="AD112" s="42">
        <v>15.52</v>
      </c>
      <c r="AE112" s="43">
        <v>795</v>
      </c>
      <c r="AF112" s="44" t="s">
        <v>388</v>
      </c>
      <c r="AG112" s="45" t="s">
        <v>412</v>
      </c>
    </row>
    <row r="113" spans="1:33" ht="17" thickTop="1" thickBot="1" x14ac:dyDescent="0.25">
      <c r="A113" s="42">
        <f t="shared" si="1"/>
        <v>112</v>
      </c>
      <c r="B113" s="42" t="s">
        <v>284</v>
      </c>
      <c r="C113" s="42">
        <v>7053</v>
      </c>
      <c r="D113" s="42">
        <v>42857</v>
      </c>
      <c r="E113" s="43">
        <v>0.38341435185185185</v>
      </c>
      <c r="F113" s="44" t="s">
        <v>37</v>
      </c>
      <c r="G113" s="45">
        <v>26</v>
      </c>
      <c r="H113" s="42">
        <v>35.81</v>
      </c>
      <c r="I113" s="42">
        <v>60.54</v>
      </c>
      <c r="J113" s="42">
        <v>52</v>
      </c>
      <c r="K113" s="42"/>
      <c r="L113" s="42">
        <v>4.8</v>
      </c>
      <c r="M113" s="42" t="s">
        <v>38</v>
      </c>
      <c r="N113" s="42" t="s">
        <v>285</v>
      </c>
      <c r="O113" s="42">
        <v>10</v>
      </c>
      <c r="P113" s="42">
        <v>21</v>
      </c>
      <c r="Q113" s="42">
        <v>15</v>
      </c>
      <c r="R113" s="43">
        <v>26</v>
      </c>
      <c r="S113" s="44">
        <v>20</v>
      </c>
      <c r="T113" s="45">
        <v>12</v>
      </c>
      <c r="U113" s="42">
        <v>25</v>
      </c>
      <c r="V113" s="42">
        <v>0.44</v>
      </c>
      <c r="W113" s="42">
        <v>0.28000000000000003</v>
      </c>
      <c r="X113" s="42">
        <v>0.45</v>
      </c>
      <c r="Y113" s="42">
        <v>2.5999999999999999E-2</v>
      </c>
      <c r="Z113" s="42">
        <v>1.7999999999999999E-2</v>
      </c>
      <c r="AA113" s="42">
        <v>3.1E-2</v>
      </c>
      <c r="AB113" s="42">
        <v>18.38</v>
      </c>
      <c r="AC113" s="42">
        <v>21.74</v>
      </c>
      <c r="AD113" s="42">
        <v>19.16</v>
      </c>
      <c r="AE113" s="43">
        <v>1472</v>
      </c>
      <c r="AF113" s="44" t="s">
        <v>388</v>
      </c>
      <c r="AG113" s="45" t="s">
        <v>412</v>
      </c>
    </row>
    <row r="114" spans="1:33" ht="17" thickTop="1" thickBot="1" x14ac:dyDescent="0.25">
      <c r="A114" s="42">
        <f t="shared" si="1"/>
        <v>113</v>
      </c>
      <c r="B114" s="42" t="s">
        <v>272</v>
      </c>
      <c r="C114" s="42" t="s">
        <v>286</v>
      </c>
      <c r="D114" s="42">
        <v>42868</v>
      </c>
      <c r="E114" s="43">
        <v>0.25067129629629631</v>
      </c>
      <c r="F114" s="44" t="s">
        <v>37</v>
      </c>
      <c r="G114" s="45">
        <v>624</v>
      </c>
      <c r="H114" s="42">
        <v>37.58</v>
      </c>
      <c r="I114" s="42">
        <v>57.19</v>
      </c>
      <c r="J114" s="42">
        <v>23</v>
      </c>
      <c r="K114" s="42"/>
      <c r="L114" s="42">
        <v>5.8</v>
      </c>
      <c r="M114" s="42" t="s">
        <v>38</v>
      </c>
      <c r="N114" s="42" t="s">
        <v>273</v>
      </c>
      <c r="O114" s="42">
        <v>7</v>
      </c>
      <c r="P114" s="42">
        <v>595</v>
      </c>
      <c r="Q114" s="42">
        <v>588</v>
      </c>
      <c r="R114" s="43">
        <v>624</v>
      </c>
      <c r="S114" s="44">
        <v>547</v>
      </c>
      <c r="T114" s="45">
        <v>655</v>
      </c>
      <c r="U114" s="42">
        <v>605</v>
      </c>
      <c r="V114" s="42">
        <v>23.3</v>
      </c>
      <c r="W114" s="42">
        <v>12.72</v>
      </c>
      <c r="X114" s="42">
        <v>20.54</v>
      </c>
      <c r="Y114" s="42">
        <v>1.8620000000000001</v>
      </c>
      <c r="Z114" s="42">
        <v>1.107</v>
      </c>
      <c r="AA114" s="42">
        <v>1.66</v>
      </c>
      <c r="AB114" s="42">
        <v>4.1900000000000004</v>
      </c>
      <c r="AC114" s="42">
        <v>4.92</v>
      </c>
      <c r="AD114" s="42">
        <v>2.61</v>
      </c>
      <c r="AE114" s="43" t="s">
        <v>23</v>
      </c>
      <c r="AF114" s="44" t="s">
        <v>388</v>
      </c>
      <c r="AG114" s="45" t="s">
        <v>414</v>
      </c>
    </row>
    <row r="115" spans="1:33" ht="17" thickTop="1" thickBot="1" x14ac:dyDescent="0.25">
      <c r="A115" s="42">
        <f t="shared" si="1"/>
        <v>114</v>
      </c>
      <c r="B115" s="42" t="s">
        <v>287</v>
      </c>
      <c r="C115" s="42">
        <v>7149</v>
      </c>
      <c r="D115" s="42">
        <v>42939</v>
      </c>
      <c r="E115" s="43">
        <v>0.23069444444444445</v>
      </c>
      <c r="F115" s="44" t="s">
        <v>37</v>
      </c>
      <c r="G115" s="45">
        <v>6</v>
      </c>
      <c r="H115" s="42">
        <v>30.09</v>
      </c>
      <c r="I115" s="42">
        <v>57.62</v>
      </c>
      <c r="J115" s="42">
        <v>60</v>
      </c>
      <c r="K115" s="42"/>
      <c r="L115" s="42">
        <v>5.3</v>
      </c>
      <c r="M115" s="42" t="s">
        <v>38</v>
      </c>
      <c r="N115" s="42" t="s">
        <v>256</v>
      </c>
      <c r="O115" s="42">
        <v>8</v>
      </c>
      <c r="P115" s="42">
        <v>3</v>
      </c>
      <c r="Q115" s="42">
        <v>6</v>
      </c>
      <c r="R115" s="43">
        <v>4</v>
      </c>
      <c r="S115" s="44" t="s">
        <v>23</v>
      </c>
      <c r="T115" s="45" t="s">
        <v>23</v>
      </c>
      <c r="U115" s="42" t="s">
        <v>23</v>
      </c>
      <c r="V115" s="42" t="s">
        <v>23</v>
      </c>
      <c r="W115" s="42" t="s">
        <v>23</v>
      </c>
      <c r="X115" s="42" t="s">
        <v>23</v>
      </c>
      <c r="Y115" s="42" t="s">
        <v>23</v>
      </c>
      <c r="Z115" s="42" t="s">
        <v>23</v>
      </c>
      <c r="AA115" s="42" t="s">
        <v>23</v>
      </c>
      <c r="AB115" s="42" t="s">
        <v>23</v>
      </c>
      <c r="AC115" s="42" t="s">
        <v>23</v>
      </c>
      <c r="AD115" s="42" t="s">
        <v>23</v>
      </c>
      <c r="AE115" s="43" t="s">
        <v>23</v>
      </c>
      <c r="AF115" s="44" t="s">
        <v>388</v>
      </c>
      <c r="AG115" s="45" t="s">
        <v>413</v>
      </c>
    </row>
    <row r="116" spans="1:33" ht="17" thickTop="1" thickBot="1" x14ac:dyDescent="0.25">
      <c r="A116" s="42">
        <f t="shared" si="1"/>
        <v>115</v>
      </c>
      <c r="B116" s="42" t="s">
        <v>132</v>
      </c>
      <c r="C116" s="42">
        <v>7154</v>
      </c>
      <c r="D116" s="42">
        <v>42944</v>
      </c>
      <c r="E116" s="43">
        <v>4.4652777777777784E-2</v>
      </c>
      <c r="F116" s="44" t="s">
        <v>45</v>
      </c>
      <c r="G116" s="45">
        <v>97</v>
      </c>
      <c r="H116" s="42">
        <v>34.22</v>
      </c>
      <c r="I116" s="42">
        <v>48.48</v>
      </c>
      <c r="J116" s="42">
        <v>10</v>
      </c>
      <c r="K116" s="42"/>
      <c r="L116" s="42">
        <v>4.7</v>
      </c>
      <c r="M116" s="42" t="s">
        <v>38</v>
      </c>
      <c r="N116" s="42" t="s">
        <v>288</v>
      </c>
      <c r="O116" s="42">
        <v>4</v>
      </c>
      <c r="P116" s="42">
        <v>97</v>
      </c>
      <c r="Q116" s="42">
        <v>26</v>
      </c>
      <c r="R116" s="43">
        <v>67</v>
      </c>
      <c r="S116" s="44" t="s">
        <v>23</v>
      </c>
      <c r="T116" s="45" t="s">
        <v>23</v>
      </c>
      <c r="U116" s="42" t="s">
        <v>23</v>
      </c>
      <c r="V116" s="42" t="s">
        <v>23</v>
      </c>
      <c r="W116" s="42" t="s">
        <v>23</v>
      </c>
      <c r="X116" s="42" t="s">
        <v>23</v>
      </c>
      <c r="Y116" s="42" t="s">
        <v>23</v>
      </c>
      <c r="Z116" s="42" t="s">
        <v>23</v>
      </c>
      <c r="AA116" s="42" t="s">
        <v>23</v>
      </c>
      <c r="AB116" s="42" t="s">
        <v>23</v>
      </c>
      <c r="AC116" s="42" t="s">
        <v>23</v>
      </c>
      <c r="AD116" s="42" t="s">
        <v>23</v>
      </c>
      <c r="AE116" s="43">
        <v>894</v>
      </c>
      <c r="AF116" s="44" t="s">
        <v>364</v>
      </c>
      <c r="AG116" s="45" t="s">
        <v>418</v>
      </c>
    </row>
    <row r="117" spans="1:33" ht="17" thickTop="1" thickBot="1" x14ac:dyDescent="0.25">
      <c r="A117" s="42">
        <f t="shared" si="1"/>
        <v>116</v>
      </c>
      <c r="B117" s="42" t="s">
        <v>289</v>
      </c>
      <c r="C117" s="42">
        <v>7156</v>
      </c>
      <c r="D117" s="42">
        <v>42946</v>
      </c>
      <c r="E117" s="43">
        <v>0.15114583333333334</v>
      </c>
      <c r="F117" s="44" t="s">
        <v>37</v>
      </c>
      <c r="G117" s="45">
        <v>11</v>
      </c>
      <c r="H117" s="42">
        <v>31.9</v>
      </c>
      <c r="I117" s="42">
        <v>50.69</v>
      </c>
      <c r="J117" s="42">
        <v>20</v>
      </c>
      <c r="K117" s="42">
        <v>5.0999999999999996</v>
      </c>
      <c r="L117" s="42">
        <v>4.5</v>
      </c>
      <c r="M117" s="42" t="s">
        <v>38</v>
      </c>
      <c r="N117" s="42" t="s">
        <v>290</v>
      </c>
      <c r="O117" s="42">
        <v>7</v>
      </c>
      <c r="P117" s="42">
        <v>5</v>
      </c>
      <c r="Q117" s="42">
        <v>6</v>
      </c>
      <c r="R117" s="43">
        <v>11</v>
      </c>
      <c r="S117" s="44" t="s">
        <v>23</v>
      </c>
      <c r="T117" s="45" t="s">
        <v>23</v>
      </c>
      <c r="U117" s="42" t="s">
        <v>23</v>
      </c>
      <c r="V117" s="42" t="s">
        <v>23</v>
      </c>
      <c r="W117" s="42" t="s">
        <v>23</v>
      </c>
      <c r="X117" s="42" t="s">
        <v>23</v>
      </c>
      <c r="Y117" s="42" t="s">
        <v>23</v>
      </c>
      <c r="Z117" s="42" t="s">
        <v>23</v>
      </c>
      <c r="AA117" s="42" t="s">
        <v>23</v>
      </c>
      <c r="AB117" s="42" t="s">
        <v>23</v>
      </c>
      <c r="AC117" s="42" t="s">
        <v>23</v>
      </c>
      <c r="AD117" s="42" t="s">
        <v>23</v>
      </c>
      <c r="AE117" s="43" t="s">
        <v>23</v>
      </c>
      <c r="AF117" s="44" t="s">
        <v>388</v>
      </c>
      <c r="AG117" s="45" t="s">
        <v>419</v>
      </c>
    </row>
    <row r="118" spans="1:33" ht="17" thickTop="1" thickBot="1" x14ac:dyDescent="0.25">
      <c r="A118" s="42">
        <f t="shared" si="1"/>
        <v>117</v>
      </c>
      <c r="B118" s="42" t="s">
        <v>291</v>
      </c>
      <c r="C118" s="42">
        <v>7182</v>
      </c>
      <c r="D118" s="42">
        <v>42974</v>
      </c>
      <c r="E118" s="43">
        <v>0.46862268518518518</v>
      </c>
      <c r="F118" s="44" t="s">
        <v>37</v>
      </c>
      <c r="G118" s="45">
        <v>15</v>
      </c>
      <c r="H118" s="42">
        <v>37.9</v>
      </c>
      <c r="I118" s="42">
        <v>47.09</v>
      </c>
      <c r="J118" s="42">
        <v>47</v>
      </c>
      <c r="K118" s="42"/>
      <c r="L118" s="42">
        <v>5.0999999999999996</v>
      </c>
      <c r="M118" s="42" t="s">
        <v>38</v>
      </c>
      <c r="N118" s="42" t="s">
        <v>292</v>
      </c>
      <c r="O118" s="42">
        <v>12</v>
      </c>
      <c r="P118" s="42">
        <v>10</v>
      </c>
      <c r="Q118" s="42">
        <v>4</v>
      </c>
      <c r="R118" s="43">
        <v>15</v>
      </c>
      <c r="S118" s="44" t="s">
        <v>23</v>
      </c>
      <c r="T118" s="45" t="s">
        <v>23</v>
      </c>
      <c r="U118" s="42" t="s">
        <v>23</v>
      </c>
      <c r="V118" s="42" t="s">
        <v>23</v>
      </c>
      <c r="W118" s="42" t="s">
        <v>23</v>
      </c>
      <c r="X118" s="42" t="s">
        <v>23</v>
      </c>
      <c r="Y118" s="42" t="s">
        <v>23</v>
      </c>
      <c r="Z118" s="42" t="s">
        <v>23</v>
      </c>
      <c r="AA118" s="42" t="s">
        <v>23</v>
      </c>
      <c r="AB118" s="42" t="s">
        <v>23</v>
      </c>
      <c r="AC118" s="42" t="s">
        <v>23</v>
      </c>
      <c r="AD118" s="42" t="s">
        <v>23</v>
      </c>
      <c r="AE118" s="43">
        <v>681</v>
      </c>
      <c r="AF118" s="44" t="s">
        <v>364</v>
      </c>
      <c r="AG118" s="45" t="s">
        <v>427</v>
      </c>
    </row>
    <row r="119" spans="1:33" ht="17" thickTop="1" thickBot="1" x14ac:dyDescent="0.25">
      <c r="A119" s="42">
        <f t="shared" si="1"/>
        <v>118</v>
      </c>
      <c r="B119" s="42" t="s">
        <v>223</v>
      </c>
      <c r="C119" s="42">
        <v>7192</v>
      </c>
      <c r="D119" s="42">
        <v>42981</v>
      </c>
      <c r="E119" s="43">
        <v>0.53402777777777777</v>
      </c>
      <c r="F119" s="44" t="s">
        <v>37</v>
      </c>
      <c r="G119" s="45">
        <v>37</v>
      </c>
      <c r="H119" s="42">
        <v>29.08</v>
      </c>
      <c r="I119" s="42">
        <v>51.73</v>
      </c>
      <c r="J119" s="42">
        <v>28</v>
      </c>
      <c r="K119" s="42"/>
      <c r="L119" s="42">
        <v>5</v>
      </c>
      <c r="M119" s="42" t="s">
        <v>38</v>
      </c>
      <c r="N119" s="42" t="s">
        <v>213</v>
      </c>
      <c r="O119" s="42">
        <v>20</v>
      </c>
      <c r="P119" s="42">
        <v>37</v>
      </c>
      <c r="Q119" s="42">
        <v>26</v>
      </c>
      <c r="R119" s="43">
        <v>31</v>
      </c>
      <c r="S119" s="44" t="s">
        <v>23</v>
      </c>
      <c r="T119" s="45" t="s">
        <v>23</v>
      </c>
      <c r="U119" s="42" t="s">
        <v>23</v>
      </c>
      <c r="V119" s="42" t="s">
        <v>23</v>
      </c>
      <c r="W119" s="42" t="s">
        <v>23</v>
      </c>
      <c r="X119" s="42" t="s">
        <v>23</v>
      </c>
      <c r="Y119" s="42" t="s">
        <v>23</v>
      </c>
      <c r="Z119" s="42" t="s">
        <v>23</v>
      </c>
      <c r="AA119" s="42" t="s">
        <v>23</v>
      </c>
      <c r="AB119" s="42" t="s">
        <v>23</v>
      </c>
      <c r="AC119" s="42" t="s">
        <v>23</v>
      </c>
      <c r="AD119" s="42" t="s">
        <v>23</v>
      </c>
      <c r="AE119" s="43">
        <v>1172</v>
      </c>
      <c r="AF119" s="44" t="s">
        <v>388</v>
      </c>
      <c r="AG119" s="45" t="s">
        <v>53</v>
      </c>
    </row>
    <row r="120" spans="1:33" ht="17" thickTop="1" thickBot="1" x14ac:dyDescent="0.25">
      <c r="A120" s="42">
        <f t="shared" si="1"/>
        <v>119</v>
      </c>
      <c r="B120" s="42" t="s">
        <v>294</v>
      </c>
      <c r="C120" s="42">
        <v>7198</v>
      </c>
      <c r="D120" s="42">
        <v>42983</v>
      </c>
      <c r="E120" s="43">
        <v>0.43091435185185184</v>
      </c>
      <c r="F120" s="44" t="s">
        <v>37</v>
      </c>
      <c r="G120" s="45">
        <v>72</v>
      </c>
      <c r="H120" s="42">
        <v>32.700000000000003</v>
      </c>
      <c r="I120" s="42">
        <v>58.99</v>
      </c>
      <c r="J120" s="42">
        <v>13</v>
      </c>
      <c r="K120" s="42"/>
      <c r="L120" s="42">
        <v>4.0999999999999996</v>
      </c>
      <c r="M120" s="42" t="s">
        <v>38</v>
      </c>
      <c r="N120" s="42" t="s">
        <v>245</v>
      </c>
      <c r="O120" s="42">
        <v>10</v>
      </c>
      <c r="P120" s="42">
        <v>49</v>
      </c>
      <c r="Q120" s="42">
        <v>35</v>
      </c>
      <c r="R120" s="43">
        <v>72</v>
      </c>
      <c r="S120" s="44" t="s">
        <v>23</v>
      </c>
      <c r="T120" s="45" t="s">
        <v>23</v>
      </c>
      <c r="U120" s="42" t="s">
        <v>23</v>
      </c>
      <c r="V120" s="42" t="s">
        <v>23</v>
      </c>
      <c r="W120" s="42" t="s">
        <v>23</v>
      </c>
      <c r="X120" s="42" t="s">
        <v>23</v>
      </c>
      <c r="Y120" s="42" t="s">
        <v>23</v>
      </c>
      <c r="Z120" s="42" t="s">
        <v>23</v>
      </c>
      <c r="AA120" s="42" t="s">
        <v>23</v>
      </c>
      <c r="AB120" s="42" t="s">
        <v>23</v>
      </c>
      <c r="AC120" s="42" t="s">
        <v>23</v>
      </c>
      <c r="AD120" s="42" t="s">
        <v>23</v>
      </c>
      <c r="AE120" s="43">
        <v>1478</v>
      </c>
      <c r="AF120" s="44" t="s">
        <v>388</v>
      </c>
      <c r="AG120" s="45" t="s">
        <v>421</v>
      </c>
    </row>
    <row r="121" spans="1:33" ht="17" thickTop="1" thickBot="1" x14ac:dyDescent="0.25">
      <c r="A121" s="42">
        <f t="shared" si="1"/>
        <v>120</v>
      </c>
      <c r="B121" s="42" t="s">
        <v>295</v>
      </c>
      <c r="C121" s="42">
        <v>7212</v>
      </c>
      <c r="D121" s="42">
        <v>42997</v>
      </c>
      <c r="E121" s="43">
        <v>5.9826388888888887E-2</v>
      </c>
      <c r="F121" s="44" t="s">
        <v>37</v>
      </c>
      <c r="G121" s="45">
        <v>0.93</v>
      </c>
      <c r="H121" s="42">
        <v>27.95</v>
      </c>
      <c r="I121" s="42">
        <v>54.07</v>
      </c>
      <c r="J121" s="42">
        <v>52</v>
      </c>
      <c r="K121" s="42"/>
      <c r="L121" s="42">
        <v>4.7</v>
      </c>
      <c r="M121" s="42" t="s">
        <v>38</v>
      </c>
      <c r="N121" s="42" t="s">
        <v>296</v>
      </c>
      <c r="O121" s="42">
        <v>5</v>
      </c>
      <c r="P121" s="42">
        <v>0.86</v>
      </c>
      <c r="Q121" s="42">
        <v>0.43</v>
      </c>
      <c r="R121" s="43">
        <v>0.93</v>
      </c>
      <c r="S121" s="44" t="s">
        <v>23</v>
      </c>
      <c r="T121" s="45" t="s">
        <v>23</v>
      </c>
      <c r="U121" s="42" t="s">
        <v>23</v>
      </c>
      <c r="V121" s="42" t="s">
        <v>23</v>
      </c>
      <c r="W121" s="42" t="s">
        <v>23</v>
      </c>
      <c r="X121" s="42" t="s">
        <v>23</v>
      </c>
      <c r="Y121" s="42" t="s">
        <v>23</v>
      </c>
      <c r="Z121" s="42" t="s">
        <v>23</v>
      </c>
      <c r="AA121" s="42" t="s">
        <v>23</v>
      </c>
      <c r="AB121" s="42" t="s">
        <v>23</v>
      </c>
      <c r="AC121" s="42" t="s">
        <v>23</v>
      </c>
      <c r="AD121" s="42" t="s">
        <v>23</v>
      </c>
      <c r="AE121" s="43">
        <v>1363</v>
      </c>
      <c r="AF121" s="44" t="s">
        <v>364</v>
      </c>
      <c r="AG121" s="45" t="s">
        <v>82</v>
      </c>
    </row>
    <row r="122" spans="1:33" ht="17" thickTop="1" thickBot="1" x14ac:dyDescent="0.25">
      <c r="A122" s="42">
        <f t="shared" si="1"/>
        <v>121</v>
      </c>
      <c r="B122" s="42" t="s">
        <v>297</v>
      </c>
      <c r="C122" s="42" t="s">
        <v>298</v>
      </c>
      <c r="D122" s="42">
        <v>42998</v>
      </c>
      <c r="E122" s="43">
        <v>0.50571759259259264</v>
      </c>
      <c r="F122" s="44" t="s">
        <v>45</v>
      </c>
      <c r="G122" s="45">
        <v>31</v>
      </c>
      <c r="H122" s="42">
        <v>30.75</v>
      </c>
      <c r="I122" s="42">
        <v>57.39</v>
      </c>
      <c r="J122" s="42">
        <v>26</v>
      </c>
      <c r="K122" s="42"/>
      <c r="L122" s="42">
        <v>4.9000000000000004</v>
      </c>
      <c r="M122" s="42" t="s">
        <v>38</v>
      </c>
      <c r="N122" s="42" t="s">
        <v>299</v>
      </c>
      <c r="O122" s="42">
        <v>10</v>
      </c>
      <c r="P122" s="42">
        <v>23</v>
      </c>
      <c r="Q122" s="42">
        <v>19</v>
      </c>
      <c r="R122" s="43">
        <v>31</v>
      </c>
      <c r="S122" s="44" t="s">
        <v>23</v>
      </c>
      <c r="T122" s="45" t="s">
        <v>23</v>
      </c>
      <c r="U122" s="42" t="s">
        <v>23</v>
      </c>
      <c r="V122" s="42" t="s">
        <v>23</v>
      </c>
      <c r="W122" s="42" t="s">
        <v>23</v>
      </c>
      <c r="X122" s="42" t="s">
        <v>23</v>
      </c>
      <c r="Y122" s="42" t="s">
        <v>23</v>
      </c>
      <c r="Z122" s="42" t="s">
        <v>23</v>
      </c>
      <c r="AA122" s="42" t="s">
        <v>23</v>
      </c>
      <c r="AB122" s="42" t="s">
        <v>23</v>
      </c>
      <c r="AC122" s="42" t="s">
        <v>23</v>
      </c>
      <c r="AD122" s="42" t="s">
        <v>23</v>
      </c>
      <c r="AE122" s="43">
        <v>617</v>
      </c>
      <c r="AF122" s="44" t="s">
        <v>388</v>
      </c>
      <c r="AG122" s="45" t="s">
        <v>413</v>
      </c>
    </row>
    <row r="123" spans="1:33" ht="17" thickTop="1" thickBot="1" x14ac:dyDescent="0.25">
      <c r="A123" s="42">
        <f t="shared" si="1"/>
        <v>122</v>
      </c>
      <c r="B123" s="42" t="s">
        <v>272</v>
      </c>
      <c r="C123" s="42" t="s">
        <v>300</v>
      </c>
      <c r="D123" s="42">
        <v>43025</v>
      </c>
      <c r="E123" s="43">
        <v>0.28652777777777777</v>
      </c>
      <c r="F123" s="44" t="s">
        <v>37</v>
      </c>
      <c r="G123" s="45">
        <v>51</v>
      </c>
      <c r="H123" s="42">
        <v>37.58</v>
      </c>
      <c r="I123" s="42">
        <v>57.15</v>
      </c>
      <c r="J123" s="42">
        <v>25</v>
      </c>
      <c r="K123" s="42"/>
      <c r="L123" s="42">
        <v>4.4000000000000004</v>
      </c>
      <c r="M123" s="42" t="s">
        <v>38</v>
      </c>
      <c r="N123" s="42" t="s">
        <v>273</v>
      </c>
      <c r="O123" s="42">
        <v>12</v>
      </c>
      <c r="P123" s="42">
        <v>50</v>
      </c>
      <c r="Q123" s="42">
        <v>50</v>
      </c>
      <c r="R123" s="43">
        <v>51</v>
      </c>
      <c r="S123" s="44">
        <v>50</v>
      </c>
      <c r="T123" s="45">
        <v>51</v>
      </c>
      <c r="U123" s="42">
        <v>50</v>
      </c>
      <c r="V123" s="42">
        <v>1.81</v>
      </c>
      <c r="W123" s="42">
        <v>1.1000000000000001</v>
      </c>
      <c r="X123" s="42">
        <v>1.41</v>
      </c>
      <c r="Y123" s="42">
        <v>9.7000000000000003E-2</v>
      </c>
      <c r="Z123" s="42">
        <v>8.2000000000000003E-2</v>
      </c>
      <c r="AA123" s="42">
        <v>0.121</v>
      </c>
      <c r="AB123" s="42">
        <v>3.76</v>
      </c>
      <c r="AC123" s="42">
        <v>6.48</v>
      </c>
      <c r="AD123" s="42">
        <v>4.93</v>
      </c>
      <c r="AE123" s="43" t="s">
        <v>23</v>
      </c>
      <c r="AF123" s="44" t="s">
        <v>388</v>
      </c>
      <c r="AG123" s="45" t="s">
        <v>414</v>
      </c>
    </row>
    <row r="124" spans="1:33" ht="17" thickTop="1" thickBot="1" x14ac:dyDescent="0.25">
      <c r="A124" s="42">
        <f t="shared" si="1"/>
        <v>123</v>
      </c>
      <c r="B124" s="46" t="s">
        <v>301</v>
      </c>
      <c r="C124" s="46">
        <v>7254</v>
      </c>
      <c r="D124" s="42">
        <v>43026</v>
      </c>
      <c r="E124" s="43">
        <v>0.2330439814814815</v>
      </c>
      <c r="F124" s="44" t="s">
        <v>37</v>
      </c>
      <c r="G124" s="45">
        <v>135</v>
      </c>
      <c r="H124" s="42">
        <v>37.92</v>
      </c>
      <c r="I124" s="42">
        <v>47.1</v>
      </c>
      <c r="J124" s="42">
        <v>4</v>
      </c>
      <c r="K124" s="42"/>
      <c r="L124" s="42">
        <v>4.5999999999999996</v>
      </c>
      <c r="M124" s="42" t="s">
        <v>38</v>
      </c>
      <c r="N124" s="42" t="s">
        <v>302</v>
      </c>
      <c r="O124" s="46">
        <v>10</v>
      </c>
      <c r="P124" s="46">
        <v>135</v>
      </c>
      <c r="Q124" s="42">
        <v>71</v>
      </c>
      <c r="R124" s="43">
        <v>128</v>
      </c>
      <c r="S124" s="44">
        <v>135</v>
      </c>
      <c r="T124" s="45">
        <v>69</v>
      </c>
      <c r="U124" s="42">
        <v>127</v>
      </c>
      <c r="V124" s="42">
        <v>8.0299999999999994</v>
      </c>
      <c r="W124" s="42">
        <v>1.23</v>
      </c>
      <c r="X124" s="42">
        <v>6.87</v>
      </c>
      <c r="Y124" s="42">
        <v>0.59399999999999997</v>
      </c>
      <c r="Z124" s="42">
        <v>0.154</v>
      </c>
      <c r="AA124" s="42">
        <v>0.51400000000000001</v>
      </c>
      <c r="AB124" s="46">
        <v>0.96</v>
      </c>
      <c r="AC124" s="46">
        <v>2.78</v>
      </c>
      <c r="AD124" s="42">
        <v>1.76</v>
      </c>
      <c r="AE124" s="43">
        <v>484</v>
      </c>
      <c r="AF124" s="44" t="s">
        <v>364</v>
      </c>
      <c r="AG124" s="45" t="s">
        <v>427</v>
      </c>
    </row>
    <row r="125" spans="1:33" ht="17" thickTop="1" thickBot="1" x14ac:dyDescent="0.25">
      <c r="A125" s="42">
        <f t="shared" si="1"/>
        <v>124</v>
      </c>
      <c r="B125" s="42" t="s">
        <v>303</v>
      </c>
      <c r="C125" s="42">
        <v>7260</v>
      </c>
      <c r="D125" s="42">
        <v>43031</v>
      </c>
      <c r="E125" s="43">
        <v>0.51682870370370371</v>
      </c>
      <c r="F125" s="44" t="s">
        <v>45</v>
      </c>
      <c r="G125" s="45">
        <v>60</v>
      </c>
      <c r="H125" s="42">
        <v>27.76</v>
      </c>
      <c r="I125" s="42">
        <v>57.1</v>
      </c>
      <c r="J125" s="42">
        <v>40</v>
      </c>
      <c r="K125" s="42"/>
      <c r="L125" s="42">
        <v>5.4</v>
      </c>
      <c r="M125" s="42" t="s">
        <v>38</v>
      </c>
      <c r="N125" s="42" t="s">
        <v>62</v>
      </c>
      <c r="O125" s="42">
        <v>26</v>
      </c>
      <c r="P125" s="42">
        <v>60</v>
      </c>
      <c r="Q125" s="42">
        <v>46</v>
      </c>
      <c r="R125" s="43">
        <v>54</v>
      </c>
      <c r="S125" s="44" t="s">
        <v>23</v>
      </c>
      <c r="T125" s="45" t="s">
        <v>23</v>
      </c>
      <c r="U125" s="42" t="s">
        <v>23</v>
      </c>
      <c r="V125" s="42" t="s">
        <v>23</v>
      </c>
      <c r="W125" s="42" t="s">
        <v>23</v>
      </c>
      <c r="X125" s="42" t="s">
        <v>23</v>
      </c>
      <c r="Y125" s="42" t="s">
        <v>23</v>
      </c>
      <c r="Z125" s="42" t="s">
        <v>23</v>
      </c>
      <c r="AA125" s="42" t="s">
        <v>23</v>
      </c>
      <c r="AB125" s="42" t="s">
        <v>23</v>
      </c>
      <c r="AC125" s="42" t="s">
        <v>23</v>
      </c>
      <c r="AD125" s="42" t="s">
        <v>23</v>
      </c>
      <c r="AE125" s="43">
        <v>641</v>
      </c>
      <c r="AF125" s="44" t="s">
        <v>388</v>
      </c>
      <c r="AG125" s="45" t="s">
        <v>413</v>
      </c>
    </row>
    <row r="126" spans="1:33" ht="17" thickTop="1" thickBot="1" x14ac:dyDescent="0.25">
      <c r="A126" s="42">
        <f t="shared" si="1"/>
        <v>125</v>
      </c>
      <c r="B126" s="42" t="s">
        <v>304</v>
      </c>
      <c r="C126" s="42">
        <v>7316</v>
      </c>
      <c r="D126" s="42">
        <v>43051</v>
      </c>
      <c r="E126" s="43">
        <v>0.26268518518518519</v>
      </c>
      <c r="F126" s="44" t="s">
        <v>37</v>
      </c>
      <c r="G126" s="45">
        <v>26</v>
      </c>
      <c r="H126" s="42">
        <v>34.81</v>
      </c>
      <c r="I126" s="42">
        <v>45.91</v>
      </c>
      <c r="J126" s="42">
        <v>189</v>
      </c>
      <c r="K126" s="42"/>
      <c r="L126" s="42">
        <v>7.3</v>
      </c>
      <c r="M126" s="42" t="s">
        <v>38</v>
      </c>
      <c r="N126" s="42" t="s">
        <v>305</v>
      </c>
      <c r="O126" s="42">
        <v>18</v>
      </c>
      <c r="P126" s="42">
        <v>26</v>
      </c>
      <c r="Q126" s="42">
        <v>14</v>
      </c>
      <c r="R126" s="43">
        <v>19</v>
      </c>
      <c r="S126" s="44">
        <v>27</v>
      </c>
      <c r="T126" s="45">
        <v>14</v>
      </c>
      <c r="U126" s="42">
        <v>18</v>
      </c>
      <c r="V126" s="42">
        <v>3.85</v>
      </c>
      <c r="W126" s="42">
        <v>1.53</v>
      </c>
      <c r="X126" s="42">
        <v>2.2200000000000002</v>
      </c>
      <c r="Y126" s="42">
        <v>0.73099999999999998</v>
      </c>
      <c r="Z126" s="42">
        <v>0.28799999999999998</v>
      </c>
      <c r="AA126" s="42">
        <v>0.34899999999999998</v>
      </c>
      <c r="AB126" s="42">
        <v>25.74</v>
      </c>
      <c r="AC126" s="42">
        <v>31.3</v>
      </c>
      <c r="AD126" s="42">
        <v>38.99</v>
      </c>
      <c r="AE126" s="43">
        <v>863</v>
      </c>
      <c r="AF126" s="44" t="s">
        <v>364</v>
      </c>
      <c r="AG126" s="45" t="s">
        <v>428</v>
      </c>
    </row>
    <row r="127" spans="1:33" ht="17" thickTop="1" thickBot="1" x14ac:dyDescent="0.25">
      <c r="A127" s="42">
        <f t="shared" si="1"/>
        <v>126</v>
      </c>
      <c r="B127" s="42" t="s">
        <v>307</v>
      </c>
      <c r="C127" s="42" t="s">
        <v>308</v>
      </c>
      <c r="D127" s="42">
        <v>43052</v>
      </c>
      <c r="E127" s="43">
        <v>0.18605324074074073</v>
      </c>
      <c r="F127" s="44" t="s">
        <v>45</v>
      </c>
      <c r="G127" s="45">
        <v>63</v>
      </c>
      <c r="H127" s="42">
        <v>34.49</v>
      </c>
      <c r="I127" s="42">
        <v>45.74</v>
      </c>
      <c r="J127" s="42">
        <v>22</v>
      </c>
      <c r="K127" s="42"/>
      <c r="L127" s="42">
        <v>4.8</v>
      </c>
      <c r="M127" s="42" t="s">
        <v>38</v>
      </c>
      <c r="N127" s="42" t="s">
        <v>154</v>
      </c>
      <c r="O127" s="42">
        <v>10</v>
      </c>
      <c r="P127" s="42">
        <v>63</v>
      </c>
      <c r="Q127" s="42">
        <v>33</v>
      </c>
      <c r="R127" s="43">
        <v>62</v>
      </c>
      <c r="S127" s="44" t="s">
        <v>23</v>
      </c>
      <c r="T127" s="45" t="s">
        <v>23</v>
      </c>
      <c r="U127" s="42" t="s">
        <v>23</v>
      </c>
      <c r="V127" s="42" t="s">
        <v>23</v>
      </c>
      <c r="W127" s="42" t="s">
        <v>23</v>
      </c>
      <c r="X127" s="42" t="s">
        <v>23</v>
      </c>
      <c r="Y127" s="42" t="s">
        <v>23</v>
      </c>
      <c r="Z127" s="42" t="s">
        <v>23</v>
      </c>
      <c r="AA127" s="42" t="s">
        <v>23</v>
      </c>
      <c r="AB127" s="42" t="s">
        <v>23</v>
      </c>
      <c r="AC127" s="42" t="s">
        <v>23</v>
      </c>
      <c r="AD127" s="42" t="s">
        <v>23</v>
      </c>
      <c r="AE127" s="43" t="s">
        <v>23</v>
      </c>
      <c r="AF127" s="44" t="s">
        <v>364</v>
      </c>
      <c r="AG127" s="45" t="s">
        <v>420</v>
      </c>
    </row>
    <row r="128" spans="1:33" ht="17" thickTop="1" thickBot="1" x14ac:dyDescent="0.25">
      <c r="A128" s="42">
        <f t="shared" si="1"/>
        <v>127</v>
      </c>
      <c r="B128" s="42" t="s">
        <v>307</v>
      </c>
      <c r="C128" s="42" t="s">
        <v>309</v>
      </c>
      <c r="D128" s="42">
        <v>43052</v>
      </c>
      <c r="E128" s="43">
        <v>0.19180555555555556</v>
      </c>
      <c r="F128" s="44" t="s">
        <v>45</v>
      </c>
      <c r="G128" s="45">
        <v>21</v>
      </c>
      <c r="H128" s="42">
        <v>34.5</v>
      </c>
      <c r="I128" s="42">
        <v>45.78</v>
      </c>
      <c r="J128" s="42">
        <v>19</v>
      </c>
      <c r="K128" s="42"/>
      <c r="L128" s="42">
        <v>4.4000000000000004</v>
      </c>
      <c r="M128" s="42" t="s">
        <v>38</v>
      </c>
      <c r="N128" s="42" t="s">
        <v>310</v>
      </c>
      <c r="O128" s="42">
        <v>12</v>
      </c>
      <c r="P128" s="42">
        <v>20</v>
      </c>
      <c r="Q128" s="42">
        <v>11</v>
      </c>
      <c r="R128" s="43">
        <v>21</v>
      </c>
      <c r="S128" s="44" t="s">
        <v>23</v>
      </c>
      <c r="T128" s="45" t="s">
        <v>23</v>
      </c>
      <c r="U128" s="42" t="s">
        <v>23</v>
      </c>
      <c r="V128" s="42" t="s">
        <v>23</v>
      </c>
      <c r="W128" s="42" t="s">
        <v>23</v>
      </c>
      <c r="X128" s="42" t="s">
        <v>23</v>
      </c>
      <c r="Y128" s="42" t="s">
        <v>23</v>
      </c>
      <c r="Z128" s="42" t="s">
        <v>23</v>
      </c>
      <c r="AA128" s="42" t="s">
        <v>23</v>
      </c>
      <c r="AB128" s="42" t="s">
        <v>23</v>
      </c>
      <c r="AC128" s="42" t="s">
        <v>23</v>
      </c>
      <c r="AD128" s="42" t="s">
        <v>23</v>
      </c>
      <c r="AE128" s="43" t="s">
        <v>23</v>
      </c>
      <c r="AF128" s="44" t="s">
        <v>364</v>
      </c>
      <c r="AG128" s="45" t="s">
        <v>420</v>
      </c>
    </row>
    <row r="129" spans="1:33" ht="17" thickTop="1" thickBot="1" x14ac:dyDescent="0.25">
      <c r="A129" s="47">
        <f t="shared" si="1"/>
        <v>128</v>
      </c>
      <c r="B129" s="47" t="s">
        <v>311</v>
      </c>
      <c r="C129" s="47">
        <v>8008</v>
      </c>
      <c r="D129" s="47">
        <v>43303</v>
      </c>
      <c r="E129" s="48">
        <v>0.42181712962962964</v>
      </c>
      <c r="F129" s="49" t="s">
        <v>45</v>
      </c>
      <c r="G129" s="50">
        <v>60</v>
      </c>
      <c r="H129" s="47">
        <v>34.68</v>
      </c>
      <c r="I129" s="47">
        <v>46.27</v>
      </c>
      <c r="J129" s="47">
        <v>68</v>
      </c>
      <c r="K129" s="47"/>
      <c r="L129" s="47">
        <v>5.7</v>
      </c>
      <c r="M129" s="47" t="s">
        <v>38</v>
      </c>
      <c r="N129" s="47" t="s">
        <v>312</v>
      </c>
      <c r="O129" s="47">
        <v>10</v>
      </c>
      <c r="P129" s="47">
        <v>60</v>
      </c>
      <c r="Q129" s="47">
        <v>30</v>
      </c>
      <c r="R129" s="48">
        <v>56</v>
      </c>
      <c r="S129" s="49" t="s">
        <v>23</v>
      </c>
      <c r="T129" s="50" t="s">
        <v>23</v>
      </c>
      <c r="U129" s="47" t="s">
        <v>23</v>
      </c>
      <c r="V129" s="47" t="s">
        <v>23</v>
      </c>
      <c r="W129" s="47" t="s">
        <v>23</v>
      </c>
      <c r="X129" s="47" t="s">
        <v>23</v>
      </c>
      <c r="Y129" s="47" t="s">
        <v>23</v>
      </c>
      <c r="Z129" s="47" t="s">
        <v>23</v>
      </c>
      <c r="AA129" s="47" t="s">
        <v>23</v>
      </c>
      <c r="AB129" s="47" t="s">
        <v>23</v>
      </c>
      <c r="AC129" s="47" t="s">
        <v>23</v>
      </c>
      <c r="AD129" s="47" t="s">
        <v>23</v>
      </c>
      <c r="AE129" s="48">
        <v>692</v>
      </c>
      <c r="AF129" s="49" t="s">
        <v>364</v>
      </c>
      <c r="AG129" s="50" t="s">
        <v>420</v>
      </c>
    </row>
    <row r="130" spans="1:33" ht="17" thickTop="1" thickBot="1" x14ac:dyDescent="0.25">
      <c r="A130" s="47">
        <f t="shared" si="1"/>
        <v>129</v>
      </c>
      <c r="B130" s="47" t="s">
        <v>157</v>
      </c>
      <c r="C130" s="47">
        <v>8004</v>
      </c>
      <c r="D130" s="47">
        <v>43303.860578703701</v>
      </c>
      <c r="E130" s="48">
        <v>0.86057870370370371</v>
      </c>
      <c r="F130" s="49" t="s">
        <v>37</v>
      </c>
      <c r="G130" s="50">
        <v>44</v>
      </c>
      <c r="H130" s="47">
        <v>30.36</v>
      </c>
      <c r="I130" s="47">
        <v>57.49</v>
      </c>
      <c r="J130" s="47">
        <v>19</v>
      </c>
      <c r="K130" s="47"/>
      <c r="L130" s="47">
        <v>5.7</v>
      </c>
      <c r="M130" s="47" t="s">
        <v>38</v>
      </c>
      <c r="N130" s="47" t="s">
        <v>84</v>
      </c>
      <c r="O130" s="47">
        <v>18</v>
      </c>
      <c r="P130" s="47">
        <v>41</v>
      </c>
      <c r="Q130" s="47">
        <v>24</v>
      </c>
      <c r="R130" s="48">
        <v>44</v>
      </c>
      <c r="S130" s="49" t="s">
        <v>23</v>
      </c>
      <c r="T130" s="50" t="s">
        <v>23</v>
      </c>
      <c r="U130" s="47" t="s">
        <v>23</v>
      </c>
      <c r="V130" s="47" t="s">
        <v>23</v>
      </c>
      <c r="W130" s="47" t="s">
        <v>23</v>
      </c>
      <c r="X130" s="47" t="s">
        <v>23</v>
      </c>
      <c r="Y130" s="47" t="s">
        <v>23</v>
      </c>
      <c r="Z130" s="47" t="s">
        <v>23</v>
      </c>
      <c r="AA130" s="47" t="s">
        <v>23</v>
      </c>
      <c r="AB130" s="47" t="s">
        <v>23</v>
      </c>
      <c r="AC130" s="47" t="s">
        <v>23</v>
      </c>
      <c r="AD130" s="47" t="s">
        <v>23</v>
      </c>
      <c r="AE130" s="48">
        <v>398</v>
      </c>
      <c r="AF130" s="49" t="s">
        <v>388</v>
      </c>
      <c r="AG130" s="50" t="s">
        <v>413</v>
      </c>
    </row>
    <row r="131" spans="1:33" ht="17" thickTop="1" thickBot="1" x14ac:dyDescent="0.25">
      <c r="A131" s="47">
        <f t="shared" si="1"/>
        <v>130</v>
      </c>
      <c r="B131" s="47" t="s">
        <v>203</v>
      </c>
      <c r="C131" s="47">
        <v>8036</v>
      </c>
      <c r="D131" s="47">
        <v>43337</v>
      </c>
      <c r="E131" s="48" t="s">
        <v>429</v>
      </c>
      <c r="F131" s="49" t="s">
        <v>37</v>
      </c>
      <c r="G131" s="50">
        <v>29</v>
      </c>
      <c r="H131" s="47">
        <v>34.61</v>
      </c>
      <c r="I131" s="47">
        <v>46.13</v>
      </c>
      <c r="J131" s="47">
        <v>51</v>
      </c>
      <c r="K131" s="47"/>
      <c r="L131" s="47">
        <v>6</v>
      </c>
      <c r="M131" s="47" t="s">
        <v>38</v>
      </c>
      <c r="N131" s="47" t="s">
        <v>209</v>
      </c>
      <c r="O131" s="47">
        <v>12</v>
      </c>
      <c r="P131" s="47">
        <v>29</v>
      </c>
      <c r="Q131" s="47">
        <v>12</v>
      </c>
      <c r="R131" s="48">
        <v>29</v>
      </c>
      <c r="S131" s="49" t="s">
        <v>23</v>
      </c>
      <c r="T131" s="50" t="s">
        <v>23</v>
      </c>
      <c r="U131" s="47" t="s">
        <v>23</v>
      </c>
      <c r="V131" s="47" t="s">
        <v>23</v>
      </c>
      <c r="W131" s="47" t="s">
        <v>23</v>
      </c>
      <c r="X131" s="47" t="s">
        <v>23</v>
      </c>
      <c r="Y131" s="47" t="s">
        <v>23</v>
      </c>
      <c r="Z131" s="47" t="s">
        <v>23</v>
      </c>
      <c r="AA131" s="47" t="s">
        <v>23</v>
      </c>
      <c r="AB131" s="47" t="s">
        <v>23</v>
      </c>
      <c r="AC131" s="47" t="s">
        <v>23</v>
      </c>
      <c r="AD131" s="47" t="s">
        <v>23</v>
      </c>
      <c r="AE131" s="48">
        <v>403</v>
      </c>
      <c r="AF131" s="49" t="s">
        <v>364</v>
      </c>
      <c r="AG131" s="50" t="s">
        <v>420</v>
      </c>
    </row>
    <row r="132" spans="1:33" ht="16" thickTop="1" x14ac:dyDescent="0.2"/>
  </sheetData>
  <mergeCells count="1">
    <mergeCell ref="E1:F1"/>
  </mergeCells>
  <hyperlinks>
    <hyperlink ref="C130" r:id="rId1" display="https://smd.bhrc.ac.ir/Portal/en/Records/Details/8004?c=13302" xr:uid="{00000000-0004-0000-0C00-000000000000}"/>
    <hyperlink ref="N130" r:id="rId2" display="https://smd.bhrc.ac.ir/Portal/en/Stations/Details/SRC?c=1273" xr:uid="{00000000-0004-0000-0C00-000001000000}"/>
    <hyperlink ref="N2" r:id="rId3" display="https://smd.bhrc.ac.ir/Portal/en/Stations/Details/TOA?c=1205" xr:uid="{00000000-0004-0000-0C00-000002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32"/>
  <sheetViews>
    <sheetView workbookViewId="0">
      <selection activeCell="H5" sqref="H5"/>
    </sheetView>
  </sheetViews>
  <sheetFormatPr baseColWidth="10" defaultColWidth="8.83203125" defaultRowHeight="15" x14ac:dyDescent="0.2"/>
  <cols>
    <col min="1" max="1" width="13.6640625" bestFit="1" customWidth="1"/>
    <col min="7" max="7" width="14.33203125" bestFit="1" customWidth="1"/>
    <col min="8" max="8" width="10.83203125" bestFit="1" customWidth="1"/>
    <col min="11" max="11" width="14.1640625" customWidth="1"/>
    <col min="12" max="12" width="13.33203125" bestFit="1" customWidth="1"/>
    <col min="14" max="14" width="10.5" bestFit="1" customWidth="1"/>
    <col min="15" max="15" width="11" bestFit="1" customWidth="1"/>
    <col min="16" max="16" width="34.1640625" bestFit="1" customWidth="1"/>
    <col min="17" max="17" width="11.1640625" bestFit="1" customWidth="1"/>
    <col min="18" max="18" width="17.33203125" bestFit="1" customWidth="1"/>
    <col min="25" max="26" width="39.6640625" bestFit="1" customWidth="1"/>
  </cols>
  <sheetData>
    <row r="1" spans="1:26" ht="30" thickTop="1" thickBot="1" x14ac:dyDescent="0.25">
      <c r="A1" s="77" t="s">
        <v>409</v>
      </c>
      <c r="B1" s="78" t="s">
        <v>433</v>
      </c>
      <c r="C1" s="79" t="s">
        <v>27</v>
      </c>
      <c r="D1" s="107" t="s">
        <v>28</v>
      </c>
      <c r="E1" s="108"/>
      <c r="F1" s="79" t="s">
        <v>434</v>
      </c>
      <c r="G1" s="79" t="s">
        <v>435</v>
      </c>
      <c r="H1" s="79" t="s">
        <v>436</v>
      </c>
      <c r="I1" s="79" t="s">
        <v>437</v>
      </c>
      <c r="J1" s="79" t="s">
        <v>438</v>
      </c>
      <c r="K1" s="79" t="s">
        <v>439</v>
      </c>
      <c r="L1" s="79" t="s">
        <v>440</v>
      </c>
      <c r="M1" s="79" t="s">
        <v>441</v>
      </c>
      <c r="N1" s="79" t="s">
        <v>442</v>
      </c>
      <c r="O1" s="79" t="s">
        <v>443</v>
      </c>
      <c r="P1" s="79" t="s">
        <v>444</v>
      </c>
      <c r="Q1" s="79" t="s">
        <v>445</v>
      </c>
      <c r="R1" s="79" t="s">
        <v>446</v>
      </c>
      <c r="S1" s="79" t="s">
        <v>447</v>
      </c>
      <c r="T1" s="79" t="s">
        <v>448</v>
      </c>
      <c r="U1" s="79" t="s">
        <v>449</v>
      </c>
      <c r="V1" s="79" t="s">
        <v>450</v>
      </c>
      <c r="W1" s="79" t="s">
        <v>451</v>
      </c>
      <c r="X1" s="79" t="s">
        <v>452</v>
      </c>
      <c r="Y1" s="79" t="s">
        <v>453</v>
      </c>
      <c r="Z1" s="79" t="s">
        <v>454</v>
      </c>
    </row>
    <row r="2" spans="1:26" ht="17" thickTop="1" thickBot="1" x14ac:dyDescent="0.25">
      <c r="A2" s="9">
        <v>1</v>
      </c>
      <c r="B2" s="9">
        <v>3707519</v>
      </c>
      <c r="C2" s="9">
        <v>39959</v>
      </c>
      <c r="D2" s="9">
        <v>0.4949884259259259</v>
      </c>
      <c r="E2" s="10" t="s">
        <v>45</v>
      </c>
      <c r="F2" s="11">
        <v>33.903100000000002</v>
      </c>
      <c r="G2" s="12">
        <v>48.493699999999997</v>
      </c>
      <c r="H2" s="9">
        <v>23.7</v>
      </c>
      <c r="I2" s="9" t="s">
        <v>455</v>
      </c>
      <c r="J2" s="9" t="s">
        <v>455</v>
      </c>
      <c r="K2" s="9" t="s">
        <v>455</v>
      </c>
      <c r="L2" s="9" t="s">
        <v>456</v>
      </c>
      <c r="M2" s="9" t="s">
        <v>457</v>
      </c>
      <c r="N2" s="9">
        <v>4.9000000000000004</v>
      </c>
      <c r="O2" s="9" t="s">
        <v>458</v>
      </c>
      <c r="P2" s="9" t="s">
        <v>459</v>
      </c>
      <c r="Q2" s="9" t="s">
        <v>408</v>
      </c>
      <c r="R2" s="10" t="s">
        <v>460</v>
      </c>
      <c r="S2" s="11" t="s">
        <v>461</v>
      </c>
      <c r="T2" s="12" t="s">
        <v>462</v>
      </c>
      <c r="U2" s="9" t="s">
        <v>463</v>
      </c>
      <c r="V2" s="9" t="s">
        <v>464</v>
      </c>
      <c r="W2" s="9" t="s">
        <v>465</v>
      </c>
      <c r="X2" s="9" t="s">
        <v>466</v>
      </c>
      <c r="Y2" s="9"/>
      <c r="Z2" s="9" t="s">
        <v>467</v>
      </c>
    </row>
    <row r="3" spans="1:26" ht="17" thickTop="1" thickBot="1" x14ac:dyDescent="0.25">
      <c r="A3" s="9">
        <v>2</v>
      </c>
      <c r="B3" s="9">
        <v>3831610</v>
      </c>
      <c r="C3" s="9">
        <v>40090</v>
      </c>
      <c r="D3" s="9">
        <v>0.41030092592592587</v>
      </c>
      <c r="E3" s="10" t="s">
        <v>45</v>
      </c>
      <c r="F3" s="11">
        <v>31.797899999999998</v>
      </c>
      <c r="G3" s="12">
        <v>49.594499999999996</v>
      </c>
      <c r="H3" s="9">
        <v>14.9</v>
      </c>
      <c r="I3" s="9" t="s">
        <v>455</v>
      </c>
      <c r="J3" s="9" t="s">
        <v>455</v>
      </c>
      <c r="K3" s="9" t="s">
        <v>455</v>
      </c>
      <c r="L3" s="9" t="s">
        <v>468</v>
      </c>
      <c r="M3" s="9" t="s">
        <v>457</v>
      </c>
      <c r="N3" s="9">
        <v>5.0999999999999996</v>
      </c>
      <c r="O3" s="9" t="s">
        <v>458</v>
      </c>
      <c r="P3" s="9" t="s">
        <v>459</v>
      </c>
      <c r="Q3" s="9" t="s">
        <v>408</v>
      </c>
      <c r="R3" s="10" t="s">
        <v>460</v>
      </c>
      <c r="S3" s="11" t="s">
        <v>461</v>
      </c>
      <c r="T3" s="12" t="s">
        <v>462</v>
      </c>
      <c r="U3" s="9" t="s">
        <v>463</v>
      </c>
      <c r="V3" s="9" t="s">
        <v>469</v>
      </c>
      <c r="W3" s="9" t="s">
        <v>470</v>
      </c>
      <c r="X3" s="9" t="s">
        <v>466</v>
      </c>
      <c r="Y3" s="9"/>
      <c r="Z3" s="9" t="s">
        <v>467</v>
      </c>
    </row>
    <row r="4" spans="1:26" ht="17" thickTop="1" thickBot="1" x14ac:dyDescent="0.25">
      <c r="A4" s="9">
        <v>3</v>
      </c>
      <c r="B4" s="9">
        <v>2839651</v>
      </c>
      <c r="C4" s="9">
        <v>40099</v>
      </c>
      <c r="D4" s="9">
        <v>0.53781250000000003</v>
      </c>
      <c r="E4" s="10" t="s">
        <v>37</v>
      </c>
      <c r="F4" s="11">
        <v>34.881900000000002</v>
      </c>
      <c r="G4" s="12">
        <v>46.961100000000002</v>
      </c>
      <c r="H4" s="9">
        <v>17.3</v>
      </c>
      <c r="I4" s="9" t="s">
        <v>455</v>
      </c>
      <c r="J4" s="9" t="s">
        <v>455</v>
      </c>
      <c r="K4" s="9" t="s">
        <v>455</v>
      </c>
      <c r="L4" s="9" t="s">
        <v>471</v>
      </c>
      <c r="M4" s="9" t="s">
        <v>14</v>
      </c>
      <c r="N4" s="9">
        <v>4.8</v>
      </c>
      <c r="O4" s="9" t="s">
        <v>472</v>
      </c>
      <c r="P4" s="9" t="s">
        <v>459</v>
      </c>
      <c r="Q4" s="9" t="s">
        <v>408</v>
      </c>
      <c r="R4" s="10" t="s">
        <v>460</v>
      </c>
      <c r="S4" s="11" t="s">
        <v>461</v>
      </c>
      <c r="T4" s="12" t="s">
        <v>462</v>
      </c>
      <c r="U4" s="9" t="s">
        <v>463</v>
      </c>
      <c r="V4" s="9">
        <v>12.75</v>
      </c>
      <c r="W4" s="9">
        <v>138.71</v>
      </c>
      <c r="X4" s="9" t="s">
        <v>466</v>
      </c>
      <c r="Y4" s="9"/>
      <c r="Z4" s="9" t="s">
        <v>467</v>
      </c>
    </row>
    <row r="5" spans="1:26" ht="17" thickTop="1" thickBot="1" x14ac:dyDescent="0.25">
      <c r="A5" s="13">
        <v>4</v>
      </c>
      <c r="B5" s="13">
        <v>2844840</v>
      </c>
      <c r="C5" s="13">
        <v>40232</v>
      </c>
      <c r="D5" s="13">
        <v>0.43467592592592591</v>
      </c>
      <c r="E5" s="14" t="s">
        <v>45</v>
      </c>
      <c r="F5" s="15">
        <v>32.489199999999997</v>
      </c>
      <c r="G5" s="16">
        <v>48.383000000000003</v>
      </c>
      <c r="H5" s="13">
        <v>35.700000000000003</v>
      </c>
      <c r="I5" s="13" t="s">
        <v>455</v>
      </c>
      <c r="J5" s="13" t="s">
        <v>455</v>
      </c>
      <c r="K5" s="13" t="s">
        <v>455</v>
      </c>
      <c r="L5" s="13" t="s">
        <v>473</v>
      </c>
      <c r="M5" s="13" t="s">
        <v>14</v>
      </c>
      <c r="N5" s="13">
        <v>5.2</v>
      </c>
      <c r="O5" s="13" t="s">
        <v>472</v>
      </c>
      <c r="P5" s="13" t="s">
        <v>459</v>
      </c>
      <c r="Q5" s="13" t="s">
        <v>408</v>
      </c>
      <c r="R5" s="14" t="s">
        <v>460</v>
      </c>
      <c r="S5" s="15" t="s">
        <v>461</v>
      </c>
      <c r="T5" s="16" t="s">
        <v>462</v>
      </c>
      <c r="U5" s="13" t="s">
        <v>463</v>
      </c>
      <c r="V5" s="13">
        <v>10.19</v>
      </c>
      <c r="W5" s="13">
        <v>135.77000000000001</v>
      </c>
      <c r="X5" s="13" t="s">
        <v>466</v>
      </c>
      <c r="Y5" s="13"/>
      <c r="Z5" s="13" t="s">
        <v>467</v>
      </c>
    </row>
    <row r="6" spans="1:26" ht="17" thickTop="1" thickBot="1" x14ac:dyDescent="0.25">
      <c r="A6" s="13">
        <v>5</v>
      </c>
      <c r="B6" s="13">
        <v>2850411</v>
      </c>
      <c r="C6" s="13">
        <v>40312</v>
      </c>
      <c r="D6" s="13">
        <v>0.28466435185185185</v>
      </c>
      <c r="E6" s="14" t="s">
        <v>45</v>
      </c>
      <c r="F6" s="15">
        <v>29.33</v>
      </c>
      <c r="G6" s="16">
        <v>51.481000000000002</v>
      </c>
      <c r="H6" s="13">
        <v>18.8</v>
      </c>
      <c r="I6" s="13" t="s">
        <v>455</v>
      </c>
      <c r="J6" s="13" t="s">
        <v>455</v>
      </c>
      <c r="K6" s="13" t="s">
        <v>455</v>
      </c>
      <c r="L6" s="13" t="s">
        <v>474</v>
      </c>
      <c r="M6" s="13" t="s">
        <v>457</v>
      </c>
      <c r="N6" s="13">
        <v>5.0999999999999996</v>
      </c>
      <c r="O6" s="13" t="s">
        <v>458</v>
      </c>
      <c r="P6" s="13" t="s">
        <v>475</v>
      </c>
      <c r="Q6" s="13" t="s">
        <v>408</v>
      </c>
      <c r="R6" s="14" t="s">
        <v>460</v>
      </c>
      <c r="S6" s="15" t="s">
        <v>461</v>
      </c>
      <c r="T6" s="16" t="s">
        <v>462</v>
      </c>
      <c r="U6" s="13" t="s">
        <v>463</v>
      </c>
      <c r="V6" s="13">
        <v>6.07</v>
      </c>
      <c r="W6" s="13">
        <v>135.11000000000001</v>
      </c>
      <c r="X6" s="13" t="s">
        <v>466</v>
      </c>
      <c r="Y6" s="13"/>
      <c r="Z6" s="13" t="s">
        <v>467</v>
      </c>
    </row>
    <row r="7" spans="1:26" ht="17" thickTop="1" thickBot="1" x14ac:dyDescent="0.25">
      <c r="A7" s="13">
        <v>6</v>
      </c>
      <c r="B7" s="13">
        <v>2876161</v>
      </c>
      <c r="C7" s="13">
        <v>40379</v>
      </c>
      <c r="D7" s="13">
        <v>0.30556712962962962</v>
      </c>
      <c r="E7" s="14" t="s">
        <v>45</v>
      </c>
      <c r="F7" s="15">
        <v>30.795000000000002</v>
      </c>
      <c r="G7" s="16">
        <v>49.802599999999998</v>
      </c>
      <c r="H7" s="13">
        <v>10</v>
      </c>
      <c r="I7" s="13" t="s">
        <v>455</v>
      </c>
      <c r="J7" s="13" t="s">
        <v>455</v>
      </c>
      <c r="K7" s="13" t="s">
        <v>455</v>
      </c>
      <c r="L7" s="13" t="s">
        <v>476</v>
      </c>
      <c r="M7" s="13" t="s">
        <v>457</v>
      </c>
      <c r="N7" s="13">
        <v>4.4000000000000004</v>
      </c>
      <c r="O7" s="13" t="s">
        <v>458</v>
      </c>
      <c r="P7" s="13" t="s">
        <v>459</v>
      </c>
      <c r="Q7" s="13" t="s">
        <v>408</v>
      </c>
      <c r="R7" s="14" t="s">
        <v>460</v>
      </c>
      <c r="S7" s="15" t="s">
        <v>461</v>
      </c>
      <c r="T7" s="16" t="s">
        <v>462</v>
      </c>
      <c r="U7" s="13" t="s">
        <v>463</v>
      </c>
      <c r="V7" s="13">
        <v>8.14</v>
      </c>
      <c r="W7" s="13">
        <v>134.41</v>
      </c>
      <c r="X7" s="13" t="s">
        <v>466</v>
      </c>
      <c r="Y7" s="13"/>
      <c r="Z7" s="13" t="s">
        <v>467</v>
      </c>
    </row>
    <row r="8" spans="1:26" ht="17" thickTop="1" thickBot="1" x14ac:dyDescent="0.25">
      <c r="A8" s="13">
        <v>7</v>
      </c>
      <c r="B8" s="13">
        <v>2876251</v>
      </c>
      <c r="C8" s="13">
        <v>40379</v>
      </c>
      <c r="D8" s="13">
        <v>0.31817129629629631</v>
      </c>
      <c r="E8" s="14" t="s">
        <v>37</v>
      </c>
      <c r="F8" s="15">
        <v>27.036200000000001</v>
      </c>
      <c r="G8" s="16">
        <v>53.898400000000002</v>
      </c>
      <c r="H8" s="13">
        <v>14.4</v>
      </c>
      <c r="I8" s="13" t="s">
        <v>455</v>
      </c>
      <c r="J8" s="13" t="s">
        <v>455</v>
      </c>
      <c r="K8" s="13" t="s">
        <v>455</v>
      </c>
      <c r="L8" s="13" t="s">
        <v>477</v>
      </c>
      <c r="M8" s="13" t="s">
        <v>14</v>
      </c>
      <c r="N8" s="13">
        <v>5.8</v>
      </c>
      <c r="O8" s="13" t="s">
        <v>472</v>
      </c>
      <c r="P8" s="13" t="s">
        <v>475</v>
      </c>
      <c r="Q8" s="13" t="s">
        <v>408</v>
      </c>
      <c r="R8" s="14" t="s">
        <v>460</v>
      </c>
      <c r="S8" s="15" t="s">
        <v>461</v>
      </c>
      <c r="T8" s="16" t="s">
        <v>462</v>
      </c>
      <c r="U8" s="13" t="s">
        <v>463</v>
      </c>
      <c r="V8" s="13">
        <v>2.94</v>
      </c>
      <c r="W8" s="13">
        <v>134.74</v>
      </c>
      <c r="X8" s="13" t="s">
        <v>466</v>
      </c>
      <c r="Y8" s="13"/>
      <c r="Z8" s="13" t="s">
        <v>467</v>
      </c>
    </row>
    <row r="9" spans="1:26" ht="17" thickTop="1" thickBot="1" x14ac:dyDescent="0.25">
      <c r="A9" s="13">
        <v>8</v>
      </c>
      <c r="B9" s="13">
        <v>2876745</v>
      </c>
      <c r="C9" s="13">
        <v>40383</v>
      </c>
      <c r="D9" s="13">
        <v>0.52378472222222217</v>
      </c>
      <c r="E9" s="14" t="s">
        <v>37</v>
      </c>
      <c r="F9" s="15">
        <v>27.0428</v>
      </c>
      <c r="G9" s="16">
        <v>53.676400000000001</v>
      </c>
      <c r="H9" s="13">
        <v>20</v>
      </c>
      <c r="I9" s="13" t="s">
        <v>455</v>
      </c>
      <c r="J9" s="13" t="s">
        <v>455</v>
      </c>
      <c r="K9" s="13" t="s">
        <v>455</v>
      </c>
      <c r="L9" s="13" t="s">
        <v>478</v>
      </c>
      <c r="M9" s="13" t="s">
        <v>457</v>
      </c>
      <c r="N9" s="13">
        <v>4.8</v>
      </c>
      <c r="O9" s="13" t="s">
        <v>458</v>
      </c>
      <c r="P9" s="13" t="s">
        <v>475</v>
      </c>
      <c r="Q9" s="13" t="s">
        <v>408</v>
      </c>
      <c r="R9" s="14" t="s">
        <v>460</v>
      </c>
      <c r="S9" s="15" t="s">
        <v>461</v>
      </c>
      <c r="T9" s="16" t="s">
        <v>462</v>
      </c>
      <c r="U9" s="13" t="s">
        <v>463</v>
      </c>
      <c r="V9" s="13">
        <v>3.09</v>
      </c>
      <c r="W9" s="13">
        <v>132.15</v>
      </c>
      <c r="X9" s="13" t="s">
        <v>466</v>
      </c>
      <c r="Y9" s="13"/>
      <c r="Z9" s="13" t="s">
        <v>467</v>
      </c>
    </row>
    <row r="10" spans="1:26" ht="17" thickTop="1" thickBot="1" x14ac:dyDescent="0.25">
      <c r="A10" s="13">
        <v>9</v>
      </c>
      <c r="B10" s="13">
        <v>2877277</v>
      </c>
      <c r="C10" s="13">
        <v>40389</v>
      </c>
      <c r="D10" s="13">
        <v>7.6539351851851858E-2</v>
      </c>
      <c r="E10" s="14" t="s">
        <v>37</v>
      </c>
      <c r="F10" s="15">
        <v>35.267699999999998</v>
      </c>
      <c r="G10" s="16">
        <v>59.383400000000002</v>
      </c>
      <c r="H10" s="13">
        <v>19.399999999999999</v>
      </c>
      <c r="I10" s="13" t="s">
        <v>455</v>
      </c>
      <c r="J10" s="13" t="s">
        <v>455</v>
      </c>
      <c r="K10" s="13" t="s">
        <v>455</v>
      </c>
      <c r="L10" s="13" t="s">
        <v>479</v>
      </c>
      <c r="M10" s="13" t="s">
        <v>14</v>
      </c>
      <c r="N10" s="13">
        <v>5.5</v>
      </c>
      <c r="O10" s="13" t="s">
        <v>472</v>
      </c>
      <c r="P10" s="13" t="s">
        <v>480</v>
      </c>
      <c r="Q10" s="13" t="s">
        <v>408</v>
      </c>
      <c r="R10" s="14" t="s">
        <v>460</v>
      </c>
      <c r="S10" s="15" t="s">
        <v>461</v>
      </c>
      <c r="T10" s="16" t="s">
        <v>462</v>
      </c>
      <c r="U10" s="13" t="s">
        <v>463</v>
      </c>
      <c r="V10" s="13">
        <v>10.68</v>
      </c>
      <c r="W10" s="13">
        <v>-164.26</v>
      </c>
      <c r="X10" s="13" t="s">
        <v>466</v>
      </c>
      <c r="Y10" s="13"/>
      <c r="Z10" s="13" t="s">
        <v>467</v>
      </c>
    </row>
    <row r="11" spans="1:26" ht="17" thickTop="1" thickBot="1" x14ac:dyDescent="0.25">
      <c r="A11" s="13">
        <v>10</v>
      </c>
      <c r="B11" s="13">
        <v>2877325</v>
      </c>
      <c r="C11" s="13">
        <v>40390</v>
      </c>
      <c r="D11" s="13">
        <v>0.28677083333333336</v>
      </c>
      <c r="E11" s="14" t="s">
        <v>45</v>
      </c>
      <c r="F11" s="15">
        <v>29.581499999999998</v>
      </c>
      <c r="G11" s="16">
        <v>56.748199999999997</v>
      </c>
      <c r="H11" s="13">
        <v>14.9</v>
      </c>
      <c r="I11" s="13" t="s">
        <v>455</v>
      </c>
      <c r="J11" s="13" t="s">
        <v>455</v>
      </c>
      <c r="K11" s="13" t="s">
        <v>455</v>
      </c>
      <c r="L11" s="13" t="s">
        <v>481</v>
      </c>
      <c r="M11" s="13" t="s">
        <v>14</v>
      </c>
      <c r="N11" s="13">
        <v>5.4</v>
      </c>
      <c r="O11" s="13" t="s">
        <v>472</v>
      </c>
      <c r="P11" s="13" t="s">
        <v>475</v>
      </c>
      <c r="Q11" s="13" t="s">
        <v>408</v>
      </c>
      <c r="R11" s="14" t="s">
        <v>460</v>
      </c>
      <c r="S11" s="15" t="s">
        <v>461</v>
      </c>
      <c r="T11" s="16" t="s">
        <v>462</v>
      </c>
      <c r="U11" s="13" t="s">
        <v>463</v>
      </c>
      <c r="V11" s="13">
        <v>4.66</v>
      </c>
      <c r="W11" s="13">
        <v>-173.92</v>
      </c>
      <c r="X11" s="13" t="s">
        <v>466</v>
      </c>
      <c r="Y11" s="13"/>
      <c r="Z11" s="13" t="s">
        <v>467</v>
      </c>
    </row>
    <row r="12" spans="1:26" ht="17" thickTop="1" thickBot="1" x14ac:dyDescent="0.25">
      <c r="A12" s="13">
        <v>11</v>
      </c>
      <c r="B12" s="13">
        <v>2877807</v>
      </c>
      <c r="C12" s="13">
        <v>40396</v>
      </c>
      <c r="D12" s="13">
        <v>0.30262731481481481</v>
      </c>
      <c r="E12" s="14" t="s">
        <v>37</v>
      </c>
      <c r="F12" s="15">
        <v>29.3735</v>
      </c>
      <c r="G12" s="16">
        <v>51.037300000000002</v>
      </c>
      <c r="H12" s="13">
        <v>10</v>
      </c>
      <c r="I12" s="13" t="s">
        <v>455</v>
      </c>
      <c r="J12" s="13" t="s">
        <v>455</v>
      </c>
      <c r="K12" s="13" t="s">
        <v>455</v>
      </c>
      <c r="L12" s="13" t="s">
        <v>482</v>
      </c>
      <c r="M12" s="13" t="s">
        <v>457</v>
      </c>
      <c r="N12" s="13">
        <v>4.2</v>
      </c>
      <c r="O12" s="13" t="s">
        <v>458</v>
      </c>
      <c r="P12" s="13" t="s">
        <v>475</v>
      </c>
      <c r="Q12" s="13" t="s">
        <v>408</v>
      </c>
      <c r="R12" s="14" t="s">
        <v>460</v>
      </c>
      <c r="S12" s="15" t="s">
        <v>461</v>
      </c>
      <c r="T12" s="16" t="s">
        <v>462</v>
      </c>
      <c r="U12" s="13" t="s">
        <v>463</v>
      </c>
      <c r="V12" s="13">
        <v>6.38</v>
      </c>
      <c r="W12" s="13">
        <v>132.72</v>
      </c>
      <c r="X12" s="13" t="s">
        <v>466</v>
      </c>
      <c r="Y12" s="13"/>
      <c r="Z12" s="13" t="s">
        <v>467</v>
      </c>
    </row>
    <row r="13" spans="1:26" ht="17" thickTop="1" thickBot="1" x14ac:dyDescent="0.25">
      <c r="A13" s="13">
        <v>12</v>
      </c>
      <c r="B13" s="13">
        <v>2878122</v>
      </c>
      <c r="C13" s="13">
        <v>40401</v>
      </c>
      <c r="D13" s="13">
        <v>0.22663194444444446</v>
      </c>
      <c r="E13" s="17" t="s">
        <v>37</v>
      </c>
      <c r="F13" s="15">
        <v>37.811700000000002</v>
      </c>
      <c r="G13" s="16">
        <v>57.0822</v>
      </c>
      <c r="H13" s="13">
        <v>18.8</v>
      </c>
      <c r="I13" s="13" t="s">
        <v>455</v>
      </c>
      <c r="J13" s="13" t="s">
        <v>455</v>
      </c>
      <c r="K13" s="13" t="s">
        <v>455</v>
      </c>
      <c r="L13" s="13" t="s">
        <v>483</v>
      </c>
      <c r="M13" s="13" t="s">
        <v>457</v>
      </c>
      <c r="N13" s="13">
        <v>5</v>
      </c>
      <c r="O13" s="13" t="s">
        <v>458</v>
      </c>
      <c r="P13" s="13" t="s">
        <v>484</v>
      </c>
      <c r="Q13" s="13" t="s">
        <v>408</v>
      </c>
      <c r="R13" s="17" t="s">
        <v>460</v>
      </c>
      <c r="S13" s="15" t="s">
        <v>461</v>
      </c>
      <c r="T13" s="16" t="s">
        <v>462</v>
      </c>
      <c r="U13" s="13" t="s">
        <v>463</v>
      </c>
      <c r="V13" s="13">
        <v>12.89</v>
      </c>
      <c r="W13" s="13">
        <v>-176.43</v>
      </c>
      <c r="X13" s="13" t="s">
        <v>466</v>
      </c>
      <c r="Y13" s="13"/>
      <c r="Z13" s="13" t="s">
        <v>467</v>
      </c>
    </row>
    <row r="14" spans="1:26" ht="17" thickTop="1" thickBot="1" x14ac:dyDescent="0.25">
      <c r="A14" s="13">
        <v>13</v>
      </c>
      <c r="B14" s="13">
        <v>2879056</v>
      </c>
      <c r="C14" s="13">
        <v>40417</v>
      </c>
      <c r="D14" s="13">
        <v>0.30819444444444444</v>
      </c>
      <c r="E14" s="14" t="s">
        <v>37</v>
      </c>
      <c r="F14" s="15">
        <v>35.485999999999997</v>
      </c>
      <c r="G14" s="16">
        <v>54.496699999999997</v>
      </c>
      <c r="H14" s="13">
        <v>12.5</v>
      </c>
      <c r="I14" s="13" t="s">
        <v>455</v>
      </c>
      <c r="J14" s="13" t="s">
        <v>455</v>
      </c>
      <c r="K14" s="13" t="s">
        <v>455</v>
      </c>
      <c r="L14" s="13" t="s">
        <v>485</v>
      </c>
      <c r="M14" s="13" t="s">
        <v>14</v>
      </c>
      <c r="N14" s="13">
        <v>5.8</v>
      </c>
      <c r="O14" s="13" t="s">
        <v>472</v>
      </c>
      <c r="P14" s="13" t="s">
        <v>480</v>
      </c>
      <c r="Q14" s="13" t="s">
        <v>408</v>
      </c>
      <c r="R14" s="14" t="s">
        <v>460</v>
      </c>
      <c r="S14" s="15" t="s">
        <v>461</v>
      </c>
      <c r="T14" s="16" t="s">
        <v>462</v>
      </c>
      <c r="U14" s="13" t="s">
        <v>463</v>
      </c>
      <c r="V14" s="13">
        <v>10.64</v>
      </c>
      <c r="W14" s="13">
        <v>171.59</v>
      </c>
      <c r="X14" s="13" t="s">
        <v>466</v>
      </c>
      <c r="Y14" s="13"/>
      <c r="Z14" s="13" t="s">
        <v>467</v>
      </c>
    </row>
    <row r="15" spans="1:26" ht="17" thickTop="1" thickBot="1" x14ac:dyDescent="0.25">
      <c r="A15" s="13">
        <v>14</v>
      </c>
      <c r="B15" s="13">
        <v>2880095</v>
      </c>
      <c r="C15" s="13">
        <v>40448</v>
      </c>
      <c r="D15" s="13">
        <v>0.47413194444444445</v>
      </c>
      <c r="E15" s="14" t="s">
        <v>45</v>
      </c>
      <c r="F15" s="15">
        <v>29.653700000000001</v>
      </c>
      <c r="G15" s="16">
        <v>51.694699999999997</v>
      </c>
      <c r="H15" s="13">
        <v>21.3</v>
      </c>
      <c r="I15" s="13" t="s">
        <v>455</v>
      </c>
      <c r="J15" s="13" t="s">
        <v>455</v>
      </c>
      <c r="K15" s="13" t="s">
        <v>455</v>
      </c>
      <c r="L15" s="13" t="s">
        <v>486</v>
      </c>
      <c r="M15" s="13" t="s">
        <v>14</v>
      </c>
      <c r="N15" s="13">
        <v>5.9</v>
      </c>
      <c r="O15" s="13" t="s">
        <v>472</v>
      </c>
      <c r="P15" s="13" t="s">
        <v>475</v>
      </c>
      <c r="Q15" s="13" t="s">
        <v>408</v>
      </c>
      <c r="R15" s="14" t="s">
        <v>460</v>
      </c>
      <c r="S15" s="15" t="s">
        <v>461</v>
      </c>
      <c r="T15" s="16" t="s">
        <v>462</v>
      </c>
      <c r="U15" s="13" t="s">
        <v>463</v>
      </c>
      <c r="V15" s="13">
        <v>6.18</v>
      </c>
      <c r="W15" s="13">
        <v>138.54</v>
      </c>
      <c r="X15" s="13" t="s">
        <v>466</v>
      </c>
      <c r="Y15" s="13"/>
      <c r="Z15" s="13" t="s">
        <v>467</v>
      </c>
    </row>
    <row r="16" spans="1:26" ht="17" thickTop="1" thickBot="1" x14ac:dyDescent="0.25">
      <c r="A16" s="13">
        <v>15</v>
      </c>
      <c r="B16" s="13">
        <v>3202770</v>
      </c>
      <c r="C16" s="13">
        <v>40508</v>
      </c>
      <c r="D16" s="13">
        <v>0.52341435185185181</v>
      </c>
      <c r="E16" s="14" t="s">
        <v>37</v>
      </c>
      <c r="F16" s="15">
        <v>28.059799999999999</v>
      </c>
      <c r="G16" s="16">
        <v>52.5456</v>
      </c>
      <c r="H16" s="13">
        <v>17.2</v>
      </c>
      <c r="I16" s="13" t="s">
        <v>455</v>
      </c>
      <c r="J16" s="13" t="s">
        <v>455</v>
      </c>
      <c r="K16" s="13" t="s">
        <v>455</v>
      </c>
      <c r="L16" s="13" t="s">
        <v>487</v>
      </c>
      <c r="M16" s="13" t="s">
        <v>14</v>
      </c>
      <c r="N16" s="13">
        <v>5.5</v>
      </c>
      <c r="O16" s="13" t="s">
        <v>472</v>
      </c>
      <c r="P16" s="13" t="s">
        <v>475</v>
      </c>
      <c r="Q16" s="13" t="s">
        <v>408</v>
      </c>
      <c r="R16" s="14" t="s">
        <v>460</v>
      </c>
      <c r="S16" s="15" t="s">
        <v>461</v>
      </c>
      <c r="T16" s="16" t="s">
        <v>462</v>
      </c>
      <c r="U16" s="13" t="s">
        <v>463</v>
      </c>
      <c r="V16" s="13">
        <v>4.5199999999999996</v>
      </c>
      <c r="W16" s="13">
        <v>132.74</v>
      </c>
      <c r="X16" s="13" t="s">
        <v>466</v>
      </c>
      <c r="Y16" s="13"/>
      <c r="Z16" s="13" t="s">
        <v>467</v>
      </c>
    </row>
    <row r="17" spans="1:26" ht="17" thickTop="1" thickBot="1" x14ac:dyDescent="0.25">
      <c r="A17" s="13">
        <v>16</v>
      </c>
      <c r="B17" s="13">
        <v>3203761</v>
      </c>
      <c r="C17" s="13">
        <v>40513</v>
      </c>
      <c r="D17" s="13">
        <v>0.33037037037037037</v>
      </c>
      <c r="E17" s="14" t="s">
        <v>37</v>
      </c>
      <c r="F17" s="15">
        <v>30.128499999999999</v>
      </c>
      <c r="G17" s="16">
        <v>51.584699999999998</v>
      </c>
      <c r="H17" s="13">
        <v>22.6</v>
      </c>
      <c r="I17" s="13" t="s">
        <v>455</v>
      </c>
      <c r="J17" s="13" t="s">
        <v>455</v>
      </c>
      <c r="K17" s="13" t="s">
        <v>455</v>
      </c>
      <c r="L17" s="13" t="s">
        <v>488</v>
      </c>
      <c r="M17" s="13" t="s">
        <v>14</v>
      </c>
      <c r="N17" s="13">
        <v>4.9000000000000004</v>
      </c>
      <c r="O17" s="13" t="s">
        <v>472</v>
      </c>
      <c r="P17" s="13" t="s">
        <v>480</v>
      </c>
      <c r="Q17" s="13" t="s">
        <v>408</v>
      </c>
      <c r="R17" s="14" t="s">
        <v>460</v>
      </c>
      <c r="S17" s="15" t="s">
        <v>461</v>
      </c>
      <c r="T17" s="16" t="s">
        <v>462</v>
      </c>
      <c r="U17" s="13" t="s">
        <v>463</v>
      </c>
      <c r="V17" s="13">
        <v>6.6</v>
      </c>
      <c r="W17" s="13">
        <v>140.59</v>
      </c>
      <c r="X17" s="13" t="s">
        <v>466</v>
      </c>
      <c r="Y17" s="13"/>
      <c r="Z17" s="13" t="s">
        <v>467</v>
      </c>
    </row>
    <row r="18" spans="1:26" ht="17" thickTop="1" thickBot="1" x14ac:dyDescent="0.25">
      <c r="A18" s="13">
        <v>17</v>
      </c>
      <c r="B18" s="13">
        <v>3207071</v>
      </c>
      <c r="C18" s="13">
        <v>40532</v>
      </c>
      <c r="D18" s="13">
        <v>0.27915509259259258</v>
      </c>
      <c r="E18" s="14" t="s">
        <v>37</v>
      </c>
      <c r="F18" s="15">
        <v>28.368099999999998</v>
      </c>
      <c r="G18" s="16">
        <v>59.15</v>
      </c>
      <c r="H18" s="13">
        <v>14.5</v>
      </c>
      <c r="I18" s="13" t="s">
        <v>455</v>
      </c>
      <c r="J18" s="13" t="s">
        <v>455</v>
      </c>
      <c r="K18" s="13" t="s">
        <v>455</v>
      </c>
      <c r="L18" s="13" t="s">
        <v>489</v>
      </c>
      <c r="M18" s="13" t="s">
        <v>14</v>
      </c>
      <c r="N18" s="13">
        <v>6.5</v>
      </c>
      <c r="O18" s="13" t="s">
        <v>472</v>
      </c>
      <c r="P18" s="13" t="s">
        <v>475</v>
      </c>
      <c r="Q18" s="13" t="s">
        <v>408</v>
      </c>
      <c r="R18" s="14" t="s">
        <v>460</v>
      </c>
      <c r="S18" s="15" t="s">
        <v>461</v>
      </c>
      <c r="T18" s="16" t="s">
        <v>462</v>
      </c>
      <c r="U18" s="13" t="s">
        <v>463</v>
      </c>
      <c r="V18" s="13">
        <v>4.32</v>
      </c>
      <c r="W18" s="13">
        <v>-141.76</v>
      </c>
      <c r="X18" s="13" t="s">
        <v>466</v>
      </c>
      <c r="Y18" s="13"/>
      <c r="Z18" s="13" t="s">
        <v>467</v>
      </c>
    </row>
    <row r="19" spans="1:26" ht="17" thickTop="1" thickBot="1" x14ac:dyDescent="0.25">
      <c r="A19" s="18">
        <v>18</v>
      </c>
      <c r="B19" s="18">
        <v>3275718</v>
      </c>
      <c r="C19" s="18">
        <v>40548</v>
      </c>
      <c r="D19" s="18">
        <v>0.24707175925925925</v>
      </c>
      <c r="E19" s="19" t="s">
        <v>45</v>
      </c>
      <c r="F19" s="20">
        <v>30.159199999999998</v>
      </c>
      <c r="G19" s="21">
        <v>51.814700000000002</v>
      </c>
      <c r="H19" s="18">
        <v>9.6</v>
      </c>
      <c r="I19" s="18" t="s">
        <v>455</v>
      </c>
      <c r="J19" s="18" t="s">
        <v>455</v>
      </c>
      <c r="K19" s="18" t="s">
        <v>455</v>
      </c>
      <c r="L19" s="18" t="s">
        <v>490</v>
      </c>
      <c r="M19" s="18" t="s">
        <v>14</v>
      </c>
      <c r="N19" s="18">
        <v>5.4</v>
      </c>
      <c r="O19" s="18" t="s">
        <v>472</v>
      </c>
      <c r="P19" s="18" t="s">
        <v>480</v>
      </c>
      <c r="Q19" s="18" t="s">
        <v>408</v>
      </c>
      <c r="R19" s="19" t="s">
        <v>460</v>
      </c>
      <c r="S19" s="20" t="s">
        <v>461</v>
      </c>
      <c r="T19" s="21" t="s">
        <v>462</v>
      </c>
      <c r="U19" s="18" t="s">
        <v>463</v>
      </c>
      <c r="V19" s="18">
        <v>6.5</v>
      </c>
      <c r="W19" s="18">
        <v>142.22</v>
      </c>
      <c r="X19" s="18" t="s">
        <v>466</v>
      </c>
      <c r="Y19" s="18"/>
      <c r="Z19" s="18" t="s">
        <v>467</v>
      </c>
    </row>
    <row r="20" spans="1:26" ht="17" thickTop="1" thickBot="1" x14ac:dyDescent="0.25">
      <c r="A20" s="18">
        <v>19</v>
      </c>
      <c r="B20" s="18">
        <v>3275721</v>
      </c>
      <c r="C20" s="18">
        <v>40548</v>
      </c>
      <c r="D20" s="18">
        <v>0.18914351851851852</v>
      </c>
      <c r="E20" s="19" t="s">
        <v>37</v>
      </c>
      <c r="F20" s="20">
        <v>30.166899999999998</v>
      </c>
      <c r="G20" s="21">
        <v>51.673000000000002</v>
      </c>
      <c r="H20" s="18">
        <v>15</v>
      </c>
      <c r="I20" s="18" t="s">
        <v>455</v>
      </c>
      <c r="J20" s="18" t="s">
        <v>455</v>
      </c>
      <c r="K20" s="18" t="s">
        <v>455</v>
      </c>
      <c r="L20" s="18" t="s">
        <v>491</v>
      </c>
      <c r="M20" s="18" t="s">
        <v>457</v>
      </c>
      <c r="N20" s="18">
        <v>4.5</v>
      </c>
      <c r="O20" s="18" t="s">
        <v>458</v>
      </c>
      <c r="P20" s="18" t="s">
        <v>480</v>
      </c>
      <c r="Q20" s="18" t="s">
        <v>408</v>
      </c>
      <c r="R20" s="19" t="s">
        <v>460</v>
      </c>
      <c r="S20" s="20" t="s">
        <v>461</v>
      </c>
      <c r="T20" s="21" t="s">
        <v>462</v>
      </c>
      <c r="U20" s="18" t="s">
        <v>463</v>
      </c>
      <c r="V20" s="18">
        <v>6.59</v>
      </c>
      <c r="W20" s="18">
        <v>141.35</v>
      </c>
      <c r="X20" s="18" t="s">
        <v>466</v>
      </c>
      <c r="Y20" s="18"/>
      <c r="Z20" s="18" t="s">
        <v>467</v>
      </c>
    </row>
    <row r="21" spans="1:26" ht="17" thickTop="1" thickBot="1" x14ac:dyDescent="0.25">
      <c r="A21" s="18">
        <v>20</v>
      </c>
      <c r="B21" s="18">
        <v>3278132</v>
      </c>
      <c r="C21" s="18">
        <v>40548</v>
      </c>
      <c r="D21" s="18">
        <v>0.24369212962962963</v>
      </c>
      <c r="E21" s="19" t="s">
        <v>37</v>
      </c>
      <c r="F21" s="20">
        <v>30.178999999999998</v>
      </c>
      <c r="G21" s="21">
        <v>51.712600000000002</v>
      </c>
      <c r="H21" s="18">
        <v>15</v>
      </c>
      <c r="I21" s="18" t="s">
        <v>455</v>
      </c>
      <c r="J21" s="18" t="s">
        <v>455</v>
      </c>
      <c r="K21" s="18" t="s">
        <v>455</v>
      </c>
      <c r="L21" s="18" t="s">
        <v>492</v>
      </c>
      <c r="M21" s="18" t="s">
        <v>457</v>
      </c>
      <c r="N21" s="18">
        <v>4.2</v>
      </c>
      <c r="O21" s="18" t="s">
        <v>458</v>
      </c>
      <c r="P21" s="18" t="s">
        <v>480</v>
      </c>
      <c r="Q21" s="18" t="s">
        <v>408</v>
      </c>
      <c r="R21" s="19" t="s">
        <v>460</v>
      </c>
      <c r="S21" s="20" t="s">
        <v>461</v>
      </c>
      <c r="T21" s="21" t="s">
        <v>462</v>
      </c>
      <c r="U21" s="18" t="s">
        <v>463</v>
      </c>
      <c r="V21" s="18">
        <v>6.57</v>
      </c>
      <c r="W21" s="18">
        <v>141.66999999999999</v>
      </c>
      <c r="X21" s="18" t="s">
        <v>466</v>
      </c>
      <c r="Y21" s="18"/>
      <c r="Z21" s="18" t="s">
        <v>467</v>
      </c>
    </row>
    <row r="22" spans="1:26" ht="17" thickTop="1" thickBot="1" x14ac:dyDescent="0.25">
      <c r="A22" s="18">
        <v>21</v>
      </c>
      <c r="B22" s="18">
        <v>3275751</v>
      </c>
      <c r="C22" s="18">
        <v>40550</v>
      </c>
      <c r="D22" s="18">
        <v>0.495150462962963</v>
      </c>
      <c r="E22" s="19" t="s">
        <v>37</v>
      </c>
      <c r="F22" s="20">
        <v>30.1235</v>
      </c>
      <c r="G22" s="21">
        <v>51.587400000000002</v>
      </c>
      <c r="H22" s="18">
        <v>15</v>
      </c>
      <c r="I22" s="18" t="s">
        <v>455</v>
      </c>
      <c r="J22" s="18" t="s">
        <v>455</v>
      </c>
      <c r="K22" s="18" t="s">
        <v>455</v>
      </c>
      <c r="L22" s="18" t="s">
        <v>493</v>
      </c>
      <c r="M22" s="18" t="s">
        <v>14</v>
      </c>
      <c r="N22" s="18">
        <v>5</v>
      </c>
      <c r="O22" s="18" t="s">
        <v>472</v>
      </c>
      <c r="P22" s="18" t="s">
        <v>480</v>
      </c>
      <c r="Q22" s="18" t="s">
        <v>408</v>
      </c>
      <c r="R22" s="19" t="s">
        <v>460</v>
      </c>
      <c r="S22" s="20" t="s">
        <v>461</v>
      </c>
      <c r="T22" s="21" t="s">
        <v>462</v>
      </c>
      <c r="U22" s="18" t="s">
        <v>463</v>
      </c>
      <c r="V22" s="18">
        <v>6.6</v>
      </c>
      <c r="W22" s="18">
        <v>140.58000000000001</v>
      </c>
      <c r="X22" s="18" t="s">
        <v>466</v>
      </c>
      <c r="Y22" s="18"/>
      <c r="Z22" s="18" t="s">
        <v>467</v>
      </c>
    </row>
    <row r="23" spans="1:26" ht="17" thickTop="1" thickBot="1" x14ac:dyDescent="0.25">
      <c r="A23" s="18">
        <v>22</v>
      </c>
      <c r="B23" s="18">
        <v>3275753</v>
      </c>
      <c r="C23" s="18">
        <v>40551</v>
      </c>
      <c r="D23" s="18">
        <v>0.5169907407407407</v>
      </c>
      <c r="E23" s="19" t="s">
        <v>37</v>
      </c>
      <c r="F23" s="20">
        <v>30.099</v>
      </c>
      <c r="G23" s="21">
        <v>51.672800000000002</v>
      </c>
      <c r="H23" s="18">
        <v>30.7</v>
      </c>
      <c r="I23" s="18" t="s">
        <v>455</v>
      </c>
      <c r="J23" s="18" t="s">
        <v>455</v>
      </c>
      <c r="K23" s="18" t="s">
        <v>455</v>
      </c>
      <c r="L23" s="18" t="s">
        <v>494</v>
      </c>
      <c r="M23" s="18" t="s">
        <v>14</v>
      </c>
      <c r="N23" s="18">
        <v>5.0999999999999996</v>
      </c>
      <c r="O23" s="18" t="s">
        <v>472</v>
      </c>
      <c r="P23" s="18" t="s">
        <v>480</v>
      </c>
      <c r="Q23" s="18" t="s">
        <v>408</v>
      </c>
      <c r="R23" s="19" t="s">
        <v>460</v>
      </c>
      <c r="S23" s="20" t="s">
        <v>461</v>
      </c>
      <c r="T23" s="21" t="s">
        <v>462</v>
      </c>
      <c r="U23" s="18" t="s">
        <v>463</v>
      </c>
      <c r="V23" s="18">
        <v>6.53</v>
      </c>
      <c r="W23" s="18">
        <v>140.97999999999999</v>
      </c>
      <c r="X23" s="18" t="s">
        <v>466</v>
      </c>
      <c r="Y23" s="18"/>
      <c r="Z23" s="18" t="s">
        <v>467</v>
      </c>
    </row>
    <row r="24" spans="1:26" ht="17" thickTop="1" thickBot="1" x14ac:dyDescent="0.25">
      <c r="A24" s="18">
        <v>23</v>
      </c>
      <c r="B24" s="18">
        <v>3276723</v>
      </c>
      <c r="C24" s="18">
        <v>40570</v>
      </c>
      <c r="D24" s="18">
        <v>0.29311342592592593</v>
      </c>
      <c r="E24" s="19" t="s">
        <v>45</v>
      </c>
      <c r="F24" s="20">
        <v>28.173999999999999</v>
      </c>
      <c r="G24" s="21">
        <v>58.939599999999999</v>
      </c>
      <c r="H24" s="18">
        <v>21.5</v>
      </c>
      <c r="I24" s="18" t="s">
        <v>455</v>
      </c>
      <c r="J24" s="18" t="s">
        <v>455</v>
      </c>
      <c r="K24" s="18" t="s">
        <v>455</v>
      </c>
      <c r="L24" s="18" t="s">
        <v>495</v>
      </c>
      <c r="M24" s="18" t="s">
        <v>14</v>
      </c>
      <c r="N24" s="18">
        <v>4.9000000000000004</v>
      </c>
      <c r="O24" s="18" t="s">
        <v>472</v>
      </c>
      <c r="P24" s="18" t="s">
        <v>475</v>
      </c>
      <c r="Q24" s="18" t="s">
        <v>408</v>
      </c>
      <c r="R24" s="19" t="s">
        <v>460</v>
      </c>
      <c r="S24" s="20" t="s">
        <v>461</v>
      </c>
      <c r="T24" s="21" t="s">
        <v>462</v>
      </c>
      <c r="U24" s="18" t="s">
        <v>463</v>
      </c>
      <c r="V24" s="18">
        <v>4.05</v>
      </c>
      <c r="W24" s="18">
        <v>-142.22</v>
      </c>
      <c r="X24" s="18" t="s">
        <v>466</v>
      </c>
      <c r="Y24" s="18"/>
      <c r="Z24" s="18" t="s">
        <v>467</v>
      </c>
    </row>
    <row r="25" spans="1:26" ht="17" thickTop="1" thickBot="1" x14ac:dyDescent="0.25">
      <c r="A25" s="18">
        <v>24</v>
      </c>
      <c r="B25" s="18">
        <v>3276724</v>
      </c>
      <c r="C25" s="18">
        <v>40570</v>
      </c>
      <c r="D25" s="18">
        <v>0.3600694444444445</v>
      </c>
      <c r="E25" s="19" t="s">
        <v>45</v>
      </c>
      <c r="F25" s="20">
        <v>28.151</v>
      </c>
      <c r="G25" s="21">
        <v>59.052</v>
      </c>
      <c r="H25" s="18">
        <v>18.5</v>
      </c>
      <c r="I25" s="18" t="s">
        <v>455</v>
      </c>
      <c r="J25" s="18" t="s">
        <v>455</v>
      </c>
      <c r="K25" s="18" t="s">
        <v>455</v>
      </c>
      <c r="L25" s="18" t="s">
        <v>496</v>
      </c>
      <c r="M25" s="18" t="s">
        <v>14</v>
      </c>
      <c r="N25" s="18">
        <v>6.2</v>
      </c>
      <c r="O25" s="18" t="s">
        <v>472</v>
      </c>
      <c r="P25" s="18" t="s">
        <v>475</v>
      </c>
      <c r="Q25" s="18" t="s">
        <v>408</v>
      </c>
      <c r="R25" s="19" t="s">
        <v>460</v>
      </c>
      <c r="S25" s="20" t="s">
        <v>461</v>
      </c>
      <c r="T25" s="21" t="s">
        <v>462</v>
      </c>
      <c r="U25" s="18" t="s">
        <v>463</v>
      </c>
      <c r="V25" s="18">
        <v>4.09</v>
      </c>
      <c r="W25" s="18">
        <v>-140.88</v>
      </c>
      <c r="X25" s="18" t="s">
        <v>466</v>
      </c>
      <c r="Y25" s="18"/>
      <c r="Z25" s="18" t="s">
        <v>467</v>
      </c>
    </row>
    <row r="26" spans="1:26" ht="17" thickTop="1" thickBot="1" x14ac:dyDescent="0.25">
      <c r="A26" s="18">
        <v>25</v>
      </c>
      <c r="B26" s="18">
        <v>3276891</v>
      </c>
      <c r="C26" s="18">
        <v>40571</v>
      </c>
      <c r="D26" s="18">
        <v>0.18099537037037036</v>
      </c>
      <c r="E26" s="19" t="s">
        <v>45</v>
      </c>
      <c r="F26" s="20">
        <v>28.128499999999999</v>
      </c>
      <c r="G26" s="21">
        <v>59.039700000000003</v>
      </c>
      <c r="H26" s="18">
        <v>25.7</v>
      </c>
      <c r="I26" s="18" t="s">
        <v>455</v>
      </c>
      <c r="J26" s="18" t="s">
        <v>455</v>
      </c>
      <c r="K26" s="18" t="s">
        <v>455</v>
      </c>
      <c r="L26" s="18" t="s">
        <v>497</v>
      </c>
      <c r="M26" s="18" t="s">
        <v>14</v>
      </c>
      <c r="N26" s="18">
        <v>5.2</v>
      </c>
      <c r="O26" s="18" t="s">
        <v>472</v>
      </c>
      <c r="P26" s="18" t="s">
        <v>475</v>
      </c>
      <c r="Q26" s="18" t="s">
        <v>408</v>
      </c>
      <c r="R26" s="19" t="s">
        <v>460</v>
      </c>
      <c r="S26" s="20" t="s">
        <v>461</v>
      </c>
      <c r="T26" s="21" t="s">
        <v>462</v>
      </c>
      <c r="U26" s="18" t="s">
        <v>463</v>
      </c>
      <c r="V26" s="18">
        <v>4.07</v>
      </c>
      <c r="W26" s="18">
        <v>-140.80000000000001</v>
      </c>
      <c r="X26" s="18" t="s">
        <v>466</v>
      </c>
      <c r="Y26" s="18"/>
      <c r="Z26" s="18" t="s">
        <v>467</v>
      </c>
    </row>
    <row r="27" spans="1:26" ht="17" thickTop="1" thickBot="1" x14ac:dyDescent="0.25">
      <c r="A27" s="18">
        <v>26</v>
      </c>
      <c r="B27" s="18">
        <v>3279067</v>
      </c>
      <c r="C27" s="18">
        <v>40607</v>
      </c>
      <c r="D27" s="18">
        <v>0.4755092592592593</v>
      </c>
      <c r="E27" s="19" t="s">
        <v>45</v>
      </c>
      <c r="F27" s="20">
        <v>30.008900000000001</v>
      </c>
      <c r="G27" s="21">
        <v>51.155000000000001</v>
      </c>
      <c r="H27" s="18">
        <v>14.9</v>
      </c>
      <c r="I27" s="18" t="s">
        <v>455</v>
      </c>
      <c r="J27" s="18" t="s">
        <v>455</v>
      </c>
      <c r="K27" s="18" t="s">
        <v>455</v>
      </c>
      <c r="L27" s="18" t="s">
        <v>498</v>
      </c>
      <c r="M27" s="18" t="s">
        <v>14</v>
      </c>
      <c r="N27" s="18">
        <v>5.3</v>
      </c>
      <c r="O27" s="18" t="s">
        <v>472</v>
      </c>
      <c r="P27" s="18" t="s">
        <v>480</v>
      </c>
      <c r="Q27" s="18" t="s">
        <v>408</v>
      </c>
      <c r="R27" s="19" t="s">
        <v>460</v>
      </c>
      <c r="S27" s="20" t="s">
        <v>461</v>
      </c>
      <c r="T27" s="21" t="s">
        <v>462</v>
      </c>
      <c r="U27" s="18" t="s">
        <v>463</v>
      </c>
      <c r="V27" s="18">
        <v>6.76</v>
      </c>
      <c r="W27" s="18">
        <v>137.31</v>
      </c>
      <c r="X27" s="18" t="s">
        <v>466</v>
      </c>
      <c r="Y27" s="18"/>
      <c r="Z27" s="18" t="s">
        <v>467</v>
      </c>
    </row>
    <row r="28" spans="1:26" ht="17" thickTop="1" thickBot="1" x14ac:dyDescent="0.25">
      <c r="A28" s="18">
        <v>27</v>
      </c>
      <c r="B28" s="18">
        <v>3287543</v>
      </c>
      <c r="C28" s="18">
        <v>40675</v>
      </c>
      <c r="D28" s="18">
        <v>0.10137731481481482</v>
      </c>
      <c r="E28" s="19" t="s">
        <v>37</v>
      </c>
      <c r="F28" s="20">
        <v>30.977699999999999</v>
      </c>
      <c r="G28" s="21">
        <v>51.231400000000001</v>
      </c>
      <c r="H28" s="18">
        <v>15</v>
      </c>
      <c r="I28" s="18" t="s">
        <v>455</v>
      </c>
      <c r="J28" s="18" t="s">
        <v>455</v>
      </c>
      <c r="K28" s="18" t="s">
        <v>455</v>
      </c>
      <c r="L28" s="18" t="s">
        <v>499</v>
      </c>
      <c r="M28" s="18" t="s">
        <v>457</v>
      </c>
      <c r="N28" s="18">
        <v>4.8</v>
      </c>
      <c r="O28" s="18" t="s">
        <v>458</v>
      </c>
      <c r="P28" s="18" t="s">
        <v>480</v>
      </c>
      <c r="Q28" s="18" t="s">
        <v>408</v>
      </c>
      <c r="R28" s="19" t="s">
        <v>460</v>
      </c>
      <c r="S28" s="20" t="s">
        <v>461</v>
      </c>
      <c r="T28" s="21" t="s">
        <v>462</v>
      </c>
      <c r="U28" s="18" t="s">
        <v>463</v>
      </c>
      <c r="V28" s="18">
        <v>7.46</v>
      </c>
      <c r="W28" s="18">
        <v>142.74</v>
      </c>
      <c r="X28" s="18" t="s">
        <v>466</v>
      </c>
      <c r="Y28" s="18"/>
      <c r="Z28" s="18" t="s">
        <v>467</v>
      </c>
    </row>
    <row r="29" spans="1:26" ht="17" thickTop="1" thickBot="1" x14ac:dyDescent="0.25">
      <c r="A29" s="18">
        <v>28</v>
      </c>
      <c r="B29" s="18">
        <v>3315024</v>
      </c>
      <c r="C29" s="18">
        <v>40709</v>
      </c>
      <c r="D29" s="18">
        <v>4.5462962962962962E-2</v>
      </c>
      <c r="E29" s="19" t="s">
        <v>45</v>
      </c>
      <c r="F29" s="20">
        <v>27.9499</v>
      </c>
      <c r="G29" s="21">
        <v>57.656599999999997</v>
      </c>
      <c r="H29" s="18">
        <v>33.299999999999997</v>
      </c>
      <c r="I29" s="18" t="s">
        <v>455</v>
      </c>
      <c r="J29" s="18" t="s">
        <v>455</v>
      </c>
      <c r="K29" s="18" t="s">
        <v>455</v>
      </c>
      <c r="L29" s="18" t="s">
        <v>500</v>
      </c>
      <c r="M29" s="18" t="s">
        <v>14</v>
      </c>
      <c r="N29" s="18">
        <v>5.5</v>
      </c>
      <c r="O29" s="18" t="s">
        <v>472</v>
      </c>
      <c r="P29" s="18" t="s">
        <v>475</v>
      </c>
      <c r="Q29" s="18" t="s">
        <v>408</v>
      </c>
      <c r="R29" s="19" t="s">
        <v>460</v>
      </c>
      <c r="S29" s="20" t="s">
        <v>461</v>
      </c>
      <c r="T29" s="21" t="s">
        <v>462</v>
      </c>
      <c r="U29" s="18" t="s">
        <v>463</v>
      </c>
      <c r="V29" s="18">
        <v>3.27</v>
      </c>
      <c r="W29" s="18">
        <v>-156.27000000000001</v>
      </c>
      <c r="X29" s="18" t="s">
        <v>466</v>
      </c>
      <c r="Y29" s="18"/>
      <c r="Z29" s="18" t="s">
        <v>467</v>
      </c>
    </row>
    <row r="30" spans="1:26" ht="17" thickTop="1" thickBot="1" x14ac:dyDescent="0.25">
      <c r="A30" s="18">
        <v>29</v>
      </c>
      <c r="B30" s="18">
        <v>3316600</v>
      </c>
      <c r="C30" s="18">
        <v>40720</v>
      </c>
      <c r="D30" s="18">
        <v>0.32429398148148147</v>
      </c>
      <c r="E30" s="19" t="s">
        <v>37</v>
      </c>
      <c r="F30" s="20">
        <v>30.034700000000001</v>
      </c>
      <c r="G30" s="21">
        <v>57.652500000000003</v>
      </c>
      <c r="H30" s="18">
        <v>24.8</v>
      </c>
      <c r="I30" s="18" t="s">
        <v>455</v>
      </c>
      <c r="J30" s="18" t="s">
        <v>455</v>
      </c>
      <c r="K30" s="18" t="s">
        <v>455</v>
      </c>
      <c r="L30" s="18" t="s">
        <v>501</v>
      </c>
      <c r="M30" s="18" t="s">
        <v>14</v>
      </c>
      <c r="N30" s="18">
        <v>5.0999999999999996</v>
      </c>
      <c r="O30" s="18" t="s">
        <v>472</v>
      </c>
      <c r="P30" s="18" t="s">
        <v>480</v>
      </c>
      <c r="Q30" s="18" t="s">
        <v>408</v>
      </c>
      <c r="R30" s="19" t="s">
        <v>460</v>
      </c>
      <c r="S30" s="20" t="s">
        <v>461</v>
      </c>
      <c r="T30" s="21" t="s">
        <v>462</v>
      </c>
      <c r="U30" s="18" t="s">
        <v>463</v>
      </c>
      <c r="V30" s="18">
        <v>5.25</v>
      </c>
      <c r="W30" s="18">
        <v>-165.49</v>
      </c>
      <c r="X30" s="18" t="s">
        <v>466</v>
      </c>
      <c r="Y30" s="18"/>
      <c r="Z30" s="18" t="s">
        <v>467</v>
      </c>
    </row>
    <row r="31" spans="1:26" ht="17" thickTop="1" thickBot="1" x14ac:dyDescent="0.25">
      <c r="A31" s="18">
        <v>30</v>
      </c>
      <c r="B31" s="18">
        <v>3318665</v>
      </c>
      <c r="C31" s="18">
        <v>40750</v>
      </c>
      <c r="D31" s="18">
        <v>0.16958333333333334</v>
      </c>
      <c r="E31" s="19" t="s">
        <v>45</v>
      </c>
      <c r="F31" s="20">
        <v>36.599299999999999</v>
      </c>
      <c r="G31" s="21">
        <v>56.8474</v>
      </c>
      <c r="H31" s="18">
        <v>10</v>
      </c>
      <c r="I31" s="18" t="s">
        <v>455</v>
      </c>
      <c r="J31" s="18" t="s">
        <v>455</v>
      </c>
      <c r="K31" s="18" t="s">
        <v>455</v>
      </c>
      <c r="L31" s="18" t="s">
        <v>502</v>
      </c>
      <c r="M31" s="18" t="s">
        <v>457</v>
      </c>
      <c r="N31" s="18">
        <v>5</v>
      </c>
      <c r="O31" s="18" t="s">
        <v>458</v>
      </c>
      <c r="P31" s="18" t="s">
        <v>480</v>
      </c>
      <c r="Q31" s="18" t="s">
        <v>408</v>
      </c>
      <c r="R31" s="19" t="s">
        <v>460</v>
      </c>
      <c r="S31" s="20" t="s">
        <v>461</v>
      </c>
      <c r="T31" s="21" t="s">
        <v>462</v>
      </c>
      <c r="U31" s="18" t="s">
        <v>463</v>
      </c>
      <c r="V31" s="18">
        <v>11.67</v>
      </c>
      <c r="W31" s="18">
        <v>-177.11</v>
      </c>
      <c r="X31" s="18" t="s">
        <v>466</v>
      </c>
      <c r="Y31" s="18"/>
      <c r="Z31" s="18" t="s">
        <v>467</v>
      </c>
    </row>
    <row r="32" spans="1:26" ht="17" thickTop="1" thickBot="1" x14ac:dyDescent="0.25">
      <c r="A32" s="22">
        <v>31</v>
      </c>
      <c r="B32" s="22">
        <v>3332835</v>
      </c>
      <c r="C32" s="22">
        <v>40919</v>
      </c>
      <c r="D32" s="22">
        <v>0.21388888888888891</v>
      </c>
      <c r="E32" s="23" t="s">
        <v>37</v>
      </c>
      <c r="F32" s="24">
        <v>36.353299999999997</v>
      </c>
      <c r="G32" s="25">
        <v>52.787300000000002</v>
      </c>
      <c r="H32" s="22">
        <v>15.6</v>
      </c>
      <c r="I32" s="22" t="s">
        <v>455</v>
      </c>
      <c r="J32" s="22" t="s">
        <v>455</v>
      </c>
      <c r="K32" s="22" t="s">
        <v>455</v>
      </c>
      <c r="L32" s="22" t="s">
        <v>503</v>
      </c>
      <c r="M32" s="22" t="s">
        <v>14</v>
      </c>
      <c r="N32" s="22">
        <v>5</v>
      </c>
      <c r="O32" s="22" t="s">
        <v>472</v>
      </c>
      <c r="P32" s="22" t="s">
        <v>480</v>
      </c>
      <c r="Q32" s="22" t="s">
        <v>408</v>
      </c>
      <c r="R32" s="23" t="s">
        <v>460</v>
      </c>
      <c r="S32" s="24" t="s">
        <v>461</v>
      </c>
      <c r="T32" s="25" t="s">
        <v>462</v>
      </c>
      <c r="U32" s="22" t="s">
        <v>463</v>
      </c>
      <c r="V32" s="22">
        <v>11.78</v>
      </c>
      <c r="W32" s="22">
        <v>164.65</v>
      </c>
      <c r="X32" s="22" t="s">
        <v>466</v>
      </c>
      <c r="Y32" s="22"/>
      <c r="Z32" s="22" t="s">
        <v>467</v>
      </c>
    </row>
    <row r="33" spans="1:26" ht="17" thickTop="1" thickBot="1" x14ac:dyDescent="0.25">
      <c r="A33" s="22">
        <v>32</v>
      </c>
      <c r="B33" s="22">
        <v>3333249</v>
      </c>
      <c r="C33" s="22">
        <v>40927</v>
      </c>
      <c r="D33" s="22">
        <v>0.52489583333333334</v>
      </c>
      <c r="E33" s="23" t="s">
        <v>37</v>
      </c>
      <c r="F33" s="24">
        <v>36.359000000000002</v>
      </c>
      <c r="G33" s="25">
        <v>58.960999999999999</v>
      </c>
      <c r="H33" s="22">
        <v>15.1</v>
      </c>
      <c r="I33" s="22" t="s">
        <v>455</v>
      </c>
      <c r="J33" s="22" t="s">
        <v>455</v>
      </c>
      <c r="K33" s="22" t="s">
        <v>455</v>
      </c>
      <c r="L33" s="22" t="s">
        <v>504</v>
      </c>
      <c r="M33" s="22" t="s">
        <v>14</v>
      </c>
      <c r="N33" s="22">
        <v>5.3</v>
      </c>
      <c r="O33" s="22" t="s">
        <v>472</v>
      </c>
      <c r="P33" s="22" t="s">
        <v>480</v>
      </c>
      <c r="Q33" s="22" t="s">
        <v>408</v>
      </c>
      <c r="R33" s="23" t="s">
        <v>460</v>
      </c>
      <c r="S33" s="24" t="s">
        <v>461</v>
      </c>
      <c r="T33" s="25" t="s">
        <v>462</v>
      </c>
      <c r="U33" s="22" t="s">
        <v>463</v>
      </c>
      <c r="V33" s="22">
        <v>11.66</v>
      </c>
      <c r="W33" s="22">
        <v>-167.53</v>
      </c>
      <c r="X33" s="22" t="s">
        <v>466</v>
      </c>
      <c r="Y33" s="22"/>
      <c r="Z33" s="22" t="s">
        <v>467</v>
      </c>
    </row>
    <row r="34" spans="1:26" ht="17" thickTop="1" thickBot="1" x14ac:dyDescent="0.25">
      <c r="A34" s="22">
        <v>33</v>
      </c>
      <c r="B34" s="22">
        <v>3334020</v>
      </c>
      <c r="C34" s="22">
        <v>40944</v>
      </c>
      <c r="D34" s="22">
        <v>0.25740740740740742</v>
      </c>
      <c r="E34" s="23" t="s">
        <v>45</v>
      </c>
      <c r="F34" s="24">
        <v>28.643999999999998</v>
      </c>
      <c r="G34" s="25">
        <v>51.441899999999997</v>
      </c>
      <c r="H34" s="22">
        <v>17.5</v>
      </c>
      <c r="I34" s="22" t="s">
        <v>455</v>
      </c>
      <c r="J34" s="22" t="s">
        <v>455</v>
      </c>
      <c r="K34" s="22" t="s">
        <v>455</v>
      </c>
      <c r="L34" s="22" t="s">
        <v>505</v>
      </c>
      <c r="M34" s="22" t="s">
        <v>14</v>
      </c>
      <c r="N34" s="22">
        <v>4.9000000000000004</v>
      </c>
      <c r="O34" s="22" t="s">
        <v>472</v>
      </c>
      <c r="P34" s="22" t="s">
        <v>475</v>
      </c>
      <c r="Q34" s="22" t="s">
        <v>408</v>
      </c>
      <c r="R34" s="23" t="s">
        <v>460</v>
      </c>
      <c r="S34" s="24" t="s">
        <v>461</v>
      </c>
      <c r="T34" s="25" t="s">
        <v>462</v>
      </c>
      <c r="U34" s="22" t="s">
        <v>463</v>
      </c>
      <c r="V34" s="22">
        <v>5.63</v>
      </c>
      <c r="W34" s="22">
        <v>129.93</v>
      </c>
      <c r="X34" s="22" t="s">
        <v>466</v>
      </c>
      <c r="Y34" s="22"/>
      <c r="Z34" s="22" t="s">
        <v>467</v>
      </c>
    </row>
    <row r="35" spans="1:26" ht="17" thickTop="1" thickBot="1" x14ac:dyDescent="0.25">
      <c r="A35" s="22">
        <v>34</v>
      </c>
      <c r="B35" s="22">
        <v>3335226</v>
      </c>
      <c r="C35" s="22">
        <v>40966</v>
      </c>
      <c r="D35" s="22">
        <v>0.28398148148148145</v>
      </c>
      <c r="E35" s="23" t="s">
        <v>45</v>
      </c>
      <c r="F35" s="24">
        <v>31.401</v>
      </c>
      <c r="G35" s="25">
        <v>56.778300000000002</v>
      </c>
      <c r="H35" s="22">
        <v>24.4</v>
      </c>
      <c r="I35" s="22" t="s">
        <v>455</v>
      </c>
      <c r="J35" s="22" t="s">
        <v>455</v>
      </c>
      <c r="K35" s="22" t="s">
        <v>455</v>
      </c>
      <c r="L35" s="22" t="s">
        <v>506</v>
      </c>
      <c r="M35" s="22" t="s">
        <v>14</v>
      </c>
      <c r="N35" s="22">
        <v>5.2</v>
      </c>
      <c r="O35" s="22" t="s">
        <v>472</v>
      </c>
      <c r="P35" s="22" t="s">
        <v>480</v>
      </c>
      <c r="Q35" s="22" t="s">
        <v>408</v>
      </c>
      <c r="R35" s="23" t="s">
        <v>460</v>
      </c>
      <c r="S35" s="24" t="s">
        <v>461</v>
      </c>
      <c r="T35" s="25" t="s">
        <v>462</v>
      </c>
      <c r="U35" s="22" t="s">
        <v>463</v>
      </c>
      <c r="V35" s="22">
        <v>6.48</v>
      </c>
      <c r="W35" s="22">
        <v>-175.38</v>
      </c>
      <c r="X35" s="22" t="s">
        <v>466</v>
      </c>
      <c r="Y35" s="22"/>
      <c r="Z35" s="22" t="s">
        <v>467</v>
      </c>
    </row>
    <row r="36" spans="1:26" ht="17" thickTop="1" thickBot="1" x14ac:dyDescent="0.25">
      <c r="A36" s="22">
        <v>35</v>
      </c>
      <c r="B36" s="22">
        <v>3336360</v>
      </c>
      <c r="C36" s="22">
        <v>40986</v>
      </c>
      <c r="D36" s="22">
        <v>0.10990740740740741</v>
      </c>
      <c r="E36" s="23" t="s">
        <v>45</v>
      </c>
      <c r="F36" s="24">
        <v>36.722000000000001</v>
      </c>
      <c r="G36" s="25">
        <v>49.247799999999998</v>
      </c>
      <c r="H36" s="22">
        <v>6.2</v>
      </c>
      <c r="I36" s="22" t="s">
        <v>455</v>
      </c>
      <c r="J36" s="22" t="s">
        <v>455</v>
      </c>
      <c r="K36" s="22" t="s">
        <v>455</v>
      </c>
      <c r="L36" s="22" t="s">
        <v>507</v>
      </c>
      <c r="M36" s="22" t="s">
        <v>457</v>
      </c>
      <c r="N36" s="22">
        <v>4.4000000000000004</v>
      </c>
      <c r="O36" s="22" t="s">
        <v>458</v>
      </c>
      <c r="P36" s="22" t="s">
        <v>459</v>
      </c>
      <c r="Q36" s="22" t="s">
        <v>408</v>
      </c>
      <c r="R36" s="23" t="s">
        <v>460</v>
      </c>
      <c r="S36" s="24" t="s">
        <v>461</v>
      </c>
      <c r="T36" s="25" t="s">
        <v>462</v>
      </c>
      <c r="U36" s="22" t="s">
        <v>463</v>
      </c>
      <c r="V36" s="22">
        <v>13.19</v>
      </c>
      <c r="W36" s="22">
        <v>151.24</v>
      </c>
      <c r="X36" s="22" t="s">
        <v>466</v>
      </c>
      <c r="Y36" s="22"/>
      <c r="Z36" s="22" t="s">
        <v>467</v>
      </c>
    </row>
    <row r="37" spans="1:26" ht="17" thickTop="1" thickBot="1" x14ac:dyDescent="0.25">
      <c r="A37" s="22">
        <v>36</v>
      </c>
      <c r="B37" s="22">
        <v>8679800</v>
      </c>
      <c r="C37" s="22">
        <v>41032</v>
      </c>
      <c r="D37" s="22">
        <v>0.42332175925925924</v>
      </c>
      <c r="E37" s="23" t="s">
        <v>45</v>
      </c>
      <c r="F37" s="24">
        <v>32.789000000000001</v>
      </c>
      <c r="G37" s="25">
        <v>47.735100000000003</v>
      </c>
      <c r="H37" s="22">
        <v>14.2</v>
      </c>
      <c r="I37" s="22" t="s">
        <v>455</v>
      </c>
      <c r="J37" s="22" t="s">
        <v>455</v>
      </c>
      <c r="K37" s="22" t="s">
        <v>455</v>
      </c>
      <c r="L37" s="22" t="s">
        <v>508</v>
      </c>
      <c r="M37" s="22" t="s">
        <v>14</v>
      </c>
      <c r="N37" s="22">
        <v>5.4</v>
      </c>
      <c r="O37" s="22" t="s">
        <v>472</v>
      </c>
      <c r="P37" s="22" t="s">
        <v>509</v>
      </c>
      <c r="Q37" s="22" t="s">
        <v>408</v>
      </c>
      <c r="R37" s="23" t="s">
        <v>460</v>
      </c>
      <c r="S37" s="24" t="s">
        <v>461</v>
      </c>
      <c r="T37" s="25" t="s">
        <v>462</v>
      </c>
      <c r="U37" s="22" t="s">
        <v>463</v>
      </c>
      <c r="V37" s="22">
        <v>10.79</v>
      </c>
      <c r="W37" s="22">
        <v>134.47999999999999</v>
      </c>
      <c r="X37" s="22" t="s">
        <v>466</v>
      </c>
      <c r="Y37" s="22"/>
      <c r="Z37" s="22" t="s">
        <v>467</v>
      </c>
    </row>
    <row r="38" spans="1:26" ht="17" thickTop="1" thickBot="1" x14ac:dyDescent="0.25">
      <c r="A38" s="22">
        <v>37</v>
      </c>
      <c r="B38" s="22">
        <v>8693536</v>
      </c>
      <c r="C38" s="22">
        <v>41043</v>
      </c>
      <c r="D38" s="22">
        <v>0.42538194444444444</v>
      </c>
      <c r="E38" s="23" t="s">
        <v>45</v>
      </c>
      <c r="F38" s="24">
        <v>27.9026</v>
      </c>
      <c r="G38" s="25">
        <v>57.730699999999999</v>
      </c>
      <c r="H38" s="22">
        <v>14.8</v>
      </c>
      <c r="I38" s="22" t="s">
        <v>455</v>
      </c>
      <c r="J38" s="22" t="s">
        <v>455</v>
      </c>
      <c r="K38" s="22" t="s">
        <v>455</v>
      </c>
      <c r="L38" s="22" t="s">
        <v>510</v>
      </c>
      <c r="M38" s="22" t="s">
        <v>457</v>
      </c>
      <c r="N38" s="22">
        <v>5.0999999999999996</v>
      </c>
      <c r="O38" s="22" t="s">
        <v>458</v>
      </c>
      <c r="P38" s="22" t="s">
        <v>475</v>
      </c>
      <c r="Q38" s="22" t="s">
        <v>408</v>
      </c>
      <c r="R38" s="23" t="s">
        <v>460</v>
      </c>
      <c r="S38" s="24" t="s">
        <v>461</v>
      </c>
      <c r="T38" s="25" t="s">
        <v>462</v>
      </c>
      <c r="U38" s="22" t="s">
        <v>463</v>
      </c>
      <c r="V38" s="22">
        <v>3.26</v>
      </c>
      <c r="W38" s="22">
        <v>-154.85</v>
      </c>
      <c r="X38" s="22" t="s">
        <v>466</v>
      </c>
      <c r="Y38" s="22"/>
      <c r="Z38" s="22" t="s">
        <v>467</v>
      </c>
    </row>
    <row r="39" spans="1:26" ht="17" thickTop="1" thickBot="1" x14ac:dyDescent="0.25">
      <c r="A39" s="22">
        <v>38</v>
      </c>
      <c r="B39" s="22">
        <v>8748269</v>
      </c>
      <c r="C39" s="22">
        <v>41087</v>
      </c>
      <c r="D39" s="22">
        <v>0.10113425925925927</v>
      </c>
      <c r="E39" s="23" t="s">
        <v>45</v>
      </c>
      <c r="F39" s="24">
        <v>34.0655</v>
      </c>
      <c r="G39" s="25">
        <v>48.460799999999999</v>
      </c>
      <c r="H39" s="22">
        <v>13.5</v>
      </c>
      <c r="I39" s="22" t="s">
        <v>455</v>
      </c>
      <c r="J39" s="22" t="s">
        <v>455</v>
      </c>
      <c r="K39" s="22" t="s">
        <v>455</v>
      </c>
      <c r="L39" s="22" t="s">
        <v>511</v>
      </c>
      <c r="M39" s="22" t="s">
        <v>457</v>
      </c>
      <c r="N39" s="22">
        <v>4.7</v>
      </c>
      <c r="O39" s="22" t="s">
        <v>458</v>
      </c>
      <c r="P39" s="22" t="s">
        <v>459</v>
      </c>
      <c r="Q39" s="22" t="s">
        <v>408</v>
      </c>
      <c r="R39" s="23" t="s">
        <v>460</v>
      </c>
      <c r="S39" s="24" t="s">
        <v>461</v>
      </c>
      <c r="T39" s="25" t="s">
        <v>462</v>
      </c>
      <c r="U39" s="22" t="s">
        <v>463</v>
      </c>
      <c r="V39" s="22">
        <v>11.33</v>
      </c>
      <c r="W39" s="22">
        <v>141.55000000000001</v>
      </c>
      <c r="X39" s="22" t="s">
        <v>466</v>
      </c>
      <c r="Y39" s="22"/>
      <c r="Z39" s="22" t="s">
        <v>467</v>
      </c>
    </row>
    <row r="40" spans="1:26" ht="17" thickTop="1" thickBot="1" x14ac:dyDescent="0.25">
      <c r="A40" s="22">
        <v>39</v>
      </c>
      <c r="B40" s="22">
        <v>8753486</v>
      </c>
      <c r="C40" s="22">
        <v>41091</v>
      </c>
      <c r="D40" s="22">
        <v>0.11790509259259259</v>
      </c>
      <c r="E40" s="23" t="s">
        <v>45</v>
      </c>
      <c r="F40" s="24">
        <v>31.7163</v>
      </c>
      <c r="G40" s="25">
        <v>50.941499999999998</v>
      </c>
      <c r="H40" s="22">
        <v>3.8</v>
      </c>
      <c r="I40" s="22" t="s">
        <v>455</v>
      </c>
      <c r="J40" s="22" t="s">
        <v>455</v>
      </c>
      <c r="K40" s="22" t="s">
        <v>455</v>
      </c>
      <c r="L40" s="22" t="s">
        <v>512</v>
      </c>
      <c r="M40" s="22" t="s">
        <v>14</v>
      </c>
      <c r="N40" s="22">
        <v>5.0999999999999996</v>
      </c>
      <c r="O40" s="22" t="s">
        <v>472</v>
      </c>
      <c r="P40" s="22" t="s">
        <v>480</v>
      </c>
      <c r="Q40" s="22" t="s">
        <v>408</v>
      </c>
      <c r="R40" s="23" t="s">
        <v>460</v>
      </c>
      <c r="S40" s="24" t="s">
        <v>461</v>
      </c>
      <c r="T40" s="25" t="s">
        <v>462</v>
      </c>
      <c r="U40" s="22" t="s">
        <v>463</v>
      </c>
      <c r="V40" s="22">
        <v>8.1999999999999993</v>
      </c>
      <c r="W40" s="22">
        <v>144.34</v>
      </c>
      <c r="X40" s="22" t="s">
        <v>466</v>
      </c>
      <c r="Y40" s="22"/>
      <c r="Z40" s="22" t="s">
        <v>467</v>
      </c>
    </row>
    <row r="41" spans="1:26" ht="17" thickTop="1" thickBot="1" x14ac:dyDescent="0.25">
      <c r="A41" s="22">
        <v>40</v>
      </c>
      <c r="B41" s="22">
        <v>8754465</v>
      </c>
      <c r="C41" s="22">
        <v>41091</v>
      </c>
      <c r="D41" s="22">
        <v>0.41765046296296293</v>
      </c>
      <c r="E41" s="23" t="s">
        <v>37</v>
      </c>
      <c r="F41" s="24">
        <v>34.568399999999997</v>
      </c>
      <c r="G41" s="25">
        <v>59.948799999999999</v>
      </c>
      <c r="H41" s="22">
        <v>10.8</v>
      </c>
      <c r="I41" s="22" t="s">
        <v>455</v>
      </c>
      <c r="J41" s="22" t="s">
        <v>455</v>
      </c>
      <c r="K41" s="22" t="s">
        <v>455</v>
      </c>
      <c r="L41" s="22" t="s">
        <v>513</v>
      </c>
      <c r="M41" s="22" t="s">
        <v>14</v>
      </c>
      <c r="N41" s="22">
        <v>5.2</v>
      </c>
      <c r="O41" s="22" t="s">
        <v>472</v>
      </c>
      <c r="P41" s="22" t="s">
        <v>480</v>
      </c>
      <c r="Q41" s="22" t="s">
        <v>408</v>
      </c>
      <c r="R41" s="23" t="s">
        <v>460</v>
      </c>
      <c r="S41" s="24" t="s">
        <v>461</v>
      </c>
      <c r="T41" s="25" t="s">
        <v>462</v>
      </c>
      <c r="U41" s="22" t="s">
        <v>463</v>
      </c>
      <c r="V41" s="22">
        <v>10.15</v>
      </c>
      <c r="W41" s="22">
        <v>-160.37</v>
      </c>
      <c r="X41" s="22" t="s">
        <v>466</v>
      </c>
      <c r="Y41" s="22"/>
      <c r="Z41" s="22" t="s">
        <v>467</v>
      </c>
    </row>
    <row r="42" spans="1:26" ht="17" thickTop="1" thickBot="1" x14ac:dyDescent="0.25">
      <c r="A42" s="22">
        <v>41</v>
      </c>
      <c r="B42" s="22">
        <v>8769481</v>
      </c>
      <c r="C42" s="22">
        <v>41104</v>
      </c>
      <c r="D42" s="22">
        <v>0.53820601851851857</v>
      </c>
      <c r="E42" s="23" t="s">
        <v>37</v>
      </c>
      <c r="F42" s="24">
        <v>34.49</v>
      </c>
      <c r="G42" s="25">
        <v>47.532299999999999</v>
      </c>
      <c r="H42" s="22">
        <v>7.5</v>
      </c>
      <c r="I42" s="22" t="s">
        <v>455</v>
      </c>
      <c r="J42" s="22" t="s">
        <v>455</v>
      </c>
      <c r="K42" s="22" t="s">
        <v>455</v>
      </c>
      <c r="L42" s="22" t="s">
        <v>514</v>
      </c>
      <c r="M42" s="22" t="s">
        <v>457</v>
      </c>
      <c r="N42" s="22">
        <v>4.5999999999999996</v>
      </c>
      <c r="O42" s="22" t="s">
        <v>458</v>
      </c>
      <c r="P42" s="22" t="s">
        <v>459</v>
      </c>
      <c r="Q42" s="22" t="s">
        <v>408</v>
      </c>
      <c r="R42" s="23" t="s">
        <v>460</v>
      </c>
      <c r="S42" s="24" t="s">
        <v>461</v>
      </c>
      <c r="T42" s="25" t="s">
        <v>462</v>
      </c>
      <c r="U42" s="22" t="s">
        <v>463</v>
      </c>
      <c r="V42" s="22">
        <v>12.15</v>
      </c>
      <c r="W42" s="22">
        <v>139.47999999999999</v>
      </c>
      <c r="X42" s="22" t="s">
        <v>466</v>
      </c>
      <c r="Y42" s="22"/>
      <c r="Z42" s="22" t="s">
        <v>467</v>
      </c>
    </row>
    <row r="43" spans="1:26" ht="17" thickTop="1" thickBot="1" x14ac:dyDescent="0.25">
      <c r="A43" s="22">
        <v>42</v>
      </c>
      <c r="B43" s="22">
        <v>8780839</v>
      </c>
      <c r="C43" s="22">
        <v>41114</v>
      </c>
      <c r="D43" s="22">
        <v>0.28478009259259257</v>
      </c>
      <c r="E43" s="23" t="s">
        <v>45</v>
      </c>
      <c r="F43" s="24">
        <v>31.752500000000001</v>
      </c>
      <c r="G43" s="25">
        <v>50.937600000000003</v>
      </c>
      <c r="H43" s="22">
        <v>6</v>
      </c>
      <c r="I43" s="22" t="s">
        <v>455</v>
      </c>
      <c r="J43" s="22" t="s">
        <v>455</v>
      </c>
      <c r="K43" s="22" t="s">
        <v>455</v>
      </c>
      <c r="L43" s="22" t="s">
        <v>515</v>
      </c>
      <c r="M43" s="22" t="s">
        <v>14</v>
      </c>
      <c r="N43" s="22">
        <v>5</v>
      </c>
      <c r="O43" s="22" t="s">
        <v>472</v>
      </c>
      <c r="P43" s="22" t="s">
        <v>480</v>
      </c>
      <c r="Q43" s="22" t="s">
        <v>408</v>
      </c>
      <c r="R43" s="23" t="s">
        <v>460</v>
      </c>
      <c r="S43" s="24" t="s">
        <v>461</v>
      </c>
      <c r="T43" s="25" t="s">
        <v>462</v>
      </c>
      <c r="U43" s="22" t="s">
        <v>463</v>
      </c>
      <c r="V43" s="22">
        <v>8.23</v>
      </c>
      <c r="W43" s="22">
        <v>144.46</v>
      </c>
      <c r="X43" s="22" t="s">
        <v>466</v>
      </c>
      <c r="Y43" s="22"/>
      <c r="Z43" s="22" t="s">
        <v>467</v>
      </c>
    </row>
    <row r="44" spans="1:26" ht="17" thickTop="1" thickBot="1" x14ac:dyDescent="0.25">
      <c r="A44" s="22">
        <v>43</v>
      </c>
      <c r="B44" s="22">
        <v>8780846</v>
      </c>
      <c r="C44" s="22">
        <v>41114</v>
      </c>
      <c r="D44" s="22">
        <v>0.2892939814814815</v>
      </c>
      <c r="E44" s="23" t="s">
        <v>45</v>
      </c>
      <c r="F44" s="24">
        <v>31.789300000000001</v>
      </c>
      <c r="G44" s="25">
        <v>50.965499999999999</v>
      </c>
      <c r="H44" s="22">
        <v>9.1999999999999993</v>
      </c>
      <c r="I44" s="22" t="s">
        <v>455</v>
      </c>
      <c r="J44" s="22" t="s">
        <v>455</v>
      </c>
      <c r="K44" s="22" t="s">
        <v>455</v>
      </c>
      <c r="L44" s="22" t="s">
        <v>516</v>
      </c>
      <c r="M44" s="22" t="s">
        <v>457</v>
      </c>
      <c r="N44" s="22">
        <v>4.7</v>
      </c>
      <c r="O44" s="22" t="s">
        <v>458</v>
      </c>
      <c r="P44" s="22" t="s">
        <v>480</v>
      </c>
      <c r="Q44" s="22" t="s">
        <v>408</v>
      </c>
      <c r="R44" s="23" t="s">
        <v>460</v>
      </c>
      <c r="S44" s="24" t="s">
        <v>461</v>
      </c>
      <c r="T44" s="25" t="s">
        <v>462</v>
      </c>
      <c r="U44" s="22" t="s">
        <v>463</v>
      </c>
      <c r="V44" s="22">
        <v>8.25</v>
      </c>
      <c r="W44" s="22">
        <v>44.76</v>
      </c>
      <c r="X44" s="22" t="s">
        <v>466</v>
      </c>
      <c r="Y44" s="22"/>
      <c r="Z44" s="22" t="s">
        <v>467</v>
      </c>
    </row>
    <row r="45" spans="1:26" ht="17" thickTop="1" thickBot="1" x14ac:dyDescent="0.25">
      <c r="A45" s="22">
        <v>44</v>
      </c>
      <c r="B45" s="22">
        <v>8825635</v>
      </c>
      <c r="C45" s="22">
        <v>41154</v>
      </c>
      <c r="D45" s="22">
        <v>0.53473379629629625</v>
      </c>
      <c r="E45" s="23" t="s">
        <v>37</v>
      </c>
      <c r="F45" s="24">
        <v>33.388500000000001</v>
      </c>
      <c r="G45" s="25">
        <v>60.067100000000003</v>
      </c>
      <c r="H45" s="22">
        <v>19.7</v>
      </c>
      <c r="I45" s="22" t="s">
        <v>455</v>
      </c>
      <c r="J45" s="22" t="s">
        <v>455</v>
      </c>
      <c r="K45" s="22" t="s">
        <v>455</v>
      </c>
      <c r="L45" s="22" t="s">
        <v>517</v>
      </c>
      <c r="M45" s="22" t="s">
        <v>14</v>
      </c>
      <c r="N45" s="22">
        <v>5</v>
      </c>
      <c r="O45" s="22" t="s">
        <v>472</v>
      </c>
      <c r="P45" s="22" t="s">
        <v>480</v>
      </c>
      <c r="Q45" s="22" t="s">
        <v>408</v>
      </c>
      <c r="R45" s="23" t="s">
        <v>460</v>
      </c>
      <c r="S45" s="24" t="s">
        <v>461</v>
      </c>
      <c r="T45" s="25" t="s">
        <v>462</v>
      </c>
      <c r="U45" s="22" t="s">
        <v>463</v>
      </c>
      <c r="V45" s="22">
        <v>9.09</v>
      </c>
      <c r="W45" s="22">
        <v>-157.25</v>
      </c>
      <c r="X45" s="22" t="s">
        <v>466</v>
      </c>
      <c r="Y45" s="22"/>
      <c r="Z45" s="22" t="s">
        <v>467</v>
      </c>
    </row>
    <row r="46" spans="1:26" ht="17" thickTop="1" thickBot="1" x14ac:dyDescent="0.25">
      <c r="A46" s="22">
        <v>45</v>
      </c>
      <c r="B46" s="22">
        <v>8870239</v>
      </c>
      <c r="C46" s="22">
        <v>41192</v>
      </c>
      <c r="D46" s="22">
        <v>0.20594907407407406</v>
      </c>
      <c r="E46" s="23" t="s">
        <v>45</v>
      </c>
      <c r="F46" s="24">
        <v>29.3065</v>
      </c>
      <c r="G46" s="25">
        <v>52.497500000000002</v>
      </c>
      <c r="H46" s="22">
        <v>17.600000000000001</v>
      </c>
      <c r="I46" s="22" t="s">
        <v>455</v>
      </c>
      <c r="J46" s="22" t="s">
        <v>455</v>
      </c>
      <c r="K46" s="22" t="s">
        <v>455</v>
      </c>
      <c r="L46" s="22" t="s">
        <v>518</v>
      </c>
      <c r="M46" s="22" t="s">
        <v>14</v>
      </c>
      <c r="N46" s="22">
        <v>4.9000000000000004</v>
      </c>
      <c r="O46" s="22" t="s">
        <v>472</v>
      </c>
      <c r="P46" s="22" t="s">
        <v>475</v>
      </c>
      <c r="Q46" s="22" t="s">
        <v>408</v>
      </c>
      <c r="R46" s="23" t="s">
        <v>460</v>
      </c>
      <c r="S46" s="24" t="s">
        <v>461</v>
      </c>
      <c r="T46" s="25" t="s">
        <v>462</v>
      </c>
      <c r="U46" s="22" t="s">
        <v>463</v>
      </c>
      <c r="V46" s="22">
        <v>5.47</v>
      </c>
      <c r="W46" s="22">
        <v>142.03</v>
      </c>
      <c r="X46" s="22" t="s">
        <v>466</v>
      </c>
      <c r="Y46" s="22"/>
      <c r="Z46" s="22" t="s">
        <v>467</v>
      </c>
    </row>
    <row r="47" spans="1:26" ht="17" thickTop="1" thickBot="1" x14ac:dyDescent="0.25">
      <c r="A47" s="22">
        <v>46</v>
      </c>
      <c r="B47" s="22">
        <v>8931014</v>
      </c>
      <c r="C47" s="22">
        <v>41248</v>
      </c>
      <c r="D47" s="22">
        <v>0.21403935185185186</v>
      </c>
      <c r="E47" s="23" t="s">
        <v>37</v>
      </c>
      <c r="F47" s="24">
        <v>33.505200000000002</v>
      </c>
      <c r="G47" s="25">
        <v>59.605499999999999</v>
      </c>
      <c r="H47" s="22">
        <v>13</v>
      </c>
      <c r="I47" s="22" t="s">
        <v>455</v>
      </c>
      <c r="J47" s="22" t="s">
        <v>455</v>
      </c>
      <c r="K47" s="22" t="s">
        <v>455</v>
      </c>
      <c r="L47" s="22" t="s">
        <v>519</v>
      </c>
      <c r="M47" s="22" t="s">
        <v>14</v>
      </c>
      <c r="N47" s="22">
        <v>5.8</v>
      </c>
      <c r="O47" s="22" t="s">
        <v>472</v>
      </c>
      <c r="P47" s="22" t="s">
        <v>480</v>
      </c>
      <c r="Q47" s="22" t="s">
        <v>408</v>
      </c>
      <c r="R47" s="23" t="s">
        <v>460</v>
      </c>
      <c r="S47" s="24" t="s">
        <v>461</v>
      </c>
      <c r="T47" s="25" t="s">
        <v>462</v>
      </c>
      <c r="U47" s="22" t="s">
        <v>463</v>
      </c>
      <c r="V47" s="22">
        <v>9.06</v>
      </c>
      <c r="W47" s="22">
        <v>-160.02000000000001</v>
      </c>
      <c r="X47" s="22" t="s">
        <v>466</v>
      </c>
      <c r="Y47" s="22"/>
      <c r="Z47" s="22" t="s">
        <v>467</v>
      </c>
    </row>
    <row r="48" spans="1:26" ht="17" thickTop="1" thickBot="1" x14ac:dyDescent="0.25">
      <c r="A48" s="26">
        <v>47</v>
      </c>
      <c r="B48" s="26">
        <v>8970328</v>
      </c>
      <c r="C48" s="26">
        <v>41286</v>
      </c>
      <c r="D48" s="26">
        <v>0.14243055555555556</v>
      </c>
      <c r="E48" s="27" t="s">
        <v>45</v>
      </c>
      <c r="F48" s="28">
        <v>31.865400000000001</v>
      </c>
      <c r="G48" s="29">
        <v>51.009700000000002</v>
      </c>
      <c r="H48" s="26">
        <v>14.2</v>
      </c>
      <c r="I48" s="26" t="s">
        <v>455</v>
      </c>
      <c r="J48" s="26" t="s">
        <v>455</v>
      </c>
      <c r="K48" s="26" t="s">
        <v>455</v>
      </c>
      <c r="L48" s="26" t="s">
        <v>520</v>
      </c>
      <c r="M48" s="26" t="s">
        <v>14</v>
      </c>
      <c r="N48" s="26">
        <v>5</v>
      </c>
      <c r="O48" s="26" t="s">
        <v>472</v>
      </c>
      <c r="P48" s="26" t="s">
        <v>480</v>
      </c>
      <c r="Q48" s="26" t="s">
        <v>408</v>
      </c>
      <c r="R48" s="27" t="s">
        <v>460</v>
      </c>
      <c r="S48" s="28" t="s">
        <v>461</v>
      </c>
      <c r="T48" s="29" t="s">
        <v>462</v>
      </c>
      <c r="U48" s="26" t="s">
        <v>463</v>
      </c>
      <c r="V48" s="26">
        <v>8.2899999999999991</v>
      </c>
      <c r="W48" s="26">
        <v>145.29</v>
      </c>
      <c r="X48" s="26" t="s">
        <v>466</v>
      </c>
      <c r="Y48" s="26"/>
      <c r="Z48" s="26" t="s">
        <v>467</v>
      </c>
    </row>
    <row r="49" spans="1:26" ht="17" thickTop="1" thickBot="1" x14ac:dyDescent="0.25">
      <c r="A49" s="26">
        <v>48</v>
      </c>
      <c r="B49" s="26">
        <v>8970338</v>
      </c>
      <c r="C49" s="26">
        <v>41286</v>
      </c>
      <c r="D49" s="26">
        <v>0.14814814814814814</v>
      </c>
      <c r="E49" s="27" t="s">
        <v>45</v>
      </c>
      <c r="F49" s="28">
        <v>31.902000000000001</v>
      </c>
      <c r="G49" s="29">
        <v>51.059399999999997</v>
      </c>
      <c r="H49" s="26">
        <v>10</v>
      </c>
      <c r="I49" s="26" t="s">
        <v>455</v>
      </c>
      <c r="J49" s="26" t="s">
        <v>455</v>
      </c>
      <c r="K49" s="26" t="s">
        <v>455</v>
      </c>
      <c r="L49" s="26" t="s">
        <v>521</v>
      </c>
      <c r="M49" s="26" t="s">
        <v>457</v>
      </c>
      <c r="N49" s="26">
        <v>4.3</v>
      </c>
      <c r="O49" s="26" t="s">
        <v>455</v>
      </c>
      <c r="P49" s="26" t="s">
        <v>480</v>
      </c>
      <c r="Q49" s="26" t="s">
        <v>408</v>
      </c>
      <c r="R49" s="27" t="s">
        <v>460</v>
      </c>
      <c r="S49" s="28" t="s">
        <v>461</v>
      </c>
      <c r="T49" s="29" t="s">
        <v>462</v>
      </c>
      <c r="U49" s="26" t="s">
        <v>463</v>
      </c>
      <c r="V49" s="26">
        <v>8.3000000000000007</v>
      </c>
      <c r="W49" s="26">
        <v>145.69999999999999</v>
      </c>
      <c r="X49" s="26" t="s">
        <v>466</v>
      </c>
      <c r="Y49" s="26"/>
      <c r="Z49" s="26" t="s">
        <v>467</v>
      </c>
    </row>
    <row r="50" spans="1:26" ht="17" thickTop="1" thickBot="1" x14ac:dyDescent="0.25">
      <c r="A50" s="26">
        <v>49</v>
      </c>
      <c r="B50" s="26">
        <v>8980254</v>
      </c>
      <c r="C50" s="26">
        <v>41295</v>
      </c>
      <c r="D50" s="26">
        <v>0.32568287037037036</v>
      </c>
      <c r="E50" s="27" t="s">
        <v>37</v>
      </c>
      <c r="F50" s="28">
        <v>30.355699999999999</v>
      </c>
      <c r="G50" s="29">
        <v>57.5182</v>
      </c>
      <c r="H50" s="26">
        <v>15.2</v>
      </c>
      <c r="I50" s="26" t="s">
        <v>455</v>
      </c>
      <c r="J50" s="26" t="s">
        <v>455</v>
      </c>
      <c r="K50" s="26" t="s">
        <v>455</v>
      </c>
      <c r="L50" s="26" t="s">
        <v>522</v>
      </c>
      <c r="M50" s="26" t="s">
        <v>14</v>
      </c>
      <c r="N50" s="26">
        <v>5.3</v>
      </c>
      <c r="O50" s="26" t="s">
        <v>472</v>
      </c>
      <c r="P50" s="26" t="s">
        <v>480</v>
      </c>
      <c r="Q50" s="26" t="s">
        <v>408</v>
      </c>
      <c r="R50" s="27" t="s">
        <v>460</v>
      </c>
      <c r="S50" s="28" t="s">
        <v>461</v>
      </c>
      <c r="T50" s="29" t="s">
        <v>462</v>
      </c>
      <c r="U50" s="26" t="s">
        <v>463</v>
      </c>
      <c r="V50" s="26">
        <v>5.53</v>
      </c>
      <c r="W50" s="26">
        <v>-167.55</v>
      </c>
      <c r="X50" s="26" t="s">
        <v>466</v>
      </c>
      <c r="Y50" s="26"/>
      <c r="Z50" s="26" t="s">
        <v>467</v>
      </c>
    </row>
    <row r="51" spans="1:26" ht="17" thickTop="1" thickBot="1" x14ac:dyDescent="0.25">
      <c r="A51" s="26">
        <v>50</v>
      </c>
      <c r="B51" s="26">
        <v>8983790</v>
      </c>
      <c r="C51" s="26">
        <v>41299</v>
      </c>
      <c r="D51" s="26">
        <v>0.50791666666666668</v>
      </c>
      <c r="E51" s="27" t="s">
        <v>37</v>
      </c>
      <c r="F51" s="28">
        <v>31.835699999999999</v>
      </c>
      <c r="G51" s="29">
        <v>50.957000000000001</v>
      </c>
      <c r="H51" s="26">
        <v>9.4</v>
      </c>
      <c r="I51" s="26" t="s">
        <v>455</v>
      </c>
      <c r="J51" s="26" t="s">
        <v>455</v>
      </c>
      <c r="K51" s="26" t="s">
        <v>455</v>
      </c>
      <c r="L51" s="26" t="s">
        <v>523</v>
      </c>
      <c r="M51" s="26" t="s">
        <v>14</v>
      </c>
      <c r="N51" s="26">
        <v>5</v>
      </c>
      <c r="O51" s="26" t="s">
        <v>472</v>
      </c>
      <c r="P51" s="26" t="s">
        <v>480</v>
      </c>
      <c r="Q51" s="26" t="s">
        <v>408</v>
      </c>
      <c r="R51" s="27" t="s">
        <v>460</v>
      </c>
      <c r="S51" s="28" t="s">
        <v>461</v>
      </c>
      <c r="T51" s="29" t="s">
        <v>462</v>
      </c>
      <c r="U51" s="26" t="s">
        <v>463</v>
      </c>
      <c r="V51" s="26">
        <v>8.2899999999999991</v>
      </c>
      <c r="W51" s="26">
        <v>144.9</v>
      </c>
      <c r="X51" s="26" t="s">
        <v>466</v>
      </c>
      <c r="Y51" s="26"/>
      <c r="Z51" s="26" t="s">
        <v>467</v>
      </c>
    </row>
    <row r="52" spans="1:26" ht="17" thickTop="1" thickBot="1" x14ac:dyDescent="0.25">
      <c r="A52" s="26">
        <v>51</v>
      </c>
      <c r="B52" s="26">
        <v>9029502</v>
      </c>
      <c r="C52" s="26">
        <v>41335</v>
      </c>
      <c r="D52" s="26">
        <v>0.30864583333333334</v>
      </c>
      <c r="E52" s="27" t="s">
        <v>45</v>
      </c>
      <c r="F52" s="28">
        <v>31.8292</v>
      </c>
      <c r="G52" s="29">
        <v>50.9041</v>
      </c>
      <c r="H52" s="26">
        <v>13.6</v>
      </c>
      <c r="I52" s="26" t="s">
        <v>455</v>
      </c>
      <c r="J52" s="26" t="s">
        <v>455</v>
      </c>
      <c r="K52" s="26" t="s">
        <v>455</v>
      </c>
      <c r="L52" s="26" t="s">
        <v>524</v>
      </c>
      <c r="M52" s="26" t="s">
        <v>457</v>
      </c>
      <c r="N52" s="26">
        <v>4.5</v>
      </c>
      <c r="O52" s="26" t="s">
        <v>458</v>
      </c>
      <c r="P52" s="26" t="s">
        <v>480</v>
      </c>
      <c r="Q52" s="26" t="s">
        <v>408</v>
      </c>
      <c r="R52" s="27" t="s">
        <v>460</v>
      </c>
      <c r="S52" s="28" t="s">
        <v>461</v>
      </c>
      <c r="T52" s="29" t="s">
        <v>462</v>
      </c>
      <c r="U52" s="26" t="s">
        <v>463</v>
      </c>
      <c r="V52" s="26">
        <v>8.31</v>
      </c>
      <c r="W52" s="26">
        <v>144.59</v>
      </c>
      <c r="X52" s="26" t="s">
        <v>466</v>
      </c>
      <c r="Y52" s="26"/>
      <c r="Z52" s="26" t="s">
        <v>467</v>
      </c>
    </row>
    <row r="53" spans="1:26" ht="17" thickTop="1" thickBot="1" x14ac:dyDescent="0.25">
      <c r="A53" s="26">
        <v>52</v>
      </c>
      <c r="B53" s="26">
        <v>9029508</v>
      </c>
      <c r="C53" s="26">
        <v>41335</v>
      </c>
      <c r="D53" s="26">
        <v>0.31187500000000001</v>
      </c>
      <c r="E53" s="27" t="s">
        <v>45</v>
      </c>
      <c r="F53" s="28">
        <v>31.8903</v>
      </c>
      <c r="G53" s="29">
        <v>51.0137</v>
      </c>
      <c r="H53" s="26">
        <v>12.2</v>
      </c>
      <c r="I53" s="26" t="s">
        <v>455</v>
      </c>
      <c r="J53" s="26" t="s">
        <v>455</v>
      </c>
      <c r="K53" s="26" t="s">
        <v>455</v>
      </c>
      <c r="L53" s="26" t="s">
        <v>525</v>
      </c>
      <c r="M53" s="26" t="s">
        <v>457</v>
      </c>
      <c r="N53" s="26">
        <v>4.3</v>
      </c>
      <c r="O53" s="26" t="s">
        <v>458</v>
      </c>
      <c r="P53" s="26" t="s">
        <v>480</v>
      </c>
      <c r="Q53" s="26" t="s">
        <v>408</v>
      </c>
      <c r="R53" s="27" t="s">
        <v>460</v>
      </c>
      <c r="S53" s="28" t="s">
        <v>461</v>
      </c>
      <c r="T53" s="29" t="s">
        <v>462</v>
      </c>
      <c r="U53" s="26" t="s">
        <v>463</v>
      </c>
      <c r="V53" s="26">
        <v>8.31</v>
      </c>
      <c r="W53" s="26">
        <v>144.41</v>
      </c>
      <c r="X53" s="26" t="s">
        <v>466</v>
      </c>
      <c r="Y53" s="26"/>
      <c r="Z53" s="26" t="s">
        <v>467</v>
      </c>
    </row>
    <row r="54" spans="1:26" ht="17" thickTop="1" thickBot="1" x14ac:dyDescent="0.25">
      <c r="A54" s="26">
        <v>53</v>
      </c>
      <c r="B54" s="26">
        <v>4215083</v>
      </c>
      <c r="C54" s="26">
        <v>41373</v>
      </c>
      <c r="D54" s="26">
        <v>0.49502314814814818</v>
      </c>
      <c r="E54" s="27" t="s">
        <v>45</v>
      </c>
      <c r="F54" s="28">
        <v>28.446300000000001</v>
      </c>
      <c r="G54" s="29">
        <v>51.628999999999998</v>
      </c>
      <c r="H54" s="26">
        <v>12.8</v>
      </c>
      <c r="I54" s="26" t="s">
        <v>455</v>
      </c>
      <c r="J54" s="26" t="s">
        <v>455</v>
      </c>
      <c r="K54" s="26" t="s">
        <v>455</v>
      </c>
      <c r="L54" s="26" t="s">
        <v>526</v>
      </c>
      <c r="M54" s="26" t="s">
        <v>14</v>
      </c>
      <c r="N54" s="26">
        <v>6.3</v>
      </c>
      <c r="O54" s="26" t="s">
        <v>472</v>
      </c>
      <c r="P54" s="26" t="s">
        <v>475</v>
      </c>
      <c r="Q54" s="26" t="s">
        <v>408</v>
      </c>
      <c r="R54" s="27" t="s">
        <v>460</v>
      </c>
      <c r="S54" s="28" t="s">
        <v>461</v>
      </c>
      <c r="T54" s="29" t="s">
        <v>462</v>
      </c>
      <c r="U54" s="26" t="s">
        <v>463</v>
      </c>
      <c r="V54" s="26">
        <v>5.38</v>
      </c>
      <c r="W54" s="26">
        <v>129.53</v>
      </c>
      <c r="X54" s="26" t="s">
        <v>466</v>
      </c>
      <c r="Y54" s="26"/>
      <c r="Z54" s="26" t="s">
        <v>467</v>
      </c>
    </row>
    <row r="55" spans="1:26" ht="17" thickTop="1" thickBot="1" x14ac:dyDescent="0.25">
      <c r="A55" s="26">
        <v>54</v>
      </c>
      <c r="B55" s="26">
        <v>9306525</v>
      </c>
      <c r="C55" s="26">
        <v>41373</v>
      </c>
      <c r="D55" s="26">
        <v>0.50393518518518521</v>
      </c>
      <c r="E55" s="27" t="s">
        <v>37</v>
      </c>
      <c r="F55" s="28">
        <v>28.4102</v>
      </c>
      <c r="G55" s="29">
        <v>51.637799999999999</v>
      </c>
      <c r="H55" s="26">
        <v>16.7</v>
      </c>
      <c r="I55" s="26" t="s">
        <v>455</v>
      </c>
      <c r="J55" s="26" t="s">
        <v>455</v>
      </c>
      <c r="K55" s="26" t="s">
        <v>455</v>
      </c>
      <c r="L55" s="26" t="s">
        <v>527</v>
      </c>
      <c r="M55" s="26" t="s">
        <v>457</v>
      </c>
      <c r="N55" s="26">
        <v>5.4</v>
      </c>
      <c r="O55" s="26" t="s">
        <v>458</v>
      </c>
      <c r="P55" s="26" t="s">
        <v>475</v>
      </c>
      <c r="Q55" s="26" t="s">
        <v>408</v>
      </c>
      <c r="R55" s="27" t="s">
        <v>460</v>
      </c>
      <c r="S55" s="28" t="s">
        <v>461</v>
      </c>
      <c r="T55" s="29" t="s">
        <v>462</v>
      </c>
      <c r="U55" s="26" t="s">
        <v>463</v>
      </c>
      <c r="V55" s="26">
        <v>5.35</v>
      </c>
      <c r="W55" s="26">
        <v>129.29</v>
      </c>
      <c r="X55" s="26" t="s">
        <v>466</v>
      </c>
      <c r="Y55" s="26"/>
      <c r="Z55" s="26" t="s">
        <v>467</v>
      </c>
    </row>
    <row r="56" spans="1:26" ht="17" thickTop="1" thickBot="1" x14ac:dyDescent="0.25">
      <c r="A56" s="26">
        <v>55</v>
      </c>
      <c r="B56" s="26">
        <v>9306577</v>
      </c>
      <c r="C56" s="26">
        <v>41373</v>
      </c>
      <c r="D56" s="26">
        <v>0.53319444444444442</v>
      </c>
      <c r="E56" s="27" t="s">
        <v>37</v>
      </c>
      <c r="F56" s="28">
        <v>28.461099999999998</v>
      </c>
      <c r="G56" s="29">
        <v>51.648499999999999</v>
      </c>
      <c r="H56" s="26">
        <v>24</v>
      </c>
      <c r="I56" s="26" t="s">
        <v>455</v>
      </c>
      <c r="J56" s="26" t="s">
        <v>455</v>
      </c>
      <c r="K56" s="26" t="s">
        <v>455</v>
      </c>
      <c r="L56" s="26" t="s">
        <v>528</v>
      </c>
      <c r="M56" s="26" t="s">
        <v>457</v>
      </c>
      <c r="N56" s="26">
        <v>4.7</v>
      </c>
      <c r="O56" s="26" t="s">
        <v>458</v>
      </c>
      <c r="P56" s="26" t="s">
        <v>475</v>
      </c>
      <c r="Q56" s="26" t="s">
        <v>408</v>
      </c>
      <c r="R56" s="27" t="s">
        <v>460</v>
      </c>
      <c r="S56" s="28" t="s">
        <v>461</v>
      </c>
      <c r="T56" s="29" t="s">
        <v>462</v>
      </c>
      <c r="U56" s="26" t="s">
        <v>463</v>
      </c>
      <c r="V56" s="26">
        <v>5.38</v>
      </c>
      <c r="W56" s="26">
        <v>129.78</v>
      </c>
      <c r="X56" s="26" t="s">
        <v>466</v>
      </c>
      <c r="Y56" s="26"/>
      <c r="Z56" s="26" t="s">
        <v>467</v>
      </c>
    </row>
    <row r="57" spans="1:26" ht="17" thickTop="1" thickBot="1" x14ac:dyDescent="0.25">
      <c r="A57" s="26">
        <v>56</v>
      </c>
      <c r="B57" s="26">
        <v>9307273</v>
      </c>
      <c r="C57" s="26">
        <v>41374</v>
      </c>
      <c r="D57" s="26">
        <v>8.2268518518518519E-2</v>
      </c>
      <c r="E57" s="27" t="s">
        <v>45</v>
      </c>
      <c r="F57" s="28">
        <v>28.418399999999998</v>
      </c>
      <c r="G57" s="29">
        <v>51.724400000000003</v>
      </c>
      <c r="H57" s="26">
        <v>14.8</v>
      </c>
      <c r="I57" s="26" t="s">
        <v>455</v>
      </c>
      <c r="J57" s="26" t="s">
        <v>455</v>
      </c>
      <c r="K57" s="26" t="s">
        <v>455</v>
      </c>
      <c r="L57" s="26" t="s">
        <v>529</v>
      </c>
      <c r="M57" s="26" t="s">
        <v>14</v>
      </c>
      <c r="N57" s="26">
        <v>5.5</v>
      </c>
      <c r="O57" s="26" t="s">
        <v>472</v>
      </c>
      <c r="P57" s="26" t="s">
        <v>475</v>
      </c>
      <c r="Q57" s="26" t="s">
        <v>408</v>
      </c>
      <c r="R57" s="27" t="s">
        <v>460</v>
      </c>
      <c r="S57" s="28" t="s">
        <v>461</v>
      </c>
      <c r="T57" s="29" t="s">
        <v>462</v>
      </c>
      <c r="U57" s="26" t="s">
        <v>463</v>
      </c>
      <c r="V57" s="26">
        <v>5.3</v>
      </c>
      <c r="W57" s="26">
        <v>129.91999999999999</v>
      </c>
      <c r="X57" s="26" t="s">
        <v>466</v>
      </c>
      <c r="Y57" s="26"/>
      <c r="Z57" s="26" t="s">
        <v>467</v>
      </c>
    </row>
    <row r="58" spans="1:26" ht="17" thickTop="1" thickBot="1" x14ac:dyDescent="0.25">
      <c r="A58" s="26">
        <v>57</v>
      </c>
      <c r="B58" s="26">
        <v>9307502</v>
      </c>
      <c r="C58" s="26">
        <v>41374</v>
      </c>
      <c r="D58" s="26">
        <v>0.29909722222222224</v>
      </c>
      <c r="E58" s="27" t="s">
        <v>45</v>
      </c>
      <c r="F58" s="28">
        <v>28.2362</v>
      </c>
      <c r="G58" s="29">
        <v>51.718800000000002</v>
      </c>
      <c r="H58" s="26">
        <v>22</v>
      </c>
      <c r="I58" s="26" t="s">
        <v>455</v>
      </c>
      <c r="J58" s="26" t="s">
        <v>455</v>
      </c>
      <c r="K58" s="26" t="s">
        <v>455</v>
      </c>
      <c r="L58" s="26" t="s">
        <v>530</v>
      </c>
      <c r="M58" s="26" t="s">
        <v>14</v>
      </c>
      <c r="N58" s="26">
        <v>5.0999999999999996</v>
      </c>
      <c r="O58" s="26" t="s">
        <v>472</v>
      </c>
      <c r="P58" s="26" t="s">
        <v>475</v>
      </c>
      <c r="Q58" s="26" t="s">
        <v>408</v>
      </c>
      <c r="R58" s="27" t="s">
        <v>460</v>
      </c>
      <c r="S58" s="28" t="s">
        <v>461</v>
      </c>
      <c r="T58" s="29" t="s">
        <v>462</v>
      </c>
      <c r="U58" s="26" t="s">
        <v>463</v>
      </c>
      <c r="V58" s="26">
        <v>5.19</v>
      </c>
      <c r="W58" s="26">
        <v>128.35</v>
      </c>
      <c r="X58" s="26" t="s">
        <v>466</v>
      </c>
      <c r="Y58" s="26"/>
      <c r="Z58" s="26" t="s">
        <v>467</v>
      </c>
    </row>
    <row r="59" spans="1:26" ht="17" thickTop="1" thickBot="1" x14ac:dyDescent="0.25">
      <c r="A59" s="26">
        <v>58</v>
      </c>
      <c r="B59" s="26">
        <v>9307559</v>
      </c>
      <c r="C59" s="26">
        <v>41374</v>
      </c>
      <c r="D59" s="26">
        <v>0.33332175925925928</v>
      </c>
      <c r="E59" s="27" t="s">
        <v>45</v>
      </c>
      <c r="F59" s="28">
        <v>28.380600000000001</v>
      </c>
      <c r="G59" s="29">
        <v>51.717199999999998</v>
      </c>
      <c r="H59" s="26">
        <v>14.1</v>
      </c>
      <c r="I59" s="26" t="s">
        <v>455</v>
      </c>
      <c r="J59" s="26" t="s">
        <v>455</v>
      </c>
      <c r="K59" s="26" t="s">
        <v>455</v>
      </c>
      <c r="L59" s="26" t="s">
        <v>531</v>
      </c>
      <c r="M59" s="26" t="s">
        <v>14</v>
      </c>
      <c r="N59" s="26">
        <v>5.2</v>
      </c>
      <c r="O59" s="26" t="s">
        <v>472</v>
      </c>
      <c r="P59" s="26" t="s">
        <v>475</v>
      </c>
      <c r="Q59" s="26" t="s">
        <v>408</v>
      </c>
      <c r="R59" s="27" t="s">
        <v>460</v>
      </c>
      <c r="S59" s="28" t="s">
        <v>461</v>
      </c>
      <c r="T59" s="29" t="s">
        <v>462</v>
      </c>
      <c r="U59" s="26" t="s">
        <v>463</v>
      </c>
      <c r="V59" s="26">
        <v>5.28</v>
      </c>
      <c r="W59" s="26">
        <v>129.56</v>
      </c>
      <c r="X59" s="26" t="s">
        <v>466</v>
      </c>
      <c r="Y59" s="26"/>
      <c r="Z59" s="26" t="s">
        <v>467</v>
      </c>
    </row>
    <row r="60" spans="1:26" ht="17" thickTop="1" thickBot="1" x14ac:dyDescent="0.25">
      <c r="A60" s="26">
        <v>59</v>
      </c>
      <c r="B60" s="26">
        <v>4215452</v>
      </c>
      <c r="C60" s="26">
        <v>41380</v>
      </c>
      <c r="D60" s="26">
        <v>0.44744212962962965</v>
      </c>
      <c r="E60" s="27" t="s">
        <v>45</v>
      </c>
      <c r="F60" s="28">
        <v>27.970400000000001</v>
      </c>
      <c r="G60" s="29">
        <v>62.136000000000003</v>
      </c>
      <c r="H60" s="26">
        <v>63.1</v>
      </c>
      <c r="I60" s="26" t="s">
        <v>455</v>
      </c>
      <c r="J60" s="26" t="s">
        <v>455</v>
      </c>
      <c r="K60" s="26" t="s">
        <v>455</v>
      </c>
      <c r="L60" s="26">
        <v>606824152</v>
      </c>
      <c r="M60" s="26" t="s">
        <v>14</v>
      </c>
      <c r="N60" s="26">
        <v>7.7</v>
      </c>
      <c r="O60" s="26" t="s">
        <v>472</v>
      </c>
      <c r="P60" s="26" t="s">
        <v>475</v>
      </c>
      <c r="Q60" s="26" t="s">
        <v>408</v>
      </c>
      <c r="R60" s="27" t="s">
        <v>460</v>
      </c>
      <c r="S60" s="28" t="s">
        <v>461</v>
      </c>
      <c r="T60" s="29" t="s">
        <v>462</v>
      </c>
      <c r="U60" s="26" t="s">
        <v>463</v>
      </c>
      <c r="V60" s="26"/>
      <c r="W60" s="26"/>
      <c r="X60" s="26" t="s">
        <v>466</v>
      </c>
      <c r="Y60" s="26"/>
      <c r="Z60" s="26" t="s">
        <v>467</v>
      </c>
    </row>
    <row r="61" spans="1:26" ht="17" thickTop="1" thickBot="1" x14ac:dyDescent="0.25">
      <c r="A61" s="26">
        <v>60</v>
      </c>
      <c r="B61" s="26">
        <v>9327491</v>
      </c>
      <c r="C61" s="26">
        <v>41388</v>
      </c>
      <c r="D61" s="26">
        <v>0.13084490740740742</v>
      </c>
      <c r="E61" s="27" t="s">
        <v>45</v>
      </c>
      <c r="F61" s="28">
        <v>33.4923</v>
      </c>
      <c r="G61" s="29">
        <v>50.433799999999998</v>
      </c>
      <c r="H61" s="26">
        <v>15.8</v>
      </c>
      <c r="I61" s="26" t="s">
        <v>455</v>
      </c>
      <c r="J61" s="26" t="s">
        <v>455</v>
      </c>
      <c r="K61" s="26" t="s">
        <v>455</v>
      </c>
      <c r="L61" s="26" t="s">
        <v>532</v>
      </c>
      <c r="M61" s="26" t="s">
        <v>457</v>
      </c>
      <c r="N61" s="26">
        <v>4.5</v>
      </c>
      <c r="O61" s="26" t="s">
        <v>458</v>
      </c>
      <c r="P61" s="26" t="s">
        <v>480</v>
      </c>
      <c r="Q61" s="26" t="s">
        <v>408</v>
      </c>
      <c r="R61" s="27" t="s">
        <v>460</v>
      </c>
      <c r="S61" s="28" t="s">
        <v>461</v>
      </c>
      <c r="T61" s="29" t="s">
        <v>462</v>
      </c>
      <c r="U61" s="26" t="s">
        <v>463</v>
      </c>
      <c r="V61" s="26">
        <v>9.92</v>
      </c>
      <c r="W61" s="26">
        <v>148.03</v>
      </c>
      <c r="X61" s="26" t="s">
        <v>466</v>
      </c>
      <c r="Y61" s="26"/>
      <c r="Z61" s="26" t="s">
        <v>467</v>
      </c>
    </row>
    <row r="62" spans="1:26" ht="17" thickTop="1" thickBot="1" x14ac:dyDescent="0.25">
      <c r="A62" s="26">
        <v>61</v>
      </c>
      <c r="B62" s="26">
        <v>9327609</v>
      </c>
      <c r="C62" s="26">
        <v>41388</v>
      </c>
      <c r="D62" s="26">
        <v>0.25342592592592594</v>
      </c>
      <c r="E62" s="27" t="s">
        <v>45</v>
      </c>
      <c r="F62" s="28">
        <v>28.4068</v>
      </c>
      <c r="G62" s="29">
        <v>51.474499999999999</v>
      </c>
      <c r="H62" s="26">
        <v>24</v>
      </c>
      <c r="I62" s="26" t="s">
        <v>455</v>
      </c>
      <c r="J62" s="26" t="s">
        <v>455</v>
      </c>
      <c r="K62" s="26" t="s">
        <v>455</v>
      </c>
      <c r="L62" s="26" t="s">
        <v>533</v>
      </c>
      <c r="M62" s="26" t="s">
        <v>457</v>
      </c>
      <c r="N62" s="26">
        <v>4.4000000000000004</v>
      </c>
      <c r="O62" s="26" t="s">
        <v>458</v>
      </c>
      <c r="P62" s="26" t="s">
        <v>475</v>
      </c>
      <c r="Q62" s="26" t="s">
        <v>408</v>
      </c>
      <c r="R62" s="27" t="s">
        <v>460</v>
      </c>
      <c r="S62" s="28" t="s">
        <v>461</v>
      </c>
      <c r="T62" s="29" t="s">
        <v>462</v>
      </c>
      <c r="U62" s="26" t="s">
        <v>463</v>
      </c>
      <c r="V62" s="26">
        <v>5.46</v>
      </c>
      <c r="W62" s="26">
        <v>128.24</v>
      </c>
      <c r="X62" s="26" t="s">
        <v>466</v>
      </c>
      <c r="Y62" s="26"/>
      <c r="Z62" s="26" t="s">
        <v>467</v>
      </c>
    </row>
    <row r="63" spans="1:26" ht="17" thickTop="1" thickBot="1" x14ac:dyDescent="0.25">
      <c r="A63" s="26">
        <v>62</v>
      </c>
      <c r="B63" s="26">
        <v>9230070</v>
      </c>
      <c r="C63" s="26">
        <v>41395</v>
      </c>
      <c r="D63" s="26">
        <v>0.18854166666666669</v>
      </c>
      <c r="E63" s="27" t="s">
        <v>45</v>
      </c>
      <c r="F63" s="28">
        <v>28.369499999999999</v>
      </c>
      <c r="G63" s="29">
        <v>51.6541</v>
      </c>
      <c r="H63" s="26">
        <v>10</v>
      </c>
      <c r="I63" s="26" t="s">
        <v>455</v>
      </c>
      <c r="J63" s="26" t="s">
        <v>455</v>
      </c>
      <c r="K63" s="26" t="s">
        <v>455</v>
      </c>
      <c r="L63" s="26" t="s">
        <v>534</v>
      </c>
      <c r="M63" s="26" t="s">
        <v>457</v>
      </c>
      <c r="N63" s="26">
        <v>4.4000000000000004</v>
      </c>
      <c r="O63" s="26" t="s">
        <v>458</v>
      </c>
      <c r="P63" s="26" t="s">
        <v>475</v>
      </c>
      <c r="Q63" s="26" t="s">
        <v>408</v>
      </c>
      <c r="R63" s="27" t="s">
        <v>460</v>
      </c>
      <c r="S63" s="28" t="s">
        <v>461</v>
      </c>
      <c r="T63" s="29" t="s">
        <v>462</v>
      </c>
      <c r="U63" s="26" t="s">
        <v>463</v>
      </c>
      <c r="V63" s="26">
        <v>5.32</v>
      </c>
      <c r="W63" s="26">
        <v>129.06</v>
      </c>
      <c r="X63" s="26" t="s">
        <v>466</v>
      </c>
      <c r="Y63" s="26"/>
      <c r="Z63" s="26" t="s">
        <v>467</v>
      </c>
    </row>
    <row r="64" spans="1:26" ht="17" thickTop="1" thickBot="1" x14ac:dyDescent="0.25">
      <c r="A64" s="26">
        <v>63</v>
      </c>
      <c r="B64" s="26">
        <v>9235313</v>
      </c>
      <c r="C64" s="26">
        <v>41400</v>
      </c>
      <c r="D64" s="26">
        <v>0.10282407407407407</v>
      </c>
      <c r="E64" s="27" t="s">
        <v>45</v>
      </c>
      <c r="F64" s="28">
        <v>28.488399999999999</v>
      </c>
      <c r="G64" s="29">
        <v>51.733199999999997</v>
      </c>
      <c r="H64" s="26">
        <v>17.3</v>
      </c>
      <c r="I64" s="26" t="s">
        <v>455</v>
      </c>
      <c r="J64" s="26" t="s">
        <v>455</v>
      </c>
      <c r="K64" s="26" t="s">
        <v>455</v>
      </c>
      <c r="L64" s="26" t="s">
        <v>535</v>
      </c>
      <c r="M64" s="26" t="s">
        <v>14</v>
      </c>
      <c r="N64" s="26">
        <v>5</v>
      </c>
      <c r="O64" s="26" t="s">
        <v>472</v>
      </c>
      <c r="P64" s="26" t="s">
        <v>475</v>
      </c>
      <c r="Q64" s="26" t="s">
        <v>408</v>
      </c>
      <c r="R64" s="27" t="s">
        <v>460</v>
      </c>
      <c r="S64" s="28" t="s">
        <v>461</v>
      </c>
      <c r="T64" s="29" t="s">
        <v>462</v>
      </c>
      <c r="U64" s="26" t="s">
        <v>463</v>
      </c>
      <c r="V64" s="26">
        <v>5.34</v>
      </c>
      <c r="W64" s="26">
        <v>130.55000000000001</v>
      </c>
      <c r="X64" s="26" t="s">
        <v>466</v>
      </c>
      <c r="Y64" s="26"/>
      <c r="Z64" s="26" t="s">
        <v>467</v>
      </c>
    </row>
    <row r="65" spans="1:26" ht="17" thickTop="1" thickBot="1" x14ac:dyDescent="0.25">
      <c r="A65" s="26">
        <v>64</v>
      </c>
      <c r="B65" s="26">
        <v>4217886</v>
      </c>
      <c r="C65" s="26">
        <v>41405</v>
      </c>
      <c r="D65" s="26">
        <v>8.9016203703703708E-2</v>
      </c>
      <c r="E65" s="27" t="s">
        <v>45</v>
      </c>
      <c r="F65" s="28">
        <v>26.658300000000001</v>
      </c>
      <c r="G65" s="29">
        <v>57.843800000000002</v>
      </c>
      <c r="H65" s="26">
        <v>15.1</v>
      </c>
      <c r="I65" s="26" t="s">
        <v>455</v>
      </c>
      <c r="J65" s="26" t="s">
        <v>455</v>
      </c>
      <c r="K65" s="26" t="s">
        <v>455</v>
      </c>
      <c r="L65" s="26" t="s">
        <v>536</v>
      </c>
      <c r="M65" s="26" t="s">
        <v>14</v>
      </c>
      <c r="N65" s="26">
        <v>6.2</v>
      </c>
      <c r="O65" s="26" t="s">
        <v>472</v>
      </c>
      <c r="P65" s="26" t="s">
        <v>475</v>
      </c>
      <c r="Q65" s="26" t="s">
        <v>408</v>
      </c>
      <c r="R65" s="27" t="s">
        <v>460</v>
      </c>
      <c r="S65" s="28" t="s">
        <v>461</v>
      </c>
      <c r="T65" s="29" t="s">
        <v>462</v>
      </c>
      <c r="U65" s="26" t="s">
        <v>463</v>
      </c>
      <c r="V65" s="26">
        <v>2.2599999999999998</v>
      </c>
      <c r="W65" s="26">
        <v>-138.88999999999999</v>
      </c>
      <c r="X65" s="26" t="s">
        <v>466</v>
      </c>
      <c r="Y65" s="26"/>
      <c r="Z65" s="26" t="s">
        <v>467</v>
      </c>
    </row>
    <row r="66" spans="1:26" ht="17" thickTop="1" thickBot="1" x14ac:dyDescent="0.25">
      <c r="A66" s="26">
        <v>65</v>
      </c>
      <c r="B66" s="26">
        <v>9171322</v>
      </c>
      <c r="C66" s="26">
        <v>41496</v>
      </c>
      <c r="D66" s="26">
        <v>0.21222222222222223</v>
      </c>
      <c r="E66" s="27" t="s">
        <v>45</v>
      </c>
      <c r="F66" s="28">
        <v>28.3842</v>
      </c>
      <c r="G66" s="29">
        <v>51.7592</v>
      </c>
      <c r="H66" s="26">
        <v>14.7</v>
      </c>
      <c r="I66" s="26" t="s">
        <v>455</v>
      </c>
      <c r="J66" s="26" t="s">
        <v>455</v>
      </c>
      <c r="K66" s="26" t="s">
        <v>455</v>
      </c>
      <c r="L66" s="26" t="s">
        <v>537</v>
      </c>
      <c r="M66" s="26" t="s">
        <v>457</v>
      </c>
      <c r="N66" s="26">
        <v>4.8</v>
      </c>
      <c r="O66" s="26" t="s">
        <v>458</v>
      </c>
      <c r="P66" s="26" t="s">
        <v>475</v>
      </c>
      <c r="Q66" s="26" t="s">
        <v>408</v>
      </c>
      <c r="R66" s="27" t="s">
        <v>460</v>
      </c>
      <c r="S66" s="28" t="s">
        <v>461</v>
      </c>
      <c r="T66" s="29" t="s">
        <v>462</v>
      </c>
      <c r="U66" s="26" t="s">
        <v>463</v>
      </c>
      <c r="V66" s="26">
        <v>5.25</v>
      </c>
      <c r="W66" s="26">
        <v>129.87</v>
      </c>
      <c r="X66" s="26" t="s">
        <v>466</v>
      </c>
      <c r="Y66" s="26"/>
      <c r="Z66" s="26" t="s">
        <v>467</v>
      </c>
    </row>
    <row r="67" spans="1:26" ht="17" thickTop="1" thickBot="1" x14ac:dyDescent="0.25">
      <c r="A67" s="26">
        <v>66</v>
      </c>
      <c r="B67" s="26">
        <v>9171338</v>
      </c>
      <c r="C67" s="26">
        <v>41496</v>
      </c>
      <c r="D67" s="26">
        <v>0.22278935185185186</v>
      </c>
      <c r="E67" s="27" t="s">
        <v>45</v>
      </c>
      <c r="F67" s="28">
        <v>28.399000000000001</v>
      </c>
      <c r="G67" s="29">
        <v>51.731999999999999</v>
      </c>
      <c r="H67" s="26">
        <v>21.6</v>
      </c>
      <c r="I67" s="26" t="s">
        <v>455</v>
      </c>
      <c r="J67" s="26" t="s">
        <v>455</v>
      </c>
      <c r="K67" s="26" t="s">
        <v>455</v>
      </c>
      <c r="L67" s="26" t="s">
        <v>538</v>
      </c>
      <c r="M67" s="26" t="s">
        <v>457</v>
      </c>
      <c r="N67" s="26">
        <v>5</v>
      </c>
      <c r="O67" s="26" t="s">
        <v>458</v>
      </c>
      <c r="P67" s="26" t="s">
        <v>475</v>
      </c>
      <c r="Q67" s="26" t="s">
        <v>408</v>
      </c>
      <c r="R67" s="27" t="s">
        <v>460</v>
      </c>
      <c r="S67" s="28" t="s">
        <v>461</v>
      </c>
      <c r="T67" s="29" t="s">
        <v>462</v>
      </c>
      <c r="U67" s="26" t="s">
        <v>463</v>
      </c>
      <c r="V67" s="26">
        <v>5.28</v>
      </c>
      <c r="W67" s="26">
        <v>129.81</v>
      </c>
      <c r="X67" s="26" t="s">
        <v>466</v>
      </c>
      <c r="Y67" s="26"/>
      <c r="Z67" s="26" t="s">
        <v>467</v>
      </c>
    </row>
    <row r="68" spans="1:26" ht="17" thickTop="1" thickBot="1" x14ac:dyDescent="0.25">
      <c r="A68" s="26">
        <v>67</v>
      </c>
      <c r="B68" s="26">
        <v>9225368</v>
      </c>
      <c r="C68" s="26">
        <v>41544</v>
      </c>
      <c r="D68" s="26">
        <v>0.41854166666666665</v>
      </c>
      <c r="E68" s="27" t="s">
        <v>45</v>
      </c>
      <c r="F68" s="28">
        <v>37.193899999999999</v>
      </c>
      <c r="G68" s="29">
        <v>44.903100000000002</v>
      </c>
      <c r="H68" s="26">
        <v>5.6</v>
      </c>
      <c r="I68" s="26" t="s">
        <v>455</v>
      </c>
      <c r="J68" s="26" t="s">
        <v>455</v>
      </c>
      <c r="K68" s="26" t="s">
        <v>455</v>
      </c>
      <c r="L68" s="26" t="s">
        <v>539</v>
      </c>
      <c r="M68" s="26" t="s">
        <v>457</v>
      </c>
      <c r="N68" s="26">
        <v>4.5</v>
      </c>
      <c r="O68" s="26" t="s">
        <v>455</v>
      </c>
      <c r="P68" s="26" t="s">
        <v>540</v>
      </c>
      <c r="Q68" s="26" t="s">
        <v>408</v>
      </c>
      <c r="R68" s="27" t="s">
        <v>460</v>
      </c>
      <c r="S68" s="28" t="s">
        <v>461</v>
      </c>
      <c r="T68" s="29" t="s">
        <v>462</v>
      </c>
      <c r="U68" s="26" t="s">
        <v>463</v>
      </c>
      <c r="V68" s="26">
        <v>15.59</v>
      </c>
      <c r="W68" s="26">
        <v>138.6</v>
      </c>
      <c r="X68" s="26" t="s">
        <v>466</v>
      </c>
      <c r="Y68" s="26"/>
      <c r="Z68" s="26" t="s">
        <v>467</v>
      </c>
    </row>
    <row r="69" spans="1:26" ht="17" thickTop="1" thickBot="1" x14ac:dyDescent="0.25">
      <c r="A69" s="26">
        <v>68</v>
      </c>
      <c r="B69" s="26">
        <v>9416290</v>
      </c>
      <c r="C69" s="26">
        <v>41600</v>
      </c>
      <c r="D69" s="26">
        <v>0.28572916666666665</v>
      </c>
      <c r="E69" s="27" t="s">
        <v>45</v>
      </c>
      <c r="F69" s="28">
        <v>34.419199999999996</v>
      </c>
      <c r="G69" s="29">
        <v>45.570599999999999</v>
      </c>
      <c r="H69" s="26">
        <v>21.7</v>
      </c>
      <c r="I69" s="26" t="s">
        <v>455</v>
      </c>
      <c r="J69" s="26" t="s">
        <v>455</v>
      </c>
      <c r="K69" s="26" t="s">
        <v>455</v>
      </c>
      <c r="L69" s="26" t="s">
        <v>541</v>
      </c>
      <c r="M69" s="26" t="s">
        <v>14</v>
      </c>
      <c r="N69" s="26">
        <v>5.7</v>
      </c>
      <c r="O69" s="26" t="s">
        <v>472</v>
      </c>
      <c r="P69" s="26" t="s">
        <v>509</v>
      </c>
      <c r="Q69" s="26" t="s">
        <v>408</v>
      </c>
      <c r="R69" s="27" t="s">
        <v>460</v>
      </c>
      <c r="S69" s="28" t="s">
        <v>461</v>
      </c>
      <c r="T69" s="29" t="s">
        <v>462</v>
      </c>
      <c r="U69" s="26" t="s">
        <v>463</v>
      </c>
      <c r="V69" s="26">
        <v>13.22</v>
      </c>
      <c r="W69" s="26">
        <v>132.96</v>
      </c>
      <c r="X69" s="26" t="s">
        <v>466</v>
      </c>
      <c r="Y69" s="26"/>
      <c r="Z69" s="26" t="s">
        <v>467</v>
      </c>
    </row>
    <row r="70" spans="1:26" ht="17" thickTop="1" thickBot="1" x14ac:dyDescent="0.25">
      <c r="A70" s="26">
        <v>69</v>
      </c>
      <c r="B70" s="26">
        <v>9416866</v>
      </c>
      <c r="C70" s="26">
        <v>41600</v>
      </c>
      <c r="D70" s="26">
        <v>0.27151620370370372</v>
      </c>
      <c r="E70" s="27" t="s">
        <v>45</v>
      </c>
      <c r="F70" s="28">
        <v>34.377699999999997</v>
      </c>
      <c r="G70" s="29">
        <v>45.702199999999998</v>
      </c>
      <c r="H70" s="26">
        <v>18.899999999999999</v>
      </c>
      <c r="I70" s="26" t="s">
        <v>455</v>
      </c>
      <c r="J70" s="26" t="s">
        <v>455</v>
      </c>
      <c r="K70" s="26" t="s">
        <v>455</v>
      </c>
      <c r="L70" s="26" t="s">
        <v>542</v>
      </c>
      <c r="M70" s="26" t="s">
        <v>14</v>
      </c>
      <c r="N70" s="26">
        <v>5.7</v>
      </c>
      <c r="O70" s="26" t="s">
        <v>472</v>
      </c>
      <c r="P70" s="26" t="s">
        <v>509</v>
      </c>
      <c r="Q70" s="26" t="s">
        <v>408</v>
      </c>
      <c r="R70" s="27" t="s">
        <v>460</v>
      </c>
      <c r="S70" s="28" t="s">
        <v>461</v>
      </c>
      <c r="T70" s="29" t="s">
        <v>462</v>
      </c>
      <c r="U70" s="26" t="s">
        <v>463</v>
      </c>
      <c r="V70" s="26">
        <v>13.11</v>
      </c>
      <c r="W70" s="26">
        <v>133.22</v>
      </c>
      <c r="X70" s="26" t="s">
        <v>466</v>
      </c>
      <c r="Y70" s="26"/>
      <c r="Z70" s="26" t="s">
        <v>467</v>
      </c>
    </row>
    <row r="71" spans="1:26" ht="17" thickTop="1" thickBot="1" x14ac:dyDescent="0.25">
      <c r="A71" s="26">
        <v>70</v>
      </c>
      <c r="B71" s="26">
        <v>9418396</v>
      </c>
      <c r="C71" s="26">
        <v>41601</v>
      </c>
      <c r="D71" s="26">
        <v>0.47662037037037036</v>
      </c>
      <c r="E71" s="27" t="s">
        <v>37</v>
      </c>
      <c r="F71" s="28">
        <v>34.221800000000002</v>
      </c>
      <c r="G71" s="29">
        <v>45.579000000000001</v>
      </c>
      <c r="H71" s="26">
        <v>11.7</v>
      </c>
      <c r="I71" s="26" t="s">
        <v>455</v>
      </c>
      <c r="J71" s="26" t="s">
        <v>455</v>
      </c>
      <c r="K71" s="26" t="s">
        <v>455</v>
      </c>
      <c r="L71" s="26" t="s">
        <v>543</v>
      </c>
      <c r="M71" s="26" t="s">
        <v>457</v>
      </c>
      <c r="N71" s="26">
        <v>5.2</v>
      </c>
      <c r="O71" s="26" t="s">
        <v>458</v>
      </c>
      <c r="P71" s="26" t="s">
        <v>509</v>
      </c>
      <c r="Q71" s="26" t="s">
        <v>408</v>
      </c>
      <c r="R71" s="27" t="s">
        <v>460</v>
      </c>
      <c r="S71" s="28" t="s">
        <v>461</v>
      </c>
      <c r="T71" s="29" t="s">
        <v>462</v>
      </c>
      <c r="U71" s="26" t="s">
        <v>463</v>
      </c>
      <c r="V71" s="26">
        <v>13.08</v>
      </c>
      <c r="W71" s="26">
        <v>132.36000000000001</v>
      </c>
      <c r="X71" s="26" t="s">
        <v>466</v>
      </c>
      <c r="Y71" s="26"/>
      <c r="Z71" s="26" t="s">
        <v>467</v>
      </c>
    </row>
    <row r="72" spans="1:26" ht="17" thickTop="1" thickBot="1" x14ac:dyDescent="0.25">
      <c r="A72" s="26">
        <v>71</v>
      </c>
      <c r="B72" s="26">
        <v>9419162</v>
      </c>
      <c r="C72" s="26">
        <v>41602</v>
      </c>
      <c r="D72" s="26">
        <v>0.25394675925925925</v>
      </c>
      <c r="E72" s="27" t="s">
        <v>37</v>
      </c>
      <c r="F72" s="28">
        <v>34.159100000000002</v>
      </c>
      <c r="G72" s="29">
        <v>45.680100000000003</v>
      </c>
      <c r="H72" s="26">
        <v>12.1</v>
      </c>
      <c r="I72" s="26" t="s">
        <v>455</v>
      </c>
      <c r="J72" s="26" t="s">
        <v>455</v>
      </c>
      <c r="K72" s="26" t="s">
        <v>455</v>
      </c>
      <c r="L72" s="26" t="s">
        <v>544</v>
      </c>
      <c r="M72" s="26" t="s">
        <v>14</v>
      </c>
      <c r="N72" s="26">
        <v>5.5</v>
      </c>
      <c r="O72" s="26" t="s">
        <v>472</v>
      </c>
      <c r="P72" s="26" t="s">
        <v>509</v>
      </c>
      <c r="Q72" s="26" t="s">
        <v>408</v>
      </c>
      <c r="R72" s="27" t="s">
        <v>460</v>
      </c>
      <c r="S72" s="28" t="s">
        <v>461</v>
      </c>
      <c r="T72" s="29" t="s">
        <v>462</v>
      </c>
      <c r="U72" s="26" t="s">
        <v>463</v>
      </c>
      <c r="V72" s="26">
        <v>12.97</v>
      </c>
      <c r="W72" s="26">
        <v>132.46</v>
      </c>
      <c r="X72" s="26" t="s">
        <v>466</v>
      </c>
      <c r="Y72" s="26"/>
      <c r="Z72" s="26" t="s">
        <v>467</v>
      </c>
    </row>
    <row r="73" spans="1:26" ht="17" thickTop="1" thickBot="1" x14ac:dyDescent="0.25">
      <c r="A73" s="26">
        <v>72</v>
      </c>
      <c r="B73" s="26">
        <v>9423168</v>
      </c>
      <c r="C73" s="26">
        <v>41606</v>
      </c>
      <c r="D73" s="26">
        <v>7.7499999999999999E-2</v>
      </c>
      <c r="E73" s="27" t="s">
        <v>45</v>
      </c>
      <c r="F73" s="28">
        <v>29.3462</v>
      </c>
      <c r="G73" s="29">
        <v>51.360300000000002</v>
      </c>
      <c r="H73" s="26">
        <v>13.4</v>
      </c>
      <c r="I73" s="26" t="s">
        <v>455</v>
      </c>
      <c r="J73" s="26" t="s">
        <v>455</v>
      </c>
      <c r="K73" s="26" t="s">
        <v>455</v>
      </c>
      <c r="L73" s="26" t="s">
        <v>545</v>
      </c>
      <c r="M73" s="26" t="s">
        <v>14</v>
      </c>
      <c r="N73" s="26">
        <v>5.6</v>
      </c>
      <c r="O73" s="26" t="s">
        <v>472</v>
      </c>
      <c r="P73" s="26" t="s">
        <v>475</v>
      </c>
      <c r="Q73" s="26" t="s">
        <v>408</v>
      </c>
      <c r="R73" s="27" t="s">
        <v>460</v>
      </c>
      <c r="S73" s="28" t="s">
        <v>461</v>
      </c>
      <c r="T73" s="29" t="s">
        <v>462</v>
      </c>
      <c r="U73" s="26" t="s">
        <v>463</v>
      </c>
      <c r="V73" s="26">
        <v>6.16</v>
      </c>
      <c r="W73" s="26">
        <v>134.47</v>
      </c>
      <c r="X73" s="26" t="s">
        <v>466</v>
      </c>
      <c r="Y73" s="26"/>
      <c r="Z73" s="26" t="s">
        <v>467</v>
      </c>
    </row>
    <row r="74" spans="1:26" ht="17" thickTop="1" thickBot="1" x14ac:dyDescent="0.25">
      <c r="A74" s="26">
        <v>73</v>
      </c>
      <c r="B74" s="26">
        <v>9423257</v>
      </c>
      <c r="C74" s="26">
        <v>41606</v>
      </c>
      <c r="D74" s="26">
        <v>0.16440972222222222</v>
      </c>
      <c r="E74" s="27" t="s">
        <v>45</v>
      </c>
      <c r="F74" s="28">
        <v>29.177600000000002</v>
      </c>
      <c r="G74" s="29">
        <v>51.253100000000003</v>
      </c>
      <c r="H74" s="26">
        <v>17</v>
      </c>
      <c r="I74" s="26" t="s">
        <v>455</v>
      </c>
      <c r="J74" s="26" t="s">
        <v>455</v>
      </c>
      <c r="K74" s="26" t="s">
        <v>455</v>
      </c>
      <c r="L74" s="26" t="s">
        <v>546</v>
      </c>
      <c r="M74" s="26" t="s">
        <v>457</v>
      </c>
      <c r="N74" s="26">
        <v>4.7</v>
      </c>
      <c r="O74" s="26" t="s">
        <v>458</v>
      </c>
      <c r="P74" s="26" t="s">
        <v>475</v>
      </c>
      <c r="Q74" s="26" t="s">
        <v>408</v>
      </c>
      <c r="R74" s="27" t="s">
        <v>460</v>
      </c>
      <c r="S74" s="28" t="s">
        <v>461</v>
      </c>
      <c r="T74" s="29" t="s">
        <v>462</v>
      </c>
      <c r="U74" s="26" t="s">
        <v>463</v>
      </c>
      <c r="V74" s="26">
        <v>6.11</v>
      </c>
      <c r="W74" s="26">
        <v>132.68</v>
      </c>
      <c r="X74" s="26" t="s">
        <v>466</v>
      </c>
      <c r="Y74" s="26"/>
      <c r="Z74" s="26" t="s">
        <v>467</v>
      </c>
    </row>
    <row r="75" spans="1:26" ht="17" thickTop="1" thickBot="1" x14ac:dyDescent="0.25">
      <c r="A75" s="26">
        <v>74</v>
      </c>
      <c r="B75" s="26">
        <v>9942256</v>
      </c>
      <c r="C75" s="26">
        <v>41636</v>
      </c>
      <c r="D75" s="26">
        <v>0.45593750000000005</v>
      </c>
      <c r="E75" s="27" t="s">
        <v>45</v>
      </c>
      <c r="F75" s="28">
        <v>32.856299999999997</v>
      </c>
      <c r="G75" s="29">
        <v>47.616</v>
      </c>
      <c r="H75" s="26">
        <v>21</v>
      </c>
      <c r="I75" s="26" t="s">
        <v>455</v>
      </c>
      <c r="J75" s="26" t="s">
        <v>455</v>
      </c>
      <c r="K75" s="26" t="s">
        <v>455</v>
      </c>
      <c r="L75" s="26" t="s">
        <v>547</v>
      </c>
      <c r="M75" s="26" t="s">
        <v>457</v>
      </c>
      <c r="N75" s="26">
        <v>4.9000000000000004</v>
      </c>
      <c r="O75" s="26" t="s">
        <v>458</v>
      </c>
      <c r="P75" s="26" t="s">
        <v>509</v>
      </c>
      <c r="Q75" s="26" t="s">
        <v>408</v>
      </c>
      <c r="R75" s="27" t="s">
        <v>460</v>
      </c>
      <c r="S75" s="28" t="s">
        <v>461</v>
      </c>
      <c r="T75" s="29" t="s">
        <v>462</v>
      </c>
      <c r="U75" s="26" t="s">
        <v>463</v>
      </c>
      <c r="V75" s="26">
        <v>10.9</v>
      </c>
      <c r="W75" s="26">
        <v>134.30000000000001</v>
      </c>
      <c r="X75" s="26" t="s">
        <v>466</v>
      </c>
      <c r="Y75" s="26"/>
      <c r="Z75" s="26" t="s">
        <v>467</v>
      </c>
    </row>
    <row r="76" spans="1:26" ht="17" thickTop="1" thickBot="1" x14ac:dyDescent="0.25">
      <c r="A76" s="30">
        <v>75</v>
      </c>
      <c r="B76" s="30">
        <v>4371260</v>
      </c>
      <c r="C76" s="30">
        <v>41648</v>
      </c>
      <c r="D76" s="30">
        <v>0.35521990740740739</v>
      </c>
      <c r="E76" s="31" t="s">
        <v>45</v>
      </c>
      <c r="F76" s="32">
        <v>26.697299999999998</v>
      </c>
      <c r="G76" s="33">
        <v>53.856400000000001</v>
      </c>
      <c r="H76" s="30">
        <v>23.4</v>
      </c>
      <c r="I76" s="30" t="s">
        <v>455</v>
      </c>
      <c r="J76" s="30" t="s">
        <v>455</v>
      </c>
      <c r="K76" s="30" t="s">
        <v>455</v>
      </c>
      <c r="L76" s="30" t="s">
        <v>548</v>
      </c>
      <c r="M76" s="30" t="s">
        <v>14</v>
      </c>
      <c r="N76" s="30">
        <v>5</v>
      </c>
      <c r="O76" s="30" t="s">
        <v>472</v>
      </c>
      <c r="P76" s="30" t="s">
        <v>475</v>
      </c>
      <c r="Q76" s="30" t="s">
        <v>408</v>
      </c>
      <c r="R76" s="31" t="s">
        <v>460</v>
      </c>
      <c r="S76" s="32" t="s">
        <v>461</v>
      </c>
      <c r="T76" s="33" t="s">
        <v>462</v>
      </c>
      <c r="U76" s="30" t="s">
        <v>463</v>
      </c>
      <c r="V76" s="30">
        <v>2.75</v>
      </c>
      <c r="W76" s="30">
        <v>129.13999999999999</v>
      </c>
      <c r="X76" s="30" t="s">
        <v>466</v>
      </c>
      <c r="Y76" s="30"/>
      <c r="Z76" s="30" t="s">
        <v>467</v>
      </c>
    </row>
    <row r="77" spans="1:26" ht="17" thickTop="1" thickBot="1" x14ac:dyDescent="0.25">
      <c r="A77" s="30">
        <v>76</v>
      </c>
      <c r="B77" s="30">
        <v>4532106</v>
      </c>
      <c r="C77" s="30">
        <v>41683</v>
      </c>
      <c r="D77" s="30">
        <v>0.49136574074074074</v>
      </c>
      <c r="E77" s="31" t="s">
        <v>45</v>
      </c>
      <c r="F77" s="32">
        <v>31.794899999999998</v>
      </c>
      <c r="G77" s="33">
        <v>51.210500000000003</v>
      </c>
      <c r="H77" s="30">
        <v>10</v>
      </c>
      <c r="I77" s="30" t="s">
        <v>455</v>
      </c>
      <c r="J77" s="30" t="s">
        <v>455</v>
      </c>
      <c r="K77" s="30" t="s">
        <v>455</v>
      </c>
      <c r="L77" s="30" t="s">
        <v>549</v>
      </c>
      <c r="M77" s="30" t="s">
        <v>457</v>
      </c>
      <c r="N77" s="30">
        <v>4</v>
      </c>
      <c r="O77" s="30" t="s">
        <v>455</v>
      </c>
      <c r="P77" s="30" t="s">
        <v>480</v>
      </c>
      <c r="Q77" s="30" t="s">
        <v>408</v>
      </c>
      <c r="R77" s="31" t="s">
        <v>460</v>
      </c>
      <c r="S77" s="32" t="s">
        <v>461</v>
      </c>
      <c r="T77" s="33" t="s">
        <v>462</v>
      </c>
      <c r="U77" s="30" t="s">
        <v>463</v>
      </c>
      <c r="V77" s="30">
        <v>8.1300000000000008</v>
      </c>
      <c r="W77" s="30">
        <v>146.1</v>
      </c>
      <c r="X77" s="30" t="s">
        <v>466</v>
      </c>
      <c r="Y77" s="30"/>
      <c r="Z77" s="30" t="s">
        <v>467</v>
      </c>
    </row>
    <row r="78" spans="1:26" ht="17" thickTop="1" thickBot="1" x14ac:dyDescent="0.25">
      <c r="A78" s="30">
        <v>77</v>
      </c>
      <c r="B78" s="30">
        <v>4598921</v>
      </c>
      <c r="C78" s="30">
        <v>41745</v>
      </c>
      <c r="D78" s="30">
        <v>0.48031249999999998</v>
      </c>
      <c r="E78" s="31" t="s">
        <v>45</v>
      </c>
      <c r="F78" s="32">
        <v>28.484999999999999</v>
      </c>
      <c r="G78" s="33">
        <v>51.6554</v>
      </c>
      <c r="H78" s="30">
        <v>10</v>
      </c>
      <c r="I78" s="30" t="s">
        <v>455</v>
      </c>
      <c r="J78" s="30" t="s">
        <v>455</v>
      </c>
      <c r="K78" s="30" t="s">
        <v>455</v>
      </c>
      <c r="L78" s="30" t="s">
        <v>550</v>
      </c>
      <c r="M78" s="30" t="s">
        <v>14</v>
      </c>
      <c r="N78" s="30">
        <v>4.9000000000000004</v>
      </c>
      <c r="O78" s="30" t="s">
        <v>472</v>
      </c>
      <c r="P78" s="30" t="s">
        <v>475</v>
      </c>
      <c r="Q78" s="30" t="s">
        <v>408</v>
      </c>
      <c r="R78" s="31" t="s">
        <v>460</v>
      </c>
      <c r="S78" s="32" t="s">
        <v>461</v>
      </c>
      <c r="T78" s="33" t="s">
        <v>462</v>
      </c>
      <c r="U78" s="30" t="s">
        <v>463</v>
      </c>
      <c r="V78" s="30">
        <v>5.39</v>
      </c>
      <c r="W78" s="30">
        <v>130.02000000000001</v>
      </c>
      <c r="X78" s="30" t="s">
        <v>466</v>
      </c>
      <c r="Y78" s="30"/>
      <c r="Z78" s="30" t="s">
        <v>467</v>
      </c>
    </row>
    <row r="79" spans="1:26" ht="17" thickTop="1" thickBot="1" x14ac:dyDescent="0.25">
      <c r="A79" s="30">
        <v>78</v>
      </c>
      <c r="B79" s="30">
        <v>4639381</v>
      </c>
      <c r="C79" s="30">
        <v>41780</v>
      </c>
      <c r="D79" s="30">
        <v>0.40726851851851853</v>
      </c>
      <c r="E79" s="31" t="s">
        <v>45</v>
      </c>
      <c r="F79" s="32">
        <v>29.596900000000002</v>
      </c>
      <c r="G79" s="33">
        <v>50.853299999999997</v>
      </c>
      <c r="H79" s="30">
        <v>14.4</v>
      </c>
      <c r="I79" s="30" t="s">
        <v>455</v>
      </c>
      <c r="J79" s="30" t="s">
        <v>455</v>
      </c>
      <c r="K79" s="30" t="s">
        <v>455</v>
      </c>
      <c r="L79" s="30" t="s">
        <v>551</v>
      </c>
      <c r="M79" s="30" t="s">
        <v>14</v>
      </c>
      <c r="N79" s="30">
        <v>5.3</v>
      </c>
      <c r="O79" s="30" t="s">
        <v>472</v>
      </c>
      <c r="P79" s="30" t="s">
        <v>475</v>
      </c>
      <c r="Q79" s="30" t="s">
        <v>408</v>
      </c>
      <c r="R79" s="31" t="s">
        <v>460</v>
      </c>
      <c r="S79" s="32" t="s">
        <v>461</v>
      </c>
      <c r="T79" s="33" t="s">
        <v>462</v>
      </c>
      <c r="U79" s="30" t="s">
        <v>463</v>
      </c>
      <c r="V79" s="30">
        <v>6.65</v>
      </c>
      <c r="W79" s="30">
        <v>133.11000000000001</v>
      </c>
      <c r="X79" s="30" t="s">
        <v>466</v>
      </c>
      <c r="Y79" s="30"/>
      <c r="Z79" s="30" t="s">
        <v>467</v>
      </c>
    </row>
    <row r="80" spans="1:26" ht="17" thickTop="1" thickBot="1" x14ac:dyDescent="0.25">
      <c r="A80" s="30">
        <v>79</v>
      </c>
      <c r="B80" s="30">
        <v>4809211</v>
      </c>
      <c r="C80" s="30">
        <v>41869</v>
      </c>
      <c r="D80" s="30">
        <v>0.10584490740740742</v>
      </c>
      <c r="E80" s="31" t="s">
        <v>37</v>
      </c>
      <c r="F80" s="32">
        <v>32.688000000000002</v>
      </c>
      <c r="G80" s="33">
        <v>47.616999999999997</v>
      </c>
      <c r="H80" s="30">
        <v>7.3</v>
      </c>
      <c r="I80" s="30" t="s">
        <v>552</v>
      </c>
      <c r="J80" s="30" t="s">
        <v>455</v>
      </c>
      <c r="K80" s="30" t="s">
        <v>455</v>
      </c>
      <c r="L80" s="30" t="s">
        <v>553</v>
      </c>
      <c r="M80" s="30" t="s">
        <v>457</v>
      </c>
      <c r="N80" s="30">
        <v>4.2</v>
      </c>
      <c r="O80" s="30" t="s">
        <v>458</v>
      </c>
      <c r="P80" s="30" t="s">
        <v>509</v>
      </c>
      <c r="Q80" s="30" t="s">
        <v>408</v>
      </c>
      <c r="R80" s="31" t="s">
        <v>460</v>
      </c>
      <c r="S80" s="32" t="s">
        <v>461</v>
      </c>
      <c r="T80" s="33" t="s">
        <v>462</v>
      </c>
      <c r="U80" s="30" t="s">
        <v>463</v>
      </c>
      <c r="V80" s="30">
        <v>10.79</v>
      </c>
      <c r="W80" s="30">
        <v>133.66999999999999</v>
      </c>
      <c r="X80" s="30" t="s">
        <v>466</v>
      </c>
      <c r="Y80" s="30"/>
      <c r="Z80" s="30" t="s">
        <v>467</v>
      </c>
    </row>
    <row r="81" spans="1:26" ht="17" thickTop="1" thickBot="1" x14ac:dyDescent="0.25">
      <c r="A81" s="30">
        <v>80</v>
      </c>
      <c r="B81" s="30">
        <v>4767342</v>
      </c>
      <c r="C81" s="30">
        <v>41869</v>
      </c>
      <c r="D81" s="30">
        <v>0.2262962962962963</v>
      </c>
      <c r="E81" s="31" t="s">
        <v>45</v>
      </c>
      <c r="F81" s="32">
        <v>32.752000000000002</v>
      </c>
      <c r="G81" s="33">
        <v>47.738999999999997</v>
      </c>
      <c r="H81" s="30">
        <v>14.1</v>
      </c>
      <c r="I81" s="30" t="s">
        <v>554</v>
      </c>
      <c r="J81" s="30" t="s">
        <v>455</v>
      </c>
      <c r="K81" s="30" t="s">
        <v>455</v>
      </c>
      <c r="L81" s="30" t="s">
        <v>555</v>
      </c>
      <c r="M81" s="30" t="s">
        <v>14</v>
      </c>
      <c r="N81" s="30">
        <v>5.8</v>
      </c>
      <c r="O81" s="30" t="s">
        <v>472</v>
      </c>
      <c r="P81" s="30" t="s">
        <v>509</v>
      </c>
      <c r="Q81" s="30" t="s">
        <v>408</v>
      </c>
      <c r="R81" s="31" t="s">
        <v>460</v>
      </c>
      <c r="S81" s="32" t="s">
        <v>461</v>
      </c>
      <c r="T81" s="33" t="s">
        <v>462</v>
      </c>
      <c r="U81" s="30" t="s">
        <v>463</v>
      </c>
      <c r="V81" s="30">
        <v>10.76</v>
      </c>
      <c r="W81" s="30">
        <v>134.35</v>
      </c>
      <c r="X81" s="30" t="s">
        <v>466</v>
      </c>
      <c r="Y81" s="30"/>
      <c r="Z81" s="30" t="s">
        <v>467</v>
      </c>
    </row>
    <row r="82" spans="1:26" ht="17" thickTop="1" thickBot="1" x14ac:dyDescent="0.25">
      <c r="A82" s="30">
        <v>81</v>
      </c>
      <c r="B82" s="30">
        <v>4767354</v>
      </c>
      <c r="C82" s="30">
        <v>41869</v>
      </c>
      <c r="D82" s="30">
        <v>0.33708333333333335</v>
      </c>
      <c r="E82" s="31" t="s">
        <v>45</v>
      </c>
      <c r="F82" s="32">
        <v>32.575000000000003</v>
      </c>
      <c r="G82" s="33">
        <v>47.536000000000001</v>
      </c>
      <c r="H82" s="30">
        <v>15</v>
      </c>
      <c r="I82" s="30" t="s">
        <v>145</v>
      </c>
      <c r="J82" s="30" t="s">
        <v>455</v>
      </c>
      <c r="K82" s="30" t="s">
        <v>455</v>
      </c>
      <c r="L82" s="30" t="s">
        <v>556</v>
      </c>
      <c r="M82" s="30" t="s">
        <v>14</v>
      </c>
      <c r="N82" s="30">
        <v>4.8</v>
      </c>
      <c r="O82" s="30" t="s">
        <v>472</v>
      </c>
      <c r="P82" s="30" t="s">
        <v>509</v>
      </c>
      <c r="Q82" s="30" t="s">
        <v>408</v>
      </c>
      <c r="R82" s="31" t="s">
        <v>460</v>
      </c>
      <c r="S82" s="32" t="s">
        <v>461</v>
      </c>
      <c r="T82" s="33" t="s">
        <v>462</v>
      </c>
      <c r="U82" s="30" t="s">
        <v>463</v>
      </c>
      <c r="V82" s="30">
        <v>10.76</v>
      </c>
      <c r="W82" s="30">
        <v>132.94999999999999</v>
      </c>
      <c r="X82" s="30" t="s">
        <v>466</v>
      </c>
      <c r="Y82" s="30"/>
      <c r="Z82" s="30" t="s">
        <v>467</v>
      </c>
    </row>
    <row r="83" spans="1:26" ht="17" thickTop="1" thickBot="1" x14ac:dyDescent="0.25">
      <c r="A83" s="30">
        <v>82</v>
      </c>
      <c r="B83" s="30">
        <v>4809423</v>
      </c>
      <c r="C83" s="30">
        <v>41869</v>
      </c>
      <c r="D83" s="30">
        <v>0.45945601851851853</v>
      </c>
      <c r="E83" s="31" t="s">
        <v>45</v>
      </c>
      <c r="F83" s="32">
        <v>32.517000000000003</v>
      </c>
      <c r="G83" s="33">
        <v>47.655000000000001</v>
      </c>
      <c r="H83" s="30">
        <v>10</v>
      </c>
      <c r="I83" s="30" t="s">
        <v>145</v>
      </c>
      <c r="J83" s="30" t="s">
        <v>455</v>
      </c>
      <c r="K83" s="30" t="s">
        <v>455</v>
      </c>
      <c r="L83" s="30" t="s">
        <v>557</v>
      </c>
      <c r="M83" s="30" t="s">
        <v>14</v>
      </c>
      <c r="N83" s="30">
        <v>4.8</v>
      </c>
      <c r="O83" s="30" t="s">
        <v>472</v>
      </c>
      <c r="P83" s="30" t="s">
        <v>509</v>
      </c>
      <c r="Q83" s="30" t="s">
        <v>408</v>
      </c>
      <c r="R83" s="31" t="s">
        <v>460</v>
      </c>
      <c r="S83" s="32" t="s">
        <v>461</v>
      </c>
      <c r="T83" s="33" t="s">
        <v>462</v>
      </c>
      <c r="U83" s="30" t="s">
        <v>463</v>
      </c>
      <c r="V83" s="30">
        <v>10.65</v>
      </c>
      <c r="W83" s="30">
        <v>133.15</v>
      </c>
      <c r="X83" s="30" t="s">
        <v>466</v>
      </c>
      <c r="Y83" s="30"/>
      <c r="Z83" s="30" t="s">
        <v>467</v>
      </c>
    </row>
    <row r="84" spans="1:26" ht="17" thickTop="1" thickBot="1" x14ac:dyDescent="0.25">
      <c r="A84" s="30">
        <v>83</v>
      </c>
      <c r="B84" s="30">
        <v>4767369</v>
      </c>
      <c r="C84" s="30">
        <v>41869</v>
      </c>
      <c r="D84" s="30">
        <v>0.4742939814814815</v>
      </c>
      <c r="E84" s="31" t="s">
        <v>45</v>
      </c>
      <c r="F84" s="32">
        <v>32.454999999999998</v>
      </c>
      <c r="G84" s="33">
        <v>47.570999999999998</v>
      </c>
      <c r="H84" s="30">
        <v>8</v>
      </c>
      <c r="I84" s="30" t="s">
        <v>145</v>
      </c>
      <c r="J84" s="30" t="s">
        <v>455</v>
      </c>
      <c r="K84" s="30" t="s">
        <v>455</v>
      </c>
      <c r="L84" s="30" t="s">
        <v>558</v>
      </c>
      <c r="M84" s="30" t="s">
        <v>14</v>
      </c>
      <c r="N84" s="30">
        <v>5.2</v>
      </c>
      <c r="O84" s="30" t="s">
        <v>472</v>
      </c>
      <c r="P84" s="30" t="s">
        <v>509</v>
      </c>
      <c r="Q84" s="30" t="s">
        <v>408</v>
      </c>
      <c r="R84" s="31" t="s">
        <v>460</v>
      </c>
      <c r="S84" s="32" t="s">
        <v>461</v>
      </c>
      <c r="T84" s="33" t="s">
        <v>462</v>
      </c>
      <c r="U84" s="30" t="s">
        <v>463</v>
      </c>
      <c r="V84" s="30">
        <v>10.66</v>
      </c>
      <c r="W84" s="30">
        <v>132.61000000000001</v>
      </c>
      <c r="X84" s="30" t="s">
        <v>466</v>
      </c>
      <c r="Y84" s="30"/>
      <c r="Z84" s="30" t="s">
        <v>467</v>
      </c>
    </row>
    <row r="85" spans="1:26" ht="17" thickTop="1" thickBot="1" x14ac:dyDescent="0.25">
      <c r="A85" s="30">
        <v>84</v>
      </c>
      <c r="B85" s="30">
        <v>10370072</v>
      </c>
      <c r="C85" s="30">
        <v>41869</v>
      </c>
      <c r="D85" s="30">
        <v>0.49409722222222219</v>
      </c>
      <c r="E85" s="31" t="s">
        <v>45</v>
      </c>
      <c r="F85" s="32">
        <v>32.200000000000003</v>
      </c>
      <c r="G85" s="33">
        <v>47.4</v>
      </c>
      <c r="H85" s="30">
        <v>33</v>
      </c>
      <c r="I85" s="30" t="s">
        <v>559</v>
      </c>
      <c r="J85" s="30" t="s">
        <v>455</v>
      </c>
      <c r="K85" s="30" t="s">
        <v>455</v>
      </c>
      <c r="L85" s="30" t="s">
        <v>560</v>
      </c>
      <c r="M85" s="30" t="s">
        <v>14</v>
      </c>
      <c r="N85" s="30">
        <v>5.4</v>
      </c>
      <c r="O85" s="30" t="s">
        <v>472</v>
      </c>
      <c r="P85" s="30" t="s">
        <v>509</v>
      </c>
      <c r="Q85" s="30" t="s">
        <v>408</v>
      </c>
      <c r="R85" s="31" t="s">
        <v>460</v>
      </c>
      <c r="S85" s="32" t="s">
        <v>461</v>
      </c>
      <c r="T85" s="33" t="s">
        <v>462</v>
      </c>
      <c r="U85" s="30" t="s">
        <v>463</v>
      </c>
      <c r="V85" s="30">
        <v>10.59</v>
      </c>
      <c r="W85" s="30">
        <v>130.99</v>
      </c>
      <c r="X85" s="30" t="s">
        <v>466</v>
      </c>
      <c r="Y85" s="30"/>
      <c r="Z85" s="30" t="s">
        <v>467</v>
      </c>
    </row>
    <row r="86" spans="1:26" ht="17" thickTop="1" thickBot="1" x14ac:dyDescent="0.25">
      <c r="A86" s="30">
        <v>85</v>
      </c>
      <c r="B86" s="30">
        <v>4767398</v>
      </c>
      <c r="C86" s="30">
        <v>41869</v>
      </c>
      <c r="D86" s="30">
        <v>0.25581018518518517</v>
      </c>
      <c r="E86" s="31" t="s">
        <v>37</v>
      </c>
      <c r="F86" s="32">
        <v>32.582700000000003</v>
      </c>
      <c r="G86" s="33">
        <v>47.703699999999998</v>
      </c>
      <c r="H86" s="30">
        <v>5</v>
      </c>
      <c r="I86" s="30" t="s">
        <v>458</v>
      </c>
      <c r="J86" s="30" t="s">
        <v>455</v>
      </c>
      <c r="K86" s="30" t="s">
        <v>455</v>
      </c>
      <c r="L86" s="30" t="s">
        <v>561</v>
      </c>
      <c r="M86" s="30" t="s">
        <v>14</v>
      </c>
      <c r="N86" s="30">
        <v>6</v>
      </c>
      <c r="O86" s="30" t="s">
        <v>472</v>
      </c>
      <c r="P86" s="30" t="s">
        <v>509</v>
      </c>
      <c r="Q86" s="30" t="s">
        <v>408</v>
      </c>
      <c r="R86" s="31" t="s">
        <v>460</v>
      </c>
      <c r="S86" s="32" t="s">
        <v>461</v>
      </c>
      <c r="T86" s="33" t="s">
        <v>462</v>
      </c>
      <c r="U86" s="30" t="s">
        <v>463</v>
      </c>
      <c r="V86" s="30">
        <v>10.66</v>
      </c>
      <c r="W86" s="30">
        <v>133.58000000000001</v>
      </c>
      <c r="X86" s="30" t="s">
        <v>466</v>
      </c>
      <c r="Y86" s="30"/>
      <c r="Z86" s="30" t="s">
        <v>467</v>
      </c>
    </row>
    <row r="87" spans="1:26" ht="17" thickTop="1" thickBot="1" x14ac:dyDescent="0.25">
      <c r="A87" s="30">
        <v>86</v>
      </c>
      <c r="B87" s="30">
        <v>4767631</v>
      </c>
      <c r="C87" s="30">
        <v>41871</v>
      </c>
      <c r="D87" s="30">
        <v>0.42657407407407405</v>
      </c>
      <c r="E87" s="31" t="s">
        <v>45</v>
      </c>
      <c r="F87" s="32">
        <v>32.593000000000004</v>
      </c>
      <c r="G87" s="33">
        <v>47.771999999999998</v>
      </c>
      <c r="H87" s="30">
        <v>14.1</v>
      </c>
      <c r="I87" s="30" t="s">
        <v>554</v>
      </c>
      <c r="J87" s="30" t="s">
        <v>455</v>
      </c>
      <c r="K87" s="30" t="s">
        <v>455</v>
      </c>
      <c r="L87" s="30" t="s">
        <v>562</v>
      </c>
      <c r="M87" s="30" t="s">
        <v>14</v>
      </c>
      <c r="N87" s="30">
        <v>5.6</v>
      </c>
      <c r="O87" s="30" t="s">
        <v>472</v>
      </c>
      <c r="P87" s="30" t="s">
        <v>509</v>
      </c>
      <c r="Q87" s="30" t="s">
        <v>408</v>
      </c>
      <c r="R87" s="31" t="s">
        <v>460</v>
      </c>
      <c r="S87" s="32" t="s">
        <v>461</v>
      </c>
      <c r="T87" s="33" t="s">
        <v>462</v>
      </c>
      <c r="U87" s="30" t="s">
        <v>463</v>
      </c>
      <c r="V87" s="30">
        <v>10.63</v>
      </c>
      <c r="W87" s="30">
        <v>133.87</v>
      </c>
      <c r="X87" s="30" t="s">
        <v>466</v>
      </c>
      <c r="Y87" s="30"/>
      <c r="Z87" s="30" t="s">
        <v>467</v>
      </c>
    </row>
    <row r="88" spans="1:26" ht="17" thickTop="1" thickBot="1" x14ac:dyDescent="0.25">
      <c r="A88" s="30">
        <v>87</v>
      </c>
      <c r="B88" s="30">
        <v>4768102</v>
      </c>
      <c r="C88" s="30">
        <v>41873</v>
      </c>
      <c r="D88" s="30">
        <v>0.44444444444444442</v>
      </c>
      <c r="E88" s="31" t="s">
        <v>45</v>
      </c>
      <c r="F88" s="32">
        <v>32.685000000000002</v>
      </c>
      <c r="G88" s="33">
        <v>47.628999999999998</v>
      </c>
      <c r="H88" s="30">
        <v>26</v>
      </c>
      <c r="I88" s="30" t="s">
        <v>145</v>
      </c>
      <c r="J88" s="30" t="s">
        <v>455</v>
      </c>
      <c r="K88" s="30" t="s">
        <v>455</v>
      </c>
      <c r="L88" s="30" t="s">
        <v>563</v>
      </c>
      <c r="M88" s="30" t="s">
        <v>14</v>
      </c>
      <c r="N88" s="30">
        <v>4.9000000000000004</v>
      </c>
      <c r="O88" s="30" t="s">
        <v>472</v>
      </c>
      <c r="P88" s="30" t="s">
        <v>509</v>
      </c>
      <c r="Q88" s="30" t="s">
        <v>408</v>
      </c>
      <c r="R88" s="31" t="s">
        <v>460</v>
      </c>
      <c r="S88" s="32" t="s">
        <v>461</v>
      </c>
      <c r="T88" s="33" t="s">
        <v>462</v>
      </c>
      <c r="U88" s="30" t="s">
        <v>463</v>
      </c>
      <c r="V88" s="30">
        <v>10.78</v>
      </c>
      <c r="W88" s="30">
        <v>133.69999999999999</v>
      </c>
      <c r="X88" s="30" t="s">
        <v>466</v>
      </c>
      <c r="Y88" s="30"/>
      <c r="Z88" s="30" t="s">
        <v>467</v>
      </c>
    </row>
    <row r="89" spans="1:26" ht="17" thickTop="1" thickBot="1" x14ac:dyDescent="0.25">
      <c r="A89" s="30">
        <v>88</v>
      </c>
      <c r="B89" s="30">
        <v>4814998</v>
      </c>
      <c r="C89" s="30">
        <v>41927</v>
      </c>
      <c r="D89" s="30">
        <v>7.8599537037037037E-2</v>
      </c>
      <c r="E89" s="31" t="s">
        <v>37</v>
      </c>
      <c r="F89" s="32">
        <v>32.5015</v>
      </c>
      <c r="G89" s="33">
        <v>47.831600000000002</v>
      </c>
      <c r="H89" s="30">
        <v>10</v>
      </c>
      <c r="I89" s="30" t="s">
        <v>455</v>
      </c>
      <c r="J89" s="30" t="s">
        <v>455</v>
      </c>
      <c r="K89" s="30" t="s">
        <v>455</v>
      </c>
      <c r="L89" s="30" t="s">
        <v>564</v>
      </c>
      <c r="M89" s="30" t="s">
        <v>457</v>
      </c>
      <c r="N89" s="30">
        <v>4.4000000000000004</v>
      </c>
      <c r="O89" s="30" t="s">
        <v>458</v>
      </c>
      <c r="P89" s="30" t="s">
        <v>509</v>
      </c>
      <c r="Q89" s="30" t="s">
        <v>408</v>
      </c>
      <c r="R89" s="31" t="s">
        <v>460</v>
      </c>
      <c r="S89" s="32" t="s">
        <v>461</v>
      </c>
      <c r="T89" s="33" t="s">
        <v>462</v>
      </c>
      <c r="U89" s="30" t="s">
        <v>463</v>
      </c>
      <c r="V89" s="30">
        <v>10.53</v>
      </c>
      <c r="W89" s="30">
        <v>133.72999999999999</v>
      </c>
      <c r="X89" s="30" t="s">
        <v>466</v>
      </c>
      <c r="Y89" s="30"/>
      <c r="Z89" s="30" t="s">
        <v>467</v>
      </c>
    </row>
    <row r="90" spans="1:26" ht="17" thickTop="1" thickBot="1" x14ac:dyDescent="0.25">
      <c r="A90" s="30">
        <v>89</v>
      </c>
      <c r="B90" s="30">
        <v>4812446</v>
      </c>
      <c r="C90" s="30">
        <v>41936</v>
      </c>
      <c r="D90" s="30">
        <v>0.52703703703703708</v>
      </c>
      <c r="E90" s="31" t="s">
        <v>37</v>
      </c>
      <c r="F90" s="32">
        <v>27.7605</v>
      </c>
      <c r="G90" s="33">
        <v>57.377499999999998</v>
      </c>
      <c r="H90" s="30">
        <v>23.2</v>
      </c>
      <c r="I90" s="30" t="s">
        <v>455</v>
      </c>
      <c r="J90" s="30" t="s">
        <v>455</v>
      </c>
      <c r="K90" s="30" t="s">
        <v>455</v>
      </c>
      <c r="L90" s="30" t="s">
        <v>565</v>
      </c>
      <c r="M90" s="30" t="s">
        <v>14</v>
      </c>
      <c r="N90" s="30">
        <v>4.9000000000000004</v>
      </c>
      <c r="O90" s="30" t="s">
        <v>472</v>
      </c>
      <c r="P90" s="30" t="s">
        <v>475</v>
      </c>
      <c r="Q90" s="30" t="s">
        <v>408</v>
      </c>
      <c r="R90" s="31" t="s">
        <v>460</v>
      </c>
      <c r="S90" s="32" t="s">
        <v>461</v>
      </c>
      <c r="T90" s="33" t="s">
        <v>462</v>
      </c>
      <c r="U90" s="30" t="s">
        <v>463</v>
      </c>
      <c r="V90" s="30">
        <v>3.01</v>
      </c>
      <c r="W90" s="30">
        <v>-159.26</v>
      </c>
      <c r="X90" s="30" t="s">
        <v>466</v>
      </c>
      <c r="Y90" s="30"/>
      <c r="Z90" s="30" t="s">
        <v>467</v>
      </c>
    </row>
    <row r="91" spans="1:26" ht="17" thickTop="1" thickBot="1" x14ac:dyDescent="0.25">
      <c r="A91" s="30">
        <v>90</v>
      </c>
      <c r="B91" s="30">
        <v>4814353</v>
      </c>
      <c r="C91" s="30">
        <v>41953</v>
      </c>
      <c r="D91" s="30">
        <v>7.8206018518518508E-2</v>
      </c>
      <c r="E91" s="31" t="s">
        <v>45</v>
      </c>
      <c r="F91" s="32">
        <v>27.878900000000002</v>
      </c>
      <c r="G91" s="33">
        <v>55.903799999999997</v>
      </c>
      <c r="H91" s="30">
        <v>11.3</v>
      </c>
      <c r="I91" s="30" t="s">
        <v>455</v>
      </c>
      <c r="J91" s="30" t="s">
        <v>455</v>
      </c>
      <c r="K91" s="30" t="s">
        <v>455</v>
      </c>
      <c r="L91" s="30" t="s">
        <v>566</v>
      </c>
      <c r="M91" s="30" t="s">
        <v>14</v>
      </c>
      <c r="N91" s="30">
        <v>5.2</v>
      </c>
      <c r="O91" s="30" t="s">
        <v>472</v>
      </c>
      <c r="P91" s="30" t="s">
        <v>475</v>
      </c>
      <c r="Q91" s="30" t="s">
        <v>408</v>
      </c>
      <c r="R91" s="31" t="s">
        <v>460</v>
      </c>
      <c r="S91" s="32" t="s">
        <v>461</v>
      </c>
      <c r="T91" s="33" t="s">
        <v>462</v>
      </c>
      <c r="U91" s="30" t="s">
        <v>463</v>
      </c>
      <c r="V91" s="30">
        <v>2.95</v>
      </c>
      <c r="W91" s="30">
        <v>174.69</v>
      </c>
      <c r="X91" s="30" t="s">
        <v>466</v>
      </c>
      <c r="Y91" s="30"/>
      <c r="Z91" s="30" t="s">
        <v>467</v>
      </c>
    </row>
    <row r="92" spans="1:26" ht="17" thickTop="1" thickBot="1" x14ac:dyDescent="0.25">
      <c r="A92" s="30">
        <v>91</v>
      </c>
      <c r="B92" s="30">
        <v>4817878</v>
      </c>
      <c r="C92" s="30">
        <v>41985</v>
      </c>
      <c r="D92" s="30">
        <v>0.36505787037037035</v>
      </c>
      <c r="E92" s="31" t="s">
        <v>37</v>
      </c>
      <c r="F92" s="32">
        <v>30.501000000000001</v>
      </c>
      <c r="G92" s="33">
        <v>50.476999999999997</v>
      </c>
      <c r="H92" s="30">
        <v>26</v>
      </c>
      <c r="I92" s="30" t="s">
        <v>145</v>
      </c>
      <c r="J92" s="30" t="s">
        <v>455</v>
      </c>
      <c r="K92" s="30" t="s">
        <v>455</v>
      </c>
      <c r="L92" s="30" t="s">
        <v>567</v>
      </c>
      <c r="M92" s="30" t="s">
        <v>457</v>
      </c>
      <c r="N92" s="30">
        <v>5.2</v>
      </c>
      <c r="O92" s="30" t="s">
        <v>458</v>
      </c>
      <c r="P92" s="30" t="s">
        <v>480</v>
      </c>
      <c r="Q92" s="30" t="s">
        <v>408</v>
      </c>
      <c r="R92" s="31" t="s">
        <v>460</v>
      </c>
      <c r="S92" s="32" t="s">
        <v>461</v>
      </c>
      <c r="T92" s="33" t="s">
        <v>462</v>
      </c>
      <c r="U92" s="30" t="s">
        <v>463</v>
      </c>
      <c r="V92" s="30">
        <v>7.52</v>
      </c>
      <c r="W92" s="30">
        <v>136.25</v>
      </c>
      <c r="X92" s="30" t="s">
        <v>466</v>
      </c>
      <c r="Y92" s="30"/>
      <c r="Z92" s="30" t="s">
        <v>467</v>
      </c>
    </row>
    <row r="93" spans="1:26" ht="17" thickTop="1" thickBot="1" x14ac:dyDescent="0.25">
      <c r="A93" s="34">
        <v>92</v>
      </c>
      <c r="B93" s="34">
        <v>5003285</v>
      </c>
      <c r="C93" s="34">
        <v>42029</v>
      </c>
      <c r="D93" s="34">
        <v>0.34122685185185181</v>
      </c>
      <c r="E93" s="35" t="s">
        <v>45</v>
      </c>
      <c r="F93" s="36">
        <v>27.4617</v>
      </c>
      <c r="G93" s="37">
        <v>56.201099999999997</v>
      </c>
      <c r="H93" s="34">
        <v>22.7</v>
      </c>
      <c r="I93" s="34" t="s">
        <v>455</v>
      </c>
      <c r="J93" s="34" t="s">
        <v>455</v>
      </c>
      <c r="K93" s="34" t="s">
        <v>455</v>
      </c>
      <c r="L93" s="34" t="s">
        <v>568</v>
      </c>
      <c r="M93" s="34" t="s">
        <v>14</v>
      </c>
      <c r="N93" s="34">
        <v>4.9000000000000004</v>
      </c>
      <c r="O93" s="34" t="s">
        <v>472</v>
      </c>
      <c r="P93" s="34" t="s">
        <v>475</v>
      </c>
      <c r="Q93" s="34" t="s">
        <v>408</v>
      </c>
      <c r="R93" s="35" t="s">
        <v>460</v>
      </c>
      <c r="S93" s="36" t="s">
        <v>461</v>
      </c>
      <c r="T93" s="37" t="s">
        <v>462</v>
      </c>
      <c r="U93" s="34" t="s">
        <v>463</v>
      </c>
      <c r="V93" s="34">
        <v>2.52</v>
      </c>
      <c r="W93" s="34">
        <v>179.94</v>
      </c>
      <c r="X93" s="34" t="s">
        <v>466</v>
      </c>
      <c r="Y93" s="34"/>
      <c r="Z93" s="34" t="s">
        <v>467</v>
      </c>
    </row>
    <row r="94" spans="1:26" ht="17" thickTop="1" thickBot="1" x14ac:dyDescent="0.25">
      <c r="A94" s="34">
        <v>93</v>
      </c>
      <c r="B94" s="34">
        <v>5005814</v>
      </c>
      <c r="C94" s="34">
        <v>42052</v>
      </c>
      <c r="D94" s="34">
        <v>7.0555555555555552E-2</v>
      </c>
      <c r="E94" s="35" t="s">
        <v>37</v>
      </c>
      <c r="F94" s="36">
        <v>30.0136</v>
      </c>
      <c r="G94" s="37">
        <v>57.659700000000001</v>
      </c>
      <c r="H94" s="34">
        <v>0.1</v>
      </c>
      <c r="I94" s="34" t="s">
        <v>455</v>
      </c>
      <c r="J94" s="34" t="s">
        <v>455</v>
      </c>
      <c r="K94" s="34" t="s">
        <v>455</v>
      </c>
      <c r="L94" s="34" t="s">
        <v>569</v>
      </c>
      <c r="M94" s="34" t="s">
        <v>457</v>
      </c>
      <c r="N94" s="34">
        <v>4.5</v>
      </c>
      <c r="O94" s="34" t="s">
        <v>458</v>
      </c>
      <c r="P94" s="34" t="s">
        <v>480</v>
      </c>
      <c r="Q94" s="34" t="s">
        <v>408</v>
      </c>
      <c r="R94" s="35" t="s">
        <v>460</v>
      </c>
      <c r="S94" s="36" t="s">
        <v>461</v>
      </c>
      <c r="T94" s="37" t="s">
        <v>462</v>
      </c>
      <c r="U94" s="34" t="s">
        <v>463</v>
      </c>
      <c r="V94" s="34">
        <v>5.23</v>
      </c>
      <c r="W94" s="34">
        <v>-165.37</v>
      </c>
      <c r="X94" s="34" t="s">
        <v>466</v>
      </c>
      <c r="Y94" s="34"/>
      <c r="Z94" s="34" t="s">
        <v>467</v>
      </c>
    </row>
    <row r="95" spans="1:26" ht="17" thickTop="1" thickBot="1" x14ac:dyDescent="0.25">
      <c r="A95" s="34">
        <v>94</v>
      </c>
      <c r="B95" s="34">
        <v>5110370</v>
      </c>
      <c r="C95" s="34">
        <v>42106</v>
      </c>
      <c r="D95" s="34">
        <v>0.20018518518518516</v>
      </c>
      <c r="E95" s="35" t="s">
        <v>37</v>
      </c>
      <c r="F95" s="36">
        <v>27.2959</v>
      </c>
      <c r="G95" s="37">
        <v>52.951300000000003</v>
      </c>
      <c r="H95" s="34">
        <v>11.6</v>
      </c>
      <c r="I95" s="34" t="s">
        <v>455</v>
      </c>
      <c r="J95" s="34" t="s">
        <v>455</v>
      </c>
      <c r="K95" s="34" t="s">
        <v>455</v>
      </c>
      <c r="L95" s="34" t="s">
        <v>570</v>
      </c>
      <c r="M95" s="34" t="s">
        <v>14</v>
      </c>
      <c r="N95" s="34">
        <v>4.9000000000000004</v>
      </c>
      <c r="O95" s="34" t="s">
        <v>472</v>
      </c>
      <c r="P95" s="34" t="s">
        <v>475</v>
      </c>
      <c r="Q95" s="34" t="s">
        <v>408</v>
      </c>
      <c r="R95" s="35" t="s">
        <v>460</v>
      </c>
      <c r="S95" s="36" t="s">
        <v>461</v>
      </c>
      <c r="T95" s="37" t="s">
        <v>462</v>
      </c>
      <c r="U95" s="34" t="s">
        <v>463</v>
      </c>
      <c r="V95" s="34">
        <v>3.75</v>
      </c>
      <c r="W95" s="34">
        <v>128.1</v>
      </c>
      <c r="X95" s="34" t="s">
        <v>466</v>
      </c>
      <c r="Y95" s="34"/>
      <c r="Z95" s="34" t="s">
        <v>467</v>
      </c>
    </row>
    <row r="96" spans="1:26" ht="17" thickTop="1" thickBot="1" x14ac:dyDescent="0.25">
      <c r="A96" s="34">
        <v>95</v>
      </c>
      <c r="B96" s="34">
        <v>5112879</v>
      </c>
      <c r="C96" s="34">
        <v>42129</v>
      </c>
      <c r="D96" s="34">
        <v>0.39481481481481479</v>
      </c>
      <c r="E96" s="35" t="s">
        <v>37</v>
      </c>
      <c r="F96" s="36">
        <v>35.31</v>
      </c>
      <c r="G96" s="37">
        <v>58.464399999999998</v>
      </c>
      <c r="H96" s="34">
        <v>10</v>
      </c>
      <c r="I96" s="34" t="s">
        <v>455</v>
      </c>
      <c r="J96" s="34" t="s">
        <v>455</v>
      </c>
      <c r="K96" s="34" t="s">
        <v>455</v>
      </c>
      <c r="L96" s="34" t="s">
        <v>571</v>
      </c>
      <c r="M96" s="34" t="s">
        <v>14</v>
      </c>
      <c r="N96" s="34">
        <v>5.0999999999999996</v>
      </c>
      <c r="O96" s="34" t="s">
        <v>472</v>
      </c>
      <c r="P96" s="34" t="s">
        <v>480</v>
      </c>
      <c r="Q96" s="34" t="s">
        <v>408</v>
      </c>
      <c r="R96" s="35" t="s">
        <v>460</v>
      </c>
      <c r="S96" s="36" t="s">
        <v>461</v>
      </c>
      <c r="T96" s="37" t="s">
        <v>462</v>
      </c>
      <c r="U96" s="34" t="s">
        <v>463</v>
      </c>
      <c r="V96" s="34">
        <v>10.55</v>
      </c>
      <c r="W96" s="34">
        <v>-168.73</v>
      </c>
      <c r="X96" s="34" t="s">
        <v>466</v>
      </c>
      <c r="Y96" s="34"/>
      <c r="Z96" s="34" t="s">
        <v>467</v>
      </c>
    </row>
    <row r="97" spans="1:26" ht="17" thickTop="1" thickBot="1" x14ac:dyDescent="0.25">
      <c r="A97" s="34">
        <v>96</v>
      </c>
      <c r="B97" s="34">
        <v>5152527</v>
      </c>
      <c r="C97" s="34">
        <v>42134</v>
      </c>
      <c r="D97" s="34">
        <v>0.42289351851851853</v>
      </c>
      <c r="E97" s="35" t="s">
        <v>37</v>
      </c>
      <c r="F97" s="36">
        <v>36.766199999999998</v>
      </c>
      <c r="G97" s="37">
        <v>49.892800000000001</v>
      </c>
      <c r="H97" s="34">
        <v>10</v>
      </c>
      <c r="I97" s="34" t="s">
        <v>455</v>
      </c>
      <c r="J97" s="34" t="s">
        <v>455</v>
      </c>
      <c r="K97" s="34" t="s">
        <v>455</v>
      </c>
      <c r="L97" s="34" t="s">
        <v>572</v>
      </c>
      <c r="M97" s="34" t="s">
        <v>457</v>
      </c>
      <c r="N97" s="34">
        <v>4.4000000000000004</v>
      </c>
      <c r="O97" s="34" t="s">
        <v>455</v>
      </c>
      <c r="P97" s="34" t="s">
        <v>459</v>
      </c>
      <c r="Q97" s="34" t="s">
        <v>408</v>
      </c>
      <c r="R97" s="35" t="s">
        <v>460</v>
      </c>
      <c r="S97" s="36" t="s">
        <v>461</v>
      </c>
      <c r="T97" s="37" t="s">
        <v>462</v>
      </c>
      <c r="U97" s="34" t="s">
        <v>463</v>
      </c>
      <c r="V97" s="34">
        <v>12.99</v>
      </c>
      <c r="W97" s="34">
        <v>153.69</v>
      </c>
      <c r="X97" s="34" t="s">
        <v>466</v>
      </c>
      <c r="Y97" s="34"/>
      <c r="Z97" s="34" t="s">
        <v>467</v>
      </c>
    </row>
    <row r="98" spans="1:26" ht="17" thickTop="1" thickBot="1" x14ac:dyDescent="0.25">
      <c r="A98" s="34">
        <v>97</v>
      </c>
      <c r="B98" s="34">
        <v>5153622</v>
      </c>
      <c r="C98" s="34">
        <v>42210</v>
      </c>
      <c r="D98" s="34">
        <v>0.17409722222222224</v>
      </c>
      <c r="E98" s="35" t="s">
        <v>37</v>
      </c>
      <c r="F98" s="36">
        <v>30.071899999999999</v>
      </c>
      <c r="G98" s="37">
        <v>57.720700000000001</v>
      </c>
      <c r="H98" s="34">
        <v>10</v>
      </c>
      <c r="I98" s="34" t="s">
        <v>455</v>
      </c>
      <c r="J98" s="34" t="s">
        <v>455</v>
      </c>
      <c r="K98" s="34" t="s">
        <v>455</v>
      </c>
      <c r="L98" s="34" t="s">
        <v>573</v>
      </c>
      <c r="M98" s="34" t="s">
        <v>14</v>
      </c>
      <c r="N98" s="34">
        <v>4.8</v>
      </c>
      <c r="O98" s="34" t="s">
        <v>472</v>
      </c>
      <c r="P98" s="34" t="s">
        <v>480</v>
      </c>
      <c r="Q98" s="34" t="s">
        <v>408</v>
      </c>
      <c r="R98" s="35" t="s">
        <v>460</v>
      </c>
      <c r="S98" s="36" t="s">
        <v>461</v>
      </c>
      <c r="T98" s="37" t="s">
        <v>462</v>
      </c>
      <c r="U98" s="34" t="s">
        <v>463</v>
      </c>
      <c r="V98" s="34">
        <v>5.3</v>
      </c>
      <c r="W98" s="34">
        <v>-164.94</v>
      </c>
      <c r="X98" s="34" t="s">
        <v>466</v>
      </c>
      <c r="Y98" s="34"/>
      <c r="Z98" s="34" t="s">
        <v>467</v>
      </c>
    </row>
    <row r="99" spans="1:26" ht="17" thickTop="1" thickBot="1" x14ac:dyDescent="0.25">
      <c r="A99" s="34">
        <v>98</v>
      </c>
      <c r="B99" s="34">
        <v>5154269</v>
      </c>
      <c r="C99" s="34">
        <v>42216</v>
      </c>
      <c r="D99" s="34">
        <v>0.42119212962962965</v>
      </c>
      <c r="E99" s="35" t="s">
        <v>45</v>
      </c>
      <c r="F99" s="36">
        <v>30.045000000000002</v>
      </c>
      <c r="G99" s="37">
        <v>57.644599999999997</v>
      </c>
      <c r="H99" s="34">
        <v>12.8</v>
      </c>
      <c r="I99" s="34" t="s">
        <v>455</v>
      </c>
      <c r="J99" s="34" t="s">
        <v>455</v>
      </c>
      <c r="K99" s="34" t="s">
        <v>455</v>
      </c>
      <c r="L99" s="34" t="s">
        <v>574</v>
      </c>
      <c r="M99" s="34" t="s">
        <v>14</v>
      </c>
      <c r="N99" s="34">
        <v>5.4</v>
      </c>
      <c r="O99" s="34" t="s">
        <v>472</v>
      </c>
      <c r="P99" s="34" t="s">
        <v>480</v>
      </c>
      <c r="Q99" s="34" t="s">
        <v>408</v>
      </c>
      <c r="R99" s="35" t="s">
        <v>460</v>
      </c>
      <c r="S99" s="36" t="s">
        <v>461</v>
      </c>
      <c r="T99" s="37" t="s">
        <v>462</v>
      </c>
      <c r="U99" s="34" t="s">
        <v>463</v>
      </c>
      <c r="V99" s="34">
        <v>5.26</v>
      </c>
      <c r="W99" s="34">
        <v>-165.6</v>
      </c>
      <c r="X99" s="34" t="s">
        <v>466</v>
      </c>
      <c r="Y99" s="34"/>
      <c r="Z99" s="34" t="s">
        <v>467</v>
      </c>
    </row>
    <row r="100" spans="1:26" ht="17" thickTop="1" thickBot="1" x14ac:dyDescent="0.25">
      <c r="A100" s="34">
        <v>99</v>
      </c>
      <c r="B100" s="34">
        <v>5156582</v>
      </c>
      <c r="C100" s="34">
        <v>42241</v>
      </c>
      <c r="D100" s="34">
        <v>0.23373842592592595</v>
      </c>
      <c r="E100" s="35" t="s">
        <v>37</v>
      </c>
      <c r="F100" s="36">
        <v>35.610599999999998</v>
      </c>
      <c r="G100" s="37">
        <v>52.597099999999998</v>
      </c>
      <c r="H100" s="34">
        <v>13.6</v>
      </c>
      <c r="I100" s="34" t="s">
        <v>455</v>
      </c>
      <c r="J100" s="34" t="s">
        <v>455</v>
      </c>
      <c r="K100" s="34" t="s">
        <v>455</v>
      </c>
      <c r="L100" s="34" t="s">
        <v>575</v>
      </c>
      <c r="M100" s="34" t="s">
        <v>457</v>
      </c>
      <c r="N100" s="34">
        <v>4.5999999999999996</v>
      </c>
      <c r="O100" s="34" t="s">
        <v>458</v>
      </c>
      <c r="P100" s="34" t="s">
        <v>480</v>
      </c>
      <c r="Q100" s="34" t="s">
        <v>408</v>
      </c>
      <c r="R100" s="35" t="s">
        <v>460</v>
      </c>
      <c r="S100" s="36" t="s">
        <v>461</v>
      </c>
      <c r="T100" s="37" t="s">
        <v>462</v>
      </c>
      <c r="U100" s="34" t="s">
        <v>463</v>
      </c>
      <c r="V100" s="34">
        <v>11.11</v>
      </c>
      <c r="W100" s="34">
        <v>162.78</v>
      </c>
      <c r="X100" s="34" t="s">
        <v>466</v>
      </c>
      <c r="Y100" s="34"/>
      <c r="Z100" s="34" t="s">
        <v>467</v>
      </c>
    </row>
    <row r="101" spans="1:26" ht="17" thickTop="1" thickBot="1" x14ac:dyDescent="0.25">
      <c r="A101" s="38">
        <v>100</v>
      </c>
      <c r="B101" s="38">
        <v>5181785</v>
      </c>
      <c r="C101" s="38">
        <v>42458</v>
      </c>
      <c r="D101" s="38">
        <v>0.15768518518518518</v>
      </c>
      <c r="E101" s="39" t="s">
        <v>45</v>
      </c>
      <c r="F101" s="40">
        <v>34.009099999999997</v>
      </c>
      <c r="G101" s="41">
        <v>48.344499999999996</v>
      </c>
      <c r="H101" s="38">
        <v>12.22</v>
      </c>
      <c r="I101" s="38" t="s">
        <v>576</v>
      </c>
      <c r="J101" s="38" t="s">
        <v>577</v>
      </c>
      <c r="K101" s="38" t="s">
        <v>578</v>
      </c>
      <c r="L101" s="38" t="s">
        <v>579</v>
      </c>
      <c r="M101" s="38" t="s">
        <v>457</v>
      </c>
      <c r="N101" s="38">
        <v>4.3</v>
      </c>
      <c r="O101" s="38" t="s">
        <v>576</v>
      </c>
      <c r="P101" s="38" t="s">
        <v>459</v>
      </c>
      <c r="Q101" s="38" t="s">
        <v>408</v>
      </c>
      <c r="R101" s="39" t="s">
        <v>460</v>
      </c>
      <c r="S101" s="40" t="s">
        <v>461</v>
      </c>
      <c r="T101" s="41" t="s">
        <v>462</v>
      </c>
      <c r="U101" s="38" t="s">
        <v>463</v>
      </c>
      <c r="V101" s="38">
        <v>11.35</v>
      </c>
      <c r="W101" s="38">
        <v>140.94</v>
      </c>
      <c r="X101" s="38" t="s">
        <v>466</v>
      </c>
      <c r="Y101" s="38"/>
      <c r="Z101" s="38" t="s">
        <v>467</v>
      </c>
    </row>
    <row r="102" spans="1:26" ht="17" thickTop="1" thickBot="1" x14ac:dyDescent="0.25">
      <c r="A102" s="38">
        <v>101</v>
      </c>
      <c r="B102" s="38">
        <v>5178610</v>
      </c>
      <c r="C102" s="38">
        <v>42460</v>
      </c>
      <c r="D102" s="38">
        <v>0.30228009259259259</v>
      </c>
      <c r="E102" s="39" t="s">
        <v>45</v>
      </c>
      <c r="F102" s="40">
        <v>31.866900000000001</v>
      </c>
      <c r="G102" s="41">
        <v>50.665100000000002</v>
      </c>
      <c r="H102" s="38">
        <v>10</v>
      </c>
      <c r="I102" s="38" t="s">
        <v>576</v>
      </c>
      <c r="J102" s="38" t="s">
        <v>577</v>
      </c>
      <c r="K102" s="38" t="s">
        <v>578</v>
      </c>
      <c r="L102" s="38" t="s">
        <v>580</v>
      </c>
      <c r="M102" s="38" t="s">
        <v>457</v>
      </c>
      <c r="N102" s="38">
        <v>4.9000000000000004</v>
      </c>
      <c r="O102" s="38" t="s">
        <v>576</v>
      </c>
      <c r="P102" s="38" t="s">
        <v>480</v>
      </c>
      <c r="Q102" s="38" t="s">
        <v>408</v>
      </c>
      <c r="R102" s="39" t="s">
        <v>460</v>
      </c>
      <c r="S102" s="40" t="s">
        <v>461</v>
      </c>
      <c r="T102" s="41" t="s">
        <v>462</v>
      </c>
      <c r="U102" s="38" t="s">
        <v>463</v>
      </c>
      <c r="V102" s="38">
        <v>8.4600000000000009</v>
      </c>
      <c r="W102" s="38">
        <v>143.5</v>
      </c>
      <c r="X102" s="38" t="s">
        <v>466</v>
      </c>
      <c r="Y102" s="38"/>
      <c r="Z102" s="38" t="s">
        <v>467</v>
      </c>
    </row>
    <row r="103" spans="1:26" ht="17" thickTop="1" thickBot="1" x14ac:dyDescent="0.25">
      <c r="A103" s="38">
        <v>102</v>
      </c>
      <c r="B103" s="38">
        <v>5183837</v>
      </c>
      <c r="C103" s="38">
        <v>42514</v>
      </c>
      <c r="D103" s="38">
        <v>0.24447916666666666</v>
      </c>
      <c r="E103" s="39" t="s">
        <v>37</v>
      </c>
      <c r="F103" s="40">
        <v>37.599800000000002</v>
      </c>
      <c r="G103" s="41">
        <v>57.563099999999999</v>
      </c>
      <c r="H103" s="38">
        <v>29.22</v>
      </c>
      <c r="I103" s="38" t="s">
        <v>576</v>
      </c>
      <c r="J103" s="38" t="s">
        <v>577</v>
      </c>
      <c r="K103" s="38" t="s">
        <v>576</v>
      </c>
      <c r="L103" s="38" t="s">
        <v>581</v>
      </c>
      <c r="M103" s="38" t="s">
        <v>457</v>
      </c>
      <c r="N103" s="38">
        <v>4.8</v>
      </c>
      <c r="O103" s="38" t="s">
        <v>576</v>
      </c>
      <c r="P103" s="38" t="s">
        <v>484</v>
      </c>
      <c r="Q103" s="38" t="s">
        <v>408</v>
      </c>
      <c r="R103" s="39" t="s">
        <v>460</v>
      </c>
      <c r="S103" s="40" t="s">
        <v>461</v>
      </c>
      <c r="T103" s="41" t="s">
        <v>462</v>
      </c>
      <c r="U103" s="38" t="s">
        <v>463</v>
      </c>
      <c r="V103" s="38">
        <v>12.71</v>
      </c>
      <c r="W103" s="38">
        <v>-174.39</v>
      </c>
      <c r="X103" s="38" t="s">
        <v>466</v>
      </c>
      <c r="Y103" s="38"/>
      <c r="Z103" s="38" t="s">
        <v>467</v>
      </c>
    </row>
    <row r="104" spans="1:26" ht="17" thickTop="1" thickBot="1" x14ac:dyDescent="0.25">
      <c r="A104" s="38">
        <v>103</v>
      </c>
      <c r="B104" s="38">
        <v>5184543</v>
      </c>
      <c r="C104" s="38">
        <v>42525</v>
      </c>
      <c r="D104" s="38">
        <v>0.41265046296296298</v>
      </c>
      <c r="E104" s="39" t="s">
        <v>45</v>
      </c>
      <c r="F104" s="40">
        <v>30.06</v>
      </c>
      <c r="G104" s="41">
        <v>57.61</v>
      </c>
      <c r="H104" s="38">
        <v>8</v>
      </c>
      <c r="I104" s="38" t="s">
        <v>576</v>
      </c>
      <c r="J104" s="38" t="s">
        <v>577</v>
      </c>
      <c r="K104" s="38" t="s">
        <v>576</v>
      </c>
      <c r="L104" s="38" t="s">
        <v>582</v>
      </c>
      <c r="M104" s="38" t="s">
        <v>457</v>
      </c>
      <c r="N104" s="38">
        <v>4.3</v>
      </c>
      <c r="O104" s="38" t="s">
        <v>576</v>
      </c>
      <c r="P104" s="38" t="s">
        <v>480</v>
      </c>
      <c r="Q104" s="38" t="s">
        <v>408</v>
      </c>
      <c r="R104" s="39" t="s">
        <v>460</v>
      </c>
      <c r="S104" s="40" t="s">
        <v>461</v>
      </c>
      <c r="T104" s="41" t="s">
        <v>462</v>
      </c>
      <c r="U104" s="38" t="s">
        <v>463</v>
      </c>
      <c r="V104" s="38">
        <v>5.26</v>
      </c>
      <c r="W104" s="38">
        <v>-165.97</v>
      </c>
      <c r="X104" s="38" t="s">
        <v>466</v>
      </c>
      <c r="Y104" s="38"/>
      <c r="Z104" s="38" t="s">
        <v>467</v>
      </c>
    </row>
    <row r="105" spans="1:26" ht="17" thickTop="1" thickBot="1" x14ac:dyDescent="0.25">
      <c r="A105" s="38">
        <v>104</v>
      </c>
      <c r="B105" s="38">
        <v>5185713</v>
      </c>
      <c r="C105" s="38">
        <v>42538</v>
      </c>
      <c r="D105" s="38">
        <v>0.4192939814814815</v>
      </c>
      <c r="E105" s="39" t="s">
        <v>45</v>
      </c>
      <c r="F105" s="40">
        <v>30.185600000000001</v>
      </c>
      <c r="G105" s="41">
        <v>57.555100000000003</v>
      </c>
      <c r="H105" s="38">
        <v>10</v>
      </c>
      <c r="I105" s="38" t="s">
        <v>576</v>
      </c>
      <c r="J105" s="38" t="s">
        <v>577</v>
      </c>
      <c r="K105" s="38" t="s">
        <v>578</v>
      </c>
      <c r="L105" s="38" t="s">
        <v>583</v>
      </c>
      <c r="M105" s="38" t="s">
        <v>457</v>
      </c>
      <c r="N105" s="38">
        <v>4.4000000000000004</v>
      </c>
      <c r="O105" s="38" t="s">
        <v>576</v>
      </c>
      <c r="P105" s="38" t="s">
        <v>480</v>
      </c>
      <c r="Q105" s="38" t="s">
        <v>408</v>
      </c>
      <c r="R105" s="39" t="s">
        <v>460</v>
      </c>
      <c r="S105" s="40" t="s">
        <v>461</v>
      </c>
      <c r="T105" s="41" t="s">
        <v>462</v>
      </c>
      <c r="U105" s="38" t="s">
        <v>463</v>
      </c>
      <c r="V105" s="38">
        <v>5.38</v>
      </c>
      <c r="W105" s="38">
        <v>-166.81</v>
      </c>
      <c r="X105" s="38" t="s">
        <v>466</v>
      </c>
      <c r="Y105" s="38"/>
      <c r="Z105" s="38" t="s">
        <v>467</v>
      </c>
    </row>
    <row r="106" spans="1:26" ht="17" thickTop="1" thickBot="1" x14ac:dyDescent="0.25">
      <c r="A106" s="38">
        <v>105</v>
      </c>
      <c r="B106" s="38">
        <v>5186672</v>
      </c>
      <c r="C106" s="38">
        <v>42550</v>
      </c>
      <c r="D106" s="38">
        <v>0.45571759259259265</v>
      </c>
      <c r="E106" s="39" t="s">
        <v>37</v>
      </c>
      <c r="F106" s="40">
        <v>37.505699999999997</v>
      </c>
      <c r="G106" s="41">
        <v>57.504399999999997</v>
      </c>
      <c r="H106" s="38">
        <v>10</v>
      </c>
      <c r="I106" s="38" t="s">
        <v>576</v>
      </c>
      <c r="J106" s="38" t="s">
        <v>577</v>
      </c>
      <c r="K106" s="38" t="s">
        <v>578</v>
      </c>
      <c r="L106" s="38" t="s">
        <v>584</v>
      </c>
      <c r="M106" s="38" t="s">
        <v>457</v>
      </c>
      <c r="N106" s="38">
        <v>4.7</v>
      </c>
      <c r="O106" s="38" t="s">
        <v>576</v>
      </c>
      <c r="P106" s="38" t="s">
        <v>484</v>
      </c>
      <c r="Q106" s="38" t="s">
        <v>408</v>
      </c>
      <c r="R106" s="39" t="s">
        <v>460</v>
      </c>
      <c r="S106" s="40" t="s">
        <v>461</v>
      </c>
      <c r="T106" s="41" t="s">
        <v>462</v>
      </c>
      <c r="U106" s="38" t="s">
        <v>463</v>
      </c>
      <c r="V106" s="38">
        <v>12.61</v>
      </c>
      <c r="W106" s="38">
        <v>-174.59</v>
      </c>
      <c r="X106" s="38" t="s">
        <v>466</v>
      </c>
      <c r="Y106" s="38"/>
      <c r="Z106" s="38" t="s">
        <v>467</v>
      </c>
    </row>
    <row r="107" spans="1:26" ht="17" thickTop="1" thickBot="1" x14ac:dyDescent="0.25">
      <c r="A107" s="38">
        <v>106</v>
      </c>
      <c r="B107" s="38">
        <v>5186830</v>
      </c>
      <c r="C107" s="38">
        <v>42553</v>
      </c>
      <c r="D107" s="38">
        <v>0.15958333333333333</v>
      </c>
      <c r="E107" s="39" t="s">
        <v>45</v>
      </c>
      <c r="F107" s="40">
        <v>29.306100000000001</v>
      </c>
      <c r="G107" s="41">
        <v>51.291899999999998</v>
      </c>
      <c r="H107" s="38">
        <v>10</v>
      </c>
      <c r="I107" s="38" t="s">
        <v>576</v>
      </c>
      <c r="J107" s="38" t="s">
        <v>577</v>
      </c>
      <c r="K107" s="38" t="s">
        <v>578</v>
      </c>
      <c r="L107" s="38" t="s">
        <v>585</v>
      </c>
      <c r="M107" s="38" t="s">
        <v>457</v>
      </c>
      <c r="N107" s="38">
        <v>4.8</v>
      </c>
      <c r="O107" s="38" t="s">
        <v>576</v>
      </c>
      <c r="P107" s="38" t="s">
        <v>475</v>
      </c>
      <c r="Q107" s="38" t="s">
        <v>408</v>
      </c>
      <c r="R107" s="39" t="s">
        <v>460</v>
      </c>
      <c r="S107" s="40" t="s">
        <v>461</v>
      </c>
      <c r="T107" s="41" t="s">
        <v>462</v>
      </c>
      <c r="U107" s="38" t="s">
        <v>463</v>
      </c>
      <c r="V107" s="38">
        <v>6.17</v>
      </c>
      <c r="W107" s="38">
        <v>133.78</v>
      </c>
      <c r="X107" s="38" t="s">
        <v>466</v>
      </c>
      <c r="Y107" s="38"/>
      <c r="Z107" s="38" t="s">
        <v>467</v>
      </c>
    </row>
    <row r="108" spans="1:26" ht="17" thickTop="1" thickBot="1" x14ac:dyDescent="0.25">
      <c r="A108" s="38">
        <v>107</v>
      </c>
      <c r="B108" s="38">
        <v>5189166</v>
      </c>
      <c r="C108" s="38">
        <v>42579</v>
      </c>
      <c r="D108" s="38">
        <v>0.14866898148148147</v>
      </c>
      <c r="E108" s="39" t="s">
        <v>37</v>
      </c>
      <c r="F108" s="40">
        <v>26.8933</v>
      </c>
      <c r="G108" s="41">
        <v>53.768099999999997</v>
      </c>
      <c r="H108" s="38">
        <v>10</v>
      </c>
      <c r="I108" s="38" t="s">
        <v>576</v>
      </c>
      <c r="J108" s="38" t="s">
        <v>577</v>
      </c>
      <c r="K108" s="38" t="s">
        <v>578</v>
      </c>
      <c r="L108" s="38" t="s">
        <v>586</v>
      </c>
      <c r="M108" s="38" t="s">
        <v>457</v>
      </c>
      <c r="N108" s="38">
        <v>4.5999999999999996</v>
      </c>
      <c r="O108" s="38" t="s">
        <v>576</v>
      </c>
      <c r="P108" s="38" t="s">
        <v>475</v>
      </c>
      <c r="Q108" s="38" t="s">
        <v>408</v>
      </c>
      <c r="R108" s="39" t="s">
        <v>460</v>
      </c>
      <c r="S108" s="40" t="s">
        <v>461</v>
      </c>
      <c r="T108" s="41" t="s">
        <v>462</v>
      </c>
      <c r="U108" s="38" t="s">
        <v>463</v>
      </c>
      <c r="V108" s="38">
        <v>2.93</v>
      </c>
      <c r="W108" s="38">
        <v>131.1</v>
      </c>
      <c r="X108" s="38" t="s">
        <v>466</v>
      </c>
      <c r="Y108" s="38"/>
      <c r="Z108" s="38" t="s">
        <v>467</v>
      </c>
    </row>
    <row r="109" spans="1:26" ht="17" thickTop="1" thickBot="1" x14ac:dyDescent="0.25">
      <c r="A109" s="42">
        <v>108</v>
      </c>
      <c r="B109" s="42">
        <v>9956359</v>
      </c>
      <c r="C109" s="42">
        <v>42752</v>
      </c>
      <c r="D109" s="42">
        <v>0.44530092592592596</v>
      </c>
      <c r="E109" s="43" t="s">
        <v>45</v>
      </c>
      <c r="F109" s="44">
        <v>29.6</v>
      </c>
      <c r="G109" s="45">
        <v>51.497</v>
      </c>
      <c r="H109" s="42">
        <v>10</v>
      </c>
      <c r="I109" s="42" t="s">
        <v>576</v>
      </c>
      <c r="J109" s="42" t="s">
        <v>577</v>
      </c>
      <c r="K109" s="42" t="s">
        <v>576</v>
      </c>
      <c r="L109" s="42" t="s">
        <v>587</v>
      </c>
      <c r="M109" s="42" t="s">
        <v>457</v>
      </c>
      <c r="N109" s="42">
        <v>4.8</v>
      </c>
      <c r="O109" s="42" t="s">
        <v>576</v>
      </c>
      <c r="P109" s="42" t="s">
        <v>475</v>
      </c>
      <c r="Q109" s="42" t="s">
        <v>408</v>
      </c>
      <c r="R109" s="43" t="s">
        <v>460</v>
      </c>
      <c r="S109" s="44" t="s">
        <v>461</v>
      </c>
      <c r="T109" s="45" t="s">
        <v>462</v>
      </c>
      <c r="U109" s="42" t="s">
        <v>463</v>
      </c>
      <c r="V109" s="42">
        <v>6.26</v>
      </c>
      <c r="W109" s="42">
        <v>136.94999999999999</v>
      </c>
      <c r="X109" s="42" t="s">
        <v>466</v>
      </c>
      <c r="Y109" s="42"/>
      <c r="Z109" s="42" t="s">
        <v>467</v>
      </c>
    </row>
    <row r="110" spans="1:26" ht="17" thickTop="1" thickBot="1" x14ac:dyDescent="0.25">
      <c r="A110" s="42">
        <v>109</v>
      </c>
      <c r="B110" s="42">
        <v>9993327</v>
      </c>
      <c r="C110" s="42">
        <v>42755</v>
      </c>
      <c r="D110" s="42">
        <v>0.45731481481481479</v>
      </c>
      <c r="E110" s="43" t="s">
        <v>37</v>
      </c>
      <c r="F110" s="44">
        <v>29.6722</v>
      </c>
      <c r="G110" s="45">
        <v>51.483800000000002</v>
      </c>
      <c r="H110" s="42">
        <v>10</v>
      </c>
      <c r="I110" s="42" t="s">
        <v>576</v>
      </c>
      <c r="J110" s="42" t="s">
        <v>577</v>
      </c>
      <c r="K110" s="42" t="s">
        <v>576</v>
      </c>
      <c r="L110" s="42" t="s">
        <v>588</v>
      </c>
      <c r="M110" s="42" t="s">
        <v>457</v>
      </c>
      <c r="N110" s="42">
        <v>4.5</v>
      </c>
      <c r="O110" s="42" t="s">
        <v>576</v>
      </c>
      <c r="P110" s="42" t="s">
        <v>475</v>
      </c>
      <c r="Q110" s="42" t="s">
        <v>408</v>
      </c>
      <c r="R110" s="43" t="s">
        <v>460</v>
      </c>
      <c r="S110" s="44" t="s">
        <v>461</v>
      </c>
      <c r="T110" s="45" t="s">
        <v>462</v>
      </c>
      <c r="U110" s="42" t="s">
        <v>463</v>
      </c>
      <c r="V110" s="42">
        <v>6.32</v>
      </c>
      <c r="W110" s="42">
        <v>137.31</v>
      </c>
      <c r="X110" s="42" t="s">
        <v>466</v>
      </c>
      <c r="Y110" s="42"/>
      <c r="Z110" s="42" t="s">
        <v>467</v>
      </c>
    </row>
    <row r="111" spans="1:26" ht="17" thickTop="1" thickBot="1" x14ac:dyDescent="0.25">
      <c r="A111" s="42">
        <v>110</v>
      </c>
      <c r="B111" s="42">
        <v>10041453</v>
      </c>
      <c r="C111" s="42">
        <v>42811</v>
      </c>
      <c r="D111" s="42">
        <v>0.50207175925925929</v>
      </c>
      <c r="E111" s="43" t="s">
        <v>37</v>
      </c>
      <c r="F111" s="44">
        <v>29.508099999999999</v>
      </c>
      <c r="G111" s="45">
        <v>51.536499999999997</v>
      </c>
      <c r="H111" s="42">
        <v>28.86</v>
      </c>
      <c r="I111" s="42" t="s">
        <v>576</v>
      </c>
      <c r="J111" s="42" t="s">
        <v>577</v>
      </c>
      <c r="K111" s="42" t="s">
        <v>576</v>
      </c>
      <c r="L111" s="42" t="s">
        <v>589</v>
      </c>
      <c r="M111" s="42" t="s">
        <v>457</v>
      </c>
      <c r="N111" s="42">
        <v>4.3</v>
      </c>
      <c r="O111" s="42" t="s">
        <v>576</v>
      </c>
      <c r="P111" s="42" t="s">
        <v>475</v>
      </c>
      <c r="Q111" s="42" t="s">
        <v>408</v>
      </c>
      <c r="R111" s="43" t="s">
        <v>460</v>
      </c>
      <c r="S111" s="44" t="s">
        <v>461</v>
      </c>
      <c r="T111" s="45" t="s">
        <v>462</v>
      </c>
      <c r="U111" s="42" t="s">
        <v>463</v>
      </c>
      <c r="V111" s="42">
        <v>6.17</v>
      </c>
      <c r="W111" s="42">
        <v>136.62</v>
      </c>
      <c r="X111" s="42" t="s">
        <v>466</v>
      </c>
      <c r="Y111" s="42"/>
      <c r="Z111" s="42" t="s">
        <v>467</v>
      </c>
    </row>
    <row r="112" spans="1:26" ht="17" thickTop="1" thickBot="1" x14ac:dyDescent="0.25">
      <c r="A112" s="42">
        <v>111</v>
      </c>
      <c r="B112" s="42">
        <v>10047191</v>
      </c>
      <c r="C112" s="42">
        <v>42830</v>
      </c>
      <c r="D112" s="42">
        <v>0.25638888888888889</v>
      </c>
      <c r="E112" s="43" t="s">
        <v>45</v>
      </c>
      <c r="F112" s="44">
        <v>35.799900000000001</v>
      </c>
      <c r="G112" s="45">
        <v>60.436399999999999</v>
      </c>
      <c r="H112" s="42">
        <v>13</v>
      </c>
      <c r="I112" s="42" t="s">
        <v>576</v>
      </c>
      <c r="J112" s="42" t="s">
        <v>577</v>
      </c>
      <c r="K112" s="42" t="s">
        <v>576</v>
      </c>
      <c r="L112" s="42" t="s">
        <v>590</v>
      </c>
      <c r="M112" s="42" t="s">
        <v>591</v>
      </c>
      <c r="N112" s="42">
        <v>6.1</v>
      </c>
      <c r="O112" s="42" t="s">
        <v>576</v>
      </c>
      <c r="P112" s="42" t="s">
        <v>480</v>
      </c>
      <c r="Q112" s="42" t="s">
        <v>408</v>
      </c>
      <c r="R112" s="43" t="s">
        <v>460</v>
      </c>
      <c r="S112" s="44" t="s">
        <v>461</v>
      </c>
      <c r="T112" s="45" t="s">
        <v>462</v>
      </c>
      <c r="U112" s="42" t="s">
        <v>463</v>
      </c>
      <c r="V112" s="42">
        <v>11.45</v>
      </c>
      <c r="W112" s="42">
        <v>-160.30000000000001</v>
      </c>
      <c r="X112" s="42" t="s">
        <v>466</v>
      </c>
      <c r="Y112" s="42"/>
      <c r="Z112" s="42" t="s">
        <v>467</v>
      </c>
    </row>
    <row r="113" spans="1:26" ht="17" thickTop="1" thickBot="1" x14ac:dyDescent="0.25">
      <c r="A113" s="42">
        <v>112</v>
      </c>
      <c r="B113" s="42">
        <v>10153088</v>
      </c>
      <c r="C113" s="42">
        <v>42857</v>
      </c>
      <c r="D113" s="42">
        <v>0.38346064814814818</v>
      </c>
      <c r="E113" s="43" t="s">
        <v>37</v>
      </c>
      <c r="F113" s="44">
        <v>35.8339</v>
      </c>
      <c r="G113" s="45">
        <v>60.570399999999999</v>
      </c>
      <c r="H113" s="42">
        <v>10</v>
      </c>
      <c r="I113" s="42" t="s">
        <v>576</v>
      </c>
      <c r="J113" s="42" t="s">
        <v>577</v>
      </c>
      <c r="K113" s="42" t="s">
        <v>576</v>
      </c>
      <c r="L113" s="42" t="s">
        <v>592</v>
      </c>
      <c r="M113" s="42" t="s">
        <v>457</v>
      </c>
      <c r="N113" s="42">
        <v>5.0999999999999996</v>
      </c>
      <c r="O113" s="42" t="s">
        <v>576</v>
      </c>
      <c r="P113" s="42" t="s">
        <v>480</v>
      </c>
      <c r="Q113" s="42" t="s">
        <v>408</v>
      </c>
      <c r="R113" s="43" t="s">
        <v>460</v>
      </c>
      <c r="S113" s="44" t="s">
        <v>461</v>
      </c>
      <c r="T113" s="45" t="s">
        <v>462</v>
      </c>
      <c r="U113" s="42" t="s">
        <v>463</v>
      </c>
      <c r="V113" s="42">
        <v>11.52</v>
      </c>
      <c r="W113" s="42">
        <v>-159.77000000000001</v>
      </c>
      <c r="X113" s="42" t="s">
        <v>466</v>
      </c>
      <c r="Y113" s="42"/>
      <c r="Z113" s="42" t="s">
        <v>467</v>
      </c>
    </row>
    <row r="114" spans="1:26" ht="17" thickTop="1" thickBot="1" x14ac:dyDescent="0.25">
      <c r="A114" s="42">
        <v>113</v>
      </c>
      <c r="B114" s="42">
        <v>10157251</v>
      </c>
      <c r="C114" s="42">
        <v>42868</v>
      </c>
      <c r="D114" s="42">
        <v>0.25069444444444444</v>
      </c>
      <c r="E114" s="43" t="s">
        <v>37</v>
      </c>
      <c r="F114" s="44">
        <v>37.772500000000001</v>
      </c>
      <c r="G114" s="45">
        <v>57.195399999999999</v>
      </c>
      <c r="H114" s="42">
        <v>16.37</v>
      </c>
      <c r="I114" s="42" t="s">
        <v>576</v>
      </c>
      <c r="J114" s="42" t="s">
        <v>577</v>
      </c>
      <c r="K114" s="42" t="s">
        <v>576</v>
      </c>
      <c r="L114" s="42" t="s">
        <v>593</v>
      </c>
      <c r="M114" s="42" t="s">
        <v>591</v>
      </c>
      <c r="N114" s="42">
        <v>5.6</v>
      </c>
      <c r="O114" s="42" t="s">
        <v>576</v>
      </c>
      <c r="P114" s="42" t="s">
        <v>484</v>
      </c>
      <c r="Q114" s="42" t="s">
        <v>408</v>
      </c>
      <c r="R114" s="43" t="s">
        <v>460</v>
      </c>
      <c r="S114" s="44" t="s">
        <v>461</v>
      </c>
      <c r="T114" s="45" t="s">
        <v>462</v>
      </c>
      <c r="U114" s="42" t="s">
        <v>463</v>
      </c>
      <c r="V114" s="42">
        <v>12.85</v>
      </c>
      <c r="W114" s="42">
        <v>-175.96</v>
      </c>
      <c r="X114" s="42" t="s">
        <v>466</v>
      </c>
      <c r="Y114" s="42"/>
      <c r="Z114" s="42" t="s">
        <v>467</v>
      </c>
    </row>
    <row r="115" spans="1:26" ht="17" thickTop="1" thickBot="1" x14ac:dyDescent="0.25">
      <c r="A115" s="42">
        <v>114</v>
      </c>
      <c r="B115" s="42">
        <v>10278605</v>
      </c>
      <c r="C115" s="42">
        <v>42939</v>
      </c>
      <c r="D115" s="42">
        <v>0.23071759259259261</v>
      </c>
      <c r="E115" s="43" t="s">
        <v>37</v>
      </c>
      <c r="F115" s="44">
        <v>30.182200000000002</v>
      </c>
      <c r="G115" s="45">
        <v>57.614600000000003</v>
      </c>
      <c r="H115" s="42">
        <v>10</v>
      </c>
      <c r="I115" s="42" t="s">
        <v>576</v>
      </c>
      <c r="J115" s="42" t="s">
        <v>577</v>
      </c>
      <c r="K115" s="42" t="s">
        <v>576</v>
      </c>
      <c r="L115" s="42" t="s">
        <v>594</v>
      </c>
      <c r="M115" s="42" t="s">
        <v>457</v>
      </c>
      <c r="N115" s="42">
        <v>5</v>
      </c>
      <c r="O115" s="42" t="s">
        <v>576</v>
      </c>
      <c r="P115" s="42" t="s">
        <v>480</v>
      </c>
      <c r="Q115" s="42" t="s">
        <v>408</v>
      </c>
      <c r="R115" s="43" t="s">
        <v>460</v>
      </c>
      <c r="S115" s="44" t="s">
        <v>461</v>
      </c>
      <c r="T115" s="45" t="s">
        <v>462</v>
      </c>
      <c r="U115" s="42" t="s">
        <v>463</v>
      </c>
      <c r="V115" s="42">
        <v>5.38</v>
      </c>
      <c r="W115" s="42">
        <v>-166.24</v>
      </c>
      <c r="X115" s="42" t="s">
        <v>466</v>
      </c>
      <c r="Y115" s="42"/>
      <c r="Z115" s="42" t="s">
        <v>467</v>
      </c>
    </row>
    <row r="116" spans="1:26" ht="17" thickTop="1" thickBot="1" x14ac:dyDescent="0.25">
      <c r="A116" s="42">
        <v>115</v>
      </c>
      <c r="B116" s="42">
        <v>10280664</v>
      </c>
      <c r="C116" s="42">
        <v>42944</v>
      </c>
      <c r="D116" s="42">
        <v>4.4664351851851851E-2</v>
      </c>
      <c r="E116" s="43" t="s">
        <v>45</v>
      </c>
      <c r="F116" s="44">
        <v>33.943100000000001</v>
      </c>
      <c r="G116" s="45">
        <v>48.3825</v>
      </c>
      <c r="H116" s="42">
        <v>10</v>
      </c>
      <c r="I116" s="42" t="s">
        <v>576</v>
      </c>
      <c r="J116" s="42" t="s">
        <v>577</v>
      </c>
      <c r="K116" s="42" t="s">
        <v>576</v>
      </c>
      <c r="L116" s="42" t="s">
        <v>595</v>
      </c>
      <c r="M116" s="42" t="s">
        <v>457</v>
      </c>
      <c r="N116" s="42">
        <v>4.7</v>
      </c>
      <c r="O116" s="42" t="s">
        <v>576</v>
      </c>
      <c r="P116" s="42" t="s">
        <v>459</v>
      </c>
      <c r="Q116" s="42" t="s">
        <v>408</v>
      </c>
      <c r="R116" s="43" t="s">
        <v>460</v>
      </c>
      <c r="S116" s="44" t="s">
        <v>461</v>
      </c>
      <c r="T116" s="45" t="s">
        <v>462</v>
      </c>
      <c r="U116" s="42" t="s">
        <v>463</v>
      </c>
      <c r="V116" s="42">
        <v>11.28</v>
      </c>
      <c r="W116" s="42">
        <v>140.87</v>
      </c>
      <c r="X116" s="42" t="s">
        <v>466</v>
      </c>
      <c r="Y116" s="42"/>
      <c r="Z116" s="42" t="s">
        <v>467</v>
      </c>
    </row>
    <row r="117" spans="1:26" ht="17" thickTop="1" thickBot="1" x14ac:dyDescent="0.25">
      <c r="A117" s="42">
        <v>116</v>
      </c>
      <c r="B117" s="42">
        <v>10281645</v>
      </c>
      <c r="C117" s="42">
        <v>42946</v>
      </c>
      <c r="D117" s="42">
        <v>0.15115740740740741</v>
      </c>
      <c r="E117" s="43" t="s">
        <v>37</v>
      </c>
      <c r="F117" s="44">
        <v>31.817299999999999</v>
      </c>
      <c r="G117" s="45">
        <v>50.598300000000002</v>
      </c>
      <c r="H117" s="42">
        <v>10</v>
      </c>
      <c r="I117" s="42" t="s">
        <v>576</v>
      </c>
      <c r="J117" s="42" t="s">
        <v>577</v>
      </c>
      <c r="K117" s="42" t="s">
        <v>576</v>
      </c>
      <c r="L117" s="42" t="s">
        <v>596</v>
      </c>
      <c r="M117" s="42" t="s">
        <v>457</v>
      </c>
      <c r="N117" s="42">
        <v>5</v>
      </c>
      <c r="O117" s="42" t="s">
        <v>576</v>
      </c>
      <c r="P117" s="42" t="s">
        <v>480</v>
      </c>
      <c r="Q117" s="42" t="s">
        <v>408</v>
      </c>
      <c r="R117" s="43" t="s">
        <v>460</v>
      </c>
      <c r="S117" s="44" t="s">
        <v>461</v>
      </c>
      <c r="T117" s="45" t="s">
        <v>462</v>
      </c>
      <c r="U117" s="42" t="s">
        <v>463</v>
      </c>
      <c r="V117" s="42">
        <v>8.4600000000000009</v>
      </c>
      <c r="W117" s="42">
        <v>142.96</v>
      </c>
      <c r="X117" s="42" t="s">
        <v>466</v>
      </c>
      <c r="Y117" s="42"/>
      <c r="Z117" s="42" t="s">
        <v>467</v>
      </c>
    </row>
    <row r="118" spans="1:26" ht="17" thickTop="1" thickBot="1" x14ac:dyDescent="0.25">
      <c r="A118" s="42">
        <v>117</v>
      </c>
      <c r="B118" s="42">
        <v>10397575</v>
      </c>
      <c r="C118" s="42">
        <v>42974</v>
      </c>
      <c r="D118" s="42">
        <v>0.46865740740740741</v>
      </c>
      <c r="E118" s="43" t="s">
        <v>37</v>
      </c>
      <c r="F118" s="44">
        <v>37.946100000000001</v>
      </c>
      <c r="G118" s="45">
        <v>47.1325</v>
      </c>
      <c r="H118" s="42">
        <v>13.79</v>
      </c>
      <c r="I118" s="42" t="s">
        <v>576</v>
      </c>
      <c r="J118" s="42" t="s">
        <v>577</v>
      </c>
      <c r="K118" s="42" t="s">
        <v>576</v>
      </c>
      <c r="L118" s="42" t="s">
        <v>597</v>
      </c>
      <c r="M118" s="42" t="s">
        <v>598</v>
      </c>
      <c r="N118" s="42">
        <v>5.2</v>
      </c>
      <c r="O118" s="42" t="s">
        <v>576</v>
      </c>
      <c r="P118" s="42" t="s">
        <v>599</v>
      </c>
      <c r="Q118" s="42" t="s">
        <v>408</v>
      </c>
      <c r="R118" s="43" t="s">
        <v>460</v>
      </c>
      <c r="S118" s="44" t="s">
        <v>461</v>
      </c>
      <c r="T118" s="45" t="s">
        <v>462</v>
      </c>
      <c r="U118" s="42" t="s">
        <v>463</v>
      </c>
      <c r="V118" s="42">
        <v>15.11</v>
      </c>
      <c r="W118" s="42">
        <v>146.74</v>
      </c>
      <c r="X118" s="42" t="s">
        <v>466</v>
      </c>
      <c r="Y118" s="42"/>
      <c r="Z118" s="42" t="s">
        <v>467</v>
      </c>
    </row>
    <row r="119" spans="1:26" ht="17" thickTop="1" thickBot="1" x14ac:dyDescent="0.25">
      <c r="A119" s="42">
        <v>118</v>
      </c>
      <c r="B119" s="42">
        <v>10400246</v>
      </c>
      <c r="C119" s="42">
        <v>42981</v>
      </c>
      <c r="D119" s="42">
        <v>0.53407407407407403</v>
      </c>
      <c r="E119" s="43" t="s">
        <v>37</v>
      </c>
      <c r="F119" s="44">
        <v>29.0639</v>
      </c>
      <c r="G119" s="45">
        <v>51.642299999999999</v>
      </c>
      <c r="H119" s="42">
        <v>36.57</v>
      </c>
      <c r="I119" s="42" t="s">
        <v>576</v>
      </c>
      <c r="J119" s="42" t="s">
        <v>577</v>
      </c>
      <c r="K119" s="42" t="s">
        <v>576</v>
      </c>
      <c r="L119" s="42" t="s">
        <v>600</v>
      </c>
      <c r="M119" s="42" t="s">
        <v>457</v>
      </c>
      <c r="N119" s="42">
        <v>4.8</v>
      </c>
      <c r="O119" s="42" t="s">
        <v>576</v>
      </c>
      <c r="P119" s="42" t="s">
        <v>475</v>
      </c>
      <c r="Q119" s="42" t="s">
        <v>408</v>
      </c>
      <c r="R119" s="43" t="s">
        <v>460</v>
      </c>
      <c r="S119" s="44" t="s">
        <v>461</v>
      </c>
      <c r="T119" s="45" t="s">
        <v>462</v>
      </c>
      <c r="U119" s="42" t="s">
        <v>463</v>
      </c>
      <c r="V119" s="42">
        <v>5.79</v>
      </c>
      <c r="W119" s="42">
        <v>134.32</v>
      </c>
      <c r="X119" s="42" t="s">
        <v>466</v>
      </c>
      <c r="Y119" s="42"/>
      <c r="Z119" s="42" t="s">
        <v>467</v>
      </c>
    </row>
    <row r="120" spans="1:26" ht="17" thickTop="1" thickBot="1" x14ac:dyDescent="0.25">
      <c r="A120" s="42">
        <v>119</v>
      </c>
      <c r="B120" s="42">
        <v>10400988</v>
      </c>
      <c r="C120" s="42">
        <v>42983</v>
      </c>
      <c r="D120" s="42">
        <v>0.43096064814814811</v>
      </c>
      <c r="E120" s="43" t="s">
        <v>37</v>
      </c>
      <c r="F120" s="44">
        <v>32.674599999999998</v>
      </c>
      <c r="G120" s="45">
        <v>59.100099999999998</v>
      </c>
      <c r="H120" s="42">
        <v>10</v>
      </c>
      <c r="I120" s="42" t="s">
        <v>576</v>
      </c>
      <c r="J120" s="42" t="s">
        <v>577</v>
      </c>
      <c r="K120" s="42" t="s">
        <v>576</v>
      </c>
      <c r="L120" s="42" t="s">
        <v>601</v>
      </c>
      <c r="M120" s="42" t="s">
        <v>457</v>
      </c>
      <c r="N120" s="42">
        <v>4.7</v>
      </c>
      <c r="O120" s="42" t="s">
        <v>576</v>
      </c>
      <c r="P120" s="42" t="s">
        <v>480</v>
      </c>
      <c r="Q120" s="42" t="s">
        <v>408</v>
      </c>
      <c r="R120" s="43" t="s">
        <v>460</v>
      </c>
      <c r="S120" s="44" t="s">
        <v>461</v>
      </c>
      <c r="T120" s="45" t="s">
        <v>462</v>
      </c>
      <c r="U120" s="42" t="s">
        <v>463</v>
      </c>
      <c r="V120" s="42">
        <v>8.1300000000000008</v>
      </c>
      <c r="W120" s="42">
        <v>-161.11000000000001</v>
      </c>
      <c r="X120" s="42" t="s">
        <v>466</v>
      </c>
      <c r="Y120" s="42"/>
      <c r="Z120" s="42" t="s">
        <v>467</v>
      </c>
    </row>
    <row r="121" spans="1:26" ht="17" thickTop="1" thickBot="1" x14ac:dyDescent="0.25">
      <c r="A121" s="42">
        <v>120</v>
      </c>
      <c r="B121" s="42">
        <v>10406303</v>
      </c>
      <c r="C121" s="42">
        <v>42997</v>
      </c>
      <c r="D121" s="42">
        <v>5.9837962962962961E-2</v>
      </c>
      <c r="E121" s="43" t="s">
        <v>37</v>
      </c>
      <c r="F121" s="44">
        <v>27.954799999999999</v>
      </c>
      <c r="G121" s="45">
        <v>53.9953</v>
      </c>
      <c r="H121" s="42">
        <v>10</v>
      </c>
      <c r="I121" s="42" t="s">
        <v>576</v>
      </c>
      <c r="J121" s="42" t="s">
        <v>577</v>
      </c>
      <c r="K121" s="42" t="s">
        <v>576</v>
      </c>
      <c r="L121" s="42" t="s">
        <v>602</v>
      </c>
      <c r="M121" s="42" t="s">
        <v>457</v>
      </c>
      <c r="N121" s="42">
        <v>5.0999999999999996</v>
      </c>
      <c r="O121" s="42" t="s">
        <v>576</v>
      </c>
      <c r="P121" s="42" t="s">
        <v>475</v>
      </c>
      <c r="Q121" s="42" t="s">
        <v>408</v>
      </c>
      <c r="R121" s="43" t="s">
        <v>460</v>
      </c>
      <c r="S121" s="44" t="s">
        <v>461</v>
      </c>
      <c r="T121" s="45" t="s">
        <v>462</v>
      </c>
      <c r="U121" s="42" t="s">
        <v>463</v>
      </c>
      <c r="V121" s="42">
        <v>3.6</v>
      </c>
      <c r="W121" s="42">
        <v>146.19</v>
      </c>
      <c r="X121" s="42" t="s">
        <v>466</v>
      </c>
      <c r="Y121" s="42"/>
      <c r="Z121" s="42" t="s">
        <v>467</v>
      </c>
    </row>
    <row r="122" spans="1:26" ht="17" thickTop="1" thickBot="1" x14ac:dyDescent="0.25">
      <c r="A122" s="42">
        <v>121</v>
      </c>
      <c r="B122" s="42">
        <v>10406591</v>
      </c>
      <c r="C122" s="42">
        <v>42998</v>
      </c>
      <c r="D122" s="42">
        <v>0.50572916666666667</v>
      </c>
      <c r="E122" s="43" t="s">
        <v>45</v>
      </c>
      <c r="F122" s="44">
        <v>30.720800000000001</v>
      </c>
      <c r="G122" s="45">
        <v>57.406599999999997</v>
      </c>
      <c r="H122" s="42">
        <v>10</v>
      </c>
      <c r="I122" s="42" t="s">
        <v>576</v>
      </c>
      <c r="J122" s="42" t="s">
        <v>577</v>
      </c>
      <c r="K122" s="42" t="s">
        <v>576</v>
      </c>
      <c r="L122" s="42" t="s">
        <v>603</v>
      </c>
      <c r="M122" s="42" t="s">
        <v>457</v>
      </c>
      <c r="N122" s="42">
        <v>5</v>
      </c>
      <c r="O122" s="42" t="s">
        <v>576</v>
      </c>
      <c r="P122" s="42" t="s">
        <v>480</v>
      </c>
      <c r="Q122" s="42" t="s">
        <v>408</v>
      </c>
      <c r="R122" s="43" t="s">
        <v>460</v>
      </c>
      <c r="S122" s="44" t="s">
        <v>461</v>
      </c>
      <c r="T122" s="45" t="s">
        <v>462</v>
      </c>
      <c r="U122" s="42" t="s">
        <v>463</v>
      </c>
      <c r="V122" s="42">
        <v>5.87</v>
      </c>
      <c r="W122" s="42">
        <v>-169.28</v>
      </c>
      <c r="X122" s="42" t="s">
        <v>466</v>
      </c>
      <c r="Y122" s="42"/>
      <c r="Z122" s="42" t="s">
        <v>467</v>
      </c>
    </row>
    <row r="123" spans="1:26" ht="17" thickTop="1" thickBot="1" x14ac:dyDescent="0.25">
      <c r="A123" s="42">
        <v>122</v>
      </c>
      <c r="B123" s="42">
        <v>10485335</v>
      </c>
      <c r="C123" s="42">
        <v>43025</v>
      </c>
      <c r="D123" s="42">
        <v>0.28653935185185186</v>
      </c>
      <c r="E123" s="43" t="s">
        <v>37</v>
      </c>
      <c r="F123" s="44">
        <v>37.754100000000001</v>
      </c>
      <c r="G123" s="45">
        <v>57.297199999999997</v>
      </c>
      <c r="H123" s="42">
        <v>21.4</v>
      </c>
      <c r="I123" s="42" t="s">
        <v>576</v>
      </c>
      <c r="J123" s="42" t="s">
        <v>577</v>
      </c>
      <c r="K123" s="42" t="s">
        <v>576</v>
      </c>
      <c r="L123" s="42" t="s">
        <v>604</v>
      </c>
      <c r="M123" s="42" t="s">
        <v>457</v>
      </c>
      <c r="N123" s="42">
        <v>4.7</v>
      </c>
      <c r="O123" s="42" t="s">
        <v>576</v>
      </c>
      <c r="P123" s="42" t="s">
        <v>484</v>
      </c>
      <c r="Q123" s="42" t="s">
        <v>408</v>
      </c>
      <c r="R123" s="43" t="s">
        <v>460</v>
      </c>
      <c r="S123" s="44" t="s">
        <v>461</v>
      </c>
      <c r="T123" s="45" t="s">
        <v>462</v>
      </c>
      <c r="U123" s="42" t="s">
        <v>463</v>
      </c>
      <c r="V123" s="42">
        <v>12.84</v>
      </c>
      <c r="W123" s="42">
        <v>-175.54</v>
      </c>
      <c r="X123" s="42" t="s">
        <v>466</v>
      </c>
      <c r="Y123" s="42"/>
      <c r="Z123" s="42" t="s">
        <v>467</v>
      </c>
    </row>
    <row r="124" spans="1:26" ht="17" thickTop="1" thickBot="1" x14ac:dyDescent="0.25">
      <c r="A124" s="42">
        <v>123</v>
      </c>
      <c r="B124" s="46">
        <v>10486602</v>
      </c>
      <c r="C124" s="46">
        <v>43026</v>
      </c>
      <c r="D124" s="42">
        <v>0.23305555555555557</v>
      </c>
      <c r="E124" s="43" t="s">
        <v>37</v>
      </c>
      <c r="F124" s="44">
        <v>37.725200000000001</v>
      </c>
      <c r="G124" s="45">
        <v>47.1629</v>
      </c>
      <c r="H124" s="42">
        <v>13.57</v>
      </c>
      <c r="I124" s="42" t="s">
        <v>576</v>
      </c>
      <c r="J124" s="42" t="s">
        <v>577</v>
      </c>
      <c r="K124" s="42" t="s">
        <v>576</v>
      </c>
      <c r="L124" s="42" t="s">
        <v>605</v>
      </c>
      <c r="M124" s="42" t="s">
        <v>457</v>
      </c>
      <c r="N124" s="42">
        <v>4.3</v>
      </c>
      <c r="O124" s="46" t="s">
        <v>576</v>
      </c>
      <c r="P124" s="46" t="s">
        <v>599</v>
      </c>
      <c r="Q124" s="42" t="s">
        <v>408</v>
      </c>
      <c r="R124" s="43" t="s">
        <v>460</v>
      </c>
      <c r="S124" s="44" t="s">
        <v>461</v>
      </c>
      <c r="T124" s="45" t="s">
        <v>462</v>
      </c>
      <c r="U124" s="42" t="s">
        <v>463</v>
      </c>
      <c r="V124" s="42">
        <v>14.91</v>
      </c>
      <c r="W124" s="42">
        <v>146.38</v>
      </c>
      <c r="X124" s="42" t="s">
        <v>466</v>
      </c>
      <c r="Y124" s="42"/>
      <c r="Z124" s="42" t="s">
        <v>467</v>
      </c>
    </row>
    <row r="125" spans="1:26" ht="17" thickTop="1" thickBot="1" x14ac:dyDescent="0.25">
      <c r="A125" s="42">
        <v>124</v>
      </c>
      <c r="B125" s="42">
        <v>10447564</v>
      </c>
      <c r="C125" s="42">
        <v>43031</v>
      </c>
      <c r="D125" s="42">
        <v>0.51686342592592593</v>
      </c>
      <c r="E125" s="43" t="s">
        <v>45</v>
      </c>
      <c r="F125" s="44">
        <v>27.922999999999998</v>
      </c>
      <c r="G125" s="45">
        <v>57.061300000000003</v>
      </c>
      <c r="H125" s="42">
        <v>35</v>
      </c>
      <c r="I125" s="42" t="s">
        <v>576</v>
      </c>
      <c r="J125" s="42" t="s">
        <v>577</v>
      </c>
      <c r="K125" s="42" t="s">
        <v>576</v>
      </c>
      <c r="L125" s="42" t="s">
        <v>606</v>
      </c>
      <c r="M125" s="42" t="s">
        <v>591</v>
      </c>
      <c r="N125" s="42">
        <v>5.3</v>
      </c>
      <c r="O125" s="42" t="s">
        <v>576</v>
      </c>
      <c r="P125" s="42" t="s">
        <v>475</v>
      </c>
      <c r="Q125" s="42" t="s">
        <v>408</v>
      </c>
      <c r="R125" s="43" t="s">
        <v>460</v>
      </c>
      <c r="S125" s="44" t="s">
        <v>461</v>
      </c>
      <c r="T125" s="45" t="s">
        <v>462</v>
      </c>
      <c r="U125" s="42" t="s">
        <v>463</v>
      </c>
      <c r="V125" s="42">
        <v>3.07</v>
      </c>
      <c r="W125" s="42">
        <v>-165.35</v>
      </c>
      <c r="X125" s="42" t="s">
        <v>466</v>
      </c>
      <c r="Y125" s="42"/>
      <c r="Z125" s="42" t="s">
        <v>467</v>
      </c>
    </row>
    <row r="126" spans="1:26" ht="17" thickTop="1" thickBot="1" x14ac:dyDescent="0.25">
      <c r="A126" s="42">
        <v>125</v>
      </c>
      <c r="B126" s="42">
        <v>10485707</v>
      </c>
      <c r="C126" s="42">
        <v>43051</v>
      </c>
      <c r="D126" s="42">
        <v>0.26269675925925923</v>
      </c>
      <c r="E126" s="43" t="s">
        <v>37</v>
      </c>
      <c r="F126" s="44">
        <v>34.905200000000001</v>
      </c>
      <c r="G126" s="45">
        <v>45.956299999999999</v>
      </c>
      <c r="H126" s="42">
        <v>19</v>
      </c>
      <c r="I126" s="42" t="s">
        <v>576</v>
      </c>
      <c r="J126" s="42" t="s">
        <v>577</v>
      </c>
      <c r="K126" s="42" t="s">
        <v>576</v>
      </c>
      <c r="L126" s="42" t="s">
        <v>607</v>
      </c>
      <c r="M126" s="42" t="s">
        <v>591</v>
      </c>
      <c r="N126" s="42">
        <v>7.3</v>
      </c>
      <c r="O126" s="42" t="s">
        <v>576</v>
      </c>
      <c r="P126" s="42" t="s">
        <v>509</v>
      </c>
      <c r="Q126" s="42" t="s">
        <v>408</v>
      </c>
      <c r="R126" s="43" t="s">
        <v>460</v>
      </c>
      <c r="S126" s="44" t="s">
        <v>461</v>
      </c>
      <c r="T126" s="45" t="s">
        <v>462</v>
      </c>
      <c r="U126" s="42" t="s">
        <v>463</v>
      </c>
      <c r="V126" s="42">
        <v>13.33</v>
      </c>
      <c r="W126" s="42">
        <v>135.59</v>
      </c>
      <c r="X126" s="42" t="s">
        <v>466</v>
      </c>
      <c r="Y126" s="42"/>
      <c r="Z126" s="42" t="s">
        <v>467</v>
      </c>
    </row>
    <row r="127" spans="1:26" ht="17" thickTop="1" thickBot="1" x14ac:dyDescent="0.25">
      <c r="A127" s="42">
        <v>126</v>
      </c>
      <c r="B127" s="42">
        <v>10485783</v>
      </c>
      <c r="C127" s="42">
        <v>43052</v>
      </c>
      <c r="D127" s="42">
        <v>0.18605324074074073</v>
      </c>
      <c r="E127" s="43" t="s">
        <v>45</v>
      </c>
      <c r="F127" s="44">
        <v>34.421700000000001</v>
      </c>
      <c r="G127" s="45">
        <v>45.7806</v>
      </c>
      <c r="H127" s="42">
        <v>10</v>
      </c>
      <c r="I127" s="42" t="s">
        <v>576</v>
      </c>
      <c r="J127" s="42" t="s">
        <v>577</v>
      </c>
      <c r="K127" s="42" t="s">
        <v>576</v>
      </c>
      <c r="L127" s="42" t="s">
        <v>608</v>
      </c>
      <c r="M127" s="42" t="s">
        <v>457</v>
      </c>
      <c r="N127" s="42">
        <v>4.9000000000000004</v>
      </c>
      <c r="O127" s="42" t="s">
        <v>576</v>
      </c>
      <c r="P127" s="42" t="s">
        <v>509</v>
      </c>
      <c r="Q127" s="42" t="s">
        <v>408</v>
      </c>
      <c r="R127" s="43" t="s">
        <v>460</v>
      </c>
      <c r="S127" s="44" t="s">
        <v>461</v>
      </c>
      <c r="T127" s="45" t="s">
        <v>462</v>
      </c>
      <c r="U127" s="42" t="s">
        <v>463</v>
      </c>
      <c r="V127" s="42">
        <v>13.09</v>
      </c>
      <c r="W127" s="42">
        <v>133.59</v>
      </c>
      <c r="X127" s="42" t="s">
        <v>466</v>
      </c>
      <c r="Y127" s="42"/>
      <c r="Z127" s="42" t="s">
        <v>467</v>
      </c>
    </row>
    <row r="128" spans="1:26" ht="17" thickTop="1" thickBot="1" x14ac:dyDescent="0.25">
      <c r="A128" s="42">
        <v>127</v>
      </c>
      <c r="B128" s="42">
        <v>10485791</v>
      </c>
      <c r="C128" s="42">
        <v>43052</v>
      </c>
      <c r="D128" s="42">
        <v>0.19180555555555556</v>
      </c>
      <c r="E128" s="43" t="s">
        <v>45</v>
      </c>
      <c r="F128" s="44">
        <v>34.408900000000003</v>
      </c>
      <c r="G128" s="45">
        <v>45.785299999999999</v>
      </c>
      <c r="H128" s="42">
        <v>9.83</v>
      </c>
      <c r="I128" s="42" t="s">
        <v>576</v>
      </c>
      <c r="J128" s="42" t="s">
        <v>577</v>
      </c>
      <c r="K128" s="42" t="s">
        <v>576</v>
      </c>
      <c r="L128" s="42" t="s">
        <v>609</v>
      </c>
      <c r="M128" s="42" t="s">
        <v>457</v>
      </c>
      <c r="N128" s="42">
        <v>4.5</v>
      </c>
      <c r="O128" s="42" t="s">
        <v>576</v>
      </c>
      <c r="P128" s="42" t="s">
        <v>509</v>
      </c>
      <c r="Q128" s="42" t="s">
        <v>408</v>
      </c>
      <c r="R128" s="43" t="s">
        <v>460</v>
      </c>
      <c r="S128" s="44" t="s">
        <v>461</v>
      </c>
      <c r="T128" s="45" t="s">
        <v>462</v>
      </c>
      <c r="U128" s="42" t="s">
        <v>463</v>
      </c>
      <c r="V128" s="42">
        <v>13.08</v>
      </c>
      <c r="W128" s="42">
        <v>133.57</v>
      </c>
      <c r="X128" s="42" t="s">
        <v>466</v>
      </c>
      <c r="Y128" s="42"/>
      <c r="Z128" s="42" t="s">
        <v>467</v>
      </c>
    </row>
    <row r="129" spans="1:26" ht="17" thickTop="1" thickBot="1" x14ac:dyDescent="0.25">
      <c r="A129" s="47">
        <v>128</v>
      </c>
      <c r="B129" s="47">
        <v>10917586</v>
      </c>
      <c r="C129" s="47">
        <v>43303</v>
      </c>
      <c r="D129" s="47">
        <v>0.42181712962962964</v>
      </c>
      <c r="E129" s="48" t="s">
        <v>37</v>
      </c>
      <c r="F129" s="49">
        <v>34.591700000000003</v>
      </c>
      <c r="G129" s="50">
        <v>46.165900000000001</v>
      </c>
      <c r="H129" s="47">
        <v>12</v>
      </c>
      <c r="I129" s="47" t="s">
        <v>576</v>
      </c>
      <c r="J129" s="47" t="s">
        <v>577</v>
      </c>
      <c r="K129" s="47" t="s">
        <v>576</v>
      </c>
      <c r="L129" s="47" t="s">
        <v>610</v>
      </c>
      <c r="M129" s="47" t="s">
        <v>591</v>
      </c>
      <c r="N129" s="47">
        <v>5.8</v>
      </c>
      <c r="O129" s="47" t="s">
        <v>576</v>
      </c>
      <c r="P129" s="47" t="s">
        <v>459</v>
      </c>
      <c r="Q129" s="47" t="s">
        <v>408</v>
      </c>
      <c r="R129" s="48" t="s">
        <v>460</v>
      </c>
      <c r="S129" s="49" t="s">
        <v>461</v>
      </c>
      <c r="T129" s="50" t="s">
        <v>462</v>
      </c>
      <c r="U129" s="47" t="s">
        <v>463</v>
      </c>
      <c r="V129" s="47">
        <v>12.98</v>
      </c>
      <c r="W129" s="47">
        <v>135.5</v>
      </c>
      <c r="X129" s="47" t="s">
        <v>466</v>
      </c>
      <c r="Y129" s="47"/>
      <c r="Z129" s="47" t="s">
        <v>467</v>
      </c>
    </row>
    <row r="130" spans="1:26" ht="17" thickTop="1" thickBot="1" x14ac:dyDescent="0.25">
      <c r="A130" s="47">
        <v>129</v>
      </c>
      <c r="B130" s="47">
        <v>10918005</v>
      </c>
      <c r="C130" s="47">
        <v>43303</v>
      </c>
      <c r="D130" s="47">
        <v>0.86061342592592593</v>
      </c>
      <c r="E130" s="48" t="s">
        <v>37</v>
      </c>
      <c r="F130" s="49">
        <v>30.433599999999998</v>
      </c>
      <c r="G130" s="50">
        <v>57.451700000000002</v>
      </c>
      <c r="H130" s="47">
        <v>10</v>
      </c>
      <c r="I130" s="47" t="s">
        <v>576</v>
      </c>
      <c r="J130" s="47" t="s">
        <v>577</v>
      </c>
      <c r="K130" s="47" t="s">
        <v>576</v>
      </c>
      <c r="L130" s="47" t="s">
        <v>611</v>
      </c>
      <c r="M130" s="47" t="s">
        <v>591</v>
      </c>
      <c r="N130" s="47">
        <v>5.6</v>
      </c>
      <c r="O130" s="47" t="s">
        <v>576</v>
      </c>
      <c r="P130" s="47" t="s">
        <v>480</v>
      </c>
      <c r="Q130" s="47" t="s">
        <v>408</v>
      </c>
      <c r="R130" s="48" t="s">
        <v>460</v>
      </c>
      <c r="S130" s="49" t="s">
        <v>461</v>
      </c>
      <c r="T130" s="50" t="s">
        <v>462</v>
      </c>
      <c r="U130" s="47" t="s">
        <v>463</v>
      </c>
      <c r="V130" s="47">
        <v>5.6</v>
      </c>
      <c r="W130" s="47">
        <v>-168.33</v>
      </c>
      <c r="X130" s="47" t="s">
        <v>466</v>
      </c>
      <c r="Y130" s="47"/>
      <c r="Z130" s="47" t="s">
        <v>467</v>
      </c>
    </row>
    <row r="131" spans="1:26" ht="17" thickTop="1" thickBot="1" x14ac:dyDescent="0.25">
      <c r="A131" s="47">
        <v>130</v>
      </c>
      <c r="B131" s="47">
        <v>10940285</v>
      </c>
      <c r="C131" s="47">
        <v>43337</v>
      </c>
      <c r="D131" s="47" t="s">
        <v>429</v>
      </c>
      <c r="E131" s="48" t="s">
        <v>37</v>
      </c>
      <c r="F131" s="49">
        <v>34.6111</v>
      </c>
      <c r="G131" s="50">
        <v>46.242199999999997</v>
      </c>
      <c r="H131" s="47">
        <v>10</v>
      </c>
      <c r="I131" s="47" t="s">
        <v>576</v>
      </c>
      <c r="J131" s="47" t="s">
        <v>577</v>
      </c>
      <c r="K131" s="47" t="s">
        <v>576</v>
      </c>
      <c r="L131" s="47" t="s">
        <v>612</v>
      </c>
      <c r="M131" s="47" t="s">
        <v>591</v>
      </c>
      <c r="N131" s="47">
        <v>6</v>
      </c>
      <c r="O131" s="47" t="s">
        <v>576</v>
      </c>
      <c r="P131" s="47" t="s">
        <v>459</v>
      </c>
      <c r="Q131" s="47" t="s">
        <v>408</v>
      </c>
      <c r="R131" s="48" t="s">
        <v>460</v>
      </c>
      <c r="S131" s="49" t="s">
        <v>461</v>
      </c>
      <c r="T131" s="50" t="s">
        <v>462</v>
      </c>
      <c r="U131" s="47" t="s">
        <v>463</v>
      </c>
      <c r="V131" s="47"/>
      <c r="W131" s="47"/>
      <c r="X131" s="47" t="s">
        <v>466</v>
      </c>
      <c r="Y131" s="47"/>
      <c r="Z131" s="47" t="s">
        <v>467</v>
      </c>
    </row>
    <row r="132" spans="1:26" ht="16" thickTop="1" x14ac:dyDescent="0.2"/>
  </sheetData>
  <mergeCells count="1"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2"/>
  <sheetViews>
    <sheetView topLeftCell="A84" workbookViewId="0">
      <selection activeCell="O6" sqref="O6"/>
    </sheetView>
  </sheetViews>
  <sheetFormatPr baseColWidth="10" defaultColWidth="8.83203125" defaultRowHeight="15" x14ac:dyDescent="0.2"/>
  <cols>
    <col min="1" max="1" width="13.1640625" bestFit="1" customWidth="1"/>
    <col min="2" max="2" width="18.83203125" bestFit="1" customWidth="1"/>
    <col min="3" max="3" width="20" bestFit="1" customWidth="1"/>
    <col min="4" max="4" width="9.33203125" bestFit="1" customWidth="1"/>
    <col min="5" max="5" width="10.1640625" bestFit="1" customWidth="1"/>
    <col min="7" max="7" width="3.83203125" bestFit="1" customWidth="1"/>
    <col min="8" max="8" width="7.33203125" bestFit="1" customWidth="1"/>
    <col min="9" max="9" width="8.6640625" bestFit="1" customWidth="1"/>
    <col min="11" max="11" width="10.6640625" bestFit="1" customWidth="1"/>
    <col min="12" max="12" width="24.1640625" bestFit="1" customWidth="1"/>
  </cols>
  <sheetData>
    <row r="1" spans="1:13" ht="17" thickTop="1" thickBot="1" x14ac:dyDescent="0.25">
      <c r="A1" s="8" t="s">
        <v>0</v>
      </c>
      <c r="B1" s="8" t="s">
        <v>24</v>
      </c>
      <c r="C1" s="8" t="s">
        <v>25</v>
      </c>
      <c r="D1" s="8" t="s">
        <v>26</v>
      </c>
      <c r="E1" s="8" t="s">
        <v>27</v>
      </c>
      <c r="F1" s="98" t="s">
        <v>28</v>
      </c>
      <c r="G1" s="98"/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</row>
    <row r="2" spans="1:13" ht="17" thickTop="1" thickBot="1" x14ac:dyDescent="0.25">
      <c r="A2" s="9">
        <v>1</v>
      </c>
      <c r="B2" s="9">
        <v>1</v>
      </c>
      <c r="C2" s="9" t="s">
        <v>35</v>
      </c>
      <c r="D2" s="9" t="s">
        <v>36</v>
      </c>
      <c r="E2" s="10">
        <v>39959</v>
      </c>
      <c r="F2" s="11">
        <v>0.49500000000000005</v>
      </c>
      <c r="G2" s="12" t="s">
        <v>37</v>
      </c>
      <c r="H2" s="9">
        <v>33.94</v>
      </c>
      <c r="I2" s="9">
        <v>48.6</v>
      </c>
      <c r="J2" s="9" t="s">
        <v>38</v>
      </c>
      <c r="K2" s="9" t="s">
        <v>39</v>
      </c>
      <c r="L2" s="9" t="s">
        <v>40</v>
      </c>
      <c r="M2" s="9" t="s">
        <v>364</v>
      </c>
    </row>
    <row r="3" spans="1:13" ht="17" thickTop="1" thickBot="1" x14ac:dyDescent="0.25">
      <c r="A3" s="9">
        <f>A2+1</f>
        <v>2</v>
      </c>
      <c r="B3" s="9">
        <v>1</v>
      </c>
      <c r="C3" s="9" t="s">
        <v>41</v>
      </c>
      <c r="D3" s="9">
        <v>4929</v>
      </c>
      <c r="E3" s="10">
        <v>40090</v>
      </c>
      <c r="F3" s="11">
        <v>0.41030092592592587</v>
      </c>
      <c r="G3" s="12" t="s">
        <v>37</v>
      </c>
      <c r="H3" s="9">
        <v>31.94</v>
      </c>
      <c r="I3" s="9">
        <v>49.42</v>
      </c>
      <c r="J3" s="9" t="s">
        <v>38</v>
      </c>
      <c r="K3" s="9" t="s">
        <v>42</v>
      </c>
      <c r="L3" s="9" t="s">
        <v>43</v>
      </c>
      <c r="M3" s="9" t="s">
        <v>388</v>
      </c>
    </row>
    <row r="4" spans="1:13" ht="17" thickTop="1" thickBot="1" x14ac:dyDescent="0.25">
      <c r="A4" s="9">
        <f t="shared" ref="A4:A67" si="0">A3+1</f>
        <v>3</v>
      </c>
      <c r="B4" s="9">
        <v>1</v>
      </c>
      <c r="C4" s="9" t="s">
        <v>44</v>
      </c>
      <c r="D4" s="9">
        <v>4854</v>
      </c>
      <c r="E4" s="10">
        <v>40099</v>
      </c>
      <c r="F4" s="11">
        <v>0.53781250000000003</v>
      </c>
      <c r="G4" s="12" t="s">
        <v>45</v>
      </c>
      <c r="H4" s="9">
        <v>35.049999999999997</v>
      </c>
      <c r="I4" s="9">
        <v>46.93</v>
      </c>
      <c r="J4" s="9" t="s">
        <v>38</v>
      </c>
      <c r="K4" s="9" t="s">
        <v>46</v>
      </c>
      <c r="L4" s="9" t="s">
        <v>47</v>
      </c>
      <c r="M4" s="9" t="s">
        <v>364</v>
      </c>
    </row>
    <row r="5" spans="1:13" ht="17" thickTop="1" thickBot="1" x14ac:dyDescent="0.25">
      <c r="A5" s="13">
        <f t="shared" si="0"/>
        <v>4</v>
      </c>
      <c r="B5" s="13">
        <v>1</v>
      </c>
      <c r="C5" s="13" t="s">
        <v>48</v>
      </c>
      <c r="D5" s="13" t="s">
        <v>49</v>
      </c>
      <c r="E5" s="14">
        <v>40232</v>
      </c>
      <c r="F5" s="15">
        <v>0.43465277777777778</v>
      </c>
      <c r="G5" s="16" t="s">
        <v>45</v>
      </c>
      <c r="H5" s="13">
        <v>32.57</v>
      </c>
      <c r="I5" s="13">
        <v>48.38</v>
      </c>
      <c r="J5" s="13" t="s">
        <v>38</v>
      </c>
      <c r="K5" s="13" t="s">
        <v>50</v>
      </c>
      <c r="L5" s="13" t="s">
        <v>43</v>
      </c>
      <c r="M5" s="13" t="s">
        <v>388</v>
      </c>
    </row>
    <row r="6" spans="1:13" ht="17" thickTop="1" thickBot="1" x14ac:dyDescent="0.25">
      <c r="A6" s="13">
        <f t="shared" si="0"/>
        <v>5</v>
      </c>
      <c r="B6" s="13">
        <v>1</v>
      </c>
      <c r="C6" s="13" t="s">
        <v>51</v>
      </c>
      <c r="D6" s="13">
        <v>4957</v>
      </c>
      <c r="E6" s="14">
        <v>40312</v>
      </c>
      <c r="F6" s="15">
        <v>0.28467592592592594</v>
      </c>
      <c r="G6" s="16" t="s">
        <v>37</v>
      </c>
      <c r="H6" s="13">
        <v>29.42</v>
      </c>
      <c r="I6" s="13">
        <v>51.65</v>
      </c>
      <c r="J6" s="13" t="s">
        <v>38</v>
      </c>
      <c r="K6" s="13" t="s">
        <v>52</v>
      </c>
      <c r="L6" s="13" t="s">
        <v>53</v>
      </c>
      <c r="M6" s="13" t="s">
        <v>388</v>
      </c>
    </row>
    <row r="7" spans="1:13" ht="17" thickTop="1" thickBot="1" x14ac:dyDescent="0.25">
      <c r="A7" s="13">
        <f t="shared" si="0"/>
        <v>6</v>
      </c>
      <c r="B7" s="13">
        <v>1</v>
      </c>
      <c r="C7" s="13" t="s">
        <v>54</v>
      </c>
      <c r="D7" s="13">
        <v>5027</v>
      </c>
      <c r="E7" s="14">
        <v>40379</v>
      </c>
      <c r="F7" s="15">
        <v>0.30557870370370371</v>
      </c>
      <c r="G7" s="16" t="s">
        <v>45</v>
      </c>
      <c r="H7" s="13">
        <v>31.02</v>
      </c>
      <c r="I7" s="13">
        <v>50</v>
      </c>
      <c r="J7" s="13" t="s">
        <v>38</v>
      </c>
      <c r="K7" s="13" t="s">
        <v>55</v>
      </c>
      <c r="L7" s="13" t="s">
        <v>56</v>
      </c>
      <c r="M7" s="13" t="s">
        <v>388</v>
      </c>
    </row>
    <row r="8" spans="1:13" ht="17" thickTop="1" thickBot="1" x14ac:dyDescent="0.25">
      <c r="A8" s="13">
        <f t="shared" si="0"/>
        <v>7</v>
      </c>
      <c r="B8" s="13">
        <v>1</v>
      </c>
      <c r="C8" s="13" t="s">
        <v>57</v>
      </c>
      <c r="D8" s="13">
        <v>4992</v>
      </c>
      <c r="E8" s="14">
        <v>40379</v>
      </c>
      <c r="F8" s="15">
        <v>0.31817129629629631</v>
      </c>
      <c r="G8" s="16" t="s">
        <v>37</v>
      </c>
      <c r="H8" s="13">
        <v>27.16</v>
      </c>
      <c r="I8" s="13">
        <v>53.92</v>
      </c>
      <c r="J8" s="13" t="s">
        <v>38</v>
      </c>
      <c r="K8" s="13" t="s">
        <v>58</v>
      </c>
      <c r="L8" s="13" t="s">
        <v>59</v>
      </c>
      <c r="M8" s="13" t="s">
        <v>364</v>
      </c>
    </row>
    <row r="9" spans="1:13" ht="17" thickTop="1" thickBot="1" x14ac:dyDescent="0.25">
      <c r="A9" s="13">
        <f t="shared" si="0"/>
        <v>8</v>
      </c>
      <c r="B9" s="13">
        <v>1</v>
      </c>
      <c r="C9" s="13" t="s">
        <v>60</v>
      </c>
      <c r="D9" s="13" t="s">
        <v>61</v>
      </c>
      <c r="E9" s="14">
        <v>40383</v>
      </c>
      <c r="F9" s="15">
        <v>0.52372685185185186</v>
      </c>
      <c r="G9" s="16" t="s">
        <v>37</v>
      </c>
      <c r="H9" s="13">
        <v>27.11</v>
      </c>
      <c r="I9" s="13">
        <v>53.65</v>
      </c>
      <c r="J9" s="13" t="s">
        <v>38</v>
      </c>
      <c r="K9" s="13" t="s">
        <v>62</v>
      </c>
      <c r="L9" s="13" t="s">
        <v>63</v>
      </c>
      <c r="M9" s="13" t="s">
        <v>364</v>
      </c>
    </row>
    <row r="10" spans="1:13" ht="17" thickTop="1" thickBot="1" x14ac:dyDescent="0.25">
      <c r="A10" s="13">
        <f t="shared" si="0"/>
        <v>9</v>
      </c>
      <c r="B10" s="13">
        <v>1</v>
      </c>
      <c r="C10" s="13" t="s">
        <v>64</v>
      </c>
      <c r="D10" s="13">
        <v>4999</v>
      </c>
      <c r="E10" s="14">
        <v>40389</v>
      </c>
      <c r="F10" s="15">
        <v>7.6550925925925925E-2</v>
      </c>
      <c r="G10" s="16" t="s">
        <v>37</v>
      </c>
      <c r="H10" s="13">
        <v>35.28</v>
      </c>
      <c r="I10" s="13">
        <v>59.26</v>
      </c>
      <c r="J10" s="13" t="s">
        <v>38</v>
      </c>
      <c r="K10" s="13" t="s">
        <v>65</v>
      </c>
      <c r="L10" s="13" t="s">
        <v>66</v>
      </c>
      <c r="M10" s="13" t="s">
        <v>388</v>
      </c>
    </row>
    <row r="11" spans="1:13" ht="17" thickTop="1" thickBot="1" x14ac:dyDescent="0.25">
      <c r="A11" s="13">
        <f t="shared" si="0"/>
        <v>10</v>
      </c>
      <c r="B11" s="13">
        <v>1</v>
      </c>
      <c r="C11" s="13" t="s">
        <v>67</v>
      </c>
      <c r="D11" s="13">
        <v>5013</v>
      </c>
      <c r="E11" s="14">
        <v>40390</v>
      </c>
      <c r="F11" s="15">
        <v>0.2867939814814815</v>
      </c>
      <c r="G11" s="16" t="s">
        <v>45</v>
      </c>
      <c r="H11" s="13">
        <v>29.6</v>
      </c>
      <c r="I11" s="13">
        <v>56.79</v>
      </c>
      <c r="J11" s="13" t="s">
        <v>38</v>
      </c>
      <c r="K11" s="13" t="s">
        <v>68</v>
      </c>
      <c r="L11" s="13" t="s">
        <v>69</v>
      </c>
      <c r="M11" s="13" t="s">
        <v>388</v>
      </c>
    </row>
    <row r="12" spans="1:13" ht="17" thickTop="1" thickBot="1" x14ac:dyDescent="0.25">
      <c r="A12" s="13">
        <f t="shared" si="0"/>
        <v>11</v>
      </c>
      <c r="B12" s="13">
        <v>1</v>
      </c>
      <c r="C12" s="13" t="s">
        <v>70</v>
      </c>
      <c r="D12" s="13" t="s">
        <v>71</v>
      </c>
      <c r="E12" s="14">
        <v>40396</v>
      </c>
      <c r="F12" s="15">
        <v>0.30262731481481481</v>
      </c>
      <c r="G12" s="16" t="s">
        <v>37</v>
      </c>
      <c r="H12" s="13">
        <v>29.41</v>
      </c>
      <c r="I12" s="13">
        <v>51.21</v>
      </c>
      <c r="J12" s="13" t="s">
        <v>38</v>
      </c>
      <c r="K12" s="13" t="s">
        <v>72</v>
      </c>
      <c r="L12" s="13" t="s">
        <v>53</v>
      </c>
      <c r="M12" s="13" t="s">
        <v>388</v>
      </c>
    </row>
    <row r="13" spans="1:13" ht="17" thickTop="1" thickBot="1" x14ac:dyDescent="0.25">
      <c r="A13" s="13">
        <f t="shared" si="0"/>
        <v>12</v>
      </c>
      <c r="B13" s="13">
        <v>1</v>
      </c>
      <c r="C13" s="13" t="s">
        <v>73</v>
      </c>
      <c r="D13" s="13">
        <v>5288</v>
      </c>
      <c r="E13" s="17">
        <v>40401</v>
      </c>
      <c r="F13" s="15">
        <v>0.22663194444444446</v>
      </c>
      <c r="G13" s="16" t="s">
        <v>37</v>
      </c>
      <c r="H13" s="13">
        <v>37.700000000000003</v>
      </c>
      <c r="I13" s="13">
        <v>57.12</v>
      </c>
      <c r="J13" s="13" t="s">
        <v>38</v>
      </c>
      <c r="K13" s="13" t="s">
        <v>74</v>
      </c>
      <c r="L13" s="13" t="s">
        <v>75</v>
      </c>
      <c r="M13" s="13" t="s">
        <v>388</v>
      </c>
    </row>
    <row r="14" spans="1:13" ht="17" thickTop="1" thickBot="1" x14ac:dyDescent="0.25">
      <c r="A14" s="13">
        <f t="shared" si="0"/>
        <v>13</v>
      </c>
      <c r="B14" s="13">
        <v>1</v>
      </c>
      <c r="C14" s="13" t="s">
        <v>76</v>
      </c>
      <c r="D14" s="13" t="s">
        <v>77</v>
      </c>
      <c r="E14" s="14">
        <v>40417</v>
      </c>
      <c r="F14" s="15">
        <v>0.30819444444444444</v>
      </c>
      <c r="G14" s="16" t="s">
        <v>37</v>
      </c>
      <c r="H14" s="13">
        <v>35.450000000000003</v>
      </c>
      <c r="I14" s="13">
        <v>54.4</v>
      </c>
      <c r="J14" s="13" t="s">
        <v>38</v>
      </c>
      <c r="K14" s="13" t="s">
        <v>78</v>
      </c>
      <c r="L14" s="13" t="s">
        <v>79</v>
      </c>
      <c r="M14" s="13" t="s">
        <v>364</v>
      </c>
    </row>
    <row r="15" spans="1:13" ht="17" thickTop="1" thickBot="1" x14ac:dyDescent="0.25">
      <c r="A15" s="13">
        <f t="shared" si="0"/>
        <v>14</v>
      </c>
      <c r="B15" s="13">
        <v>1</v>
      </c>
      <c r="C15" s="13" t="s">
        <v>80</v>
      </c>
      <c r="D15" s="13">
        <v>5061</v>
      </c>
      <c r="E15" s="14">
        <v>40448</v>
      </c>
      <c r="F15" s="15">
        <v>0.47414351851851855</v>
      </c>
      <c r="G15" s="16" t="s">
        <v>45</v>
      </c>
      <c r="H15" s="13">
        <v>29.78</v>
      </c>
      <c r="I15" s="13">
        <v>51.76</v>
      </c>
      <c r="J15" s="13" t="s">
        <v>38</v>
      </c>
      <c r="K15" s="13" t="s">
        <v>81</v>
      </c>
      <c r="L15" s="13" t="s">
        <v>82</v>
      </c>
      <c r="M15" s="13" t="s">
        <v>364</v>
      </c>
    </row>
    <row r="16" spans="1:13" ht="17" thickTop="1" thickBot="1" x14ac:dyDescent="0.25">
      <c r="A16" s="13">
        <f t="shared" si="0"/>
        <v>15</v>
      </c>
      <c r="B16" s="13">
        <v>0</v>
      </c>
      <c r="C16" s="13" t="s">
        <v>83</v>
      </c>
      <c r="D16" s="13">
        <v>5117</v>
      </c>
      <c r="E16" s="14">
        <v>40508</v>
      </c>
      <c r="F16" s="15">
        <v>0.52342592592592596</v>
      </c>
      <c r="G16" s="16" t="s">
        <v>37</v>
      </c>
      <c r="H16" s="13">
        <v>28.21</v>
      </c>
      <c r="I16" s="13">
        <v>52.62</v>
      </c>
      <c r="J16" s="13" t="s">
        <v>38</v>
      </c>
      <c r="K16" s="13" t="s">
        <v>84</v>
      </c>
      <c r="L16" s="13" t="s">
        <v>53</v>
      </c>
      <c r="M16" s="13" t="s">
        <v>388</v>
      </c>
    </row>
    <row r="17" spans="1:13" ht="17" thickTop="1" thickBot="1" x14ac:dyDescent="0.25">
      <c r="A17" s="13">
        <f t="shared" si="0"/>
        <v>16</v>
      </c>
      <c r="B17" s="13">
        <v>1</v>
      </c>
      <c r="C17" s="13" t="s">
        <v>85</v>
      </c>
      <c r="D17" s="13">
        <v>5119</v>
      </c>
      <c r="E17" s="14">
        <v>40513</v>
      </c>
      <c r="F17" s="15">
        <v>0.33037037037037037</v>
      </c>
      <c r="G17" s="16" t="s">
        <v>37</v>
      </c>
      <c r="H17" s="13">
        <v>30.21</v>
      </c>
      <c r="I17" s="13">
        <v>51.64</v>
      </c>
      <c r="J17" s="13" t="s">
        <v>38</v>
      </c>
      <c r="K17" s="13" t="s">
        <v>86</v>
      </c>
      <c r="L17" s="13" t="s">
        <v>82</v>
      </c>
      <c r="M17" s="13" t="s">
        <v>364</v>
      </c>
    </row>
    <row r="18" spans="1:13" ht="17" thickTop="1" thickBot="1" x14ac:dyDescent="0.25">
      <c r="A18" s="13">
        <f t="shared" si="0"/>
        <v>17</v>
      </c>
      <c r="B18" s="13">
        <v>1</v>
      </c>
      <c r="C18" s="13" t="s">
        <v>87</v>
      </c>
      <c r="D18" s="13">
        <v>5143</v>
      </c>
      <c r="E18" s="14">
        <v>40532</v>
      </c>
      <c r="F18" s="15">
        <v>0.27915509259259258</v>
      </c>
      <c r="G18" s="16" t="s">
        <v>37</v>
      </c>
      <c r="H18" s="13">
        <v>28.32</v>
      </c>
      <c r="I18" s="13">
        <v>59.19</v>
      </c>
      <c r="J18" s="13" t="s">
        <v>38</v>
      </c>
      <c r="K18" s="13" t="s">
        <v>88</v>
      </c>
      <c r="L18" s="13" t="s">
        <v>69</v>
      </c>
      <c r="M18" s="13" t="s">
        <v>388</v>
      </c>
    </row>
    <row r="19" spans="1:13" ht="17" thickTop="1" thickBot="1" x14ac:dyDescent="0.25">
      <c r="A19" s="18">
        <f t="shared" si="0"/>
        <v>18</v>
      </c>
      <c r="B19" s="18">
        <v>1</v>
      </c>
      <c r="C19" s="18" t="s">
        <v>89</v>
      </c>
      <c r="D19" s="18">
        <v>5150</v>
      </c>
      <c r="E19" s="19">
        <v>40548</v>
      </c>
      <c r="F19" s="20">
        <v>0.24707175925925925</v>
      </c>
      <c r="G19" s="21" t="s">
        <v>45</v>
      </c>
      <c r="H19" s="18">
        <v>30.16</v>
      </c>
      <c r="I19" s="18">
        <v>51.7</v>
      </c>
      <c r="J19" s="18" t="s">
        <v>38</v>
      </c>
      <c r="K19" s="18" t="s">
        <v>90</v>
      </c>
      <c r="L19" s="18" t="s">
        <v>63</v>
      </c>
      <c r="M19" s="18" t="s">
        <v>364</v>
      </c>
    </row>
    <row r="20" spans="1:13" ht="17" thickTop="1" thickBot="1" x14ac:dyDescent="0.25">
      <c r="A20" s="18">
        <f t="shared" si="0"/>
        <v>19</v>
      </c>
      <c r="B20" s="18">
        <v>1</v>
      </c>
      <c r="C20" s="18" t="s">
        <v>91</v>
      </c>
      <c r="D20" s="18" t="s">
        <v>92</v>
      </c>
      <c r="E20" s="19">
        <v>40548</v>
      </c>
      <c r="F20" s="20">
        <v>0.18913194444444445</v>
      </c>
      <c r="G20" s="21" t="s">
        <v>37</v>
      </c>
      <c r="H20" s="18">
        <v>30.18</v>
      </c>
      <c r="I20" s="18">
        <v>51.66</v>
      </c>
      <c r="J20" s="18" t="s">
        <v>38</v>
      </c>
      <c r="K20" s="18" t="s">
        <v>93</v>
      </c>
      <c r="L20" s="18" t="s">
        <v>63</v>
      </c>
      <c r="M20" s="18" t="s">
        <v>364</v>
      </c>
    </row>
    <row r="21" spans="1:13" ht="17" thickTop="1" thickBot="1" x14ac:dyDescent="0.25">
      <c r="A21" s="18">
        <f t="shared" si="0"/>
        <v>20</v>
      </c>
      <c r="B21" s="18">
        <v>1</v>
      </c>
      <c r="C21" s="18" t="s">
        <v>91</v>
      </c>
      <c r="D21" s="18" t="s">
        <v>94</v>
      </c>
      <c r="E21" s="19">
        <v>40548</v>
      </c>
      <c r="F21" s="20">
        <v>0.2436689814814815</v>
      </c>
      <c r="G21" s="21" t="s">
        <v>37</v>
      </c>
      <c r="H21" s="18">
        <v>30.19</v>
      </c>
      <c r="I21" s="18">
        <v>51.66</v>
      </c>
      <c r="J21" s="18" t="s">
        <v>38</v>
      </c>
      <c r="K21" s="18" t="s">
        <v>93</v>
      </c>
      <c r="L21" s="18" t="s">
        <v>63</v>
      </c>
      <c r="M21" s="18" t="s">
        <v>364</v>
      </c>
    </row>
    <row r="22" spans="1:13" ht="17" thickTop="1" thickBot="1" x14ac:dyDescent="0.25">
      <c r="A22" s="18">
        <f t="shared" si="0"/>
        <v>21</v>
      </c>
      <c r="B22" s="18">
        <v>1</v>
      </c>
      <c r="C22" s="18" t="s">
        <v>89</v>
      </c>
      <c r="D22" s="18" t="s">
        <v>95</v>
      </c>
      <c r="E22" s="19">
        <v>40550</v>
      </c>
      <c r="F22" s="20">
        <v>0.49512731481481481</v>
      </c>
      <c r="G22" s="21" t="s">
        <v>37</v>
      </c>
      <c r="H22" s="18">
        <v>30.17</v>
      </c>
      <c r="I22" s="18">
        <v>51.74</v>
      </c>
      <c r="J22" s="18" t="s">
        <v>38</v>
      </c>
      <c r="K22" s="18" t="s">
        <v>90</v>
      </c>
      <c r="L22" s="18" t="s">
        <v>63</v>
      </c>
      <c r="M22" s="18" t="s">
        <v>364</v>
      </c>
    </row>
    <row r="23" spans="1:13" ht="17" thickTop="1" thickBot="1" x14ac:dyDescent="0.25">
      <c r="A23" s="18">
        <f t="shared" si="0"/>
        <v>22</v>
      </c>
      <c r="B23" s="18">
        <v>1</v>
      </c>
      <c r="C23" s="18" t="s">
        <v>91</v>
      </c>
      <c r="D23" s="18" t="s">
        <v>96</v>
      </c>
      <c r="E23" s="19">
        <v>40551</v>
      </c>
      <c r="F23" s="20">
        <v>0.51694444444444443</v>
      </c>
      <c r="G23" s="21" t="s">
        <v>45</v>
      </c>
      <c r="H23" s="18">
        <v>30.23</v>
      </c>
      <c r="I23" s="18">
        <v>51.68</v>
      </c>
      <c r="J23" s="18" t="s">
        <v>38</v>
      </c>
      <c r="K23" s="18" t="s">
        <v>93</v>
      </c>
      <c r="L23" s="18" t="s">
        <v>63</v>
      </c>
      <c r="M23" s="18" t="s">
        <v>364</v>
      </c>
    </row>
    <row r="24" spans="1:13" ht="17" thickTop="1" thickBot="1" x14ac:dyDescent="0.25">
      <c r="A24" s="18">
        <f t="shared" si="0"/>
        <v>23</v>
      </c>
      <c r="B24" s="18">
        <v>1</v>
      </c>
      <c r="C24" s="18" t="s">
        <v>97</v>
      </c>
      <c r="D24" s="18" t="s">
        <v>98</v>
      </c>
      <c r="E24" s="19">
        <v>40570</v>
      </c>
      <c r="F24" s="20">
        <v>0.29312500000000002</v>
      </c>
      <c r="G24" s="21" t="s">
        <v>45</v>
      </c>
      <c r="H24" s="18">
        <v>28.17</v>
      </c>
      <c r="I24" s="18">
        <v>58.99</v>
      </c>
      <c r="J24" s="18" t="s">
        <v>38</v>
      </c>
      <c r="K24" s="18" t="s">
        <v>99</v>
      </c>
      <c r="L24" s="18" t="s">
        <v>69</v>
      </c>
      <c r="M24" s="18" t="s">
        <v>388</v>
      </c>
    </row>
    <row r="25" spans="1:13" ht="17" thickTop="1" thickBot="1" x14ac:dyDescent="0.25">
      <c r="A25" s="18">
        <f t="shared" si="0"/>
        <v>24</v>
      </c>
      <c r="B25" s="18">
        <v>1</v>
      </c>
      <c r="C25" s="18" t="s">
        <v>97</v>
      </c>
      <c r="D25" s="18" t="s">
        <v>100</v>
      </c>
      <c r="E25" s="19">
        <v>40570</v>
      </c>
      <c r="F25" s="20">
        <v>0.36004629629629631</v>
      </c>
      <c r="G25" s="21" t="s">
        <v>45</v>
      </c>
      <c r="H25" s="18">
        <v>28.15</v>
      </c>
      <c r="I25" s="18">
        <v>59</v>
      </c>
      <c r="J25" s="18" t="s">
        <v>38</v>
      </c>
      <c r="K25" s="18" t="s">
        <v>101</v>
      </c>
      <c r="L25" s="18" t="s">
        <v>69</v>
      </c>
      <c r="M25" s="18" t="s">
        <v>388</v>
      </c>
    </row>
    <row r="26" spans="1:13" ht="17" thickTop="1" thickBot="1" x14ac:dyDescent="0.25">
      <c r="A26" s="18">
        <f t="shared" si="0"/>
        <v>25</v>
      </c>
      <c r="B26" s="18">
        <v>1</v>
      </c>
      <c r="C26" s="18" t="s">
        <v>102</v>
      </c>
      <c r="D26" s="18" t="s">
        <v>103</v>
      </c>
      <c r="E26" s="19">
        <v>40571</v>
      </c>
      <c r="F26" s="20">
        <v>0.18104166666666666</v>
      </c>
      <c r="G26" s="21" t="s">
        <v>45</v>
      </c>
      <c r="H26" s="18">
        <v>28.18</v>
      </c>
      <c r="I26" s="18">
        <v>58.97</v>
      </c>
      <c r="J26" s="18" t="s">
        <v>38</v>
      </c>
      <c r="K26" s="18" t="s">
        <v>104</v>
      </c>
      <c r="L26" s="18" t="s">
        <v>69</v>
      </c>
      <c r="M26" s="18" t="s">
        <v>388</v>
      </c>
    </row>
    <row r="27" spans="1:13" ht="17" thickTop="1" thickBot="1" x14ac:dyDescent="0.25">
      <c r="A27" s="18">
        <f t="shared" si="0"/>
        <v>26</v>
      </c>
      <c r="B27" s="18">
        <v>1</v>
      </c>
      <c r="C27" s="18" t="s">
        <v>105</v>
      </c>
      <c r="D27" s="18">
        <v>5209</v>
      </c>
      <c r="E27" s="19">
        <v>40607</v>
      </c>
      <c r="F27" s="20">
        <v>0.47547453703703701</v>
      </c>
      <c r="G27" s="21" t="s">
        <v>45</v>
      </c>
      <c r="H27" s="18">
        <v>30</v>
      </c>
      <c r="I27" s="18">
        <v>51.19</v>
      </c>
      <c r="J27" s="18" t="s">
        <v>38</v>
      </c>
      <c r="K27" s="18" t="s">
        <v>106</v>
      </c>
      <c r="L27" s="18" t="s">
        <v>56</v>
      </c>
      <c r="M27" s="18" t="s">
        <v>388</v>
      </c>
    </row>
    <row r="28" spans="1:13" ht="17" thickTop="1" thickBot="1" x14ac:dyDescent="0.25">
      <c r="A28" s="18">
        <f t="shared" si="0"/>
        <v>27</v>
      </c>
      <c r="B28" s="18">
        <v>1</v>
      </c>
      <c r="C28" s="18" t="s">
        <v>107</v>
      </c>
      <c r="D28" s="18">
        <v>5317</v>
      </c>
      <c r="E28" s="19">
        <v>40675</v>
      </c>
      <c r="F28" s="20">
        <v>0.10137731481481482</v>
      </c>
      <c r="G28" s="21" t="s">
        <v>37</v>
      </c>
      <c r="H28" s="18">
        <v>30.96</v>
      </c>
      <c r="I28" s="18">
        <v>51.31</v>
      </c>
      <c r="J28" s="18" t="s">
        <v>38</v>
      </c>
      <c r="K28" s="18" t="s">
        <v>108</v>
      </c>
      <c r="L28" s="18" t="s">
        <v>56</v>
      </c>
      <c r="M28" s="18" t="s">
        <v>388</v>
      </c>
    </row>
    <row r="29" spans="1:13" ht="17" thickTop="1" thickBot="1" x14ac:dyDescent="0.25">
      <c r="A29" s="18">
        <f t="shared" si="0"/>
        <v>28</v>
      </c>
      <c r="B29" s="18">
        <v>1</v>
      </c>
      <c r="C29" s="18" t="s">
        <v>109</v>
      </c>
      <c r="D29" s="18">
        <v>5254</v>
      </c>
      <c r="E29" s="19">
        <v>40709</v>
      </c>
      <c r="F29" s="20">
        <v>4.5486111111111109E-2</v>
      </c>
      <c r="G29" s="21" t="s">
        <v>45</v>
      </c>
      <c r="H29" s="18">
        <v>27.8</v>
      </c>
      <c r="I29" s="18">
        <v>57.79</v>
      </c>
      <c r="J29" s="18" t="s">
        <v>38</v>
      </c>
      <c r="K29" s="18" t="s">
        <v>110</v>
      </c>
      <c r="L29" s="18" t="s">
        <v>69</v>
      </c>
      <c r="M29" s="18" t="s">
        <v>388</v>
      </c>
    </row>
    <row r="30" spans="1:13" ht="17" thickTop="1" thickBot="1" x14ac:dyDescent="0.25">
      <c r="A30" s="18">
        <f t="shared" si="0"/>
        <v>29</v>
      </c>
      <c r="B30" s="18">
        <v>1</v>
      </c>
      <c r="C30" s="18" t="s">
        <v>111</v>
      </c>
      <c r="D30" s="18">
        <v>5260</v>
      </c>
      <c r="E30" s="19">
        <v>40720</v>
      </c>
      <c r="F30" s="20">
        <v>0.32430555555555557</v>
      </c>
      <c r="G30" s="21" t="s">
        <v>37</v>
      </c>
      <c r="H30" s="18">
        <v>30.03</v>
      </c>
      <c r="I30" s="18">
        <v>57.58</v>
      </c>
      <c r="J30" s="18" t="s">
        <v>38</v>
      </c>
      <c r="K30" s="18" t="s">
        <v>112</v>
      </c>
      <c r="L30" s="18" t="s">
        <v>69</v>
      </c>
      <c r="M30" s="18" t="s">
        <v>388</v>
      </c>
    </row>
    <row r="31" spans="1:13" ht="17" thickTop="1" thickBot="1" x14ac:dyDescent="0.25">
      <c r="A31" s="18">
        <f t="shared" si="0"/>
        <v>30</v>
      </c>
      <c r="B31" s="18">
        <v>1</v>
      </c>
      <c r="C31" s="18" t="s">
        <v>113</v>
      </c>
      <c r="D31" s="18">
        <v>5276</v>
      </c>
      <c r="E31" s="19">
        <v>40750</v>
      </c>
      <c r="F31" s="20">
        <v>0.16958333333333334</v>
      </c>
      <c r="G31" s="21" t="s">
        <v>45</v>
      </c>
      <c r="H31" s="18">
        <v>36.61</v>
      </c>
      <c r="I31" s="18">
        <v>56.76</v>
      </c>
      <c r="J31" s="18" t="s">
        <v>38</v>
      </c>
      <c r="K31" s="18" t="s">
        <v>84</v>
      </c>
      <c r="L31" s="18" t="s">
        <v>66</v>
      </c>
      <c r="M31" s="18" t="s">
        <v>388</v>
      </c>
    </row>
    <row r="32" spans="1:13" ht="17" thickTop="1" thickBot="1" x14ac:dyDescent="0.25">
      <c r="A32" s="22">
        <f t="shared" si="0"/>
        <v>31</v>
      </c>
      <c r="B32" s="22">
        <v>1</v>
      </c>
      <c r="C32" s="22" t="s">
        <v>114</v>
      </c>
      <c r="D32" s="22">
        <v>5362</v>
      </c>
      <c r="E32" s="23">
        <v>40919</v>
      </c>
      <c r="F32" s="24">
        <v>0.21388888888888891</v>
      </c>
      <c r="G32" s="25" t="s">
        <v>37</v>
      </c>
      <c r="H32" s="22">
        <v>36.380000000000003</v>
      </c>
      <c r="I32" s="22">
        <v>52.74</v>
      </c>
      <c r="J32" s="22" t="s">
        <v>38</v>
      </c>
      <c r="K32" s="22" t="s">
        <v>115</v>
      </c>
      <c r="L32" s="22" t="s">
        <v>116</v>
      </c>
      <c r="M32" s="22" t="s">
        <v>388</v>
      </c>
    </row>
    <row r="33" spans="1:13" ht="17" thickTop="1" thickBot="1" x14ac:dyDescent="0.25">
      <c r="A33" s="22">
        <f t="shared" si="0"/>
        <v>32</v>
      </c>
      <c r="B33" s="22">
        <v>1</v>
      </c>
      <c r="C33" s="22" t="s">
        <v>117</v>
      </c>
      <c r="D33" s="22">
        <v>5376</v>
      </c>
      <c r="E33" s="23">
        <v>40927</v>
      </c>
      <c r="F33" s="24">
        <v>0.52489583333333334</v>
      </c>
      <c r="G33" s="25" t="s">
        <v>37</v>
      </c>
      <c r="H33" s="22">
        <v>36.340000000000003</v>
      </c>
      <c r="I33" s="22">
        <v>58.92</v>
      </c>
      <c r="J33" s="22" t="s">
        <v>38</v>
      </c>
      <c r="K33" s="22" t="s">
        <v>118</v>
      </c>
      <c r="L33" s="22" t="s">
        <v>66</v>
      </c>
      <c r="M33" s="22" t="s">
        <v>388</v>
      </c>
    </row>
    <row r="34" spans="1:13" ht="17" thickTop="1" thickBot="1" x14ac:dyDescent="0.25">
      <c r="A34" s="22">
        <f t="shared" si="0"/>
        <v>33</v>
      </c>
      <c r="B34" s="22">
        <v>1</v>
      </c>
      <c r="C34" s="22" t="s">
        <v>119</v>
      </c>
      <c r="D34" s="22">
        <v>5394</v>
      </c>
      <c r="E34" s="23">
        <v>40944</v>
      </c>
      <c r="F34" s="24">
        <v>0.25740740740740742</v>
      </c>
      <c r="G34" s="25" t="s">
        <v>45</v>
      </c>
      <c r="H34" s="22">
        <v>28.66</v>
      </c>
      <c r="I34" s="22">
        <v>51.56</v>
      </c>
      <c r="J34" s="22" t="s">
        <v>38</v>
      </c>
      <c r="K34" s="22" t="s">
        <v>120</v>
      </c>
      <c r="L34" s="22" t="s">
        <v>121</v>
      </c>
      <c r="M34" s="22" t="s">
        <v>388</v>
      </c>
    </row>
    <row r="35" spans="1:13" ht="17" thickTop="1" thickBot="1" x14ac:dyDescent="0.25">
      <c r="A35" s="22">
        <f t="shared" si="0"/>
        <v>34</v>
      </c>
      <c r="B35" s="22">
        <v>1</v>
      </c>
      <c r="C35" s="22" t="s">
        <v>122</v>
      </c>
      <c r="D35" s="22">
        <v>5411</v>
      </c>
      <c r="E35" s="23">
        <v>40966</v>
      </c>
      <c r="F35" s="24">
        <v>0.28396990740740741</v>
      </c>
      <c r="G35" s="25" t="s">
        <v>37</v>
      </c>
      <c r="H35" s="22">
        <v>31.47</v>
      </c>
      <c r="I35" s="22">
        <v>56.75</v>
      </c>
      <c r="J35" s="22" t="s">
        <v>38</v>
      </c>
      <c r="K35" s="22" t="s">
        <v>123</v>
      </c>
      <c r="L35" s="22" t="s">
        <v>69</v>
      </c>
      <c r="M35" s="22" t="s">
        <v>388</v>
      </c>
    </row>
    <row r="36" spans="1:13" ht="17" thickTop="1" thickBot="1" x14ac:dyDescent="0.25">
      <c r="A36" s="22">
        <f t="shared" si="0"/>
        <v>35</v>
      </c>
      <c r="B36" s="22">
        <v>1</v>
      </c>
      <c r="C36" s="22" t="s">
        <v>124</v>
      </c>
      <c r="D36" s="22">
        <v>5431</v>
      </c>
      <c r="E36" s="23">
        <v>40986</v>
      </c>
      <c r="F36" s="24">
        <v>0.10989583333333335</v>
      </c>
      <c r="G36" s="25" t="s">
        <v>45</v>
      </c>
      <c r="H36" s="22">
        <v>36.83</v>
      </c>
      <c r="I36" s="22">
        <v>49.22</v>
      </c>
      <c r="J36" s="22" t="s">
        <v>38</v>
      </c>
      <c r="K36" s="22" t="s">
        <v>125</v>
      </c>
      <c r="L36" s="22" t="s">
        <v>126</v>
      </c>
      <c r="M36" s="22" t="s">
        <v>388</v>
      </c>
    </row>
    <row r="37" spans="1:13" ht="17" thickTop="1" thickBot="1" x14ac:dyDescent="0.25">
      <c r="A37" s="22">
        <f t="shared" si="0"/>
        <v>36</v>
      </c>
      <c r="B37" s="22">
        <v>1</v>
      </c>
      <c r="C37" s="22" t="s">
        <v>127</v>
      </c>
      <c r="D37" s="22">
        <v>5449</v>
      </c>
      <c r="E37" s="23">
        <v>41032</v>
      </c>
      <c r="F37" s="24">
        <v>0.42334490740740738</v>
      </c>
      <c r="G37" s="25" t="s">
        <v>45</v>
      </c>
      <c r="H37" s="22">
        <v>32.880000000000003</v>
      </c>
      <c r="I37" s="22">
        <v>47.72</v>
      </c>
      <c r="J37" s="22" t="s">
        <v>38</v>
      </c>
      <c r="K37" s="22" t="s">
        <v>128</v>
      </c>
      <c r="L37" s="22" t="s">
        <v>129</v>
      </c>
      <c r="M37" s="22" t="s">
        <v>364</v>
      </c>
    </row>
    <row r="38" spans="1:13" ht="17" thickTop="1" thickBot="1" x14ac:dyDescent="0.25">
      <c r="A38" s="22">
        <f t="shared" si="0"/>
        <v>37</v>
      </c>
      <c r="B38" s="22">
        <v>1</v>
      </c>
      <c r="C38" s="22" t="s">
        <v>130</v>
      </c>
      <c r="D38" s="22">
        <v>5473</v>
      </c>
      <c r="E38" s="23">
        <v>41043</v>
      </c>
      <c r="F38" s="24">
        <v>0.42540509259259257</v>
      </c>
      <c r="G38" s="25" t="s">
        <v>45</v>
      </c>
      <c r="H38" s="22">
        <v>27.88</v>
      </c>
      <c r="I38" s="22">
        <v>57.78</v>
      </c>
      <c r="J38" s="22" t="s">
        <v>38</v>
      </c>
      <c r="K38" s="22" t="s">
        <v>131</v>
      </c>
      <c r="L38" s="22" t="s">
        <v>69</v>
      </c>
      <c r="M38" s="22" t="s">
        <v>388</v>
      </c>
    </row>
    <row r="39" spans="1:13" ht="17" thickTop="1" thickBot="1" x14ac:dyDescent="0.25">
      <c r="A39" s="22">
        <f t="shared" si="0"/>
        <v>38</v>
      </c>
      <c r="B39" s="22">
        <v>1</v>
      </c>
      <c r="C39" s="22" t="s">
        <v>132</v>
      </c>
      <c r="D39" s="22">
        <v>5494</v>
      </c>
      <c r="E39" s="23">
        <v>41087</v>
      </c>
      <c r="F39" s="24">
        <v>0.10109953703703704</v>
      </c>
      <c r="G39" s="25" t="s">
        <v>45</v>
      </c>
      <c r="H39" s="22">
        <v>34.18</v>
      </c>
      <c r="I39" s="22">
        <v>48.46</v>
      </c>
      <c r="J39" s="22" t="s">
        <v>38</v>
      </c>
      <c r="K39" s="22" t="s">
        <v>55</v>
      </c>
      <c r="L39" s="22" t="s">
        <v>133</v>
      </c>
      <c r="M39" s="22" t="s">
        <v>364</v>
      </c>
    </row>
    <row r="40" spans="1:13" ht="17" thickTop="1" thickBot="1" x14ac:dyDescent="0.25">
      <c r="A40" s="22">
        <f t="shared" si="0"/>
        <v>39</v>
      </c>
      <c r="B40" s="22">
        <v>1</v>
      </c>
      <c r="C40" s="22" t="s">
        <v>134</v>
      </c>
      <c r="D40" s="22" t="s">
        <v>135</v>
      </c>
      <c r="E40" s="23">
        <v>41091</v>
      </c>
      <c r="F40" s="24">
        <v>0.11789351851851852</v>
      </c>
      <c r="G40" s="25" t="s">
        <v>45</v>
      </c>
      <c r="H40" s="22">
        <v>31.76</v>
      </c>
      <c r="I40" s="22">
        <v>50.98</v>
      </c>
      <c r="J40" s="22" t="s">
        <v>38</v>
      </c>
      <c r="K40" s="22" t="s">
        <v>136</v>
      </c>
      <c r="L40" s="22" t="s">
        <v>137</v>
      </c>
      <c r="M40" s="22" t="s">
        <v>388</v>
      </c>
    </row>
    <row r="41" spans="1:13" ht="17" thickTop="1" thickBot="1" x14ac:dyDescent="0.25">
      <c r="A41" s="22">
        <f t="shared" si="0"/>
        <v>40</v>
      </c>
      <c r="B41" s="22">
        <v>1</v>
      </c>
      <c r="C41" s="22" t="s">
        <v>138</v>
      </c>
      <c r="D41" s="22">
        <v>5501</v>
      </c>
      <c r="E41" s="23">
        <v>41091</v>
      </c>
      <c r="F41" s="24">
        <v>0.41766203703703703</v>
      </c>
      <c r="G41" s="25" t="s">
        <v>37</v>
      </c>
      <c r="H41" s="22">
        <v>34.5</v>
      </c>
      <c r="I41" s="22">
        <v>59.95</v>
      </c>
      <c r="J41" s="22" t="s">
        <v>38</v>
      </c>
      <c r="K41" s="22" t="s">
        <v>139</v>
      </c>
      <c r="L41" s="22" t="s">
        <v>66</v>
      </c>
      <c r="M41" s="22" t="s">
        <v>388</v>
      </c>
    </row>
    <row r="42" spans="1:13" ht="17" thickTop="1" thickBot="1" x14ac:dyDescent="0.25">
      <c r="A42" s="22">
        <f t="shared" si="0"/>
        <v>41</v>
      </c>
      <c r="B42" s="22">
        <v>1</v>
      </c>
      <c r="C42" s="22" t="s">
        <v>140</v>
      </c>
      <c r="D42" s="22">
        <v>5508</v>
      </c>
      <c r="E42" s="23">
        <v>41104</v>
      </c>
      <c r="F42" s="24">
        <v>0.53822916666666665</v>
      </c>
      <c r="G42" s="25" t="s">
        <v>45</v>
      </c>
      <c r="H42" s="22">
        <v>34.64</v>
      </c>
      <c r="I42" s="22">
        <v>47.58</v>
      </c>
      <c r="J42" s="22" t="s">
        <v>38</v>
      </c>
      <c r="K42" s="22" t="s">
        <v>141</v>
      </c>
      <c r="L42" s="22" t="s">
        <v>142</v>
      </c>
      <c r="M42" s="22" t="s">
        <v>364</v>
      </c>
    </row>
    <row r="43" spans="1:13" ht="17" thickTop="1" thickBot="1" x14ac:dyDescent="0.25">
      <c r="A43" s="22">
        <f t="shared" si="0"/>
        <v>42</v>
      </c>
      <c r="B43" s="22">
        <v>1</v>
      </c>
      <c r="C43" s="22" t="s">
        <v>134</v>
      </c>
      <c r="D43" s="22" t="s">
        <v>143</v>
      </c>
      <c r="E43" s="23">
        <v>41114</v>
      </c>
      <c r="F43" s="24">
        <v>0.28479166666666667</v>
      </c>
      <c r="G43" s="25" t="s">
        <v>45</v>
      </c>
      <c r="H43" s="22">
        <v>31.77</v>
      </c>
      <c r="I43" s="22">
        <v>50.92</v>
      </c>
      <c r="J43" s="22" t="s">
        <v>38</v>
      </c>
      <c r="K43" s="22" t="s">
        <v>136</v>
      </c>
      <c r="L43" s="22" t="s">
        <v>137</v>
      </c>
      <c r="M43" s="22" t="s">
        <v>388</v>
      </c>
    </row>
    <row r="44" spans="1:13" ht="17" thickTop="1" thickBot="1" x14ac:dyDescent="0.25">
      <c r="A44" s="22">
        <f t="shared" si="0"/>
        <v>43</v>
      </c>
      <c r="B44" s="22">
        <v>1</v>
      </c>
      <c r="C44" s="22" t="s">
        <v>134</v>
      </c>
      <c r="D44" s="22" t="s">
        <v>144</v>
      </c>
      <c r="E44" s="23">
        <v>41114</v>
      </c>
      <c r="F44" s="24">
        <v>0.28930555555555554</v>
      </c>
      <c r="G44" s="25" t="s">
        <v>45</v>
      </c>
      <c r="H44" s="22">
        <v>31.77</v>
      </c>
      <c r="I44" s="22">
        <v>50.93</v>
      </c>
      <c r="J44" s="22" t="s">
        <v>38</v>
      </c>
      <c r="K44" s="22" t="s">
        <v>145</v>
      </c>
      <c r="L44" s="22" t="s">
        <v>137</v>
      </c>
      <c r="M44" s="22" t="s">
        <v>388</v>
      </c>
    </row>
    <row r="45" spans="1:13" ht="17" thickTop="1" thickBot="1" x14ac:dyDescent="0.25">
      <c r="A45" s="22">
        <f t="shared" si="0"/>
        <v>44</v>
      </c>
      <c r="B45" s="22">
        <v>1</v>
      </c>
      <c r="C45" s="22" t="s">
        <v>146</v>
      </c>
      <c r="D45" s="22">
        <v>5606</v>
      </c>
      <c r="E45" s="23">
        <v>41154</v>
      </c>
      <c r="F45" s="24">
        <v>0.5347453703703704</v>
      </c>
      <c r="G45" s="25" t="s">
        <v>45</v>
      </c>
      <c r="H45" s="22">
        <v>33.44</v>
      </c>
      <c r="I45" s="22">
        <v>59.99</v>
      </c>
      <c r="J45" s="22" t="s">
        <v>38</v>
      </c>
      <c r="K45" s="22" t="s">
        <v>147</v>
      </c>
      <c r="L45" s="22" t="s">
        <v>148</v>
      </c>
      <c r="M45" s="22" t="s">
        <v>388</v>
      </c>
    </row>
    <row r="46" spans="1:13" ht="17" thickTop="1" thickBot="1" x14ac:dyDescent="0.25">
      <c r="A46" s="22">
        <f t="shared" si="0"/>
        <v>45</v>
      </c>
      <c r="B46" s="22">
        <v>0</v>
      </c>
      <c r="C46" s="22" t="s">
        <v>149</v>
      </c>
      <c r="D46" s="22">
        <v>5661</v>
      </c>
      <c r="E46" s="23">
        <v>41192</v>
      </c>
      <c r="F46" s="24">
        <v>0.2059375</v>
      </c>
      <c r="G46" s="25" t="s">
        <v>37</v>
      </c>
      <c r="H46" s="22">
        <v>29.24</v>
      </c>
      <c r="I46" s="22">
        <v>52.51</v>
      </c>
      <c r="J46" s="22" t="s">
        <v>38</v>
      </c>
      <c r="K46" s="22" t="s">
        <v>150</v>
      </c>
      <c r="L46" s="22" t="s">
        <v>63</v>
      </c>
      <c r="M46" s="22" t="s">
        <v>364</v>
      </c>
    </row>
    <row r="47" spans="1:13" ht="17" thickTop="1" thickBot="1" x14ac:dyDescent="0.25">
      <c r="A47" s="22">
        <f t="shared" si="0"/>
        <v>46</v>
      </c>
      <c r="B47" s="22">
        <v>1</v>
      </c>
      <c r="C47" s="22" t="s">
        <v>151</v>
      </c>
      <c r="D47" s="22">
        <v>5684</v>
      </c>
      <c r="E47" s="23">
        <v>41248</v>
      </c>
      <c r="F47" s="24">
        <v>0.21401620370370369</v>
      </c>
      <c r="G47" s="25" t="s">
        <v>37</v>
      </c>
      <c r="H47" s="22">
        <v>33.44</v>
      </c>
      <c r="I47" s="22">
        <v>59.56</v>
      </c>
      <c r="J47" s="22" t="s">
        <v>38</v>
      </c>
      <c r="K47" s="22" t="s">
        <v>152</v>
      </c>
      <c r="L47" s="22" t="s">
        <v>148</v>
      </c>
      <c r="M47" s="22" t="s">
        <v>388</v>
      </c>
    </row>
    <row r="48" spans="1:13" ht="17" thickTop="1" thickBot="1" x14ac:dyDescent="0.25">
      <c r="A48" s="26">
        <f t="shared" si="0"/>
        <v>47</v>
      </c>
      <c r="B48" s="26">
        <v>1</v>
      </c>
      <c r="C48" s="26" t="s">
        <v>153</v>
      </c>
      <c r="D48" s="26">
        <v>5729</v>
      </c>
      <c r="E48" s="27">
        <v>41286</v>
      </c>
      <c r="F48" s="28">
        <v>0.14243055555555556</v>
      </c>
      <c r="G48" s="29" t="s">
        <v>45</v>
      </c>
      <c r="H48" s="26">
        <v>31.89</v>
      </c>
      <c r="I48" s="26">
        <v>50.98</v>
      </c>
      <c r="J48" s="26" t="s">
        <v>38</v>
      </c>
      <c r="K48" s="26" t="s">
        <v>154</v>
      </c>
      <c r="L48" s="26" t="s">
        <v>137</v>
      </c>
      <c r="M48" s="26" t="s">
        <v>388</v>
      </c>
    </row>
    <row r="49" spans="1:13" ht="17" thickTop="1" thickBot="1" x14ac:dyDescent="0.25">
      <c r="A49" s="26">
        <f t="shared" si="0"/>
        <v>48</v>
      </c>
      <c r="B49" s="26">
        <v>0</v>
      </c>
      <c r="C49" s="26" t="s">
        <v>134</v>
      </c>
      <c r="D49" s="26" t="s">
        <v>155</v>
      </c>
      <c r="E49" s="27">
        <v>41286</v>
      </c>
      <c r="F49" s="28">
        <v>0.14814814814814814</v>
      </c>
      <c r="G49" s="29" t="s">
        <v>45</v>
      </c>
      <c r="H49" s="26">
        <v>31.85</v>
      </c>
      <c r="I49" s="26">
        <v>51.04</v>
      </c>
      <c r="J49" s="26" t="s">
        <v>38</v>
      </c>
      <c r="K49" s="26" t="s">
        <v>156</v>
      </c>
      <c r="L49" s="26" t="s">
        <v>137</v>
      </c>
      <c r="M49" s="26" t="s">
        <v>388</v>
      </c>
    </row>
    <row r="50" spans="1:13" ht="17" thickTop="1" thickBot="1" x14ac:dyDescent="0.25">
      <c r="A50" s="26">
        <f t="shared" si="0"/>
        <v>49</v>
      </c>
      <c r="B50" s="26">
        <v>1</v>
      </c>
      <c r="C50" s="26" t="s">
        <v>157</v>
      </c>
      <c r="D50" s="26" t="s">
        <v>158</v>
      </c>
      <c r="E50" s="27">
        <v>41295</v>
      </c>
      <c r="F50" s="28">
        <v>0.32565972222222223</v>
      </c>
      <c r="G50" s="29" t="s">
        <v>37</v>
      </c>
      <c r="H50" s="26">
        <v>30.28</v>
      </c>
      <c r="I50" s="26">
        <v>57.43</v>
      </c>
      <c r="J50" s="26" t="s">
        <v>38</v>
      </c>
      <c r="K50" s="26" t="s">
        <v>84</v>
      </c>
      <c r="L50" s="26" t="s">
        <v>69</v>
      </c>
      <c r="M50" s="26" t="s">
        <v>388</v>
      </c>
    </row>
    <row r="51" spans="1:13" ht="17" thickTop="1" thickBot="1" x14ac:dyDescent="0.25">
      <c r="A51" s="26">
        <f t="shared" si="0"/>
        <v>50</v>
      </c>
      <c r="B51" s="26">
        <v>1</v>
      </c>
      <c r="C51" s="26" t="s">
        <v>159</v>
      </c>
      <c r="D51" s="26" t="s">
        <v>160</v>
      </c>
      <c r="E51" s="27">
        <v>41299</v>
      </c>
      <c r="F51" s="28">
        <v>0.50788194444444446</v>
      </c>
      <c r="G51" s="29" t="s">
        <v>37</v>
      </c>
      <c r="H51" s="26">
        <v>31.95</v>
      </c>
      <c r="I51" s="26">
        <v>50.98</v>
      </c>
      <c r="J51" s="26" t="s">
        <v>38</v>
      </c>
      <c r="K51" s="26" t="s">
        <v>161</v>
      </c>
      <c r="L51" s="26" t="s">
        <v>137</v>
      </c>
      <c r="M51" s="26" t="s">
        <v>388</v>
      </c>
    </row>
    <row r="52" spans="1:13" ht="17" thickTop="1" thickBot="1" x14ac:dyDescent="0.25">
      <c r="A52" s="26">
        <f t="shared" si="0"/>
        <v>51</v>
      </c>
      <c r="B52" s="26">
        <v>0</v>
      </c>
      <c r="C52" s="26" t="s">
        <v>162</v>
      </c>
      <c r="D52" s="26" t="s">
        <v>163</v>
      </c>
      <c r="E52" s="27">
        <v>41335</v>
      </c>
      <c r="F52" s="28">
        <v>0.30862268518518515</v>
      </c>
      <c r="G52" s="29" t="s">
        <v>37</v>
      </c>
      <c r="H52" s="26">
        <v>31.96</v>
      </c>
      <c r="I52" s="26">
        <v>50.97</v>
      </c>
      <c r="J52" s="26" t="s">
        <v>38</v>
      </c>
      <c r="K52" s="26" t="s">
        <v>152</v>
      </c>
      <c r="L52" s="26" t="s">
        <v>137</v>
      </c>
      <c r="M52" s="26" t="s">
        <v>388</v>
      </c>
    </row>
    <row r="53" spans="1:13" ht="17" thickTop="1" thickBot="1" x14ac:dyDescent="0.25">
      <c r="A53" s="26">
        <f t="shared" si="0"/>
        <v>52</v>
      </c>
      <c r="B53" s="26">
        <v>0</v>
      </c>
      <c r="C53" s="26" t="s">
        <v>134</v>
      </c>
      <c r="D53" s="26" t="s">
        <v>164</v>
      </c>
      <c r="E53" s="27">
        <v>41335</v>
      </c>
      <c r="F53" s="28">
        <v>0.31186342592592592</v>
      </c>
      <c r="G53" s="29" t="s">
        <v>37</v>
      </c>
      <c r="H53" s="26">
        <v>31.99</v>
      </c>
      <c r="I53" s="26">
        <v>50.97</v>
      </c>
      <c r="J53" s="26" t="s">
        <v>38</v>
      </c>
      <c r="K53" s="26" t="s">
        <v>165</v>
      </c>
      <c r="L53" s="26" t="s">
        <v>137</v>
      </c>
      <c r="M53" s="26" t="s">
        <v>388</v>
      </c>
    </row>
    <row r="54" spans="1:13" ht="17" thickTop="1" thickBot="1" x14ac:dyDescent="0.25">
      <c r="A54" s="26">
        <f t="shared" si="0"/>
        <v>53</v>
      </c>
      <c r="B54" s="26">
        <v>0</v>
      </c>
      <c r="C54" s="26" t="s">
        <v>119</v>
      </c>
      <c r="D54" s="26" t="s">
        <v>166</v>
      </c>
      <c r="E54" s="27">
        <v>41373</v>
      </c>
      <c r="F54" s="28">
        <v>0.49502314814814818</v>
      </c>
      <c r="G54" s="29" t="s">
        <v>45</v>
      </c>
      <c r="H54" s="26">
        <v>28.46</v>
      </c>
      <c r="I54" s="26">
        <v>51.62</v>
      </c>
      <c r="J54" s="26" t="s">
        <v>38</v>
      </c>
      <c r="K54" s="26" t="s">
        <v>120</v>
      </c>
      <c r="L54" s="26" t="s">
        <v>121</v>
      </c>
      <c r="M54" s="26" t="s">
        <v>388</v>
      </c>
    </row>
    <row r="55" spans="1:13" ht="17" thickTop="1" thickBot="1" x14ac:dyDescent="0.25">
      <c r="A55" s="26">
        <f t="shared" si="0"/>
        <v>54</v>
      </c>
      <c r="B55" s="26">
        <v>0</v>
      </c>
      <c r="C55" s="26" t="s">
        <v>167</v>
      </c>
      <c r="D55" s="26" t="s">
        <v>168</v>
      </c>
      <c r="E55" s="27">
        <v>41373</v>
      </c>
      <c r="F55" s="28">
        <v>0.50393518518518521</v>
      </c>
      <c r="G55" s="29" t="s">
        <v>37</v>
      </c>
      <c r="H55" s="26">
        <v>28.46</v>
      </c>
      <c r="I55" s="26">
        <v>51.66</v>
      </c>
      <c r="J55" s="26" t="s">
        <v>38</v>
      </c>
      <c r="K55" s="26" t="s">
        <v>169</v>
      </c>
      <c r="L55" s="26" t="s">
        <v>121</v>
      </c>
      <c r="M55" s="26" t="s">
        <v>388</v>
      </c>
    </row>
    <row r="56" spans="1:13" ht="17" thickTop="1" thickBot="1" x14ac:dyDescent="0.25">
      <c r="A56" s="26">
        <f t="shared" si="0"/>
        <v>55</v>
      </c>
      <c r="B56" s="26">
        <v>0</v>
      </c>
      <c r="C56" s="26" t="s">
        <v>170</v>
      </c>
      <c r="D56" s="26" t="s">
        <v>171</v>
      </c>
      <c r="E56" s="27">
        <v>41373</v>
      </c>
      <c r="F56" s="28">
        <v>0.53318287037037038</v>
      </c>
      <c r="G56" s="29" t="s">
        <v>37</v>
      </c>
      <c r="H56" s="26">
        <v>28.42</v>
      </c>
      <c r="I56" s="26">
        <v>51.66</v>
      </c>
      <c r="J56" s="26" t="s">
        <v>38</v>
      </c>
      <c r="K56" s="26" t="s">
        <v>172</v>
      </c>
      <c r="L56" s="26" t="s">
        <v>121</v>
      </c>
      <c r="M56" s="26" t="s">
        <v>388</v>
      </c>
    </row>
    <row r="57" spans="1:13" ht="17" thickTop="1" thickBot="1" x14ac:dyDescent="0.25">
      <c r="A57" s="26">
        <f t="shared" si="0"/>
        <v>56</v>
      </c>
      <c r="B57" s="26">
        <v>0</v>
      </c>
      <c r="C57" s="26" t="s">
        <v>167</v>
      </c>
      <c r="D57" s="26" t="s">
        <v>173</v>
      </c>
      <c r="E57" s="27">
        <v>41374</v>
      </c>
      <c r="F57" s="28">
        <v>8.2256944444444438E-2</v>
      </c>
      <c r="G57" s="29" t="s">
        <v>45</v>
      </c>
      <c r="H57" s="26">
        <v>28.35</v>
      </c>
      <c r="I57" s="26">
        <v>51.74</v>
      </c>
      <c r="J57" s="26" t="s">
        <v>38</v>
      </c>
      <c r="K57" s="26" t="s">
        <v>174</v>
      </c>
      <c r="L57" s="26" t="s">
        <v>121</v>
      </c>
      <c r="M57" s="26" t="s">
        <v>388</v>
      </c>
    </row>
    <row r="58" spans="1:13" ht="17" thickTop="1" thickBot="1" x14ac:dyDescent="0.25">
      <c r="A58" s="26">
        <f t="shared" si="0"/>
        <v>57</v>
      </c>
      <c r="B58" s="26">
        <v>0</v>
      </c>
      <c r="C58" s="26" t="s">
        <v>175</v>
      </c>
      <c r="D58" s="26">
        <v>5797</v>
      </c>
      <c r="E58" s="27">
        <v>41374</v>
      </c>
      <c r="F58" s="28">
        <v>0.29905092592592591</v>
      </c>
      <c r="G58" s="29" t="s">
        <v>45</v>
      </c>
      <c r="H58" s="26">
        <v>28.32</v>
      </c>
      <c r="I58" s="26">
        <v>51.75</v>
      </c>
      <c r="J58" s="26" t="s">
        <v>38</v>
      </c>
      <c r="K58" s="26" t="s">
        <v>176</v>
      </c>
      <c r="L58" s="26" t="s">
        <v>121</v>
      </c>
      <c r="M58" s="26" t="s">
        <v>388</v>
      </c>
    </row>
    <row r="59" spans="1:13" ht="17" thickTop="1" thickBot="1" x14ac:dyDescent="0.25">
      <c r="A59" s="26">
        <f t="shared" si="0"/>
        <v>58</v>
      </c>
      <c r="B59" s="26">
        <v>0</v>
      </c>
      <c r="C59" s="26" t="s">
        <v>170</v>
      </c>
      <c r="D59" s="26" t="s">
        <v>177</v>
      </c>
      <c r="E59" s="27">
        <v>41374</v>
      </c>
      <c r="F59" s="28">
        <v>0.33332175925925928</v>
      </c>
      <c r="G59" s="29" t="s">
        <v>45</v>
      </c>
      <c r="H59" s="26">
        <v>28.38</v>
      </c>
      <c r="I59" s="26">
        <v>51.78</v>
      </c>
      <c r="J59" s="26" t="s">
        <v>38</v>
      </c>
      <c r="K59" s="26" t="s">
        <v>178</v>
      </c>
      <c r="L59" s="26" t="s">
        <v>121</v>
      </c>
      <c r="M59" s="26" t="s">
        <v>388</v>
      </c>
    </row>
    <row r="60" spans="1:13" ht="17" thickTop="1" thickBot="1" x14ac:dyDescent="0.25">
      <c r="A60" s="26">
        <f t="shared" si="0"/>
        <v>59</v>
      </c>
      <c r="B60" s="26">
        <v>0</v>
      </c>
      <c r="C60" s="26" t="s">
        <v>179</v>
      </c>
      <c r="D60" s="26">
        <v>5827</v>
      </c>
      <c r="E60" s="27">
        <v>41380</v>
      </c>
      <c r="F60" s="28">
        <v>0.44745370370370369</v>
      </c>
      <c r="G60" s="29" t="s">
        <v>45</v>
      </c>
      <c r="H60" s="26">
        <v>28.24</v>
      </c>
      <c r="I60" s="26">
        <v>62.14</v>
      </c>
      <c r="J60" s="26" t="s">
        <v>38</v>
      </c>
      <c r="K60" s="26" t="s">
        <v>180</v>
      </c>
      <c r="L60" s="26" t="s">
        <v>181</v>
      </c>
      <c r="M60" s="26" t="e">
        <v>#N/A</v>
      </c>
    </row>
    <row r="61" spans="1:13" ht="17" thickTop="1" thickBot="1" x14ac:dyDescent="0.25">
      <c r="A61" s="26">
        <f t="shared" si="0"/>
        <v>60</v>
      </c>
      <c r="B61" s="26">
        <v>0</v>
      </c>
      <c r="C61" s="26" t="s">
        <v>182</v>
      </c>
      <c r="D61" s="26">
        <v>5865</v>
      </c>
      <c r="E61" s="27">
        <v>41388</v>
      </c>
      <c r="F61" s="28">
        <v>0.13083333333333333</v>
      </c>
      <c r="G61" s="29" t="s">
        <v>45</v>
      </c>
      <c r="H61" s="26">
        <v>33.6</v>
      </c>
      <c r="I61" s="26">
        <v>50.38</v>
      </c>
      <c r="J61" s="26" t="s">
        <v>38</v>
      </c>
      <c r="K61" s="26" t="s">
        <v>183</v>
      </c>
      <c r="L61" s="26" t="s">
        <v>184</v>
      </c>
      <c r="M61" s="26" t="e">
        <v>#N/A</v>
      </c>
    </row>
    <row r="62" spans="1:13" ht="17" thickTop="1" thickBot="1" x14ac:dyDescent="0.25">
      <c r="A62" s="26">
        <f t="shared" si="0"/>
        <v>61</v>
      </c>
      <c r="B62" s="26">
        <v>0</v>
      </c>
      <c r="C62" s="26" t="s">
        <v>167</v>
      </c>
      <c r="D62" s="26" t="s">
        <v>185</v>
      </c>
      <c r="E62" s="27">
        <v>41388</v>
      </c>
      <c r="F62" s="28">
        <v>0.25340277777777781</v>
      </c>
      <c r="G62" s="29" t="s">
        <v>45</v>
      </c>
      <c r="H62" s="26">
        <v>28.43</v>
      </c>
      <c r="I62" s="26">
        <v>51.63</v>
      </c>
      <c r="J62" s="26" t="s">
        <v>38</v>
      </c>
      <c r="K62" s="26" t="s">
        <v>186</v>
      </c>
      <c r="L62" s="26" t="s">
        <v>121</v>
      </c>
      <c r="M62" s="26" t="s">
        <v>388</v>
      </c>
    </row>
    <row r="63" spans="1:13" ht="17" thickTop="1" thickBot="1" x14ac:dyDescent="0.25">
      <c r="A63" s="26">
        <f t="shared" si="0"/>
        <v>62</v>
      </c>
      <c r="B63" s="26">
        <v>0</v>
      </c>
      <c r="C63" s="26" t="s">
        <v>167</v>
      </c>
      <c r="D63" s="26" t="s">
        <v>187</v>
      </c>
      <c r="E63" s="27">
        <v>41395</v>
      </c>
      <c r="F63" s="28">
        <v>0.18854166666666669</v>
      </c>
      <c r="G63" s="29" t="s">
        <v>37</v>
      </c>
      <c r="H63" s="26">
        <v>28.4</v>
      </c>
      <c r="I63" s="26">
        <v>51.68</v>
      </c>
      <c r="J63" s="26" t="s">
        <v>38</v>
      </c>
      <c r="K63" s="26" t="s">
        <v>188</v>
      </c>
      <c r="L63" s="26" t="s">
        <v>121</v>
      </c>
      <c r="M63" s="26" t="s">
        <v>388</v>
      </c>
    </row>
    <row r="64" spans="1:13" ht="17" thickTop="1" thickBot="1" x14ac:dyDescent="0.25">
      <c r="A64" s="26">
        <f t="shared" si="0"/>
        <v>63</v>
      </c>
      <c r="B64" s="26">
        <v>0</v>
      </c>
      <c r="C64" s="26" t="s">
        <v>167</v>
      </c>
      <c r="D64" s="26" t="s">
        <v>189</v>
      </c>
      <c r="E64" s="27">
        <v>41400</v>
      </c>
      <c r="F64" s="28">
        <v>0.10282407407407407</v>
      </c>
      <c r="G64" s="29" t="s">
        <v>45</v>
      </c>
      <c r="H64" s="26">
        <v>28.5</v>
      </c>
      <c r="I64" s="26">
        <v>51.78</v>
      </c>
      <c r="J64" s="26" t="s">
        <v>38</v>
      </c>
      <c r="K64" s="26" t="s">
        <v>190</v>
      </c>
      <c r="L64" s="26" t="s">
        <v>121</v>
      </c>
      <c r="M64" s="26" t="s">
        <v>388</v>
      </c>
    </row>
    <row r="65" spans="1:13" ht="17" thickTop="1" thickBot="1" x14ac:dyDescent="0.25">
      <c r="A65" s="26">
        <f t="shared" si="0"/>
        <v>64</v>
      </c>
      <c r="B65" s="26">
        <v>0</v>
      </c>
      <c r="C65" s="26" t="s">
        <v>191</v>
      </c>
      <c r="D65" s="26">
        <v>5896</v>
      </c>
      <c r="E65" s="27">
        <v>41405</v>
      </c>
      <c r="F65" s="28">
        <v>8.8993055555555547E-2</v>
      </c>
      <c r="G65" s="29" t="s">
        <v>45</v>
      </c>
      <c r="H65" s="26">
        <v>26.51</v>
      </c>
      <c r="I65" s="26">
        <v>57.76</v>
      </c>
      <c r="J65" s="26" t="s">
        <v>38</v>
      </c>
      <c r="K65" s="26" t="s">
        <v>192</v>
      </c>
      <c r="L65" s="26" t="s">
        <v>193</v>
      </c>
      <c r="M65" s="26" t="s">
        <v>364</v>
      </c>
    </row>
    <row r="66" spans="1:13" ht="17" thickTop="1" thickBot="1" x14ac:dyDescent="0.25">
      <c r="A66" s="26">
        <f t="shared" si="0"/>
        <v>65</v>
      </c>
      <c r="B66" s="26">
        <v>0</v>
      </c>
      <c r="C66" s="26" t="s">
        <v>194</v>
      </c>
      <c r="D66" s="26" t="s">
        <v>195</v>
      </c>
      <c r="E66" s="27">
        <v>41496</v>
      </c>
      <c r="F66" s="28">
        <v>0.21222222222222223</v>
      </c>
      <c r="G66" s="29" t="s">
        <v>37</v>
      </c>
      <c r="H66" s="26">
        <v>28.49</v>
      </c>
      <c r="I66" s="26">
        <v>51.79</v>
      </c>
      <c r="J66" s="26" t="s">
        <v>38</v>
      </c>
      <c r="K66" s="26" t="s">
        <v>196</v>
      </c>
      <c r="L66" s="26" t="s">
        <v>121</v>
      </c>
      <c r="M66" s="26" t="s">
        <v>388</v>
      </c>
    </row>
    <row r="67" spans="1:13" ht="17" thickTop="1" thickBot="1" x14ac:dyDescent="0.25">
      <c r="A67" s="26">
        <f t="shared" si="0"/>
        <v>66</v>
      </c>
      <c r="B67" s="26">
        <v>0</v>
      </c>
      <c r="C67" s="26" t="s">
        <v>197</v>
      </c>
      <c r="D67" s="26" t="s">
        <v>198</v>
      </c>
      <c r="E67" s="27">
        <v>41496</v>
      </c>
      <c r="F67" s="28">
        <v>0.22277777777777777</v>
      </c>
      <c r="G67" s="29" t="s">
        <v>37</v>
      </c>
      <c r="H67" s="26">
        <v>28.51</v>
      </c>
      <c r="I67" s="26">
        <v>51.79</v>
      </c>
      <c r="J67" s="26" t="s">
        <v>38</v>
      </c>
      <c r="K67" s="26" t="s">
        <v>199</v>
      </c>
      <c r="L67" s="26" t="s">
        <v>121</v>
      </c>
      <c r="M67" s="26" t="s">
        <v>388</v>
      </c>
    </row>
    <row r="68" spans="1:13" ht="17" thickTop="1" thickBot="1" x14ac:dyDescent="0.25">
      <c r="A68" s="26">
        <f t="shared" ref="A68:A71" si="1">A67+1</f>
        <v>67</v>
      </c>
      <c r="B68" s="26">
        <v>0</v>
      </c>
      <c r="C68" s="26" t="s">
        <v>200</v>
      </c>
      <c r="D68" s="26">
        <v>6003</v>
      </c>
      <c r="E68" s="27">
        <v>41544</v>
      </c>
      <c r="F68" s="28">
        <v>0.41858796296296297</v>
      </c>
      <c r="G68" s="29" t="s">
        <v>45</v>
      </c>
      <c r="H68" s="26">
        <v>37.299999999999997</v>
      </c>
      <c r="I68" s="26">
        <v>44.81</v>
      </c>
      <c r="J68" s="26" t="s">
        <v>38</v>
      </c>
      <c r="K68" s="26" t="s">
        <v>201</v>
      </c>
      <c r="L68" s="26" t="s">
        <v>202</v>
      </c>
      <c r="M68" s="26" t="e">
        <v>#N/A</v>
      </c>
    </row>
    <row r="69" spans="1:13" ht="17" thickTop="1" thickBot="1" x14ac:dyDescent="0.25">
      <c r="A69" s="26">
        <f t="shared" si="1"/>
        <v>68</v>
      </c>
      <c r="B69" s="26">
        <v>1</v>
      </c>
      <c r="C69" s="26" t="s">
        <v>203</v>
      </c>
      <c r="D69" s="26" t="s">
        <v>204</v>
      </c>
      <c r="E69" s="27">
        <v>41600</v>
      </c>
      <c r="F69" s="28">
        <v>0.28569444444444442</v>
      </c>
      <c r="G69" s="29" t="s">
        <v>45</v>
      </c>
      <c r="H69" s="26">
        <v>34.5</v>
      </c>
      <c r="I69" s="26">
        <v>45.45</v>
      </c>
      <c r="J69" s="26" t="s">
        <v>38</v>
      </c>
      <c r="K69" s="26" t="s">
        <v>205</v>
      </c>
      <c r="L69" s="26" t="s">
        <v>142</v>
      </c>
      <c r="M69" s="26" t="s">
        <v>364</v>
      </c>
    </row>
    <row r="70" spans="1:13" ht="17" thickTop="1" thickBot="1" x14ac:dyDescent="0.25">
      <c r="A70" s="26">
        <f t="shared" si="1"/>
        <v>69</v>
      </c>
      <c r="B70" s="26">
        <v>1</v>
      </c>
      <c r="C70" s="26" t="s">
        <v>206</v>
      </c>
      <c r="D70" s="26" t="s">
        <v>207</v>
      </c>
      <c r="E70" s="27">
        <v>41600</v>
      </c>
      <c r="F70" s="28">
        <v>0.27151620370370372</v>
      </c>
      <c r="G70" s="29" t="s">
        <v>37</v>
      </c>
      <c r="H70" s="26">
        <v>34.29</v>
      </c>
      <c r="I70" s="26">
        <v>45.53</v>
      </c>
      <c r="J70" s="26" t="s">
        <v>38</v>
      </c>
      <c r="K70" s="26" t="s">
        <v>208</v>
      </c>
      <c r="L70" s="26" t="s">
        <v>142</v>
      </c>
      <c r="M70" s="26" t="s">
        <v>364</v>
      </c>
    </row>
    <row r="71" spans="1:13" ht="17" thickTop="1" thickBot="1" x14ac:dyDescent="0.25">
      <c r="A71" s="26">
        <f t="shared" si="1"/>
        <v>70</v>
      </c>
      <c r="B71" s="26">
        <v>1</v>
      </c>
      <c r="C71" s="26" t="s">
        <v>203</v>
      </c>
      <c r="D71" s="26">
        <v>6039</v>
      </c>
      <c r="E71" s="27">
        <v>41601</v>
      </c>
      <c r="F71" s="28">
        <v>0.47663194444444446</v>
      </c>
      <c r="G71" s="29" t="s">
        <v>37</v>
      </c>
      <c r="H71" s="26">
        <v>34.26</v>
      </c>
      <c r="I71" s="26">
        <v>45.51</v>
      </c>
      <c r="J71" s="26" t="s">
        <v>38</v>
      </c>
      <c r="K71" s="26" t="s">
        <v>209</v>
      </c>
      <c r="L71" s="26" t="s">
        <v>142</v>
      </c>
      <c r="M71" s="26" t="s">
        <v>364</v>
      </c>
    </row>
    <row r="72" spans="1:13" ht="17" thickTop="1" thickBot="1" x14ac:dyDescent="0.25">
      <c r="A72" s="26">
        <f>A71+1</f>
        <v>71</v>
      </c>
      <c r="B72" s="26">
        <v>1</v>
      </c>
      <c r="C72" s="26" t="s">
        <v>210</v>
      </c>
      <c r="D72" s="26">
        <v>6043</v>
      </c>
      <c r="E72" s="27">
        <v>41602</v>
      </c>
      <c r="F72" s="28">
        <v>0.25396990740740738</v>
      </c>
      <c r="G72" s="29" t="s">
        <v>37</v>
      </c>
      <c r="H72" s="26">
        <v>34.24</v>
      </c>
      <c r="I72" s="26">
        <v>45.57</v>
      </c>
      <c r="J72" s="26" t="s">
        <v>38</v>
      </c>
      <c r="K72" s="26" t="s">
        <v>211</v>
      </c>
      <c r="L72" s="26" t="s">
        <v>142</v>
      </c>
      <c r="M72" s="26" t="s">
        <v>364</v>
      </c>
    </row>
    <row r="73" spans="1:13" ht="17" thickTop="1" thickBot="1" x14ac:dyDescent="0.25">
      <c r="A73" s="26">
        <f t="shared" ref="A73:A81" si="2">A72+1</f>
        <v>72</v>
      </c>
      <c r="B73" s="26">
        <v>1</v>
      </c>
      <c r="C73" s="26" t="s">
        <v>51</v>
      </c>
      <c r="D73" s="26" t="s">
        <v>212</v>
      </c>
      <c r="E73" s="27">
        <v>41606</v>
      </c>
      <c r="F73" s="28">
        <v>7.7476851851851852E-2</v>
      </c>
      <c r="G73" s="29" t="s">
        <v>37</v>
      </c>
      <c r="H73" s="26">
        <v>29.35</v>
      </c>
      <c r="I73" s="26">
        <v>51.36</v>
      </c>
      <c r="J73" s="26" t="s">
        <v>38</v>
      </c>
      <c r="K73" s="26" t="s">
        <v>213</v>
      </c>
      <c r="L73" s="26" t="s">
        <v>121</v>
      </c>
      <c r="M73" s="26" t="s">
        <v>388</v>
      </c>
    </row>
    <row r="74" spans="1:13" ht="17" thickTop="1" thickBot="1" x14ac:dyDescent="0.25">
      <c r="A74" s="26">
        <f t="shared" si="2"/>
        <v>73</v>
      </c>
      <c r="B74" s="26">
        <v>1</v>
      </c>
      <c r="C74" s="26" t="s">
        <v>51</v>
      </c>
      <c r="D74" s="26" t="s">
        <v>214</v>
      </c>
      <c r="E74" s="27">
        <v>41606</v>
      </c>
      <c r="F74" s="28">
        <v>0.16442129629629629</v>
      </c>
      <c r="G74" s="29" t="s">
        <v>37</v>
      </c>
      <c r="H74" s="26">
        <v>29.3</v>
      </c>
      <c r="I74" s="26">
        <v>51.26</v>
      </c>
      <c r="J74" s="26" t="s">
        <v>38</v>
      </c>
      <c r="K74" s="26" t="s">
        <v>213</v>
      </c>
      <c r="L74" s="26" t="s">
        <v>121</v>
      </c>
      <c r="M74" s="26" t="s">
        <v>388</v>
      </c>
    </row>
    <row r="75" spans="1:13" ht="17" thickTop="1" thickBot="1" x14ac:dyDescent="0.25">
      <c r="A75" s="26">
        <f t="shared" si="2"/>
        <v>74</v>
      </c>
      <c r="B75" s="26">
        <v>0</v>
      </c>
      <c r="C75" s="26" t="s">
        <v>215</v>
      </c>
      <c r="D75" s="26" t="s">
        <v>216</v>
      </c>
      <c r="E75" s="27">
        <v>41636</v>
      </c>
      <c r="F75" s="28">
        <v>0.4559259259259259</v>
      </c>
      <c r="G75" s="29" t="s">
        <v>37</v>
      </c>
      <c r="H75" s="26">
        <v>32.909999999999997</v>
      </c>
      <c r="I75" s="26">
        <v>47.65</v>
      </c>
      <c r="J75" s="26" t="s">
        <v>38</v>
      </c>
      <c r="K75" s="26" t="s">
        <v>217</v>
      </c>
      <c r="L75" s="26" t="s">
        <v>40</v>
      </c>
      <c r="M75" s="26" t="s">
        <v>364</v>
      </c>
    </row>
    <row r="76" spans="1:13" ht="17" thickTop="1" thickBot="1" x14ac:dyDescent="0.25">
      <c r="A76" s="30">
        <f t="shared" si="2"/>
        <v>75</v>
      </c>
      <c r="B76" s="30">
        <v>1</v>
      </c>
      <c r="C76" s="30" t="s">
        <v>218</v>
      </c>
      <c r="D76" s="30" t="s">
        <v>219</v>
      </c>
      <c r="E76" s="31">
        <v>41648</v>
      </c>
      <c r="F76" s="32">
        <v>0.35523148148148148</v>
      </c>
      <c r="G76" s="33" t="s">
        <v>45</v>
      </c>
      <c r="H76" s="30">
        <v>26.8</v>
      </c>
      <c r="I76" s="30">
        <v>53.94</v>
      </c>
      <c r="J76" s="30" t="s">
        <v>38</v>
      </c>
      <c r="K76" s="30" t="s">
        <v>220</v>
      </c>
      <c r="L76" s="30" t="s">
        <v>193</v>
      </c>
      <c r="M76" s="30" t="s">
        <v>364</v>
      </c>
    </row>
    <row r="77" spans="1:13" ht="17" thickTop="1" thickBot="1" x14ac:dyDescent="0.25">
      <c r="A77" s="30">
        <f t="shared" si="2"/>
        <v>76</v>
      </c>
      <c r="B77" s="30">
        <v>1</v>
      </c>
      <c r="C77" s="30" t="s">
        <v>153</v>
      </c>
      <c r="D77" s="30" t="s">
        <v>221</v>
      </c>
      <c r="E77" s="31">
        <v>41683</v>
      </c>
      <c r="F77" s="32">
        <v>0.4913541666666667</v>
      </c>
      <c r="G77" s="33" t="s">
        <v>45</v>
      </c>
      <c r="H77" s="30">
        <v>31.77</v>
      </c>
      <c r="I77" s="30">
        <v>51.21</v>
      </c>
      <c r="J77" s="30" t="s">
        <v>38</v>
      </c>
      <c r="K77" s="30" t="s">
        <v>222</v>
      </c>
      <c r="L77" s="30" t="s">
        <v>137</v>
      </c>
      <c r="M77" s="30" t="s">
        <v>388</v>
      </c>
    </row>
    <row r="78" spans="1:13" ht="17" thickTop="1" thickBot="1" x14ac:dyDescent="0.25">
      <c r="A78" s="30">
        <f t="shared" si="2"/>
        <v>77</v>
      </c>
      <c r="B78" s="30">
        <v>1</v>
      </c>
      <c r="C78" s="30" t="s">
        <v>223</v>
      </c>
      <c r="D78" s="30">
        <v>6196</v>
      </c>
      <c r="E78" s="31">
        <v>41745</v>
      </c>
      <c r="F78" s="32">
        <v>0.48032407407407413</v>
      </c>
      <c r="G78" s="33" t="s">
        <v>37</v>
      </c>
      <c r="H78" s="30">
        <v>28.53</v>
      </c>
      <c r="I78" s="30">
        <v>51.67</v>
      </c>
      <c r="J78" s="30" t="s">
        <v>38</v>
      </c>
      <c r="K78" s="30" t="s">
        <v>224</v>
      </c>
      <c r="L78" s="30" t="s">
        <v>121</v>
      </c>
      <c r="M78" s="30" t="s">
        <v>388</v>
      </c>
    </row>
    <row r="79" spans="1:13" ht="17" thickTop="1" thickBot="1" x14ac:dyDescent="0.25">
      <c r="A79" s="30">
        <f t="shared" si="2"/>
        <v>78</v>
      </c>
      <c r="B79" s="30">
        <v>1</v>
      </c>
      <c r="C79" s="30" t="s">
        <v>225</v>
      </c>
      <c r="D79" s="30" t="s">
        <v>226</v>
      </c>
      <c r="E79" s="31">
        <v>41780</v>
      </c>
      <c r="F79" s="32">
        <v>0.40726851851851853</v>
      </c>
      <c r="G79" s="33" t="s">
        <v>45</v>
      </c>
      <c r="H79" s="30">
        <v>29.71</v>
      </c>
      <c r="I79" s="30">
        <v>50.97</v>
      </c>
      <c r="J79" s="30" t="s">
        <v>38</v>
      </c>
      <c r="K79" s="30" t="s">
        <v>227</v>
      </c>
      <c r="L79" s="30" t="s">
        <v>121</v>
      </c>
      <c r="M79" s="30" t="s">
        <v>388</v>
      </c>
    </row>
    <row r="80" spans="1:13" ht="17" thickTop="1" thickBot="1" x14ac:dyDescent="0.25">
      <c r="A80" s="30">
        <f t="shared" si="2"/>
        <v>79</v>
      </c>
      <c r="B80" s="30">
        <v>1</v>
      </c>
      <c r="C80" s="30" t="s">
        <v>228</v>
      </c>
      <c r="D80" s="30">
        <v>6275</v>
      </c>
      <c r="E80" s="31">
        <v>41869</v>
      </c>
      <c r="F80" s="32">
        <v>0.10562500000000001</v>
      </c>
      <c r="G80" s="33" t="s">
        <v>45</v>
      </c>
      <c r="H80" s="30">
        <v>32.619999999999997</v>
      </c>
      <c r="I80" s="30">
        <v>47.67</v>
      </c>
      <c r="J80" s="30" t="s">
        <v>38</v>
      </c>
      <c r="K80" s="30" t="s">
        <v>229</v>
      </c>
      <c r="L80" s="30" t="s">
        <v>129</v>
      </c>
      <c r="M80" s="30" t="s">
        <v>364</v>
      </c>
    </row>
    <row r="81" spans="1:13" ht="17" thickTop="1" thickBot="1" x14ac:dyDescent="0.25">
      <c r="A81" s="30">
        <f t="shared" si="2"/>
        <v>80</v>
      </c>
      <c r="B81" s="30">
        <v>0</v>
      </c>
      <c r="C81" s="30" t="s">
        <v>48</v>
      </c>
      <c r="D81" s="30" t="s">
        <v>230</v>
      </c>
      <c r="E81" s="31">
        <v>41869</v>
      </c>
      <c r="F81" s="32">
        <v>0.22627314814814814</v>
      </c>
      <c r="G81" s="33" t="s">
        <v>45</v>
      </c>
      <c r="H81" s="30">
        <v>32.72</v>
      </c>
      <c r="I81" s="30">
        <v>47.7</v>
      </c>
      <c r="J81" s="30" t="s">
        <v>38</v>
      </c>
      <c r="K81" s="30" t="s">
        <v>136</v>
      </c>
      <c r="L81" s="30" t="s">
        <v>231</v>
      </c>
      <c r="M81" s="30" t="s">
        <v>388</v>
      </c>
    </row>
    <row r="82" spans="1:13" ht="17" thickTop="1" thickBot="1" x14ac:dyDescent="0.25">
      <c r="A82" s="30">
        <f>A81+1</f>
        <v>81</v>
      </c>
      <c r="B82" s="30">
        <v>0</v>
      </c>
      <c r="C82" s="30" t="s">
        <v>232</v>
      </c>
      <c r="D82" s="30" t="s">
        <v>233</v>
      </c>
      <c r="E82" s="31">
        <v>41869</v>
      </c>
      <c r="F82" s="32">
        <v>0.33710648148148148</v>
      </c>
      <c r="G82" s="33" t="s">
        <v>45</v>
      </c>
      <c r="H82" s="30">
        <v>32.79</v>
      </c>
      <c r="I82" s="30">
        <v>47.56</v>
      </c>
      <c r="J82" s="30" t="s">
        <v>38</v>
      </c>
      <c r="K82" s="30" t="s">
        <v>141</v>
      </c>
      <c r="L82" s="30" t="s">
        <v>129</v>
      </c>
      <c r="M82" s="30" t="s">
        <v>364</v>
      </c>
    </row>
    <row r="83" spans="1:13" ht="17" thickTop="1" thickBot="1" x14ac:dyDescent="0.25">
      <c r="A83" s="30">
        <f t="shared" ref="A83:A91" si="3">A82+1</f>
        <v>82</v>
      </c>
      <c r="B83" s="30">
        <v>0</v>
      </c>
      <c r="C83" s="30" t="s">
        <v>234</v>
      </c>
      <c r="D83" s="30" t="s">
        <v>235</v>
      </c>
      <c r="E83" s="31">
        <v>41869</v>
      </c>
      <c r="F83" s="32">
        <v>0.45949074074074076</v>
      </c>
      <c r="G83" s="33" t="s">
        <v>45</v>
      </c>
      <c r="H83" s="30">
        <v>32.64</v>
      </c>
      <c r="I83" s="30">
        <v>47.64</v>
      </c>
      <c r="J83" s="30" t="s">
        <v>38</v>
      </c>
      <c r="K83" s="30" t="s">
        <v>236</v>
      </c>
      <c r="L83" s="30" t="s">
        <v>129</v>
      </c>
      <c r="M83" s="30" t="s">
        <v>364</v>
      </c>
    </row>
    <row r="84" spans="1:13" ht="17" thickTop="1" thickBot="1" x14ac:dyDescent="0.25">
      <c r="A84" s="30">
        <f t="shared" si="3"/>
        <v>83</v>
      </c>
      <c r="B84" s="30">
        <v>0</v>
      </c>
      <c r="C84" s="30" t="s">
        <v>127</v>
      </c>
      <c r="D84" s="30" t="s">
        <v>237</v>
      </c>
      <c r="E84" s="31">
        <v>41869</v>
      </c>
      <c r="F84" s="32">
        <v>0.47435185185185186</v>
      </c>
      <c r="G84" s="33" t="s">
        <v>45</v>
      </c>
      <c r="H84" s="30">
        <v>32.76</v>
      </c>
      <c r="I84" s="30">
        <v>47.54</v>
      </c>
      <c r="J84" s="30" t="s">
        <v>38</v>
      </c>
      <c r="K84" s="30" t="s">
        <v>136</v>
      </c>
      <c r="L84" s="30" t="s">
        <v>129</v>
      </c>
      <c r="M84" s="30" t="s">
        <v>364</v>
      </c>
    </row>
    <row r="85" spans="1:13" ht="17" thickTop="1" thickBot="1" x14ac:dyDescent="0.25">
      <c r="A85" s="30">
        <f t="shared" si="3"/>
        <v>84</v>
      </c>
      <c r="B85" s="30">
        <v>1</v>
      </c>
      <c r="C85" s="30" t="s">
        <v>127</v>
      </c>
      <c r="D85" s="30" t="s">
        <v>238</v>
      </c>
      <c r="E85" s="31">
        <v>41869</v>
      </c>
      <c r="F85" s="32">
        <v>0.4941550925925926</v>
      </c>
      <c r="G85" s="33" t="s">
        <v>45</v>
      </c>
      <c r="H85" s="30">
        <v>32.74</v>
      </c>
      <c r="I85" s="30">
        <v>47.62</v>
      </c>
      <c r="J85" s="30" t="s">
        <v>38</v>
      </c>
      <c r="K85" s="30" t="s">
        <v>128</v>
      </c>
      <c r="L85" s="30" t="s">
        <v>129</v>
      </c>
      <c r="M85" s="30" t="s">
        <v>364</v>
      </c>
    </row>
    <row r="86" spans="1:13" ht="17" thickTop="1" thickBot="1" x14ac:dyDescent="0.25">
      <c r="A86" s="30">
        <f t="shared" si="3"/>
        <v>85</v>
      </c>
      <c r="B86" s="30">
        <v>1</v>
      </c>
      <c r="C86" s="30" t="s">
        <v>127</v>
      </c>
      <c r="D86" s="30" t="s">
        <v>239</v>
      </c>
      <c r="E86" s="31">
        <v>41869</v>
      </c>
      <c r="F86" s="32">
        <v>0.25582175925925926</v>
      </c>
      <c r="G86" s="33" t="s">
        <v>37</v>
      </c>
      <c r="H86" s="30">
        <v>32.53</v>
      </c>
      <c r="I86" s="30">
        <v>47.79</v>
      </c>
      <c r="J86" s="30" t="s">
        <v>38</v>
      </c>
      <c r="K86" s="30" t="s">
        <v>128</v>
      </c>
      <c r="L86" s="30" t="s">
        <v>129</v>
      </c>
      <c r="M86" s="30" t="s">
        <v>364</v>
      </c>
    </row>
    <row r="87" spans="1:13" ht="17" thickTop="1" thickBot="1" x14ac:dyDescent="0.25">
      <c r="A87" s="30">
        <f t="shared" si="3"/>
        <v>86</v>
      </c>
      <c r="B87" s="30">
        <v>1</v>
      </c>
      <c r="C87" s="30" t="s">
        <v>127</v>
      </c>
      <c r="D87" s="30" t="s">
        <v>240</v>
      </c>
      <c r="E87" s="31">
        <v>41871</v>
      </c>
      <c r="F87" s="32">
        <v>0.42656250000000001</v>
      </c>
      <c r="G87" s="33" t="s">
        <v>45</v>
      </c>
      <c r="H87" s="30">
        <v>32.700000000000003</v>
      </c>
      <c r="I87" s="30">
        <v>47.82</v>
      </c>
      <c r="J87" s="30" t="s">
        <v>38</v>
      </c>
      <c r="K87" s="30" t="s">
        <v>128</v>
      </c>
      <c r="L87" s="30" t="s">
        <v>129</v>
      </c>
      <c r="M87" s="30" t="s">
        <v>364</v>
      </c>
    </row>
    <row r="88" spans="1:13" ht="17" thickTop="1" thickBot="1" x14ac:dyDescent="0.25">
      <c r="A88" s="30">
        <f t="shared" si="3"/>
        <v>87</v>
      </c>
      <c r="B88" s="30">
        <v>0</v>
      </c>
      <c r="C88" s="30" t="s">
        <v>127</v>
      </c>
      <c r="D88" s="30" t="s">
        <v>241</v>
      </c>
      <c r="E88" s="31">
        <v>41873</v>
      </c>
      <c r="F88" s="32">
        <v>0.44444444444444442</v>
      </c>
      <c r="G88" s="33" t="s">
        <v>45</v>
      </c>
      <c r="H88" s="30">
        <v>32.74</v>
      </c>
      <c r="I88" s="30">
        <v>47.71</v>
      </c>
      <c r="J88" s="30" t="s">
        <v>38</v>
      </c>
      <c r="K88" s="30" t="s">
        <v>242</v>
      </c>
      <c r="L88" s="30" t="s">
        <v>129</v>
      </c>
      <c r="M88" s="30" t="s">
        <v>364</v>
      </c>
    </row>
    <row r="89" spans="1:13" ht="17" thickTop="1" thickBot="1" x14ac:dyDescent="0.25">
      <c r="A89" s="30">
        <f t="shared" si="3"/>
        <v>88</v>
      </c>
      <c r="B89" s="30">
        <v>1</v>
      </c>
      <c r="C89" s="30" t="s">
        <v>243</v>
      </c>
      <c r="D89" s="30" t="s">
        <v>244</v>
      </c>
      <c r="E89" s="31">
        <v>41927</v>
      </c>
      <c r="F89" s="32">
        <v>6.6585648148148144E-2</v>
      </c>
      <c r="G89" s="33" t="s">
        <v>37</v>
      </c>
      <c r="H89" s="30">
        <v>32.549999999999997</v>
      </c>
      <c r="I89" s="30">
        <v>47.93</v>
      </c>
      <c r="J89" s="30" t="s">
        <v>38</v>
      </c>
      <c r="K89" s="30" t="s">
        <v>245</v>
      </c>
      <c r="L89" s="30" t="s">
        <v>129</v>
      </c>
      <c r="M89" s="30" t="s">
        <v>364</v>
      </c>
    </row>
    <row r="90" spans="1:13" ht="17" thickTop="1" thickBot="1" x14ac:dyDescent="0.25">
      <c r="A90" s="30">
        <f t="shared" si="3"/>
        <v>89</v>
      </c>
      <c r="B90" s="30">
        <v>1</v>
      </c>
      <c r="C90" s="30" t="s">
        <v>246</v>
      </c>
      <c r="D90" s="30">
        <v>6363</v>
      </c>
      <c r="E90" s="31">
        <v>41936</v>
      </c>
      <c r="F90" s="32">
        <v>0.52703703703703708</v>
      </c>
      <c r="G90" s="33" t="s">
        <v>37</v>
      </c>
      <c r="H90" s="30">
        <v>27.81</v>
      </c>
      <c r="I90" s="30">
        <v>57.45</v>
      </c>
      <c r="J90" s="30" t="s">
        <v>38</v>
      </c>
      <c r="K90" s="30" t="s">
        <v>247</v>
      </c>
      <c r="L90" s="30" t="s">
        <v>193</v>
      </c>
      <c r="M90" s="30" t="s">
        <v>364</v>
      </c>
    </row>
    <row r="91" spans="1:13" ht="17" thickTop="1" thickBot="1" x14ac:dyDescent="0.25">
      <c r="A91" s="30">
        <f t="shared" si="3"/>
        <v>90</v>
      </c>
      <c r="B91" s="30">
        <v>0</v>
      </c>
      <c r="C91" s="30" t="s">
        <v>248</v>
      </c>
      <c r="D91" s="30">
        <v>6379</v>
      </c>
      <c r="E91" s="31">
        <v>41953</v>
      </c>
      <c r="F91" s="32">
        <v>7.8217592592592589E-2</v>
      </c>
      <c r="G91" s="33" t="s">
        <v>37</v>
      </c>
      <c r="H91" s="30">
        <v>27.95</v>
      </c>
      <c r="I91" s="30">
        <v>55.93</v>
      </c>
      <c r="J91" s="30" t="s">
        <v>38</v>
      </c>
      <c r="K91" s="30" t="s">
        <v>249</v>
      </c>
      <c r="L91" s="30" t="s">
        <v>193</v>
      </c>
      <c r="M91" s="30" t="s">
        <v>364</v>
      </c>
    </row>
    <row r="92" spans="1:13" ht="17" thickTop="1" thickBot="1" x14ac:dyDescent="0.25">
      <c r="A92" s="30">
        <f>A91+1</f>
        <v>91</v>
      </c>
      <c r="B92" s="30">
        <v>1</v>
      </c>
      <c r="C92" s="30" t="s">
        <v>250</v>
      </c>
      <c r="D92" s="30">
        <v>6402</v>
      </c>
      <c r="E92" s="31">
        <v>41985</v>
      </c>
      <c r="F92" s="32">
        <v>0.36504629629629631</v>
      </c>
      <c r="G92" s="33" t="s">
        <v>37</v>
      </c>
      <c r="H92" s="30">
        <v>30.47</v>
      </c>
      <c r="I92" s="30">
        <v>50.48</v>
      </c>
      <c r="J92" s="30" t="s">
        <v>38</v>
      </c>
      <c r="K92" s="30" t="s">
        <v>251</v>
      </c>
      <c r="L92" s="30" t="s">
        <v>56</v>
      </c>
      <c r="M92" s="30" t="s">
        <v>388</v>
      </c>
    </row>
    <row r="93" spans="1:13" ht="17" thickTop="1" thickBot="1" x14ac:dyDescent="0.25">
      <c r="A93" s="34">
        <f t="shared" ref="A93:A131" si="4">A92+1</f>
        <v>92</v>
      </c>
      <c r="B93" s="34">
        <v>1</v>
      </c>
      <c r="C93" s="34" t="s">
        <v>252</v>
      </c>
      <c r="D93" s="34" t="s">
        <v>253</v>
      </c>
      <c r="E93" s="35">
        <v>42029</v>
      </c>
      <c r="F93" s="36">
        <v>0.34119212962962964</v>
      </c>
      <c r="G93" s="37" t="s">
        <v>37</v>
      </c>
      <c r="H93" s="34">
        <v>27.48</v>
      </c>
      <c r="I93" s="34">
        <v>56.24</v>
      </c>
      <c r="J93" s="34" t="s">
        <v>38</v>
      </c>
      <c r="K93" s="34" t="s">
        <v>254</v>
      </c>
      <c r="L93" s="34" t="s">
        <v>193</v>
      </c>
      <c r="M93" s="34" t="s">
        <v>364</v>
      </c>
    </row>
    <row r="94" spans="1:13" ht="17" thickTop="1" thickBot="1" x14ac:dyDescent="0.25">
      <c r="A94" s="34">
        <f t="shared" si="4"/>
        <v>93</v>
      </c>
      <c r="B94" s="34">
        <v>1</v>
      </c>
      <c r="C94" s="34" t="s">
        <v>111</v>
      </c>
      <c r="D94" s="34" t="s">
        <v>255</v>
      </c>
      <c r="E94" s="35">
        <v>42052</v>
      </c>
      <c r="F94" s="36">
        <v>7.0555555555555552E-2</v>
      </c>
      <c r="G94" s="37" t="s">
        <v>37</v>
      </c>
      <c r="H94" s="34">
        <v>30</v>
      </c>
      <c r="I94" s="34">
        <v>57.67</v>
      </c>
      <c r="J94" s="34" t="s">
        <v>38</v>
      </c>
      <c r="K94" s="34" t="s">
        <v>112</v>
      </c>
      <c r="L94" s="34" t="s">
        <v>69</v>
      </c>
      <c r="M94" s="34" t="s">
        <v>388</v>
      </c>
    </row>
    <row r="95" spans="1:13" ht="17" thickTop="1" thickBot="1" x14ac:dyDescent="0.25">
      <c r="A95" s="34">
        <f t="shared" si="4"/>
        <v>94</v>
      </c>
      <c r="B95" s="34">
        <v>1</v>
      </c>
      <c r="C95" s="34" t="s">
        <v>60</v>
      </c>
      <c r="D95" s="34">
        <v>6459</v>
      </c>
      <c r="E95" s="35">
        <v>42106</v>
      </c>
      <c r="F95" s="36">
        <v>0.20016203703703703</v>
      </c>
      <c r="G95" s="37" t="s">
        <v>37</v>
      </c>
      <c r="H95" s="34">
        <v>27.3</v>
      </c>
      <c r="I95" s="34">
        <v>52.95</v>
      </c>
      <c r="J95" s="34" t="s">
        <v>38</v>
      </c>
      <c r="K95" s="34" t="s">
        <v>256</v>
      </c>
      <c r="L95" s="34" t="s">
        <v>63</v>
      </c>
      <c r="M95" s="34" t="s">
        <v>364</v>
      </c>
    </row>
    <row r="96" spans="1:13" ht="17" thickTop="1" thickBot="1" x14ac:dyDescent="0.25">
      <c r="A96" s="34">
        <f t="shared" si="4"/>
        <v>95</v>
      </c>
      <c r="B96" s="34">
        <v>1</v>
      </c>
      <c r="C96" s="34" t="s">
        <v>257</v>
      </c>
      <c r="D96" s="34">
        <v>6485</v>
      </c>
      <c r="E96" s="35">
        <v>42129</v>
      </c>
      <c r="F96" s="36">
        <v>0.39480324074074075</v>
      </c>
      <c r="G96" s="37" t="s">
        <v>37</v>
      </c>
      <c r="H96" s="34">
        <v>35.4</v>
      </c>
      <c r="I96" s="34">
        <v>58.48</v>
      </c>
      <c r="J96" s="34" t="s">
        <v>38</v>
      </c>
      <c r="K96" s="34" t="s">
        <v>258</v>
      </c>
      <c r="L96" s="34" t="s">
        <v>66</v>
      </c>
      <c r="M96" s="34" t="s">
        <v>388</v>
      </c>
    </row>
    <row r="97" spans="1:13" ht="17" thickTop="1" thickBot="1" x14ac:dyDescent="0.25">
      <c r="A97" s="34">
        <f t="shared" si="4"/>
        <v>96</v>
      </c>
      <c r="B97" s="34">
        <v>1</v>
      </c>
      <c r="C97" s="34" t="s">
        <v>259</v>
      </c>
      <c r="D97" s="34">
        <v>6499</v>
      </c>
      <c r="E97" s="35">
        <v>42134</v>
      </c>
      <c r="F97" s="36">
        <v>0.42289351851851853</v>
      </c>
      <c r="G97" s="37" t="s">
        <v>37</v>
      </c>
      <c r="H97" s="34">
        <v>36.700000000000003</v>
      </c>
      <c r="I97" s="34">
        <v>49.86</v>
      </c>
      <c r="J97" s="34" t="s">
        <v>38</v>
      </c>
      <c r="K97" s="34" t="s">
        <v>260</v>
      </c>
      <c r="L97" s="34" t="s">
        <v>261</v>
      </c>
      <c r="M97" s="34" t="s">
        <v>388</v>
      </c>
    </row>
    <row r="98" spans="1:13" ht="17" thickTop="1" thickBot="1" x14ac:dyDescent="0.25">
      <c r="A98" s="34">
        <f t="shared" si="4"/>
        <v>97</v>
      </c>
      <c r="B98" s="34">
        <v>1</v>
      </c>
      <c r="C98" s="34" t="s">
        <v>262</v>
      </c>
      <c r="D98" s="34">
        <v>6540</v>
      </c>
      <c r="E98" s="35">
        <v>42210</v>
      </c>
      <c r="F98" s="36">
        <v>0.17408564814814817</v>
      </c>
      <c r="G98" s="37" t="s">
        <v>37</v>
      </c>
      <c r="H98" s="34">
        <v>30.01</v>
      </c>
      <c r="I98" s="34">
        <v>57.58</v>
      </c>
      <c r="J98" s="34" t="s">
        <v>38</v>
      </c>
      <c r="K98" s="34" t="s">
        <v>263</v>
      </c>
      <c r="L98" s="34" t="s">
        <v>69</v>
      </c>
      <c r="M98" s="34" t="s">
        <v>388</v>
      </c>
    </row>
    <row r="99" spans="1:13" ht="17" thickTop="1" thickBot="1" x14ac:dyDescent="0.25">
      <c r="A99" s="34">
        <f t="shared" si="4"/>
        <v>98</v>
      </c>
      <c r="B99" s="34">
        <v>1</v>
      </c>
      <c r="C99" s="34" t="s">
        <v>264</v>
      </c>
      <c r="D99" s="34">
        <v>6549</v>
      </c>
      <c r="E99" s="35">
        <v>42216</v>
      </c>
      <c r="F99" s="36">
        <v>0.42116898148148146</v>
      </c>
      <c r="G99" s="37" t="s">
        <v>45</v>
      </c>
      <c r="H99" s="34">
        <v>29.99</v>
      </c>
      <c r="I99" s="34">
        <v>57.63</v>
      </c>
      <c r="J99" s="34" t="s">
        <v>38</v>
      </c>
      <c r="K99" s="34" t="s">
        <v>86</v>
      </c>
      <c r="L99" s="34" t="s">
        <v>69</v>
      </c>
      <c r="M99" s="34" t="s">
        <v>388</v>
      </c>
    </row>
    <row r="100" spans="1:13" ht="17" thickTop="1" thickBot="1" x14ac:dyDescent="0.25">
      <c r="A100" s="34">
        <f t="shared" si="4"/>
        <v>99</v>
      </c>
      <c r="B100" s="34">
        <v>1</v>
      </c>
      <c r="C100" s="34" t="s">
        <v>265</v>
      </c>
      <c r="D100" s="34">
        <v>6570</v>
      </c>
      <c r="E100" s="35">
        <v>42241</v>
      </c>
      <c r="F100" s="36">
        <v>0.23371527777777779</v>
      </c>
      <c r="G100" s="37" t="s">
        <v>37</v>
      </c>
      <c r="H100" s="34">
        <v>35.57</v>
      </c>
      <c r="I100" s="34">
        <v>52.62</v>
      </c>
      <c r="J100" s="34" t="s">
        <v>38</v>
      </c>
      <c r="K100" s="34" t="s">
        <v>266</v>
      </c>
      <c r="L100" s="34" t="s">
        <v>267</v>
      </c>
      <c r="M100" s="34" t="s">
        <v>364</v>
      </c>
    </row>
    <row r="101" spans="1:13" ht="17" thickTop="1" thickBot="1" x14ac:dyDescent="0.25">
      <c r="A101" s="38">
        <f t="shared" si="4"/>
        <v>100</v>
      </c>
      <c r="B101" s="38">
        <v>1</v>
      </c>
      <c r="C101" s="38" t="s">
        <v>268</v>
      </c>
      <c r="D101" s="38">
        <v>6741</v>
      </c>
      <c r="E101" s="39">
        <v>42458</v>
      </c>
      <c r="F101" s="40">
        <v>0.15767361111111111</v>
      </c>
      <c r="G101" s="41" t="s">
        <v>45</v>
      </c>
      <c r="H101" s="38">
        <v>33.99</v>
      </c>
      <c r="I101" s="38">
        <v>48.41</v>
      </c>
      <c r="J101" s="38" t="s">
        <v>38</v>
      </c>
      <c r="K101" s="38" t="s">
        <v>269</v>
      </c>
      <c r="L101" s="38" t="s">
        <v>40</v>
      </c>
      <c r="M101" s="38" t="s">
        <v>364</v>
      </c>
    </row>
    <row r="102" spans="1:13" ht="17" thickTop="1" thickBot="1" x14ac:dyDescent="0.25">
      <c r="A102" s="38">
        <f t="shared" si="4"/>
        <v>101</v>
      </c>
      <c r="B102" s="38">
        <v>1</v>
      </c>
      <c r="C102" s="38" t="s">
        <v>270</v>
      </c>
      <c r="D102" s="38">
        <v>6737</v>
      </c>
      <c r="E102" s="39">
        <v>42460</v>
      </c>
      <c r="F102" s="40">
        <v>0.30225694444444445</v>
      </c>
      <c r="G102" s="41" t="s">
        <v>45</v>
      </c>
      <c r="H102" s="38">
        <v>31.89</v>
      </c>
      <c r="I102" s="38">
        <v>50.83</v>
      </c>
      <c r="J102" s="38" t="s">
        <v>38</v>
      </c>
      <c r="K102" s="38" t="s">
        <v>271</v>
      </c>
      <c r="L102" s="38" t="s">
        <v>137</v>
      </c>
      <c r="M102" s="38" t="s">
        <v>388</v>
      </c>
    </row>
    <row r="103" spans="1:13" ht="17" thickTop="1" thickBot="1" x14ac:dyDescent="0.25">
      <c r="A103" s="38">
        <f t="shared" si="4"/>
        <v>102</v>
      </c>
      <c r="B103" s="38">
        <v>1</v>
      </c>
      <c r="C103" s="38" t="s">
        <v>272</v>
      </c>
      <c r="D103" s="38">
        <v>6763</v>
      </c>
      <c r="E103" s="39">
        <v>42514</v>
      </c>
      <c r="F103" s="40">
        <v>0.24444444444444446</v>
      </c>
      <c r="G103" s="41" t="s">
        <v>37</v>
      </c>
      <c r="H103" s="38">
        <v>37.380000000000003</v>
      </c>
      <c r="I103" s="38">
        <v>57.51</v>
      </c>
      <c r="J103" s="38" t="s">
        <v>38</v>
      </c>
      <c r="K103" s="38" t="s">
        <v>273</v>
      </c>
      <c r="L103" s="38" t="s">
        <v>75</v>
      </c>
      <c r="M103" s="38" t="s">
        <v>388</v>
      </c>
    </row>
    <row r="104" spans="1:13" ht="17" thickTop="1" thickBot="1" x14ac:dyDescent="0.25">
      <c r="A104" s="38">
        <f t="shared" si="4"/>
        <v>103</v>
      </c>
      <c r="B104" s="38">
        <v>1</v>
      </c>
      <c r="C104" s="38" t="s">
        <v>157</v>
      </c>
      <c r="D104" s="38">
        <v>6770</v>
      </c>
      <c r="E104" s="39">
        <v>42525</v>
      </c>
      <c r="F104" s="40">
        <v>0.41266203703703702</v>
      </c>
      <c r="G104" s="41" t="s">
        <v>45</v>
      </c>
      <c r="H104" s="38">
        <v>30.06</v>
      </c>
      <c r="I104" s="38">
        <v>57.56</v>
      </c>
      <c r="J104" s="38" t="s">
        <v>38</v>
      </c>
      <c r="K104" s="38" t="s">
        <v>84</v>
      </c>
      <c r="L104" s="38" t="s">
        <v>69</v>
      </c>
      <c r="M104" s="38" t="s">
        <v>388</v>
      </c>
    </row>
    <row r="105" spans="1:13" ht="17" thickTop="1" thickBot="1" x14ac:dyDescent="0.25">
      <c r="A105" s="38">
        <f t="shared" si="4"/>
        <v>104</v>
      </c>
      <c r="B105" s="38">
        <v>1</v>
      </c>
      <c r="C105" s="38" t="s">
        <v>157</v>
      </c>
      <c r="D105" s="38">
        <v>6779</v>
      </c>
      <c r="E105" s="39">
        <v>42538</v>
      </c>
      <c r="F105" s="40">
        <v>0.4192939814814815</v>
      </c>
      <c r="G105" s="41" t="s">
        <v>45</v>
      </c>
      <c r="H105" s="38">
        <v>30.15</v>
      </c>
      <c r="I105" s="38">
        <v>57.48</v>
      </c>
      <c r="J105" s="38" t="s">
        <v>38</v>
      </c>
      <c r="K105" s="38" t="s">
        <v>274</v>
      </c>
      <c r="L105" s="38" t="s">
        <v>69</v>
      </c>
      <c r="M105" s="38" t="s">
        <v>388</v>
      </c>
    </row>
    <row r="106" spans="1:13" ht="17" thickTop="1" thickBot="1" x14ac:dyDescent="0.25">
      <c r="A106" s="38">
        <f t="shared" si="4"/>
        <v>105</v>
      </c>
      <c r="B106" s="38">
        <v>1</v>
      </c>
      <c r="C106" s="38" t="s">
        <v>275</v>
      </c>
      <c r="D106" s="38">
        <v>6786</v>
      </c>
      <c r="E106" s="39">
        <v>42550</v>
      </c>
      <c r="F106" s="40">
        <v>0.45569444444444446</v>
      </c>
      <c r="G106" s="41" t="s">
        <v>37</v>
      </c>
      <c r="H106" s="38">
        <v>37.47</v>
      </c>
      <c r="I106" s="38">
        <v>57.47</v>
      </c>
      <c r="J106" s="38" t="s">
        <v>38</v>
      </c>
      <c r="K106" s="38" t="s">
        <v>276</v>
      </c>
      <c r="L106" s="38" t="s">
        <v>75</v>
      </c>
      <c r="M106" s="38" t="s">
        <v>388</v>
      </c>
    </row>
    <row r="107" spans="1:13" ht="17" thickTop="1" thickBot="1" x14ac:dyDescent="0.25">
      <c r="A107" s="38">
        <f t="shared" si="4"/>
        <v>106</v>
      </c>
      <c r="B107" s="38">
        <v>1</v>
      </c>
      <c r="C107" s="38" t="s">
        <v>51</v>
      </c>
      <c r="D107" s="38">
        <v>6788</v>
      </c>
      <c r="E107" s="39">
        <v>42553</v>
      </c>
      <c r="F107" s="40">
        <v>0.15958333333333333</v>
      </c>
      <c r="G107" s="41" t="s">
        <v>45</v>
      </c>
      <c r="H107" s="38">
        <v>29.39</v>
      </c>
      <c r="I107" s="38">
        <v>51.34</v>
      </c>
      <c r="J107" s="38" t="s">
        <v>38</v>
      </c>
      <c r="K107" s="38" t="s">
        <v>277</v>
      </c>
      <c r="L107" s="38" t="s">
        <v>121</v>
      </c>
      <c r="M107" s="38" t="s">
        <v>388</v>
      </c>
    </row>
    <row r="108" spans="1:13" ht="17" thickTop="1" thickBot="1" x14ac:dyDescent="0.25">
      <c r="A108" s="38">
        <f t="shared" si="4"/>
        <v>107</v>
      </c>
      <c r="B108" s="38">
        <v>1</v>
      </c>
      <c r="C108" s="38" t="s">
        <v>218</v>
      </c>
      <c r="D108" s="38">
        <v>6807</v>
      </c>
      <c r="E108" s="39">
        <v>42579</v>
      </c>
      <c r="F108" s="40">
        <v>0.14868055555555557</v>
      </c>
      <c r="G108" s="41" t="s">
        <v>37</v>
      </c>
      <c r="H108" s="38">
        <v>26.84</v>
      </c>
      <c r="I108" s="38">
        <v>53.82</v>
      </c>
      <c r="J108" s="38" t="s">
        <v>38</v>
      </c>
      <c r="K108" s="38" t="s">
        <v>278</v>
      </c>
      <c r="L108" s="38" t="s">
        <v>193</v>
      </c>
      <c r="M108" s="38" t="s">
        <v>364</v>
      </c>
    </row>
    <row r="109" spans="1:13" ht="17" thickTop="1" thickBot="1" x14ac:dyDescent="0.25">
      <c r="A109" s="42">
        <f t="shared" si="4"/>
        <v>108</v>
      </c>
      <c r="B109" s="42">
        <v>1</v>
      </c>
      <c r="C109" s="42" t="s">
        <v>89</v>
      </c>
      <c r="D109" s="42">
        <v>6934</v>
      </c>
      <c r="E109" s="43">
        <v>42752</v>
      </c>
      <c r="F109" s="44">
        <v>0.4453125</v>
      </c>
      <c r="G109" s="45" t="s">
        <v>45</v>
      </c>
      <c r="H109" s="42">
        <v>29.66</v>
      </c>
      <c r="I109" s="42">
        <v>51.56</v>
      </c>
      <c r="J109" s="42" t="s">
        <v>38</v>
      </c>
      <c r="K109" s="42" t="s">
        <v>90</v>
      </c>
      <c r="L109" s="42" t="s">
        <v>63</v>
      </c>
      <c r="M109" s="42" t="s">
        <v>364</v>
      </c>
    </row>
    <row r="110" spans="1:13" ht="17" thickTop="1" thickBot="1" x14ac:dyDescent="0.25">
      <c r="A110" s="42">
        <f t="shared" si="4"/>
        <v>109</v>
      </c>
      <c r="B110" s="42">
        <v>1</v>
      </c>
      <c r="C110" s="42" t="s">
        <v>279</v>
      </c>
      <c r="D110" s="42">
        <v>6939</v>
      </c>
      <c r="E110" s="43">
        <v>42755</v>
      </c>
      <c r="F110" s="44">
        <v>0.45731481481481479</v>
      </c>
      <c r="G110" s="45" t="s">
        <v>37</v>
      </c>
      <c r="H110" s="42">
        <v>29.65</v>
      </c>
      <c r="I110" s="42">
        <v>51.53</v>
      </c>
      <c r="J110" s="42" t="s">
        <v>38</v>
      </c>
      <c r="K110" s="42" t="s">
        <v>280</v>
      </c>
      <c r="L110" s="42" t="s">
        <v>63</v>
      </c>
      <c r="M110" s="42" t="s">
        <v>364</v>
      </c>
    </row>
    <row r="111" spans="1:13" ht="17" thickTop="1" thickBot="1" x14ac:dyDescent="0.25">
      <c r="A111" s="42">
        <f t="shared" si="4"/>
        <v>110</v>
      </c>
      <c r="B111" s="42">
        <v>1</v>
      </c>
      <c r="C111" s="42" t="s">
        <v>279</v>
      </c>
      <c r="D111" s="42" t="s">
        <v>281</v>
      </c>
      <c r="E111" s="43">
        <v>42811</v>
      </c>
      <c r="F111" s="44">
        <v>0.50203703703703706</v>
      </c>
      <c r="G111" s="45" t="s">
        <v>45</v>
      </c>
      <c r="H111" s="42">
        <v>29.67</v>
      </c>
      <c r="I111" s="42">
        <v>51.5</v>
      </c>
      <c r="J111" s="42" t="s">
        <v>38</v>
      </c>
      <c r="K111" s="42" t="s">
        <v>280</v>
      </c>
      <c r="L111" s="42" t="s">
        <v>63</v>
      </c>
      <c r="M111" s="42" t="s">
        <v>364</v>
      </c>
    </row>
    <row r="112" spans="1:13" ht="17" thickTop="1" thickBot="1" x14ac:dyDescent="0.25">
      <c r="A112" s="42">
        <f t="shared" si="4"/>
        <v>111</v>
      </c>
      <c r="B112" s="42">
        <v>1</v>
      </c>
      <c r="C112" s="42" t="s">
        <v>282</v>
      </c>
      <c r="D112" s="42">
        <v>6996</v>
      </c>
      <c r="E112" s="43">
        <v>42830</v>
      </c>
      <c r="F112" s="44">
        <v>0.25634259259259257</v>
      </c>
      <c r="G112" s="45" t="s">
        <v>45</v>
      </c>
      <c r="H112" s="42">
        <v>35.89</v>
      </c>
      <c r="I112" s="42">
        <v>60.37</v>
      </c>
      <c r="J112" s="42" t="s">
        <v>38</v>
      </c>
      <c r="K112" s="42" t="s">
        <v>283</v>
      </c>
      <c r="L112" s="42" t="s">
        <v>66</v>
      </c>
      <c r="M112" s="42" t="s">
        <v>388</v>
      </c>
    </row>
    <row r="113" spans="1:13" ht="17" thickTop="1" thickBot="1" x14ac:dyDescent="0.25">
      <c r="A113" s="42">
        <f t="shared" si="4"/>
        <v>112</v>
      </c>
      <c r="B113" s="42">
        <v>1</v>
      </c>
      <c r="C113" s="42" t="s">
        <v>284</v>
      </c>
      <c r="D113" s="42">
        <v>7053</v>
      </c>
      <c r="E113" s="43">
        <v>42857</v>
      </c>
      <c r="F113" s="44">
        <v>0.38341435185185185</v>
      </c>
      <c r="G113" s="45" t="s">
        <v>37</v>
      </c>
      <c r="H113" s="42">
        <v>35.81</v>
      </c>
      <c r="I113" s="42">
        <v>60.54</v>
      </c>
      <c r="J113" s="42" t="s">
        <v>38</v>
      </c>
      <c r="K113" s="42" t="s">
        <v>285</v>
      </c>
      <c r="L113" s="42" t="s">
        <v>66</v>
      </c>
      <c r="M113" s="42" t="s">
        <v>388</v>
      </c>
    </row>
    <row r="114" spans="1:13" ht="17" thickTop="1" thickBot="1" x14ac:dyDescent="0.25">
      <c r="A114" s="42">
        <f t="shared" si="4"/>
        <v>113</v>
      </c>
      <c r="B114" s="42">
        <v>1</v>
      </c>
      <c r="C114" s="42" t="s">
        <v>272</v>
      </c>
      <c r="D114" s="42" t="s">
        <v>286</v>
      </c>
      <c r="E114" s="43">
        <v>42868</v>
      </c>
      <c r="F114" s="44">
        <v>0.25067129629629631</v>
      </c>
      <c r="G114" s="45" t="s">
        <v>37</v>
      </c>
      <c r="H114" s="42">
        <v>37.58</v>
      </c>
      <c r="I114" s="42">
        <v>57.19</v>
      </c>
      <c r="J114" s="42" t="s">
        <v>38</v>
      </c>
      <c r="K114" s="42" t="s">
        <v>273</v>
      </c>
      <c r="L114" s="42" t="s">
        <v>75</v>
      </c>
      <c r="M114" s="42" t="s">
        <v>388</v>
      </c>
    </row>
    <row r="115" spans="1:13" ht="17" thickTop="1" thickBot="1" x14ac:dyDescent="0.25">
      <c r="A115" s="42">
        <f t="shared" si="4"/>
        <v>114</v>
      </c>
      <c r="B115" s="42">
        <v>0</v>
      </c>
      <c r="C115" s="42" t="s">
        <v>287</v>
      </c>
      <c r="D115" s="42">
        <v>7149</v>
      </c>
      <c r="E115" s="43">
        <v>42939</v>
      </c>
      <c r="F115" s="44">
        <v>0.23069444444444445</v>
      </c>
      <c r="G115" s="45" t="s">
        <v>37</v>
      </c>
      <c r="H115" s="42">
        <v>30.09</v>
      </c>
      <c r="I115" s="42">
        <v>57.62</v>
      </c>
      <c r="J115" s="42" t="s">
        <v>38</v>
      </c>
      <c r="K115" s="42" t="s">
        <v>256</v>
      </c>
      <c r="L115" s="42" t="s">
        <v>69</v>
      </c>
      <c r="M115" s="42" t="s">
        <v>388</v>
      </c>
    </row>
    <row r="116" spans="1:13" ht="17" thickTop="1" thickBot="1" x14ac:dyDescent="0.25">
      <c r="A116" s="42">
        <f t="shared" si="4"/>
        <v>115</v>
      </c>
      <c r="B116" s="42">
        <v>0</v>
      </c>
      <c r="C116" s="42" t="s">
        <v>132</v>
      </c>
      <c r="D116" s="42">
        <v>7154</v>
      </c>
      <c r="E116" s="43">
        <v>42944</v>
      </c>
      <c r="F116" s="44">
        <v>4.4652777777777784E-2</v>
      </c>
      <c r="G116" s="45" t="s">
        <v>45</v>
      </c>
      <c r="H116" s="42">
        <v>34.22</v>
      </c>
      <c r="I116" s="42">
        <v>48.48</v>
      </c>
      <c r="J116" s="42" t="s">
        <v>38</v>
      </c>
      <c r="K116" s="42" t="s">
        <v>288</v>
      </c>
      <c r="L116" s="42" t="s">
        <v>133</v>
      </c>
      <c r="M116" s="42" t="s">
        <v>364</v>
      </c>
    </row>
    <row r="117" spans="1:13" ht="17" thickTop="1" thickBot="1" x14ac:dyDescent="0.25">
      <c r="A117" s="42">
        <f t="shared" si="4"/>
        <v>116</v>
      </c>
      <c r="B117" s="42">
        <v>0</v>
      </c>
      <c r="C117" s="42" t="s">
        <v>289</v>
      </c>
      <c r="D117" s="42">
        <v>7156</v>
      </c>
      <c r="E117" s="43">
        <v>42946</v>
      </c>
      <c r="F117" s="44">
        <v>0.15114583333333334</v>
      </c>
      <c r="G117" s="45" t="s">
        <v>37</v>
      </c>
      <c r="H117" s="42">
        <v>31.9</v>
      </c>
      <c r="I117" s="42">
        <v>50.69</v>
      </c>
      <c r="J117" s="42" t="s">
        <v>38</v>
      </c>
      <c r="K117" s="42" t="s">
        <v>290</v>
      </c>
      <c r="L117" s="42" t="s">
        <v>137</v>
      </c>
      <c r="M117" s="42" t="s">
        <v>388</v>
      </c>
    </row>
    <row r="118" spans="1:13" ht="17" thickTop="1" thickBot="1" x14ac:dyDescent="0.25">
      <c r="A118" s="42">
        <f t="shared" si="4"/>
        <v>117</v>
      </c>
      <c r="B118" s="42">
        <v>0</v>
      </c>
      <c r="C118" s="42" t="s">
        <v>291</v>
      </c>
      <c r="D118" s="42">
        <v>7182</v>
      </c>
      <c r="E118" s="43">
        <v>42974</v>
      </c>
      <c r="F118" s="44">
        <v>0.46862268518518518</v>
      </c>
      <c r="G118" s="45" t="s">
        <v>37</v>
      </c>
      <c r="H118" s="42">
        <v>37.9</v>
      </c>
      <c r="I118" s="42">
        <v>47.09</v>
      </c>
      <c r="J118" s="42" t="s">
        <v>38</v>
      </c>
      <c r="K118" s="42" t="s">
        <v>292</v>
      </c>
      <c r="L118" s="42" t="s">
        <v>293</v>
      </c>
      <c r="M118" s="42" t="s">
        <v>364</v>
      </c>
    </row>
    <row r="119" spans="1:13" ht="17" thickTop="1" thickBot="1" x14ac:dyDescent="0.25">
      <c r="A119" s="42">
        <f t="shared" si="4"/>
        <v>118</v>
      </c>
      <c r="B119" s="42">
        <v>0</v>
      </c>
      <c r="C119" s="42" t="s">
        <v>223</v>
      </c>
      <c r="D119" s="42">
        <v>7192</v>
      </c>
      <c r="E119" s="43">
        <v>42981</v>
      </c>
      <c r="F119" s="44">
        <v>0.53402777777777777</v>
      </c>
      <c r="G119" s="45" t="s">
        <v>37</v>
      </c>
      <c r="H119" s="42">
        <v>29.08</v>
      </c>
      <c r="I119" s="42">
        <v>51.73</v>
      </c>
      <c r="J119" s="42" t="s">
        <v>38</v>
      </c>
      <c r="K119" s="42" t="s">
        <v>213</v>
      </c>
      <c r="L119" s="42" t="s">
        <v>121</v>
      </c>
      <c r="M119" s="42" t="s">
        <v>388</v>
      </c>
    </row>
    <row r="120" spans="1:13" ht="17" thickTop="1" thickBot="1" x14ac:dyDescent="0.25">
      <c r="A120" s="42">
        <f t="shared" si="4"/>
        <v>119</v>
      </c>
      <c r="B120" s="42">
        <v>0</v>
      </c>
      <c r="C120" s="42" t="s">
        <v>294</v>
      </c>
      <c r="D120" s="42">
        <v>7198</v>
      </c>
      <c r="E120" s="43">
        <v>42983</v>
      </c>
      <c r="F120" s="44">
        <v>0.43091435185185184</v>
      </c>
      <c r="G120" s="45" t="s">
        <v>37</v>
      </c>
      <c r="H120" s="42">
        <v>32.700000000000003</v>
      </c>
      <c r="I120" s="42">
        <v>58.99</v>
      </c>
      <c r="J120" s="42" t="s">
        <v>38</v>
      </c>
      <c r="K120" s="42" t="s">
        <v>245</v>
      </c>
      <c r="L120" s="42" t="s">
        <v>148</v>
      </c>
      <c r="M120" s="42" t="s">
        <v>388</v>
      </c>
    </row>
    <row r="121" spans="1:13" ht="17" thickTop="1" thickBot="1" x14ac:dyDescent="0.25">
      <c r="A121" s="42">
        <f t="shared" si="4"/>
        <v>120</v>
      </c>
      <c r="B121" s="42">
        <v>0</v>
      </c>
      <c r="C121" s="42" t="s">
        <v>295</v>
      </c>
      <c r="D121" s="42">
        <v>7212</v>
      </c>
      <c r="E121" s="43">
        <v>42997</v>
      </c>
      <c r="F121" s="44">
        <v>5.9826388888888887E-2</v>
      </c>
      <c r="G121" s="45" t="s">
        <v>37</v>
      </c>
      <c r="H121" s="42">
        <v>27.95</v>
      </c>
      <c r="I121" s="42">
        <v>54.07</v>
      </c>
      <c r="J121" s="42" t="s">
        <v>38</v>
      </c>
      <c r="K121" s="42" t="s">
        <v>296</v>
      </c>
      <c r="L121" s="42" t="s">
        <v>63</v>
      </c>
      <c r="M121" s="42" t="s">
        <v>364</v>
      </c>
    </row>
    <row r="122" spans="1:13" ht="17" thickTop="1" thickBot="1" x14ac:dyDescent="0.25">
      <c r="A122" s="42">
        <f t="shared" si="4"/>
        <v>121</v>
      </c>
      <c r="B122" s="42">
        <v>0</v>
      </c>
      <c r="C122" s="42" t="s">
        <v>297</v>
      </c>
      <c r="D122" s="42" t="s">
        <v>298</v>
      </c>
      <c r="E122" s="43">
        <v>42998</v>
      </c>
      <c r="F122" s="44">
        <v>0.50571759259259264</v>
      </c>
      <c r="G122" s="45" t="s">
        <v>45</v>
      </c>
      <c r="H122" s="42">
        <v>30.75</v>
      </c>
      <c r="I122" s="42">
        <v>57.39</v>
      </c>
      <c r="J122" s="42" t="s">
        <v>38</v>
      </c>
      <c r="K122" s="42" t="s">
        <v>299</v>
      </c>
      <c r="L122" s="42" t="s">
        <v>69</v>
      </c>
      <c r="M122" s="42" t="s">
        <v>388</v>
      </c>
    </row>
    <row r="123" spans="1:13" ht="17" thickTop="1" thickBot="1" x14ac:dyDescent="0.25">
      <c r="A123" s="42">
        <f t="shared" si="4"/>
        <v>122</v>
      </c>
      <c r="B123" s="42">
        <v>1</v>
      </c>
      <c r="C123" s="42" t="s">
        <v>272</v>
      </c>
      <c r="D123" s="42" t="s">
        <v>300</v>
      </c>
      <c r="E123" s="43">
        <v>43025</v>
      </c>
      <c r="F123" s="44">
        <v>0.28652777777777777</v>
      </c>
      <c r="G123" s="45" t="s">
        <v>37</v>
      </c>
      <c r="H123" s="42">
        <v>37.58</v>
      </c>
      <c r="I123" s="42">
        <v>57.15</v>
      </c>
      <c r="J123" s="42" t="s">
        <v>38</v>
      </c>
      <c r="K123" s="42" t="s">
        <v>273</v>
      </c>
      <c r="L123" s="42" t="s">
        <v>75</v>
      </c>
      <c r="M123" s="42" t="s">
        <v>388</v>
      </c>
    </row>
    <row r="124" spans="1:13" ht="17" thickTop="1" thickBot="1" x14ac:dyDescent="0.25">
      <c r="A124" s="42">
        <f t="shared" si="4"/>
        <v>123</v>
      </c>
      <c r="B124" s="46">
        <v>1</v>
      </c>
      <c r="C124" s="46" t="s">
        <v>301</v>
      </c>
      <c r="D124" s="42">
        <v>7254</v>
      </c>
      <c r="E124" s="43">
        <v>43026</v>
      </c>
      <c r="F124" s="44">
        <v>0.2330439814814815</v>
      </c>
      <c r="G124" s="45" t="s">
        <v>37</v>
      </c>
      <c r="H124" s="42">
        <v>37.92</v>
      </c>
      <c r="I124" s="42">
        <v>47.1</v>
      </c>
      <c r="J124" s="42" t="s">
        <v>38</v>
      </c>
      <c r="K124" s="42" t="s">
        <v>302</v>
      </c>
      <c r="L124" s="42" t="s">
        <v>293</v>
      </c>
      <c r="M124" s="42" t="s">
        <v>364</v>
      </c>
    </row>
    <row r="125" spans="1:13" ht="17" thickTop="1" thickBot="1" x14ac:dyDescent="0.25">
      <c r="A125" s="42">
        <f t="shared" si="4"/>
        <v>124</v>
      </c>
      <c r="B125" s="42">
        <v>0</v>
      </c>
      <c r="C125" s="42" t="s">
        <v>303</v>
      </c>
      <c r="D125" s="42">
        <v>7260</v>
      </c>
      <c r="E125" s="43">
        <v>43031</v>
      </c>
      <c r="F125" s="44">
        <v>0.51682870370370371</v>
      </c>
      <c r="G125" s="45" t="s">
        <v>45</v>
      </c>
      <c r="H125" s="42">
        <v>27.76</v>
      </c>
      <c r="I125" s="42">
        <v>57.1</v>
      </c>
      <c r="J125" s="42" t="s">
        <v>38</v>
      </c>
      <c r="K125" s="42" t="s">
        <v>62</v>
      </c>
      <c r="L125" s="42" t="s">
        <v>69</v>
      </c>
      <c r="M125" s="42" t="s">
        <v>388</v>
      </c>
    </row>
    <row r="126" spans="1:13" ht="17" thickTop="1" thickBot="1" x14ac:dyDescent="0.25">
      <c r="A126" s="42">
        <f t="shared" si="4"/>
        <v>125</v>
      </c>
      <c r="B126" s="42">
        <v>1</v>
      </c>
      <c r="C126" s="42" t="s">
        <v>304</v>
      </c>
      <c r="D126" s="42">
        <v>7316</v>
      </c>
      <c r="E126" s="43">
        <v>43051</v>
      </c>
      <c r="F126" s="44">
        <v>0.26268518518518519</v>
      </c>
      <c r="G126" s="45" t="s">
        <v>37</v>
      </c>
      <c r="H126" s="42">
        <v>34.81</v>
      </c>
      <c r="I126" s="42">
        <v>45.91</v>
      </c>
      <c r="J126" s="42" t="s">
        <v>38</v>
      </c>
      <c r="K126" s="42" t="s">
        <v>305</v>
      </c>
      <c r="L126" s="42" t="s">
        <v>306</v>
      </c>
      <c r="M126" s="42" t="s">
        <v>364</v>
      </c>
    </row>
    <row r="127" spans="1:13" ht="17" thickTop="1" thickBot="1" x14ac:dyDescent="0.25">
      <c r="A127" s="42">
        <f t="shared" si="4"/>
        <v>126</v>
      </c>
      <c r="B127" s="42">
        <v>0</v>
      </c>
      <c r="C127" s="42" t="s">
        <v>307</v>
      </c>
      <c r="D127" s="42" t="s">
        <v>308</v>
      </c>
      <c r="E127" s="43">
        <v>43052</v>
      </c>
      <c r="F127" s="44">
        <v>0.18605324074074073</v>
      </c>
      <c r="G127" s="45" t="s">
        <v>45</v>
      </c>
      <c r="H127" s="42">
        <v>34.49</v>
      </c>
      <c r="I127" s="42">
        <v>45.74</v>
      </c>
      <c r="J127" s="42" t="s">
        <v>38</v>
      </c>
      <c r="K127" s="42" t="s">
        <v>154</v>
      </c>
      <c r="L127" s="42" t="s">
        <v>142</v>
      </c>
      <c r="M127" s="42" t="s">
        <v>364</v>
      </c>
    </row>
    <row r="128" spans="1:13" ht="17" thickTop="1" thickBot="1" x14ac:dyDescent="0.25">
      <c r="A128" s="42">
        <f t="shared" si="4"/>
        <v>127</v>
      </c>
      <c r="B128" s="42">
        <v>0</v>
      </c>
      <c r="C128" s="42" t="s">
        <v>307</v>
      </c>
      <c r="D128" s="42" t="s">
        <v>309</v>
      </c>
      <c r="E128" s="43">
        <v>43052</v>
      </c>
      <c r="F128" s="44">
        <v>0.19180555555555556</v>
      </c>
      <c r="G128" s="45" t="s">
        <v>45</v>
      </c>
      <c r="H128" s="42">
        <v>34.5</v>
      </c>
      <c r="I128" s="42">
        <v>45.78</v>
      </c>
      <c r="J128" s="42" t="s">
        <v>38</v>
      </c>
      <c r="K128" s="42" t="s">
        <v>310</v>
      </c>
      <c r="L128" s="42" t="s">
        <v>142</v>
      </c>
      <c r="M128" s="42" t="s">
        <v>364</v>
      </c>
    </row>
    <row r="129" spans="1:13" ht="17" thickTop="1" thickBot="1" x14ac:dyDescent="0.25">
      <c r="A129" s="47">
        <f t="shared" si="4"/>
        <v>128</v>
      </c>
      <c r="B129" s="47">
        <v>0</v>
      </c>
      <c r="C129" s="47" t="s">
        <v>311</v>
      </c>
      <c r="D129" s="47">
        <v>8008</v>
      </c>
      <c r="E129" s="48">
        <v>43303</v>
      </c>
      <c r="F129" s="49">
        <v>0.42181712962962964</v>
      </c>
      <c r="G129" s="50" t="s">
        <v>45</v>
      </c>
      <c r="H129" s="47">
        <v>34.68</v>
      </c>
      <c r="I129" s="47">
        <v>46.27</v>
      </c>
      <c r="J129" s="47" t="s">
        <v>38</v>
      </c>
      <c r="K129" s="47" t="s">
        <v>312</v>
      </c>
      <c r="L129" s="47" t="s">
        <v>142</v>
      </c>
      <c r="M129" s="47" t="s">
        <v>364</v>
      </c>
    </row>
    <row r="130" spans="1:13" ht="17" thickTop="1" thickBot="1" x14ac:dyDescent="0.25">
      <c r="A130" s="47">
        <f t="shared" si="4"/>
        <v>129</v>
      </c>
      <c r="B130" s="47">
        <v>0</v>
      </c>
      <c r="C130" s="47" t="s">
        <v>157</v>
      </c>
      <c r="D130" s="47">
        <v>8004</v>
      </c>
      <c r="E130" s="48">
        <v>43303.860578703701</v>
      </c>
      <c r="F130" s="49">
        <v>0.86057870370370371</v>
      </c>
      <c r="G130" s="50" t="s">
        <v>37</v>
      </c>
      <c r="H130" s="47">
        <v>30.36</v>
      </c>
      <c r="I130" s="47">
        <v>57.49</v>
      </c>
      <c r="J130" s="47" t="s">
        <v>38</v>
      </c>
      <c r="K130" s="47" t="s">
        <v>84</v>
      </c>
      <c r="L130" s="47" t="s">
        <v>69</v>
      </c>
      <c r="M130" s="47" t="s">
        <v>388</v>
      </c>
    </row>
    <row r="131" spans="1:13" ht="17" thickTop="1" thickBot="1" x14ac:dyDescent="0.25">
      <c r="A131" s="47">
        <f t="shared" si="4"/>
        <v>130</v>
      </c>
      <c r="B131" s="47">
        <v>0</v>
      </c>
      <c r="C131" s="47" t="s">
        <v>203</v>
      </c>
      <c r="D131" s="47">
        <v>8036</v>
      </c>
      <c r="E131" s="48">
        <v>43337</v>
      </c>
      <c r="F131" s="49">
        <v>0.42598379629629629</v>
      </c>
      <c r="G131" s="50" t="s">
        <v>37</v>
      </c>
      <c r="H131" s="47">
        <v>34.61</v>
      </c>
      <c r="I131" s="47">
        <v>46.13</v>
      </c>
      <c r="J131" s="47" t="s">
        <v>38</v>
      </c>
      <c r="K131" s="47" t="s">
        <v>209</v>
      </c>
      <c r="L131" s="47" t="s">
        <v>142</v>
      </c>
      <c r="M131" s="47" t="s">
        <v>364</v>
      </c>
    </row>
    <row r="132" spans="1:13" ht="16" thickTop="1" x14ac:dyDescent="0.2"/>
  </sheetData>
  <mergeCells count="1">
    <mergeCell ref="F1:G1"/>
  </mergeCells>
  <hyperlinks>
    <hyperlink ref="D130" r:id="rId1" display="https://smd.bhrc.ac.ir/Portal/en/Records/Details/8004?c=13302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3"/>
  <sheetViews>
    <sheetView zoomScale="55" zoomScaleNormal="55" workbookViewId="0">
      <selection activeCell="U19" sqref="U19"/>
    </sheetView>
  </sheetViews>
  <sheetFormatPr baseColWidth="10" defaultColWidth="8.83203125" defaultRowHeight="15" x14ac:dyDescent="0.2"/>
  <cols>
    <col min="1" max="1" width="14.33203125" bestFit="1" customWidth="1"/>
    <col min="2" max="2" width="20.33203125" bestFit="1" customWidth="1"/>
    <col min="3" max="3" width="13.6640625" bestFit="1" customWidth="1"/>
    <col min="4" max="4" width="21.1640625" bestFit="1" customWidth="1"/>
    <col min="5" max="5" width="21" bestFit="1" customWidth="1"/>
    <col min="6" max="6" width="16.6640625" bestFit="1" customWidth="1"/>
    <col min="7" max="7" width="18.83203125" bestFit="1" customWidth="1"/>
    <col min="8" max="8" width="18.6640625" bestFit="1" customWidth="1"/>
    <col min="9" max="9" width="15.6640625" bestFit="1" customWidth="1"/>
    <col min="10" max="10" width="14.33203125" bestFit="1" customWidth="1"/>
    <col min="11" max="11" width="13.6640625" bestFit="1" customWidth="1"/>
    <col min="12" max="12" width="14.33203125" bestFit="1" customWidth="1"/>
    <col min="13" max="14" width="13.6640625" bestFit="1" customWidth="1"/>
    <col min="15" max="15" width="6.5" bestFit="1" customWidth="1"/>
    <col min="16" max="16" width="14.33203125" bestFit="1" customWidth="1"/>
    <col min="18" max="18" width="13.5" bestFit="1" customWidth="1"/>
    <col min="19" max="19" width="8.33203125" bestFit="1" customWidth="1"/>
  </cols>
  <sheetData>
    <row r="1" spans="1:21" ht="17" thickTop="1" thickBot="1" x14ac:dyDescent="0.25">
      <c r="A1" s="99" t="s">
        <v>0</v>
      </c>
      <c r="B1" s="100" t="s">
        <v>1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2"/>
      <c r="P1" s="55" t="s">
        <v>390</v>
      </c>
    </row>
    <row r="2" spans="1:21" ht="34" thickTop="1" thickBot="1" x14ac:dyDescent="0.25">
      <c r="A2" s="99"/>
      <c r="B2" s="67" t="s">
        <v>313</v>
      </c>
      <c r="C2" s="67" t="s">
        <v>389</v>
      </c>
      <c r="D2" s="67" t="s">
        <v>315</v>
      </c>
      <c r="E2" s="54" t="s">
        <v>316</v>
      </c>
      <c r="F2" s="54" t="s">
        <v>400</v>
      </c>
      <c r="G2" s="54" t="s">
        <v>317</v>
      </c>
      <c r="H2" s="54" t="s">
        <v>318</v>
      </c>
      <c r="I2" s="54" t="s">
        <v>319</v>
      </c>
      <c r="J2" s="54" t="s">
        <v>320</v>
      </c>
      <c r="K2" s="54" t="s">
        <v>321</v>
      </c>
      <c r="L2" s="54" t="s">
        <v>322</v>
      </c>
      <c r="M2" s="54" t="s">
        <v>323</v>
      </c>
      <c r="N2" s="54" t="s">
        <v>324</v>
      </c>
      <c r="O2" s="68" t="s">
        <v>361</v>
      </c>
      <c r="P2" s="54" t="s">
        <v>314</v>
      </c>
      <c r="R2" s="63" t="s">
        <v>392</v>
      </c>
      <c r="S2" s="63" t="s">
        <v>391</v>
      </c>
      <c r="T2" s="63" t="s">
        <v>394</v>
      </c>
      <c r="U2" s="63" t="s">
        <v>388</v>
      </c>
    </row>
    <row r="3" spans="1:21" ht="17" thickTop="1" thickBot="1" x14ac:dyDescent="0.25">
      <c r="A3" s="55">
        <v>1</v>
      </c>
      <c r="B3" s="69">
        <f>IFERROR(10^P3,"")</f>
        <v>3.613333808890417E-2</v>
      </c>
      <c r="C3" s="56">
        <v>4.5999999999999996</v>
      </c>
      <c r="D3" s="56">
        <f>IFERROR((_xlfn.IFS(F3&gt;750,$T$3,AND(F3&gt;360,OR(F3=750,F3&lt;750)),$T$4,AND(F3&gt;180,OR(F3=360,F3&lt;360)),$T$5)),"")</f>
        <v>0</v>
      </c>
      <c r="E3" s="56">
        <f>IFERROR((_xlfn.IFS(F3&gt;750,$U$3,AND(F3&gt;360,OR(F3=750,F3&lt;750)),$U$4,AND(F3&gt;180,OR(F3=360,F3&lt;360)),$U$5)),"")</f>
        <v>0</v>
      </c>
      <c r="F3" s="56">
        <v>891</v>
      </c>
      <c r="G3" s="56">
        <v>19</v>
      </c>
      <c r="H3" s="56">
        <v>3.5</v>
      </c>
      <c r="I3" s="56">
        <f>SQRT(G3^2+H3^2)</f>
        <v>19.319679086361656</v>
      </c>
      <c r="J3" s="56">
        <v>-1.48</v>
      </c>
      <c r="K3" s="56">
        <v>0.26600000000000001</v>
      </c>
      <c r="L3" s="56">
        <v>-0.92200000000000004</v>
      </c>
      <c r="M3" s="56">
        <v>0.11700000000000001</v>
      </c>
      <c r="N3" s="56">
        <v>0.124</v>
      </c>
      <c r="O3" s="56">
        <v>0.25</v>
      </c>
      <c r="P3" s="56">
        <f>IFERROR((J3+(K3*C3)+(L3*LOG10(I3))+(M3*D3)+(N3*E3)),"")</f>
        <v>-1.4420919153590459</v>
      </c>
      <c r="R3" s="62" t="s">
        <v>395</v>
      </c>
      <c r="S3" s="62" t="s">
        <v>393</v>
      </c>
      <c r="T3" s="62">
        <v>0</v>
      </c>
      <c r="U3" s="62">
        <v>0</v>
      </c>
    </row>
    <row r="4" spans="1:21" ht="17" thickTop="1" thickBot="1" x14ac:dyDescent="0.25">
      <c r="A4" s="55">
        <f t="shared" ref="A4:A35" si="0">A3+1</f>
        <v>2</v>
      </c>
      <c r="B4" s="70" t="str">
        <f t="shared" ref="B4:B67" si="1">IFERROR(10^P4,"")</f>
        <v/>
      </c>
      <c r="C4" s="57">
        <v>5.0999999999999996</v>
      </c>
      <c r="D4" s="57" t="str">
        <f t="shared" ref="D4:D67" si="2">IFERROR((_xlfn.IFS(F4&gt;750,$T$3,AND(F4&gt;360,OR(F4=750,F4&lt;750)),$T$4,AND(F4&gt;180,OR(F4=360,F4&lt;360)),$T$5)),"")</f>
        <v/>
      </c>
      <c r="E4" s="57" t="str">
        <f t="shared" ref="E4:E67" si="3">IFERROR((_xlfn.IFS(F4&gt;750,$U$3,AND(F4&gt;360,OR(F4=750,F4&lt;750)),$U$4,AND(F4&gt;180,OR(F4=360,F4&lt;360)),$U$5)),"")</f>
        <v/>
      </c>
      <c r="F4" s="57"/>
      <c r="G4" s="57">
        <v>21</v>
      </c>
      <c r="H4" s="57">
        <v>3.5</v>
      </c>
      <c r="I4" s="57">
        <f t="shared" ref="I4:I67" si="4">SQRT(G4^2+H4^2)</f>
        <v>21.289668856043768</v>
      </c>
      <c r="J4" s="57">
        <v>-1.48</v>
      </c>
      <c r="K4" s="57">
        <v>0.26600000000000001</v>
      </c>
      <c r="L4" s="57">
        <v>-0.92200000000000004</v>
      </c>
      <c r="M4" s="57">
        <v>0.11700000000000001</v>
      </c>
      <c r="N4" s="57">
        <v>0.124</v>
      </c>
      <c r="O4" s="57">
        <v>0.25</v>
      </c>
      <c r="P4" s="57" t="str">
        <f t="shared" ref="P4:P67" si="5">IFERROR((J4+(K4*C4)+(L4*LOG10(I4))+(M4*D4)+(N4*E4)),"")</f>
        <v/>
      </c>
      <c r="R4" s="62" t="s">
        <v>396</v>
      </c>
      <c r="S4" s="62" t="s">
        <v>397</v>
      </c>
      <c r="T4" s="62">
        <v>1</v>
      </c>
      <c r="U4" s="62">
        <v>0</v>
      </c>
    </row>
    <row r="5" spans="1:21" ht="17" thickTop="1" thickBot="1" x14ac:dyDescent="0.25">
      <c r="A5" s="55">
        <f t="shared" si="0"/>
        <v>3</v>
      </c>
      <c r="B5" s="70">
        <f t="shared" si="1"/>
        <v>1.9584825544023281E-2</v>
      </c>
      <c r="C5" s="57">
        <v>5.0999999999999996</v>
      </c>
      <c r="D5" s="57">
        <f t="shared" si="2"/>
        <v>1</v>
      </c>
      <c r="E5" s="57">
        <f t="shared" si="3"/>
        <v>0</v>
      </c>
      <c r="F5" s="57">
        <v>514</v>
      </c>
      <c r="G5" s="57">
        <v>70</v>
      </c>
      <c r="H5" s="57">
        <v>3.5</v>
      </c>
      <c r="I5" s="57">
        <f t="shared" si="4"/>
        <v>70.087445380752754</v>
      </c>
      <c r="J5" s="57">
        <v>-1.48</v>
      </c>
      <c r="K5" s="57">
        <v>0.26600000000000001</v>
      </c>
      <c r="L5" s="57">
        <v>-0.92200000000000004</v>
      </c>
      <c r="M5" s="57">
        <v>0.11700000000000001</v>
      </c>
      <c r="N5" s="57">
        <v>0.124</v>
      </c>
      <c r="O5" s="57">
        <v>0.25</v>
      </c>
      <c r="P5" s="57">
        <f t="shared" si="5"/>
        <v>-1.7080802926688581</v>
      </c>
      <c r="R5" s="62" t="s">
        <v>398</v>
      </c>
      <c r="S5" s="62" t="s">
        <v>399</v>
      </c>
      <c r="T5" s="62">
        <v>0</v>
      </c>
      <c r="U5" s="62">
        <v>1</v>
      </c>
    </row>
    <row r="6" spans="1:21" ht="17" thickTop="1" thickBot="1" x14ac:dyDescent="0.25">
      <c r="A6" s="55">
        <f t="shared" si="0"/>
        <v>4</v>
      </c>
      <c r="B6" s="70">
        <f t="shared" si="1"/>
        <v>8.9917284797435049E-2</v>
      </c>
      <c r="C6" s="57">
        <v>5.4</v>
      </c>
      <c r="D6" s="57">
        <f t="shared" si="2"/>
        <v>1</v>
      </c>
      <c r="E6" s="57">
        <f t="shared" si="3"/>
        <v>0</v>
      </c>
      <c r="F6" s="57">
        <v>582</v>
      </c>
      <c r="G6" s="57">
        <v>16</v>
      </c>
      <c r="H6" s="57">
        <v>3.5</v>
      </c>
      <c r="I6" s="57">
        <f t="shared" si="4"/>
        <v>16.378339354159198</v>
      </c>
      <c r="J6" s="57">
        <v>-1.48</v>
      </c>
      <c r="K6" s="57">
        <v>0.26600000000000001</v>
      </c>
      <c r="L6" s="57">
        <v>-0.92200000000000004</v>
      </c>
      <c r="M6" s="57">
        <v>0.11700000000000001</v>
      </c>
      <c r="N6" s="57">
        <v>0.124</v>
      </c>
      <c r="O6" s="57">
        <v>0.25</v>
      </c>
      <c r="P6" s="57">
        <f t="shared" si="5"/>
        <v>-1.0461568158241126</v>
      </c>
    </row>
    <row r="7" spans="1:21" ht="17" thickTop="1" thickBot="1" x14ac:dyDescent="0.25">
      <c r="A7" s="55">
        <f t="shared" si="0"/>
        <v>5</v>
      </c>
      <c r="B7" s="70">
        <f t="shared" si="1"/>
        <v>2.8247310888955275E-2</v>
      </c>
      <c r="C7" s="57">
        <v>5.0999999999999996</v>
      </c>
      <c r="D7" s="57">
        <f t="shared" si="2"/>
        <v>0</v>
      </c>
      <c r="E7" s="57">
        <f t="shared" si="3"/>
        <v>0</v>
      </c>
      <c r="F7" s="57">
        <v>971</v>
      </c>
      <c r="G7" s="57">
        <v>35</v>
      </c>
      <c r="H7" s="57">
        <v>3.5</v>
      </c>
      <c r="I7" s="57">
        <f t="shared" si="4"/>
        <v>35.174564673923115</v>
      </c>
      <c r="J7" s="57">
        <v>-1.48</v>
      </c>
      <c r="K7" s="57">
        <v>0.26600000000000001</v>
      </c>
      <c r="L7" s="57">
        <v>-0.92200000000000004</v>
      </c>
      <c r="M7" s="57">
        <v>0.11700000000000001</v>
      </c>
      <c r="N7" s="57">
        <v>0.124</v>
      </c>
      <c r="O7" s="57">
        <v>0.25</v>
      </c>
      <c r="P7" s="57">
        <f t="shared" si="5"/>
        <v>-1.5490228902047525</v>
      </c>
    </row>
    <row r="8" spans="1:21" ht="17" thickTop="1" thickBot="1" x14ac:dyDescent="0.25">
      <c r="A8" s="55">
        <f t="shared" si="0"/>
        <v>6</v>
      </c>
      <c r="B8" s="70" t="str">
        <f t="shared" si="1"/>
        <v/>
      </c>
      <c r="C8" s="57">
        <v>4.5</v>
      </c>
      <c r="D8" s="57" t="str">
        <f t="shared" si="2"/>
        <v/>
      </c>
      <c r="E8" s="57" t="str">
        <f t="shared" si="3"/>
        <v/>
      </c>
      <c r="F8" s="57"/>
      <c r="G8" s="57">
        <v>17</v>
      </c>
      <c r="H8" s="57">
        <v>3.5</v>
      </c>
      <c r="I8" s="57">
        <f t="shared" si="4"/>
        <v>17.356554957709783</v>
      </c>
      <c r="J8" s="57">
        <v>-1.48</v>
      </c>
      <c r="K8" s="57">
        <v>0.26600000000000001</v>
      </c>
      <c r="L8" s="57">
        <v>-0.92200000000000004</v>
      </c>
      <c r="M8" s="57">
        <v>0.11700000000000001</v>
      </c>
      <c r="N8" s="57">
        <v>0.124</v>
      </c>
      <c r="O8" s="57">
        <v>0.25</v>
      </c>
      <c r="P8" s="57" t="str">
        <f t="shared" si="5"/>
        <v/>
      </c>
    </row>
    <row r="9" spans="1:21" ht="17" thickTop="1" thickBot="1" x14ac:dyDescent="0.25">
      <c r="A9" s="55">
        <f t="shared" si="0"/>
        <v>7</v>
      </c>
      <c r="B9" s="70">
        <f t="shared" si="1"/>
        <v>4.436294133376717E-2</v>
      </c>
      <c r="C9" s="57">
        <v>5.9</v>
      </c>
      <c r="D9" s="57">
        <f t="shared" si="2"/>
        <v>1</v>
      </c>
      <c r="E9" s="57">
        <f t="shared" si="3"/>
        <v>0</v>
      </c>
      <c r="F9" s="57">
        <v>567</v>
      </c>
      <c r="G9" s="57">
        <v>49</v>
      </c>
      <c r="H9" s="57">
        <v>3.5</v>
      </c>
      <c r="I9" s="57">
        <f t="shared" si="4"/>
        <v>49.124840966663697</v>
      </c>
      <c r="J9" s="57">
        <v>-1.48</v>
      </c>
      <c r="K9" s="57">
        <v>0.26600000000000001</v>
      </c>
      <c r="L9" s="57">
        <v>-0.92200000000000004</v>
      </c>
      <c r="M9" s="57">
        <v>0.11700000000000001</v>
      </c>
      <c r="N9" s="57">
        <v>0.124</v>
      </c>
      <c r="O9" s="57">
        <v>0.25</v>
      </c>
      <c r="P9" s="57">
        <f t="shared" si="5"/>
        <v>-1.3529796671514485</v>
      </c>
    </row>
    <row r="10" spans="1:21" ht="17" thickTop="1" thickBot="1" x14ac:dyDescent="0.25">
      <c r="A10" s="55">
        <f t="shared" si="0"/>
        <v>8</v>
      </c>
      <c r="B10" s="70">
        <f t="shared" si="1"/>
        <v>1.9317300478538173E-2</v>
      </c>
      <c r="C10" s="57">
        <v>5.0999999999999996</v>
      </c>
      <c r="D10" s="57">
        <f t="shared" si="2"/>
        <v>0</v>
      </c>
      <c r="E10" s="57">
        <f t="shared" si="3"/>
        <v>0</v>
      </c>
      <c r="F10" s="57">
        <v>881</v>
      </c>
      <c r="G10" s="57">
        <v>53</v>
      </c>
      <c r="H10" s="57">
        <v>3.5</v>
      </c>
      <c r="I10" s="57">
        <f t="shared" si="4"/>
        <v>53.115440316352455</v>
      </c>
      <c r="J10" s="57">
        <v>-1.48</v>
      </c>
      <c r="K10" s="57">
        <v>0.26600000000000001</v>
      </c>
      <c r="L10" s="57">
        <v>-0.92200000000000004</v>
      </c>
      <c r="M10" s="57">
        <v>0.11700000000000001</v>
      </c>
      <c r="N10" s="57">
        <v>0.124</v>
      </c>
      <c r="O10" s="57">
        <v>0.25</v>
      </c>
      <c r="P10" s="57">
        <f t="shared" si="5"/>
        <v>-1.7140535647315622</v>
      </c>
    </row>
    <row r="11" spans="1:21" ht="17" thickTop="1" thickBot="1" x14ac:dyDescent="0.25">
      <c r="A11" s="55">
        <f t="shared" si="0"/>
        <v>9</v>
      </c>
      <c r="B11" s="70">
        <f t="shared" si="1"/>
        <v>3.208780059853529E-2</v>
      </c>
      <c r="C11" s="57">
        <v>5.9</v>
      </c>
      <c r="D11" s="57">
        <f t="shared" si="2"/>
        <v>0</v>
      </c>
      <c r="E11" s="57">
        <f t="shared" si="3"/>
        <v>0</v>
      </c>
      <c r="F11" s="57">
        <v>1196</v>
      </c>
      <c r="G11" s="57">
        <v>52</v>
      </c>
      <c r="H11" s="57">
        <v>3.5</v>
      </c>
      <c r="I11" s="57">
        <f t="shared" si="4"/>
        <v>52.117655357853543</v>
      </c>
      <c r="J11" s="57">
        <v>-1.48</v>
      </c>
      <c r="K11" s="57">
        <v>0.26600000000000001</v>
      </c>
      <c r="L11" s="57">
        <v>-0.92200000000000004</v>
      </c>
      <c r="M11" s="57">
        <v>0.11700000000000001</v>
      </c>
      <c r="N11" s="57">
        <v>0.124</v>
      </c>
      <c r="O11" s="57">
        <v>0.25</v>
      </c>
      <c r="P11" s="57">
        <f t="shared" si="5"/>
        <v>-1.4936600498304757</v>
      </c>
    </row>
    <row r="12" spans="1:21" ht="17" thickTop="1" thickBot="1" x14ac:dyDescent="0.25">
      <c r="A12" s="55">
        <f t="shared" si="0"/>
        <v>10</v>
      </c>
      <c r="B12" s="70">
        <f t="shared" si="1"/>
        <v>2.9855080679629345E-2</v>
      </c>
      <c r="C12" s="57">
        <v>5.7</v>
      </c>
      <c r="D12" s="57">
        <f t="shared" si="2"/>
        <v>1</v>
      </c>
      <c r="E12" s="57">
        <f t="shared" si="3"/>
        <v>0</v>
      </c>
      <c r="F12" s="57">
        <v>516</v>
      </c>
      <c r="G12" s="57">
        <v>66</v>
      </c>
      <c r="H12" s="57">
        <v>3.5</v>
      </c>
      <c r="I12" s="57">
        <f t="shared" si="4"/>
        <v>66.092737876411206</v>
      </c>
      <c r="J12" s="57">
        <v>-1.48</v>
      </c>
      <c r="K12" s="57">
        <v>0.26600000000000001</v>
      </c>
      <c r="L12" s="57">
        <v>-0.92200000000000004</v>
      </c>
      <c r="M12" s="57">
        <v>0.11700000000000001</v>
      </c>
      <c r="N12" s="57">
        <v>0.124</v>
      </c>
      <c r="O12" s="57">
        <v>0.25</v>
      </c>
      <c r="P12" s="57">
        <f t="shared" si="5"/>
        <v>-1.524981750853982</v>
      </c>
    </row>
    <row r="13" spans="1:21" ht="17" thickTop="1" thickBot="1" x14ac:dyDescent="0.25">
      <c r="A13" s="55">
        <f t="shared" si="0"/>
        <v>11</v>
      </c>
      <c r="B13" s="70">
        <f t="shared" si="1"/>
        <v>5.2319561183310499E-2</v>
      </c>
      <c r="C13" s="57">
        <v>4.3</v>
      </c>
      <c r="D13" s="57">
        <f t="shared" si="2"/>
        <v>0</v>
      </c>
      <c r="E13" s="57">
        <f t="shared" si="3"/>
        <v>0</v>
      </c>
      <c r="F13" s="57">
        <v>921</v>
      </c>
      <c r="G13" s="57">
        <v>10</v>
      </c>
      <c r="H13" s="57">
        <v>3.5</v>
      </c>
      <c r="I13" s="57">
        <f t="shared" si="4"/>
        <v>10.594810050208546</v>
      </c>
      <c r="J13" s="57">
        <v>-1.48</v>
      </c>
      <c r="K13" s="57">
        <v>0.26600000000000001</v>
      </c>
      <c r="L13" s="57">
        <v>-0.92200000000000004</v>
      </c>
      <c r="M13" s="57">
        <v>0.11700000000000001</v>
      </c>
      <c r="N13" s="57">
        <v>0.124</v>
      </c>
      <c r="O13" s="57">
        <v>0.25</v>
      </c>
      <c r="P13" s="57">
        <f t="shared" si="5"/>
        <v>-1.2813359072003414</v>
      </c>
    </row>
    <row r="14" spans="1:21" ht="17" thickTop="1" thickBot="1" x14ac:dyDescent="0.25">
      <c r="A14" s="55">
        <f t="shared" si="0"/>
        <v>12</v>
      </c>
      <c r="B14" s="70" t="str">
        <f t="shared" si="1"/>
        <v/>
      </c>
      <c r="C14" s="57">
        <v>4.4000000000000004</v>
      </c>
      <c r="D14" s="57" t="str">
        <f t="shared" si="2"/>
        <v/>
      </c>
      <c r="E14" s="57" t="str">
        <f t="shared" si="3"/>
        <v/>
      </c>
      <c r="F14" s="57"/>
      <c r="G14" s="57">
        <v>2</v>
      </c>
      <c r="H14" s="57">
        <v>3.5</v>
      </c>
      <c r="I14" s="57">
        <f t="shared" si="4"/>
        <v>4.0311288741492746</v>
      </c>
      <c r="J14" s="57">
        <v>-1.48</v>
      </c>
      <c r="K14" s="57">
        <v>0.26600000000000001</v>
      </c>
      <c r="L14" s="57">
        <v>-0.92200000000000004</v>
      </c>
      <c r="M14" s="57">
        <v>0.11700000000000001</v>
      </c>
      <c r="N14" s="57">
        <v>0.124</v>
      </c>
      <c r="O14" s="57">
        <v>0.25</v>
      </c>
      <c r="P14" s="57" t="str">
        <f t="shared" si="5"/>
        <v/>
      </c>
    </row>
    <row r="15" spans="1:21" ht="17" thickTop="1" thickBot="1" x14ac:dyDescent="0.25">
      <c r="A15" s="55">
        <f t="shared" si="0"/>
        <v>13</v>
      </c>
      <c r="B15" s="70">
        <f t="shared" si="1"/>
        <v>7.3589292468028727E-2</v>
      </c>
      <c r="C15" s="57">
        <v>5.6</v>
      </c>
      <c r="D15" s="57">
        <f t="shared" si="2"/>
        <v>0</v>
      </c>
      <c r="E15" s="57">
        <f t="shared" si="3"/>
        <v>0</v>
      </c>
      <c r="F15" s="57">
        <v>759</v>
      </c>
      <c r="G15" s="57">
        <v>17</v>
      </c>
      <c r="H15" s="57">
        <v>3.5</v>
      </c>
      <c r="I15" s="57">
        <f t="shared" si="4"/>
        <v>17.356554957709783</v>
      </c>
      <c r="J15" s="57">
        <v>-1.48</v>
      </c>
      <c r="K15" s="57">
        <v>0.26600000000000001</v>
      </c>
      <c r="L15" s="57">
        <v>-0.92200000000000004</v>
      </c>
      <c r="M15" s="57">
        <v>0.11700000000000001</v>
      </c>
      <c r="N15" s="57">
        <v>0.124</v>
      </c>
      <c r="O15" s="57">
        <v>0.25</v>
      </c>
      <c r="P15" s="57">
        <f t="shared" si="5"/>
        <v>-1.1331853726237284</v>
      </c>
    </row>
    <row r="16" spans="1:21" ht="17" thickTop="1" thickBot="1" x14ac:dyDescent="0.25">
      <c r="A16" s="55">
        <f t="shared" si="0"/>
        <v>14</v>
      </c>
      <c r="B16" s="70">
        <f t="shared" si="1"/>
        <v>4.511599766364293E-2</v>
      </c>
      <c r="C16" s="57">
        <v>5.8</v>
      </c>
      <c r="D16" s="57">
        <f t="shared" si="2"/>
        <v>1</v>
      </c>
      <c r="E16" s="57">
        <f t="shared" si="3"/>
        <v>0</v>
      </c>
      <c r="F16" s="57">
        <v>450</v>
      </c>
      <c r="G16" s="57">
        <v>45</v>
      </c>
      <c r="H16" s="57">
        <v>3.5</v>
      </c>
      <c r="I16" s="57">
        <f t="shared" si="4"/>
        <v>45.135905884340019</v>
      </c>
      <c r="J16" s="57">
        <v>-1.48</v>
      </c>
      <c r="K16" s="57">
        <v>0.26600000000000001</v>
      </c>
      <c r="L16" s="57">
        <v>-0.92200000000000004</v>
      </c>
      <c r="M16" s="57">
        <v>0.11700000000000001</v>
      </c>
      <c r="N16" s="57">
        <v>0.124</v>
      </c>
      <c r="O16" s="57">
        <v>0.25</v>
      </c>
      <c r="P16" s="57">
        <f t="shared" si="5"/>
        <v>-1.3456694345054698</v>
      </c>
    </row>
    <row r="17" spans="1:16" ht="17" thickTop="1" thickBot="1" x14ac:dyDescent="0.25">
      <c r="A17" s="55">
        <f t="shared" si="0"/>
        <v>15</v>
      </c>
      <c r="B17" s="70">
        <f t="shared" si="1"/>
        <v>1.5022599829060462E-2</v>
      </c>
      <c r="C17" s="57">
        <v>5.4</v>
      </c>
      <c r="D17" s="57">
        <f t="shared" si="2"/>
        <v>1</v>
      </c>
      <c r="E17" s="57">
        <f t="shared" si="3"/>
        <v>0</v>
      </c>
      <c r="F17" s="57">
        <v>401</v>
      </c>
      <c r="G17" s="57">
        <v>114</v>
      </c>
      <c r="H17" s="57">
        <v>3.5</v>
      </c>
      <c r="I17" s="57">
        <f t="shared" si="4"/>
        <v>114.0537154151499</v>
      </c>
      <c r="J17" s="57">
        <v>-1.48</v>
      </c>
      <c r="K17" s="57">
        <v>0.26600000000000001</v>
      </c>
      <c r="L17" s="57">
        <v>-0.92200000000000004</v>
      </c>
      <c r="M17" s="57">
        <v>0.11700000000000001</v>
      </c>
      <c r="N17" s="57">
        <v>0.124</v>
      </c>
      <c r="O17" s="57">
        <v>0.25</v>
      </c>
      <c r="P17" s="57">
        <f t="shared" si="5"/>
        <v>-1.8232549013060009</v>
      </c>
    </row>
    <row r="18" spans="1:16" ht="17" thickTop="1" thickBot="1" x14ac:dyDescent="0.25">
      <c r="A18" s="55">
        <f t="shared" si="0"/>
        <v>16</v>
      </c>
      <c r="B18" s="70" t="str">
        <f t="shared" si="1"/>
        <v/>
      </c>
      <c r="C18" s="57">
        <v>4.9000000000000004</v>
      </c>
      <c r="D18" s="57" t="str">
        <f t="shared" si="2"/>
        <v/>
      </c>
      <c r="E18" s="57" t="str">
        <f t="shared" si="3"/>
        <v/>
      </c>
      <c r="F18" s="57"/>
      <c r="G18" s="57">
        <v>33</v>
      </c>
      <c r="H18" s="57">
        <v>3.5</v>
      </c>
      <c r="I18" s="57">
        <f t="shared" si="4"/>
        <v>33.185087012090236</v>
      </c>
      <c r="J18" s="57">
        <v>-1.48</v>
      </c>
      <c r="K18" s="57">
        <v>0.26600000000000001</v>
      </c>
      <c r="L18" s="57">
        <v>-0.92200000000000004</v>
      </c>
      <c r="M18" s="57">
        <v>0.11700000000000001</v>
      </c>
      <c r="N18" s="57">
        <v>0.124</v>
      </c>
      <c r="O18" s="57">
        <v>0.25</v>
      </c>
      <c r="P18" s="57" t="str">
        <f t="shared" si="5"/>
        <v/>
      </c>
    </row>
    <row r="19" spans="1:16" ht="17" thickTop="1" thickBot="1" x14ac:dyDescent="0.25">
      <c r="A19" s="55">
        <f t="shared" si="0"/>
        <v>17</v>
      </c>
      <c r="B19" s="70" t="str">
        <f t="shared" si="1"/>
        <v/>
      </c>
      <c r="C19" s="57">
        <v>6.5</v>
      </c>
      <c r="D19" s="57" t="str">
        <f t="shared" si="2"/>
        <v/>
      </c>
      <c r="E19" s="57" t="str">
        <f t="shared" si="3"/>
        <v/>
      </c>
      <c r="F19" s="57"/>
      <c r="G19" s="57">
        <v>83</v>
      </c>
      <c r="H19" s="57">
        <v>3.5</v>
      </c>
      <c r="I19" s="57">
        <f t="shared" si="4"/>
        <v>83.073762404263363</v>
      </c>
      <c r="J19" s="57">
        <v>-1.48</v>
      </c>
      <c r="K19" s="57">
        <v>0.26600000000000001</v>
      </c>
      <c r="L19" s="57">
        <v>-0.92200000000000004</v>
      </c>
      <c r="M19" s="57">
        <v>0.11700000000000001</v>
      </c>
      <c r="N19" s="57">
        <v>0.124</v>
      </c>
      <c r="O19" s="57">
        <v>0.25</v>
      </c>
      <c r="P19" s="57" t="str">
        <f t="shared" si="5"/>
        <v/>
      </c>
    </row>
    <row r="20" spans="1:16" ht="17" thickTop="1" thickBot="1" x14ac:dyDescent="0.25">
      <c r="A20" s="55">
        <f t="shared" si="0"/>
        <v>18</v>
      </c>
      <c r="B20" s="70">
        <f t="shared" si="1"/>
        <v>4.3311733609264672E-2</v>
      </c>
      <c r="C20" s="57">
        <v>5.4</v>
      </c>
      <c r="D20" s="57">
        <f t="shared" si="2"/>
        <v>1</v>
      </c>
      <c r="E20" s="57">
        <f t="shared" si="3"/>
        <v>0</v>
      </c>
      <c r="F20" s="57">
        <v>617</v>
      </c>
      <c r="G20" s="57">
        <v>36</v>
      </c>
      <c r="H20" s="57">
        <v>3.5</v>
      </c>
      <c r="I20" s="57">
        <f t="shared" si="4"/>
        <v>36.169738732813649</v>
      </c>
      <c r="J20" s="57">
        <v>-1.48</v>
      </c>
      <c r="K20" s="57">
        <v>0.26600000000000001</v>
      </c>
      <c r="L20" s="57">
        <v>-0.92200000000000004</v>
      </c>
      <c r="M20" s="57">
        <v>0.11700000000000001</v>
      </c>
      <c r="N20" s="57">
        <v>0.124</v>
      </c>
      <c r="O20" s="57">
        <v>0.25</v>
      </c>
      <c r="P20" s="57">
        <f t="shared" si="5"/>
        <v>-1.3633944327127949</v>
      </c>
    </row>
    <row r="21" spans="1:16" ht="17" thickTop="1" thickBot="1" x14ac:dyDescent="0.25">
      <c r="A21" s="55">
        <f t="shared" si="0"/>
        <v>19</v>
      </c>
      <c r="B21" s="70">
        <f t="shared" si="1"/>
        <v>4.4527666071175885E-2</v>
      </c>
      <c r="C21" s="57">
        <v>4.5999999999999996</v>
      </c>
      <c r="D21" s="57">
        <f t="shared" si="2"/>
        <v>0</v>
      </c>
      <c r="E21" s="57">
        <f t="shared" si="3"/>
        <v>0</v>
      </c>
      <c r="F21" s="57">
        <v>1262</v>
      </c>
      <c r="G21" s="57">
        <v>15</v>
      </c>
      <c r="H21" s="57">
        <v>3.5</v>
      </c>
      <c r="I21" s="57">
        <f t="shared" si="4"/>
        <v>15.402921800749363</v>
      </c>
      <c r="J21" s="57">
        <v>-1.48</v>
      </c>
      <c r="K21" s="57">
        <v>0.26600000000000001</v>
      </c>
      <c r="L21" s="57">
        <v>-0.92200000000000004</v>
      </c>
      <c r="M21" s="57">
        <v>0.11700000000000001</v>
      </c>
      <c r="N21" s="57">
        <v>0.124</v>
      </c>
      <c r="O21" s="57">
        <v>0.25</v>
      </c>
      <c r="P21" s="57">
        <f t="shared" si="5"/>
        <v>-1.3513700679267913</v>
      </c>
    </row>
    <row r="22" spans="1:16" ht="17" thickTop="1" thickBot="1" x14ac:dyDescent="0.25">
      <c r="A22" s="55">
        <f t="shared" si="0"/>
        <v>20</v>
      </c>
      <c r="B22" s="70">
        <f t="shared" si="1"/>
        <v>4.1882242984486839E-2</v>
      </c>
      <c r="C22" s="57">
        <v>4.5</v>
      </c>
      <c r="D22" s="57">
        <f t="shared" si="2"/>
        <v>0</v>
      </c>
      <c r="E22" s="57">
        <f t="shared" si="3"/>
        <v>0</v>
      </c>
      <c r="F22" s="57">
        <v>1262</v>
      </c>
      <c r="G22" s="57">
        <v>15</v>
      </c>
      <c r="H22" s="57">
        <v>3.5</v>
      </c>
      <c r="I22" s="57">
        <f t="shared" si="4"/>
        <v>15.402921800749363</v>
      </c>
      <c r="J22" s="57">
        <v>-1.48</v>
      </c>
      <c r="K22" s="57">
        <v>0.26600000000000001</v>
      </c>
      <c r="L22" s="57">
        <v>-0.92200000000000004</v>
      </c>
      <c r="M22" s="57">
        <v>0.11700000000000001</v>
      </c>
      <c r="N22" s="57">
        <v>0.124</v>
      </c>
      <c r="O22" s="57">
        <v>0.25</v>
      </c>
      <c r="P22" s="57">
        <f t="shared" si="5"/>
        <v>-1.3779700679267912</v>
      </c>
    </row>
    <row r="23" spans="1:16" ht="17" thickTop="1" thickBot="1" x14ac:dyDescent="0.25">
      <c r="A23" s="55">
        <f t="shared" si="0"/>
        <v>21</v>
      </c>
      <c r="B23" s="70">
        <f t="shared" si="1"/>
        <v>3.1508840318693505E-2</v>
      </c>
      <c r="C23" s="57">
        <v>5</v>
      </c>
      <c r="D23" s="57">
        <f t="shared" si="2"/>
        <v>1</v>
      </c>
      <c r="E23" s="57">
        <f t="shared" si="3"/>
        <v>0</v>
      </c>
      <c r="F23" s="57">
        <v>617</v>
      </c>
      <c r="G23" s="57">
        <v>39</v>
      </c>
      <c r="H23" s="57">
        <v>3.5</v>
      </c>
      <c r="I23" s="57">
        <f t="shared" si="4"/>
        <v>39.156736329781111</v>
      </c>
      <c r="J23" s="57">
        <v>-1.48</v>
      </c>
      <c r="K23" s="57">
        <v>0.26600000000000001</v>
      </c>
      <c r="L23" s="57">
        <v>-0.92200000000000004</v>
      </c>
      <c r="M23" s="57">
        <v>0.11700000000000001</v>
      </c>
      <c r="N23" s="57">
        <v>0.124</v>
      </c>
      <c r="O23" s="57">
        <v>0.25</v>
      </c>
      <c r="P23" s="57">
        <f t="shared" si="5"/>
        <v>-1.5015675807187436</v>
      </c>
    </row>
    <row r="24" spans="1:16" ht="17" thickTop="1" thickBot="1" x14ac:dyDescent="0.25">
      <c r="A24" s="55">
        <f t="shared" si="0"/>
        <v>22</v>
      </c>
      <c r="B24" s="70">
        <f t="shared" si="1"/>
        <v>6.0763556348975942E-2</v>
      </c>
      <c r="C24" s="57">
        <v>5.2</v>
      </c>
      <c r="D24" s="57">
        <f t="shared" si="2"/>
        <v>0</v>
      </c>
      <c r="E24" s="57">
        <f t="shared" si="3"/>
        <v>0</v>
      </c>
      <c r="F24" s="57">
        <v>1262</v>
      </c>
      <c r="G24" s="57">
        <v>16</v>
      </c>
      <c r="H24" s="57">
        <v>3.5</v>
      </c>
      <c r="I24" s="57">
        <f t="shared" si="4"/>
        <v>16.378339354159198</v>
      </c>
      <c r="J24" s="57">
        <v>-1.48</v>
      </c>
      <c r="K24" s="57">
        <v>0.26600000000000001</v>
      </c>
      <c r="L24" s="57">
        <v>-0.92200000000000004</v>
      </c>
      <c r="M24" s="57">
        <v>0.11700000000000001</v>
      </c>
      <c r="N24" s="57">
        <v>0.124</v>
      </c>
      <c r="O24" s="57">
        <v>0.25</v>
      </c>
      <c r="P24" s="57">
        <f t="shared" si="5"/>
        <v>-1.2163568158241125</v>
      </c>
    </row>
    <row r="25" spans="1:16" ht="17" thickTop="1" thickBot="1" x14ac:dyDescent="0.25">
      <c r="A25" s="55">
        <f t="shared" si="0"/>
        <v>23</v>
      </c>
      <c r="B25" s="70" t="str">
        <f t="shared" si="1"/>
        <v/>
      </c>
      <c r="C25" s="57">
        <v>4.7</v>
      </c>
      <c r="D25" s="57" t="str">
        <f t="shared" si="2"/>
        <v/>
      </c>
      <c r="E25" s="57" t="str">
        <f t="shared" si="3"/>
        <v/>
      </c>
      <c r="F25" s="57"/>
      <c r="G25" s="57">
        <v>46</v>
      </c>
      <c r="H25" s="57">
        <v>3.5</v>
      </c>
      <c r="I25" s="57">
        <f t="shared" si="4"/>
        <v>46.13296001775737</v>
      </c>
      <c r="J25" s="57">
        <v>-1.48</v>
      </c>
      <c r="K25" s="57">
        <v>0.26600000000000001</v>
      </c>
      <c r="L25" s="57">
        <v>-0.92200000000000004</v>
      </c>
      <c r="M25" s="57">
        <v>0.11700000000000001</v>
      </c>
      <c r="N25" s="57">
        <v>0.124</v>
      </c>
      <c r="O25" s="57">
        <v>0.25</v>
      </c>
      <c r="P25" s="57" t="str">
        <f t="shared" si="5"/>
        <v/>
      </c>
    </row>
    <row r="26" spans="1:16" ht="17" thickTop="1" thickBot="1" x14ac:dyDescent="0.25">
      <c r="A26" s="55">
        <f t="shared" si="0"/>
        <v>24</v>
      </c>
      <c r="B26" s="70" t="str">
        <f t="shared" si="1"/>
        <v/>
      </c>
      <c r="C26" s="57">
        <v>6.1</v>
      </c>
      <c r="D26" s="57" t="str">
        <f t="shared" si="2"/>
        <v/>
      </c>
      <c r="E26" s="57" t="str">
        <f t="shared" si="3"/>
        <v/>
      </c>
      <c r="F26" s="57"/>
      <c r="G26" s="57">
        <v>47</v>
      </c>
      <c r="H26" s="57">
        <v>3.5</v>
      </c>
      <c r="I26" s="57">
        <f t="shared" si="4"/>
        <v>47.130138977091931</v>
      </c>
      <c r="J26" s="57">
        <v>-1.48</v>
      </c>
      <c r="K26" s="57">
        <v>0.26600000000000001</v>
      </c>
      <c r="L26" s="57">
        <v>-0.92200000000000004</v>
      </c>
      <c r="M26" s="57">
        <v>0.11700000000000001</v>
      </c>
      <c r="N26" s="57">
        <v>0.124</v>
      </c>
      <c r="O26" s="57">
        <v>0.25</v>
      </c>
      <c r="P26" s="57" t="str">
        <f t="shared" si="5"/>
        <v/>
      </c>
    </row>
    <row r="27" spans="1:16" ht="17" thickTop="1" thickBot="1" x14ac:dyDescent="0.25">
      <c r="A27" s="55">
        <f t="shared" si="0"/>
        <v>25</v>
      </c>
      <c r="B27" s="70" t="str">
        <f t="shared" si="1"/>
        <v/>
      </c>
      <c r="C27" s="57">
        <v>5</v>
      </c>
      <c r="D27" s="57" t="str">
        <f t="shared" si="2"/>
        <v/>
      </c>
      <c r="E27" s="57" t="str">
        <f t="shared" si="3"/>
        <v/>
      </c>
      <c r="F27" s="57"/>
      <c r="G27" s="57">
        <v>18</v>
      </c>
      <c r="H27" s="57">
        <v>3.5</v>
      </c>
      <c r="I27" s="57">
        <f t="shared" si="4"/>
        <v>18.337120820892249</v>
      </c>
      <c r="J27" s="57">
        <v>-1.48</v>
      </c>
      <c r="K27" s="57">
        <v>0.26600000000000001</v>
      </c>
      <c r="L27" s="57">
        <v>-0.92200000000000004</v>
      </c>
      <c r="M27" s="57">
        <v>0.11700000000000001</v>
      </c>
      <c r="N27" s="57">
        <v>0.124</v>
      </c>
      <c r="O27" s="57">
        <v>0.25</v>
      </c>
      <c r="P27" s="57" t="str">
        <f t="shared" si="5"/>
        <v/>
      </c>
    </row>
    <row r="28" spans="1:16" ht="17" thickTop="1" thickBot="1" x14ac:dyDescent="0.25">
      <c r="A28" s="55">
        <f t="shared" si="0"/>
        <v>26</v>
      </c>
      <c r="B28" s="70" t="str">
        <f t="shared" si="1"/>
        <v/>
      </c>
      <c r="C28" s="57">
        <v>5.2</v>
      </c>
      <c r="D28" s="57" t="str">
        <f t="shared" si="2"/>
        <v/>
      </c>
      <c r="E28" s="57" t="str">
        <f t="shared" si="3"/>
        <v/>
      </c>
      <c r="F28" s="57"/>
      <c r="G28" s="57">
        <v>38</v>
      </c>
      <c r="H28" s="57">
        <v>3.5</v>
      </c>
      <c r="I28" s="57">
        <f t="shared" si="4"/>
        <v>38.160843806184367</v>
      </c>
      <c r="J28" s="57">
        <v>-1.48</v>
      </c>
      <c r="K28" s="57">
        <v>0.26600000000000001</v>
      </c>
      <c r="L28" s="57">
        <v>-0.92200000000000004</v>
      </c>
      <c r="M28" s="57">
        <v>0.11700000000000001</v>
      </c>
      <c r="N28" s="57">
        <v>0.124</v>
      </c>
      <c r="O28" s="57">
        <v>0.25</v>
      </c>
      <c r="P28" s="57" t="str">
        <f t="shared" si="5"/>
        <v/>
      </c>
    </row>
    <row r="29" spans="1:16" ht="17" thickTop="1" thickBot="1" x14ac:dyDescent="0.25">
      <c r="A29" s="55">
        <f t="shared" si="0"/>
        <v>27</v>
      </c>
      <c r="B29" s="70" t="str">
        <f t="shared" si="1"/>
        <v/>
      </c>
      <c r="C29" s="57">
        <v>4.9000000000000004</v>
      </c>
      <c r="D29" s="57" t="str">
        <f t="shared" si="2"/>
        <v/>
      </c>
      <c r="E29" s="57" t="str">
        <f t="shared" si="3"/>
        <v/>
      </c>
      <c r="F29" s="57"/>
      <c r="G29" s="57">
        <v>16</v>
      </c>
      <c r="H29" s="57">
        <v>3.5</v>
      </c>
      <c r="I29" s="57">
        <f t="shared" si="4"/>
        <v>16.378339354159198</v>
      </c>
      <c r="J29" s="57">
        <v>-1.48</v>
      </c>
      <c r="K29" s="57">
        <v>0.26600000000000001</v>
      </c>
      <c r="L29" s="57">
        <v>-0.92200000000000004</v>
      </c>
      <c r="M29" s="57">
        <v>0.11700000000000001</v>
      </c>
      <c r="N29" s="57">
        <v>0.124</v>
      </c>
      <c r="O29" s="57">
        <v>0.25</v>
      </c>
      <c r="P29" s="57" t="str">
        <f t="shared" si="5"/>
        <v/>
      </c>
    </row>
    <row r="30" spans="1:16" ht="17" thickTop="1" thickBot="1" x14ac:dyDescent="0.25">
      <c r="A30" s="55">
        <f t="shared" si="0"/>
        <v>28</v>
      </c>
      <c r="B30" s="70" t="str">
        <f t="shared" si="1"/>
        <v/>
      </c>
      <c r="C30" s="57">
        <v>5.6</v>
      </c>
      <c r="D30" s="57" t="str">
        <f t="shared" si="2"/>
        <v/>
      </c>
      <c r="E30" s="57" t="str">
        <f t="shared" si="3"/>
        <v/>
      </c>
      <c r="F30" s="57"/>
      <c r="G30" s="57">
        <v>33</v>
      </c>
      <c r="H30" s="57">
        <v>3.5</v>
      </c>
      <c r="I30" s="57">
        <f t="shared" si="4"/>
        <v>33.185087012090236</v>
      </c>
      <c r="J30" s="57">
        <v>-1.48</v>
      </c>
      <c r="K30" s="57">
        <v>0.26600000000000001</v>
      </c>
      <c r="L30" s="57">
        <v>-0.92200000000000004</v>
      </c>
      <c r="M30" s="57">
        <v>0.11700000000000001</v>
      </c>
      <c r="N30" s="57">
        <v>0.124</v>
      </c>
      <c r="O30" s="57">
        <v>0.25</v>
      </c>
      <c r="P30" s="57" t="str">
        <f t="shared" si="5"/>
        <v/>
      </c>
    </row>
    <row r="31" spans="1:16" ht="17" thickTop="1" thickBot="1" x14ac:dyDescent="0.25">
      <c r="A31" s="55">
        <f t="shared" si="0"/>
        <v>29</v>
      </c>
      <c r="B31" s="70">
        <f t="shared" si="1"/>
        <v>6.9811731973579746E-2</v>
      </c>
      <c r="C31" s="57">
        <v>4.9000000000000004</v>
      </c>
      <c r="D31" s="57">
        <f t="shared" si="2"/>
        <v>0</v>
      </c>
      <c r="E31" s="57">
        <f t="shared" si="3"/>
        <v>0</v>
      </c>
      <c r="F31" s="57">
        <v>776</v>
      </c>
      <c r="G31" s="57">
        <v>11</v>
      </c>
      <c r="H31" s="57">
        <v>3.5</v>
      </c>
      <c r="I31" s="57">
        <f t="shared" si="4"/>
        <v>11.543396380615196</v>
      </c>
      <c r="J31" s="57">
        <v>-1.48</v>
      </c>
      <c r="K31" s="57">
        <v>0.26600000000000001</v>
      </c>
      <c r="L31" s="57">
        <v>-0.92200000000000004</v>
      </c>
      <c r="M31" s="57">
        <v>0.11700000000000001</v>
      </c>
      <c r="N31" s="57">
        <v>0.124</v>
      </c>
      <c r="O31" s="57">
        <v>0.25</v>
      </c>
      <c r="P31" s="57">
        <f t="shared" si="5"/>
        <v>-1.156071587359059</v>
      </c>
    </row>
    <row r="32" spans="1:16" ht="17" thickTop="1" thickBot="1" x14ac:dyDescent="0.25">
      <c r="A32" s="55">
        <f t="shared" si="0"/>
        <v>30</v>
      </c>
      <c r="B32" s="70">
        <f t="shared" si="1"/>
        <v>4.3916583415462257E-2</v>
      </c>
      <c r="C32" s="57">
        <v>5.2</v>
      </c>
      <c r="D32" s="57">
        <f t="shared" si="2"/>
        <v>1</v>
      </c>
      <c r="E32" s="57">
        <f t="shared" si="3"/>
        <v>0</v>
      </c>
      <c r="F32" s="57">
        <v>604</v>
      </c>
      <c r="G32" s="57">
        <v>31</v>
      </c>
      <c r="H32" s="57">
        <v>3.5</v>
      </c>
      <c r="I32" s="57">
        <f t="shared" si="4"/>
        <v>31.196954979612993</v>
      </c>
      <c r="J32" s="57">
        <v>-1.48</v>
      </c>
      <c r="K32" s="57">
        <v>0.26600000000000001</v>
      </c>
      <c r="L32" s="57">
        <v>-0.92200000000000004</v>
      </c>
      <c r="M32" s="57">
        <v>0.11700000000000001</v>
      </c>
      <c r="N32" s="57">
        <v>0.124</v>
      </c>
      <c r="O32" s="57">
        <v>0.25</v>
      </c>
      <c r="P32" s="57">
        <f t="shared" si="5"/>
        <v>-1.3573714541118818</v>
      </c>
    </row>
    <row r="33" spans="1:16" ht="17" thickTop="1" thickBot="1" x14ac:dyDescent="0.25">
      <c r="A33" s="55">
        <f t="shared" si="0"/>
        <v>31</v>
      </c>
      <c r="B33" s="70" t="str">
        <f t="shared" si="1"/>
        <v/>
      </c>
      <c r="C33" s="57">
        <v>4.9000000000000004</v>
      </c>
      <c r="D33" s="57" t="str">
        <f t="shared" si="2"/>
        <v/>
      </c>
      <c r="E33" s="57" t="str">
        <f t="shared" si="3"/>
        <v/>
      </c>
      <c r="F33" s="57">
        <v>155</v>
      </c>
      <c r="G33" s="57">
        <v>18</v>
      </c>
      <c r="H33" s="57">
        <v>3.5</v>
      </c>
      <c r="I33" s="57">
        <f t="shared" si="4"/>
        <v>18.337120820892249</v>
      </c>
      <c r="J33" s="57">
        <v>-1.48</v>
      </c>
      <c r="K33" s="57">
        <v>0.26600000000000001</v>
      </c>
      <c r="L33" s="57">
        <v>-0.92200000000000004</v>
      </c>
      <c r="M33" s="57">
        <v>0.11700000000000001</v>
      </c>
      <c r="N33" s="57">
        <v>0.124</v>
      </c>
      <c r="O33" s="57">
        <v>0.25</v>
      </c>
      <c r="P33" s="57" t="str">
        <f t="shared" si="5"/>
        <v/>
      </c>
    </row>
    <row r="34" spans="1:16" ht="17" thickTop="1" thickBot="1" x14ac:dyDescent="0.25">
      <c r="A34" s="55">
        <f t="shared" si="0"/>
        <v>32</v>
      </c>
      <c r="B34" s="70">
        <f t="shared" si="1"/>
        <v>3.5614956585804131E-2</v>
      </c>
      <c r="C34" s="57">
        <v>5.2</v>
      </c>
      <c r="D34" s="57">
        <f t="shared" si="2"/>
        <v>1</v>
      </c>
      <c r="E34" s="57">
        <f t="shared" si="3"/>
        <v>0</v>
      </c>
      <c r="F34" s="57">
        <v>514</v>
      </c>
      <c r="G34" s="57">
        <v>39</v>
      </c>
      <c r="H34" s="57">
        <v>3.5</v>
      </c>
      <c r="I34" s="57">
        <f t="shared" si="4"/>
        <v>39.156736329781111</v>
      </c>
      <c r="J34" s="57">
        <v>-1.48</v>
      </c>
      <c r="K34" s="57">
        <v>0.26600000000000001</v>
      </c>
      <c r="L34" s="57">
        <v>-0.92200000000000004</v>
      </c>
      <c r="M34" s="57">
        <v>0.11700000000000001</v>
      </c>
      <c r="N34" s="57">
        <v>0.124</v>
      </c>
      <c r="O34" s="57">
        <v>0.25</v>
      </c>
      <c r="P34" s="57">
        <f t="shared" si="5"/>
        <v>-1.4483675807187435</v>
      </c>
    </row>
    <row r="35" spans="1:16" ht="17" thickTop="1" thickBot="1" x14ac:dyDescent="0.25">
      <c r="A35" s="55">
        <f t="shared" si="0"/>
        <v>33</v>
      </c>
      <c r="B35" s="70" t="str">
        <f t="shared" si="1"/>
        <v/>
      </c>
      <c r="C35" s="57">
        <v>4.8</v>
      </c>
      <c r="D35" s="57" t="str">
        <f t="shared" si="2"/>
        <v/>
      </c>
      <c r="E35" s="57" t="str">
        <f t="shared" si="3"/>
        <v/>
      </c>
      <c r="F35" s="57"/>
      <c r="G35" s="57">
        <v>33</v>
      </c>
      <c r="H35" s="57">
        <v>3.5</v>
      </c>
      <c r="I35" s="57">
        <f t="shared" si="4"/>
        <v>33.185087012090236</v>
      </c>
      <c r="J35" s="57">
        <v>-1.48</v>
      </c>
      <c r="K35" s="57">
        <v>0.26600000000000001</v>
      </c>
      <c r="L35" s="57">
        <v>-0.92200000000000004</v>
      </c>
      <c r="M35" s="57">
        <v>0.11700000000000001</v>
      </c>
      <c r="N35" s="57">
        <v>0.124</v>
      </c>
      <c r="O35" s="57">
        <v>0.25</v>
      </c>
      <c r="P35" s="57" t="str">
        <f t="shared" si="5"/>
        <v/>
      </c>
    </row>
    <row r="36" spans="1:16" ht="17" thickTop="1" thickBot="1" x14ac:dyDescent="0.25">
      <c r="A36" s="55">
        <f t="shared" ref="A36:A67" si="6">A35+1</f>
        <v>34</v>
      </c>
      <c r="B36" s="70">
        <f t="shared" si="1"/>
        <v>3.8895876610191803E-2</v>
      </c>
      <c r="C36" s="57">
        <v>5</v>
      </c>
      <c r="D36" s="57">
        <f t="shared" si="2"/>
        <v>0</v>
      </c>
      <c r="E36" s="57">
        <f t="shared" si="3"/>
        <v>0</v>
      </c>
      <c r="F36" s="57">
        <v>853</v>
      </c>
      <c r="G36" s="57">
        <v>23</v>
      </c>
      <c r="H36" s="57">
        <v>3.5</v>
      </c>
      <c r="I36" s="57">
        <f t="shared" si="4"/>
        <v>23.264780248263683</v>
      </c>
      <c r="J36" s="57">
        <v>-1.48</v>
      </c>
      <c r="K36" s="57">
        <v>0.26600000000000001</v>
      </c>
      <c r="L36" s="57">
        <v>-0.92200000000000004</v>
      </c>
      <c r="M36" s="57">
        <v>0.11700000000000001</v>
      </c>
      <c r="N36" s="57">
        <v>0.124</v>
      </c>
      <c r="O36" s="57">
        <v>0.25</v>
      </c>
      <c r="P36" s="57">
        <f t="shared" si="5"/>
        <v>-1.4100964362156154</v>
      </c>
    </row>
    <row r="37" spans="1:16" ht="17" thickTop="1" thickBot="1" x14ac:dyDescent="0.25">
      <c r="A37" s="55">
        <f t="shared" si="6"/>
        <v>35</v>
      </c>
      <c r="B37" s="70" t="str">
        <f t="shared" si="1"/>
        <v/>
      </c>
      <c r="C37" s="57">
        <v>4.2</v>
      </c>
      <c r="D37" s="57" t="str">
        <f t="shared" si="2"/>
        <v/>
      </c>
      <c r="E37" s="57" t="str">
        <f t="shared" si="3"/>
        <v/>
      </c>
      <c r="F37" s="57"/>
      <c r="G37" s="57">
        <v>10</v>
      </c>
      <c r="H37" s="57">
        <v>3.5</v>
      </c>
      <c r="I37" s="57">
        <f t="shared" si="4"/>
        <v>10.594810050208546</v>
      </c>
      <c r="J37" s="57">
        <v>-1.48</v>
      </c>
      <c r="K37" s="57">
        <v>0.26600000000000001</v>
      </c>
      <c r="L37" s="57">
        <v>-0.92200000000000004</v>
      </c>
      <c r="M37" s="57">
        <v>0.11700000000000001</v>
      </c>
      <c r="N37" s="57">
        <v>0.124</v>
      </c>
      <c r="O37" s="57">
        <v>0.25</v>
      </c>
      <c r="P37" s="57" t="str">
        <f t="shared" si="5"/>
        <v/>
      </c>
    </row>
    <row r="38" spans="1:16" ht="17" thickTop="1" thickBot="1" x14ac:dyDescent="0.25">
      <c r="A38" s="55">
        <f t="shared" si="6"/>
        <v>36</v>
      </c>
      <c r="B38" s="70">
        <f t="shared" si="1"/>
        <v>6.9217295675812959E-2</v>
      </c>
      <c r="C38" s="57">
        <v>5.5</v>
      </c>
      <c r="D38" s="57">
        <f t="shared" si="2"/>
        <v>0</v>
      </c>
      <c r="E38" s="57">
        <f t="shared" si="3"/>
        <v>0</v>
      </c>
      <c r="F38" s="57">
        <v>898</v>
      </c>
      <c r="G38" s="57">
        <v>17</v>
      </c>
      <c r="H38" s="57">
        <v>3.5</v>
      </c>
      <c r="I38" s="57">
        <f t="shared" si="4"/>
        <v>17.356554957709783</v>
      </c>
      <c r="J38" s="57">
        <v>-1.48</v>
      </c>
      <c r="K38" s="57">
        <v>0.26600000000000001</v>
      </c>
      <c r="L38" s="57">
        <v>-0.92200000000000004</v>
      </c>
      <c r="M38" s="57">
        <v>0.11700000000000001</v>
      </c>
      <c r="N38" s="57">
        <v>0.124</v>
      </c>
      <c r="O38" s="57">
        <v>0.25</v>
      </c>
      <c r="P38" s="57">
        <f t="shared" si="5"/>
        <v>-1.1597853726237284</v>
      </c>
    </row>
    <row r="39" spans="1:16" ht="17" thickTop="1" thickBot="1" x14ac:dyDescent="0.25">
      <c r="A39" s="55">
        <f t="shared" si="6"/>
        <v>37</v>
      </c>
      <c r="B39" s="70">
        <f t="shared" si="1"/>
        <v>7.1066363474829961E-2</v>
      </c>
      <c r="C39" s="57">
        <v>4.8</v>
      </c>
      <c r="D39" s="57">
        <f t="shared" si="2"/>
        <v>0</v>
      </c>
      <c r="E39" s="57">
        <f t="shared" si="3"/>
        <v>0</v>
      </c>
      <c r="F39" s="57">
        <v>1564</v>
      </c>
      <c r="G39" s="57">
        <v>10</v>
      </c>
      <c r="H39" s="57">
        <v>3.5</v>
      </c>
      <c r="I39" s="57">
        <f t="shared" si="4"/>
        <v>10.594810050208546</v>
      </c>
      <c r="J39" s="57">
        <v>-1.48</v>
      </c>
      <c r="K39" s="57">
        <v>0.26600000000000001</v>
      </c>
      <c r="L39" s="57">
        <v>-0.92200000000000004</v>
      </c>
      <c r="M39" s="57">
        <v>0.11700000000000001</v>
      </c>
      <c r="N39" s="57">
        <v>0.124</v>
      </c>
      <c r="O39" s="57">
        <v>0.25</v>
      </c>
      <c r="P39" s="57">
        <f t="shared" si="5"/>
        <v>-1.1483359072003414</v>
      </c>
    </row>
    <row r="40" spans="1:16" ht="17" thickTop="1" thickBot="1" x14ac:dyDescent="0.25">
      <c r="A40" s="55">
        <f t="shared" si="6"/>
        <v>38</v>
      </c>
      <c r="B40" s="70">
        <f t="shared" si="1"/>
        <v>6.6479451881589505E-2</v>
      </c>
      <c r="C40" s="57">
        <v>4.4000000000000004</v>
      </c>
      <c r="D40" s="57">
        <f t="shared" si="2"/>
        <v>0</v>
      </c>
      <c r="E40" s="57">
        <f t="shared" si="3"/>
        <v>0</v>
      </c>
      <c r="F40" s="57">
        <v>894</v>
      </c>
      <c r="G40" s="57">
        <v>8</v>
      </c>
      <c r="H40" s="57">
        <v>3.5</v>
      </c>
      <c r="I40" s="57">
        <f t="shared" si="4"/>
        <v>8.7321245982864895</v>
      </c>
      <c r="J40" s="57">
        <v>-1.48</v>
      </c>
      <c r="K40" s="57">
        <v>0.26600000000000001</v>
      </c>
      <c r="L40" s="57">
        <v>-0.92200000000000004</v>
      </c>
      <c r="M40" s="57">
        <v>0.11700000000000001</v>
      </c>
      <c r="N40" s="57">
        <v>0.124</v>
      </c>
      <c r="O40" s="57">
        <v>0.25</v>
      </c>
      <c r="P40" s="57">
        <f t="shared" si="5"/>
        <v>-1.1773125699366775</v>
      </c>
    </row>
    <row r="41" spans="1:16" ht="17" thickTop="1" thickBot="1" x14ac:dyDescent="0.25">
      <c r="A41" s="55">
        <f t="shared" si="6"/>
        <v>39</v>
      </c>
      <c r="B41" s="70" t="str">
        <f t="shared" si="1"/>
        <v/>
      </c>
      <c r="C41" s="57">
        <v>4.8</v>
      </c>
      <c r="D41" s="57" t="str">
        <f t="shared" si="2"/>
        <v/>
      </c>
      <c r="E41" s="57" t="str">
        <f t="shared" si="3"/>
        <v/>
      </c>
      <c r="F41" s="57"/>
      <c r="G41" s="57">
        <v>18</v>
      </c>
      <c r="H41" s="57">
        <v>3.5</v>
      </c>
      <c r="I41" s="57">
        <f t="shared" si="4"/>
        <v>18.337120820892249</v>
      </c>
      <c r="J41" s="57">
        <v>-1.48</v>
      </c>
      <c r="K41" s="57">
        <v>0.26600000000000001</v>
      </c>
      <c r="L41" s="57">
        <v>-0.92200000000000004</v>
      </c>
      <c r="M41" s="57">
        <v>0.11700000000000001</v>
      </c>
      <c r="N41" s="57">
        <v>0.124</v>
      </c>
      <c r="O41" s="57">
        <v>0.25</v>
      </c>
      <c r="P41" s="57" t="str">
        <f t="shared" si="5"/>
        <v/>
      </c>
    </row>
    <row r="42" spans="1:16" ht="17" thickTop="1" thickBot="1" x14ac:dyDescent="0.25">
      <c r="A42" s="55">
        <f t="shared" si="6"/>
        <v>40</v>
      </c>
      <c r="B42" s="70">
        <f t="shared" si="1"/>
        <v>4.5246761980326497E-2</v>
      </c>
      <c r="C42" s="57">
        <v>5.2</v>
      </c>
      <c r="D42" s="57">
        <f t="shared" si="2"/>
        <v>1</v>
      </c>
      <c r="E42" s="57">
        <f t="shared" si="3"/>
        <v>0</v>
      </c>
      <c r="F42" s="57">
        <v>643</v>
      </c>
      <c r="G42" s="57">
        <v>30</v>
      </c>
      <c r="H42" s="57">
        <v>3.5</v>
      </c>
      <c r="I42" s="57">
        <f t="shared" si="4"/>
        <v>30.203476621077911</v>
      </c>
      <c r="J42" s="57">
        <v>-1.48</v>
      </c>
      <c r="K42" s="57">
        <v>0.26600000000000001</v>
      </c>
      <c r="L42" s="57">
        <v>-0.92200000000000004</v>
      </c>
      <c r="M42" s="57">
        <v>0.11700000000000001</v>
      </c>
      <c r="N42" s="57">
        <v>0.124</v>
      </c>
      <c r="O42" s="57">
        <v>0.25</v>
      </c>
      <c r="P42" s="57">
        <f t="shared" si="5"/>
        <v>-1.344412495008912</v>
      </c>
    </row>
    <row r="43" spans="1:16" ht="17" thickTop="1" thickBot="1" x14ac:dyDescent="0.25">
      <c r="A43" s="55">
        <f t="shared" si="6"/>
        <v>41</v>
      </c>
      <c r="B43" s="70">
        <f t="shared" si="1"/>
        <v>3.7225726666811211E-2</v>
      </c>
      <c r="C43" s="57">
        <v>4.4000000000000004</v>
      </c>
      <c r="D43" s="57">
        <f t="shared" si="2"/>
        <v>0</v>
      </c>
      <c r="E43" s="57">
        <f t="shared" si="3"/>
        <v>0</v>
      </c>
      <c r="F43" s="57">
        <v>1477</v>
      </c>
      <c r="G43" s="57">
        <v>16</v>
      </c>
      <c r="H43" s="57">
        <v>3.5</v>
      </c>
      <c r="I43" s="57">
        <f t="shared" si="4"/>
        <v>16.378339354159198</v>
      </c>
      <c r="J43" s="57">
        <v>-1.48</v>
      </c>
      <c r="K43" s="57">
        <v>0.26600000000000001</v>
      </c>
      <c r="L43" s="57">
        <v>-0.92200000000000004</v>
      </c>
      <c r="M43" s="57">
        <v>0.11700000000000001</v>
      </c>
      <c r="N43" s="57">
        <v>0.124</v>
      </c>
      <c r="O43" s="57">
        <v>0.25</v>
      </c>
      <c r="P43" s="57">
        <f t="shared" si="5"/>
        <v>-1.4291568158241126</v>
      </c>
    </row>
    <row r="44" spans="1:16" ht="17" thickTop="1" thickBot="1" x14ac:dyDescent="0.25">
      <c r="A44" s="55">
        <f t="shared" si="6"/>
        <v>42</v>
      </c>
      <c r="B44" s="70" t="str">
        <f t="shared" si="1"/>
        <v/>
      </c>
      <c r="C44" s="57">
        <v>4.7</v>
      </c>
      <c r="D44" s="57" t="str">
        <f t="shared" si="2"/>
        <v/>
      </c>
      <c r="E44" s="57" t="str">
        <f t="shared" si="3"/>
        <v/>
      </c>
      <c r="F44" s="57"/>
      <c r="G44" s="57">
        <v>17</v>
      </c>
      <c r="H44" s="57">
        <v>3.5</v>
      </c>
      <c r="I44" s="57">
        <f t="shared" si="4"/>
        <v>17.356554957709783</v>
      </c>
      <c r="J44" s="57">
        <v>-1.48</v>
      </c>
      <c r="K44" s="57">
        <v>0.26600000000000001</v>
      </c>
      <c r="L44" s="57">
        <v>-0.92200000000000004</v>
      </c>
      <c r="M44" s="57">
        <v>0.11700000000000001</v>
      </c>
      <c r="N44" s="57">
        <v>0.124</v>
      </c>
      <c r="O44" s="57">
        <v>0.25</v>
      </c>
      <c r="P44" s="57" t="str">
        <f t="shared" si="5"/>
        <v/>
      </c>
    </row>
    <row r="45" spans="1:16" ht="17" thickTop="1" thickBot="1" x14ac:dyDescent="0.25">
      <c r="A45" s="55">
        <f t="shared" si="6"/>
        <v>43</v>
      </c>
      <c r="B45" s="70" t="str">
        <f t="shared" si="1"/>
        <v/>
      </c>
      <c r="C45" s="57">
        <v>4.7</v>
      </c>
      <c r="D45" s="57" t="str">
        <f t="shared" si="2"/>
        <v/>
      </c>
      <c r="E45" s="57" t="str">
        <f t="shared" si="3"/>
        <v/>
      </c>
      <c r="F45" s="57"/>
      <c r="G45" s="57">
        <v>17</v>
      </c>
      <c r="H45" s="57">
        <v>3.5</v>
      </c>
      <c r="I45" s="57">
        <f t="shared" si="4"/>
        <v>17.356554957709783</v>
      </c>
      <c r="J45" s="57">
        <v>-1.48</v>
      </c>
      <c r="K45" s="57">
        <v>0.26600000000000001</v>
      </c>
      <c r="L45" s="57">
        <v>-0.92200000000000004</v>
      </c>
      <c r="M45" s="57">
        <v>0.11700000000000001</v>
      </c>
      <c r="N45" s="57">
        <v>0.124</v>
      </c>
      <c r="O45" s="57">
        <v>0.25</v>
      </c>
      <c r="P45" s="57" t="str">
        <f t="shared" si="5"/>
        <v/>
      </c>
    </row>
    <row r="46" spans="1:16" ht="17" thickTop="1" thickBot="1" x14ac:dyDescent="0.25">
      <c r="A46" s="55">
        <f t="shared" si="6"/>
        <v>44</v>
      </c>
      <c r="B46" s="70">
        <f t="shared" si="1"/>
        <v>4.5562619311859794E-2</v>
      </c>
      <c r="C46" s="57">
        <v>4.9000000000000004</v>
      </c>
      <c r="D46" s="57">
        <f t="shared" si="2"/>
        <v>0</v>
      </c>
      <c r="E46" s="57">
        <f t="shared" si="3"/>
        <v>0</v>
      </c>
      <c r="F46" s="57">
        <v>919</v>
      </c>
      <c r="G46" s="57">
        <v>18</v>
      </c>
      <c r="H46" s="57">
        <v>3.5</v>
      </c>
      <c r="I46" s="57">
        <f t="shared" si="4"/>
        <v>18.337120820892249</v>
      </c>
      <c r="J46" s="57">
        <v>-1.48</v>
      </c>
      <c r="K46" s="57">
        <v>0.26600000000000001</v>
      </c>
      <c r="L46" s="57">
        <v>-0.92200000000000004</v>
      </c>
      <c r="M46" s="57">
        <v>0.11700000000000001</v>
      </c>
      <c r="N46" s="57">
        <v>0.124</v>
      </c>
      <c r="O46" s="57">
        <v>0.25</v>
      </c>
      <c r="P46" s="57">
        <f t="shared" si="5"/>
        <v>-1.341391317077824</v>
      </c>
    </row>
    <row r="47" spans="1:16" ht="17" thickTop="1" thickBot="1" x14ac:dyDescent="0.25">
      <c r="A47" s="55">
        <f t="shared" si="6"/>
        <v>45</v>
      </c>
      <c r="B47" s="70">
        <f t="shared" si="1"/>
        <v>1.9070897114289359E-2</v>
      </c>
      <c r="C47" s="57">
        <v>4.8</v>
      </c>
      <c r="D47" s="57">
        <f t="shared" si="2"/>
        <v>1</v>
      </c>
      <c r="E47" s="57">
        <f t="shared" si="3"/>
        <v>0</v>
      </c>
      <c r="F47" s="57">
        <v>535</v>
      </c>
      <c r="G47" s="57">
        <v>59</v>
      </c>
      <c r="H47" s="57">
        <v>3.5</v>
      </c>
      <c r="I47" s="57">
        <f t="shared" si="4"/>
        <v>59.103722387003678</v>
      </c>
      <c r="J47" s="57">
        <v>-1.48</v>
      </c>
      <c r="K47" s="57">
        <v>0.26600000000000001</v>
      </c>
      <c r="L47" s="57">
        <v>-0.92200000000000004</v>
      </c>
      <c r="M47" s="57">
        <v>0.11700000000000001</v>
      </c>
      <c r="N47" s="57">
        <v>0.124</v>
      </c>
      <c r="O47" s="57">
        <v>0.25</v>
      </c>
      <c r="P47" s="57">
        <f t="shared" si="5"/>
        <v>-1.7196288768217711</v>
      </c>
    </row>
    <row r="48" spans="1:16" ht="17" thickTop="1" thickBot="1" x14ac:dyDescent="0.25">
      <c r="A48" s="55">
        <f t="shared" si="6"/>
        <v>46</v>
      </c>
      <c r="B48" s="70">
        <f t="shared" si="1"/>
        <v>5.6339233457578845E-2</v>
      </c>
      <c r="C48" s="57">
        <v>5.4</v>
      </c>
      <c r="D48" s="57">
        <f t="shared" si="2"/>
        <v>0</v>
      </c>
      <c r="E48" s="57">
        <f t="shared" si="3"/>
        <v>0</v>
      </c>
      <c r="F48" s="57">
        <v>1397</v>
      </c>
      <c r="G48" s="57">
        <v>20</v>
      </c>
      <c r="H48" s="57">
        <v>3.5</v>
      </c>
      <c r="I48" s="57">
        <f t="shared" si="4"/>
        <v>20.303940504246953</v>
      </c>
      <c r="J48" s="57">
        <v>-1.48</v>
      </c>
      <c r="K48" s="57">
        <v>0.26600000000000001</v>
      </c>
      <c r="L48" s="57">
        <v>-0.92200000000000004</v>
      </c>
      <c r="M48" s="57">
        <v>0.11700000000000001</v>
      </c>
      <c r="N48" s="57">
        <v>0.124</v>
      </c>
      <c r="O48" s="57">
        <v>0.25</v>
      </c>
      <c r="P48" s="57">
        <f t="shared" si="5"/>
        <v>-1.2491890662499323</v>
      </c>
    </row>
    <row r="49" spans="1:16" ht="17" thickTop="1" thickBot="1" x14ac:dyDescent="0.25">
      <c r="A49" s="55">
        <f t="shared" si="6"/>
        <v>47</v>
      </c>
      <c r="B49" s="70" t="str">
        <f t="shared" si="1"/>
        <v/>
      </c>
      <c r="C49" s="57">
        <v>5</v>
      </c>
      <c r="D49" s="57" t="str">
        <f t="shared" si="2"/>
        <v/>
      </c>
      <c r="E49" s="57" t="str">
        <f t="shared" si="3"/>
        <v/>
      </c>
      <c r="F49" s="57"/>
      <c r="G49" s="57">
        <v>17</v>
      </c>
      <c r="H49" s="57">
        <v>3.5</v>
      </c>
      <c r="I49" s="57">
        <f t="shared" si="4"/>
        <v>17.356554957709783</v>
      </c>
      <c r="J49" s="57">
        <v>-1.48</v>
      </c>
      <c r="K49" s="57">
        <v>0.26600000000000001</v>
      </c>
      <c r="L49" s="57">
        <v>-0.92200000000000004</v>
      </c>
      <c r="M49" s="57">
        <v>0.11700000000000001</v>
      </c>
      <c r="N49" s="57">
        <v>0.124</v>
      </c>
      <c r="O49" s="57">
        <v>0.25</v>
      </c>
      <c r="P49" s="57" t="str">
        <f t="shared" si="5"/>
        <v/>
      </c>
    </row>
    <row r="50" spans="1:16" ht="17" thickTop="1" thickBot="1" x14ac:dyDescent="0.25">
      <c r="A50" s="55">
        <f t="shared" si="6"/>
        <v>48</v>
      </c>
      <c r="B50" s="70" t="str">
        <f t="shared" si="1"/>
        <v/>
      </c>
      <c r="C50" s="57">
        <v>4.2</v>
      </c>
      <c r="D50" s="57" t="str">
        <f t="shared" si="2"/>
        <v/>
      </c>
      <c r="E50" s="57" t="str">
        <f t="shared" si="3"/>
        <v/>
      </c>
      <c r="F50" s="57"/>
      <c r="G50" s="57">
        <v>13</v>
      </c>
      <c r="H50" s="57">
        <v>3.5</v>
      </c>
      <c r="I50" s="57">
        <f t="shared" si="4"/>
        <v>13.46291201783626</v>
      </c>
      <c r="J50" s="57">
        <v>-1.48</v>
      </c>
      <c r="K50" s="57">
        <v>0.26600000000000001</v>
      </c>
      <c r="L50" s="57">
        <v>-0.92200000000000004</v>
      </c>
      <c r="M50" s="57">
        <v>0.11700000000000001</v>
      </c>
      <c r="N50" s="57">
        <v>0.124</v>
      </c>
      <c r="O50" s="57">
        <v>0.25</v>
      </c>
      <c r="P50" s="57" t="str">
        <f t="shared" si="5"/>
        <v/>
      </c>
    </row>
    <row r="51" spans="1:16" ht="17" thickTop="1" thickBot="1" x14ac:dyDescent="0.25">
      <c r="A51" s="55">
        <f t="shared" si="6"/>
        <v>49</v>
      </c>
      <c r="B51" s="70">
        <f t="shared" si="1"/>
        <v>0.10755483344416816</v>
      </c>
      <c r="C51" s="57">
        <v>5.6</v>
      </c>
      <c r="D51" s="57">
        <f t="shared" si="2"/>
        <v>1</v>
      </c>
      <c r="E51" s="57">
        <f t="shared" si="3"/>
        <v>0</v>
      </c>
      <c r="F51" s="57">
        <v>398</v>
      </c>
      <c r="G51" s="57">
        <v>15</v>
      </c>
      <c r="H51" s="57">
        <v>3.5</v>
      </c>
      <c r="I51" s="57">
        <f t="shared" si="4"/>
        <v>15.402921800749363</v>
      </c>
      <c r="J51" s="57">
        <v>-1.48</v>
      </c>
      <c r="K51" s="57">
        <v>0.26600000000000001</v>
      </c>
      <c r="L51" s="57">
        <v>-0.92200000000000004</v>
      </c>
      <c r="M51" s="57">
        <v>0.11700000000000001</v>
      </c>
      <c r="N51" s="57">
        <v>0.124</v>
      </c>
      <c r="O51" s="57">
        <v>0.25</v>
      </c>
      <c r="P51" s="57">
        <f t="shared" si="5"/>
        <v>-0.96837006792679126</v>
      </c>
    </row>
    <row r="52" spans="1:16" ht="17" thickTop="1" thickBot="1" x14ac:dyDescent="0.25">
      <c r="A52" s="55">
        <f t="shared" si="6"/>
        <v>50</v>
      </c>
      <c r="B52" s="70" t="str">
        <f t="shared" si="1"/>
        <v/>
      </c>
      <c r="C52" s="57">
        <v>5.2</v>
      </c>
      <c r="D52" s="57" t="str">
        <f t="shared" si="2"/>
        <v/>
      </c>
      <c r="E52" s="57" t="str">
        <f t="shared" si="3"/>
        <v/>
      </c>
      <c r="F52" s="57"/>
      <c r="G52" s="57">
        <v>7</v>
      </c>
      <c r="H52" s="57">
        <v>3.5</v>
      </c>
      <c r="I52" s="57">
        <f t="shared" si="4"/>
        <v>7.8262379212492643</v>
      </c>
      <c r="J52" s="57">
        <v>-1.48</v>
      </c>
      <c r="K52" s="57">
        <v>0.26600000000000001</v>
      </c>
      <c r="L52" s="57">
        <v>-0.92200000000000004</v>
      </c>
      <c r="M52" s="57">
        <v>0.11700000000000001</v>
      </c>
      <c r="N52" s="57">
        <v>0.124</v>
      </c>
      <c r="O52" s="57">
        <v>0.25</v>
      </c>
      <c r="P52" s="57" t="str">
        <f t="shared" si="5"/>
        <v/>
      </c>
    </row>
    <row r="53" spans="1:16" ht="17" thickTop="1" thickBot="1" x14ac:dyDescent="0.25">
      <c r="A53" s="55">
        <f t="shared" si="6"/>
        <v>51</v>
      </c>
      <c r="B53" s="70" t="str">
        <f t="shared" si="1"/>
        <v/>
      </c>
      <c r="C53" s="57">
        <v>4.5999999999999996</v>
      </c>
      <c r="D53" s="57" t="str">
        <f t="shared" si="2"/>
        <v/>
      </c>
      <c r="E53" s="57" t="str">
        <f t="shared" si="3"/>
        <v/>
      </c>
      <c r="F53" s="57"/>
      <c r="G53" s="57">
        <v>8</v>
      </c>
      <c r="H53" s="57">
        <v>3.5</v>
      </c>
      <c r="I53" s="57">
        <f t="shared" si="4"/>
        <v>8.7321245982864895</v>
      </c>
      <c r="J53" s="57">
        <v>-1.48</v>
      </c>
      <c r="K53" s="57">
        <v>0.26600000000000001</v>
      </c>
      <c r="L53" s="57">
        <v>-0.92200000000000004</v>
      </c>
      <c r="M53" s="57">
        <v>0.11700000000000001</v>
      </c>
      <c r="N53" s="57">
        <v>0.124</v>
      </c>
      <c r="O53" s="57">
        <v>0.25</v>
      </c>
      <c r="P53" s="57" t="str">
        <f t="shared" si="5"/>
        <v/>
      </c>
    </row>
    <row r="54" spans="1:16" ht="17" thickTop="1" thickBot="1" x14ac:dyDescent="0.25">
      <c r="A54" s="55">
        <f t="shared" si="6"/>
        <v>52</v>
      </c>
      <c r="B54" s="70" t="str">
        <f t="shared" si="1"/>
        <v/>
      </c>
      <c r="C54" s="57">
        <v>4.5</v>
      </c>
      <c r="D54" s="57" t="str">
        <f t="shared" si="2"/>
        <v/>
      </c>
      <c r="E54" s="57" t="str">
        <f t="shared" si="3"/>
        <v/>
      </c>
      <c r="F54" s="57"/>
      <c r="G54" s="57">
        <v>8</v>
      </c>
      <c r="H54" s="57">
        <v>3.5</v>
      </c>
      <c r="I54" s="57">
        <f t="shared" si="4"/>
        <v>8.7321245982864895</v>
      </c>
      <c r="J54" s="57">
        <v>-1.48</v>
      </c>
      <c r="K54" s="57">
        <v>0.26600000000000001</v>
      </c>
      <c r="L54" s="57">
        <v>-0.92200000000000004</v>
      </c>
      <c r="M54" s="57">
        <v>0.11700000000000001</v>
      </c>
      <c r="N54" s="57">
        <v>0.124</v>
      </c>
      <c r="O54" s="57">
        <v>0.25</v>
      </c>
      <c r="P54" s="57" t="str">
        <f t="shared" si="5"/>
        <v/>
      </c>
    </row>
    <row r="55" spans="1:16" ht="17" thickTop="1" thickBot="1" x14ac:dyDescent="0.25">
      <c r="A55" s="55">
        <f t="shared" si="6"/>
        <v>53</v>
      </c>
      <c r="B55" s="70" t="str">
        <f t="shared" si="1"/>
        <v/>
      </c>
      <c r="C55" s="57">
        <v>6</v>
      </c>
      <c r="D55" s="57" t="str">
        <f t="shared" si="2"/>
        <v/>
      </c>
      <c r="E55" s="57" t="str">
        <f t="shared" si="3"/>
        <v/>
      </c>
      <c r="F55" s="57"/>
      <c r="G55" s="57">
        <v>50</v>
      </c>
      <c r="H55" s="57">
        <v>3.5</v>
      </c>
      <c r="I55" s="57">
        <f t="shared" si="4"/>
        <v>50.122350304031038</v>
      </c>
      <c r="J55" s="57">
        <v>-1.48</v>
      </c>
      <c r="K55" s="57">
        <v>0.26600000000000001</v>
      </c>
      <c r="L55" s="57">
        <v>-0.92200000000000004</v>
      </c>
      <c r="M55" s="57">
        <v>0.11700000000000001</v>
      </c>
      <c r="N55" s="57">
        <v>0.124</v>
      </c>
      <c r="O55" s="57">
        <v>0.25</v>
      </c>
      <c r="P55" s="57" t="str">
        <f t="shared" si="5"/>
        <v/>
      </c>
    </row>
    <row r="56" spans="1:16" ht="17" thickTop="1" thickBot="1" x14ac:dyDescent="0.25">
      <c r="A56" s="55">
        <f t="shared" si="6"/>
        <v>54</v>
      </c>
      <c r="B56" s="70">
        <f t="shared" si="1"/>
        <v>7.3324475991428467E-2</v>
      </c>
      <c r="C56" s="57">
        <v>5.0999999999999996</v>
      </c>
      <c r="D56" s="57">
        <f t="shared" si="2"/>
        <v>0</v>
      </c>
      <c r="E56" s="57">
        <f t="shared" si="3"/>
        <v>0</v>
      </c>
      <c r="F56" s="57">
        <v>1396</v>
      </c>
      <c r="G56" s="57">
        <v>12</v>
      </c>
      <c r="H56" s="57">
        <v>3.5</v>
      </c>
      <c r="I56" s="57">
        <f t="shared" si="4"/>
        <v>12.5</v>
      </c>
      <c r="J56" s="57">
        <v>-1.48</v>
      </c>
      <c r="K56" s="57">
        <v>0.26600000000000001</v>
      </c>
      <c r="L56" s="57">
        <v>-0.92200000000000004</v>
      </c>
      <c r="M56" s="57">
        <v>0.11700000000000001</v>
      </c>
      <c r="N56" s="57">
        <v>0.124</v>
      </c>
      <c r="O56" s="57">
        <v>0.25</v>
      </c>
      <c r="P56" s="57">
        <f t="shared" si="5"/>
        <v>-1.134751031993428</v>
      </c>
    </row>
    <row r="57" spans="1:16" ht="17" thickTop="1" thickBot="1" x14ac:dyDescent="0.25">
      <c r="A57" s="55">
        <f t="shared" si="6"/>
        <v>55</v>
      </c>
      <c r="B57" s="70">
        <f t="shared" si="1"/>
        <v>2.406757973445358E-2</v>
      </c>
      <c r="C57" s="57">
        <v>5</v>
      </c>
      <c r="D57" s="57">
        <f t="shared" si="2"/>
        <v>0</v>
      </c>
      <c r="E57" s="57">
        <f t="shared" si="3"/>
        <v>0</v>
      </c>
      <c r="F57" s="57">
        <v>919</v>
      </c>
      <c r="G57" s="57">
        <v>39</v>
      </c>
      <c r="H57" s="57">
        <v>3.5</v>
      </c>
      <c r="I57" s="57">
        <f t="shared" si="4"/>
        <v>39.156736329781111</v>
      </c>
      <c r="J57" s="57">
        <v>-1.48</v>
      </c>
      <c r="K57" s="57">
        <v>0.26600000000000001</v>
      </c>
      <c r="L57" s="57">
        <v>-0.92200000000000004</v>
      </c>
      <c r="M57" s="57">
        <v>0.11700000000000001</v>
      </c>
      <c r="N57" s="57">
        <v>0.124</v>
      </c>
      <c r="O57" s="57">
        <v>0.25</v>
      </c>
      <c r="P57" s="57">
        <f t="shared" si="5"/>
        <v>-1.6185675807187436</v>
      </c>
    </row>
    <row r="58" spans="1:16" ht="17" thickTop="1" thickBot="1" x14ac:dyDescent="0.25">
      <c r="A58" s="55">
        <f t="shared" si="6"/>
        <v>56</v>
      </c>
      <c r="B58" s="70">
        <f t="shared" si="1"/>
        <v>0.16103034988031756</v>
      </c>
      <c r="C58" s="57">
        <v>5.5</v>
      </c>
      <c r="D58" s="57">
        <f t="shared" si="2"/>
        <v>0</v>
      </c>
      <c r="E58" s="57">
        <f t="shared" si="3"/>
        <v>0</v>
      </c>
      <c r="F58" s="57">
        <v>1396</v>
      </c>
      <c r="G58" s="57">
        <v>6</v>
      </c>
      <c r="H58" s="57">
        <v>3.5</v>
      </c>
      <c r="I58" s="57">
        <f t="shared" si="4"/>
        <v>6.946221994724902</v>
      </c>
      <c r="J58" s="57">
        <v>-1.48</v>
      </c>
      <c r="K58" s="57">
        <v>0.26600000000000001</v>
      </c>
      <c r="L58" s="57">
        <v>-0.92200000000000004</v>
      </c>
      <c r="M58" s="57">
        <v>0.11700000000000001</v>
      </c>
      <c r="N58" s="57">
        <v>0.124</v>
      </c>
      <c r="O58" s="57">
        <v>0.25</v>
      </c>
      <c r="P58" s="57">
        <f t="shared" si="5"/>
        <v>-0.79309226345039296</v>
      </c>
    </row>
    <row r="59" spans="1:16" ht="17" thickTop="1" thickBot="1" x14ac:dyDescent="0.25">
      <c r="A59" s="55">
        <f t="shared" si="6"/>
        <v>57</v>
      </c>
      <c r="B59" s="70">
        <f t="shared" si="1"/>
        <v>1.6380604834743857E-2</v>
      </c>
      <c r="C59" s="57">
        <v>4.5</v>
      </c>
      <c r="D59" s="57">
        <f t="shared" si="2"/>
        <v>1</v>
      </c>
      <c r="E59" s="57">
        <f t="shared" si="3"/>
        <v>0</v>
      </c>
      <c r="F59" s="57">
        <v>508</v>
      </c>
      <c r="G59" s="57">
        <v>57</v>
      </c>
      <c r="H59" s="57">
        <v>3.5</v>
      </c>
      <c r="I59" s="57">
        <f t="shared" si="4"/>
        <v>57.107355042936454</v>
      </c>
      <c r="J59" s="57">
        <v>-1.48</v>
      </c>
      <c r="K59" s="57">
        <v>0.26600000000000001</v>
      </c>
      <c r="L59" s="57">
        <v>-0.92200000000000004</v>
      </c>
      <c r="M59" s="57">
        <v>0.11700000000000001</v>
      </c>
      <c r="N59" s="57">
        <v>0.124</v>
      </c>
      <c r="O59" s="57">
        <v>0.25</v>
      </c>
      <c r="P59" s="57">
        <f t="shared" si="5"/>
        <v>-1.7856700664619158</v>
      </c>
    </row>
    <row r="60" spans="1:16" ht="17" thickTop="1" thickBot="1" x14ac:dyDescent="0.25">
      <c r="A60" s="55">
        <f t="shared" si="6"/>
        <v>58</v>
      </c>
      <c r="B60" s="70">
        <f t="shared" si="1"/>
        <v>2.942869635023691E-2</v>
      </c>
      <c r="C60" s="57">
        <v>5.7</v>
      </c>
      <c r="D60" s="57">
        <f t="shared" si="2"/>
        <v>0</v>
      </c>
      <c r="E60" s="57">
        <f t="shared" si="3"/>
        <v>0</v>
      </c>
      <c r="F60" s="57">
        <v>919</v>
      </c>
      <c r="G60" s="57">
        <v>50</v>
      </c>
      <c r="H60" s="57">
        <v>3.5</v>
      </c>
      <c r="I60" s="57">
        <f t="shared" si="4"/>
        <v>50.122350304031038</v>
      </c>
      <c r="J60" s="57">
        <v>-1.48</v>
      </c>
      <c r="K60" s="57">
        <v>0.26600000000000001</v>
      </c>
      <c r="L60" s="57">
        <v>-0.92200000000000004</v>
      </c>
      <c r="M60" s="57">
        <v>0.11700000000000001</v>
      </c>
      <c r="N60" s="57">
        <v>0.124</v>
      </c>
      <c r="O60" s="57">
        <v>0.25</v>
      </c>
      <c r="P60" s="57">
        <f t="shared" si="5"/>
        <v>-1.5312289761076088</v>
      </c>
    </row>
    <row r="61" spans="1:16" ht="17" thickTop="1" thickBot="1" x14ac:dyDescent="0.25">
      <c r="A61" s="55">
        <f t="shared" si="6"/>
        <v>59</v>
      </c>
      <c r="B61" s="70" t="str">
        <f t="shared" si="1"/>
        <v/>
      </c>
      <c r="C61" s="57">
        <v>7.8</v>
      </c>
      <c r="D61" s="57" t="str">
        <f t="shared" si="2"/>
        <v/>
      </c>
      <c r="E61" s="57" t="str">
        <f t="shared" si="3"/>
        <v/>
      </c>
      <c r="F61" s="57"/>
      <c r="G61" s="57">
        <v>90</v>
      </c>
      <c r="H61" s="57">
        <v>3.5</v>
      </c>
      <c r="I61" s="57">
        <f t="shared" si="4"/>
        <v>90.068029844112829</v>
      </c>
      <c r="J61" s="57">
        <v>-1.48</v>
      </c>
      <c r="K61" s="57">
        <v>0.26600000000000001</v>
      </c>
      <c r="L61" s="57">
        <v>-0.92200000000000004</v>
      </c>
      <c r="M61" s="57">
        <v>0.11700000000000001</v>
      </c>
      <c r="N61" s="57">
        <v>0.124</v>
      </c>
      <c r="O61" s="57">
        <v>0.25</v>
      </c>
      <c r="P61" s="57" t="str">
        <f t="shared" si="5"/>
        <v/>
      </c>
    </row>
    <row r="62" spans="1:16" ht="17" thickTop="1" thickBot="1" x14ac:dyDescent="0.25">
      <c r="A62" s="55">
        <f t="shared" si="6"/>
        <v>60</v>
      </c>
      <c r="B62" s="70" t="str">
        <f t="shared" si="1"/>
        <v/>
      </c>
      <c r="C62" s="57">
        <v>4.5999999999999996</v>
      </c>
      <c r="D62" s="57" t="str">
        <f t="shared" si="2"/>
        <v/>
      </c>
      <c r="E62" s="57" t="str">
        <f t="shared" si="3"/>
        <v/>
      </c>
      <c r="F62" s="57"/>
      <c r="G62" s="57">
        <v>18</v>
      </c>
      <c r="H62" s="57">
        <v>3.5</v>
      </c>
      <c r="I62" s="57">
        <f t="shared" si="4"/>
        <v>18.337120820892249</v>
      </c>
      <c r="J62" s="57">
        <v>-1.48</v>
      </c>
      <c r="K62" s="57">
        <v>0.26600000000000001</v>
      </c>
      <c r="L62" s="57">
        <v>-0.92200000000000004</v>
      </c>
      <c r="M62" s="57">
        <v>0.11700000000000001</v>
      </c>
      <c r="N62" s="57">
        <v>0.124</v>
      </c>
      <c r="O62" s="57">
        <v>0.25</v>
      </c>
      <c r="P62" s="57" t="str">
        <f t="shared" si="5"/>
        <v/>
      </c>
    </row>
    <row r="63" spans="1:16" ht="17" thickTop="1" thickBot="1" x14ac:dyDescent="0.25">
      <c r="A63" s="55">
        <f t="shared" si="6"/>
        <v>61</v>
      </c>
      <c r="B63" s="70">
        <f t="shared" si="1"/>
        <v>4.7416973971037155E-2</v>
      </c>
      <c r="C63" s="57">
        <v>4.5</v>
      </c>
      <c r="D63" s="57">
        <f t="shared" si="2"/>
        <v>0</v>
      </c>
      <c r="E63" s="57">
        <f t="shared" si="3"/>
        <v>0</v>
      </c>
      <c r="F63" s="57">
        <v>1396</v>
      </c>
      <c r="G63" s="57">
        <v>13</v>
      </c>
      <c r="H63" s="57">
        <v>3.5</v>
      </c>
      <c r="I63" s="57">
        <f t="shared" si="4"/>
        <v>13.46291201783626</v>
      </c>
      <c r="J63" s="57">
        <v>-1.48</v>
      </c>
      <c r="K63" s="57">
        <v>0.26600000000000001</v>
      </c>
      <c r="L63" s="57">
        <v>-0.92200000000000004</v>
      </c>
      <c r="M63" s="57">
        <v>0.11700000000000001</v>
      </c>
      <c r="N63" s="57">
        <v>0.124</v>
      </c>
      <c r="O63" s="57">
        <v>0.25</v>
      </c>
      <c r="P63" s="57">
        <f t="shared" si="5"/>
        <v>-1.3240661650270373</v>
      </c>
    </row>
    <row r="64" spans="1:16" ht="17" thickTop="1" thickBot="1" x14ac:dyDescent="0.25">
      <c r="A64" s="55">
        <f t="shared" si="6"/>
        <v>62</v>
      </c>
      <c r="B64" s="70">
        <f t="shared" si="1"/>
        <v>5.8814909089239267E-2</v>
      </c>
      <c r="C64" s="57">
        <v>4.2</v>
      </c>
      <c r="D64" s="57">
        <f t="shared" si="2"/>
        <v>0</v>
      </c>
      <c r="E64" s="57">
        <f t="shared" si="3"/>
        <v>0</v>
      </c>
      <c r="F64" s="57">
        <v>1396</v>
      </c>
      <c r="G64" s="57">
        <v>8</v>
      </c>
      <c r="H64" s="57">
        <v>3.5</v>
      </c>
      <c r="I64" s="57">
        <f t="shared" si="4"/>
        <v>8.7321245982864895</v>
      </c>
      <c r="J64" s="57">
        <v>-1.48</v>
      </c>
      <c r="K64" s="57">
        <v>0.26600000000000001</v>
      </c>
      <c r="L64" s="57">
        <v>-0.92200000000000004</v>
      </c>
      <c r="M64" s="57">
        <v>0.11700000000000001</v>
      </c>
      <c r="N64" s="57">
        <v>0.124</v>
      </c>
      <c r="O64" s="57">
        <v>0.25</v>
      </c>
      <c r="P64" s="57">
        <f t="shared" si="5"/>
        <v>-1.2305125699366775</v>
      </c>
    </row>
    <row r="65" spans="1:16" ht="17" thickTop="1" thickBot="1" x14ac:dyDescent="0.25">
      <c r="A65" s="55">
        <f t="shared" si="6"/>
        <v>63</v>
      </c>
      <c r="B65" s="70">
        <f t="shared" si="1"/>
        <v>7.4221275358184582E-2</v>
      </c>
      <c r="C65" s="57">
        <v>5</v>
      </c>
      <c r="D65" s="57">
        <f t="shared" si="2"/>
        <v>0</v>
      </c>
      <c r="E65" s="57">
        <f t="shared" si="3"/>
        <v>0</v>
      </c>
      <c r="F65" s="57">
        <v>1396</v>
      </c>
      <c r="G65" s="57">
        <v>11</v>
      </c>
      <c r="H65" s="57">
        <v>3.5</v>
      </c>
      <c r="I65" s="57">
        <f t="shared" si="4"/>
        <v>11.543396380615196</v>
      </c>
      <c r="J65" s="57">
        <v>-1.48</v>
      </c>
      <c r="K65" s="57">
        <v>0.26600000000000001</v>
      </c>
      <c r="L65" s="57">
        <v>-0.92200000000000004</v>
      </c>
      <c r="M65" s="57">
        <v>0.11700000000000001</v>
      </c>
      <c r="N65" s="57">
        <v>0.124</v>
      </c>
      <c r="O65" s="57">
        <v>0.25</v>
      </c>
      <c r="P65" s="57">
        <f t="shared" si="5"/>
        <v>-1.1294715873590591</v>
      </c>
    </row>
    <row r="66" spans="1:16" ht="17" thickTop="1" thickBot="1" x14ac:dyDescent="0.25">
      <c r="A66" s="55">
        <f t="shared" si="6"/>
        <v>64</v>
      </c>
      <c r="B66" s="70">
        <f t="shared" si="1"/>
        <v>4.2307618523843772E-2</v>
      </c>
      <c r="C66" s="57">
        <v>6.2</v>
      </c>
      <c r="D66" s="57">
        <f t="shared" si="2"/>
        <v>0</v>
      </c>
      <c r="E66" s="57">
        <f t="shared" si="3"/>
        <v>0</v>
      </c>
      <c r="F66" s="57">
        <v>821</v>
      </c>
      <c r="G66" s="57">
        <v>47</v>
      </c>
      <c r="H66" s="57">
        <v>3.5</v>
      </c>
      <c r="I66" s="57">
        <f t="shared" si="4"/>
        <v>47.130138977091931</v>
      </c>
      <c r="J66" s="57">
        <v>-1.48</v>
      </c>
      <c r="K66" s="57">
        <v>0.26600000000000001</v>
      </c>
      <c r="L66" s="57">
        <v>-0.92200000000000004</v>
      </c>
      <c r="M66" s="57">
        <v>0.11700000000000001</v>
      </c>
      <c r="N66" s="57">
        <v>0.124</v>
      </c>
      <c r="O66" s="57">
        <v>0.25</v>
      </c>
      <c r="P66" s="57">
        <f t="shared" si="5"/>
        <v>-1.3735814202149579</v>
      </c>
    </row>
    <row r="67" spans="1:16" ht="17" thickTop="1" thickBot="1" x14ac:dyDescent="0.25">
      <c r="A67" s="55">
        <f t="shared" si="6"/>
        <v>65</v>
      </c>
      <c r="B67" s="70">
        <f t="shared" si="1"/>
        <v>2.5306293805848968E-2</v>
      </c>
      <c r="C67" s="57">
        <v>4.3</v>
      </c>
      <c r="D67" s="57">
        <f t="shared" si="2"/>
        <v>1</v>
      </c>
      <c r="E67" s="57">
        <f t="shared" si="3"/>
        <v>0</v>
      </c>
      <c r="F67" s="57">
        <v>470</v>
      </c>
      <c r="G67" s="57">
        <v>31</v>
      </c>
      <c r="H67" s="57">
        <v>3.5</v>
      </c>
      <c r="I67" s="57">
        <f t="shared" si="4"/>
        <v>31.196954979612993</v>
      </c>
      <c r="J67" s="57">
        <v>-1.48</v>
      </c>
      <c r="K67" s="57">
        <v>0.26600000000000001</v>
      </c>
      <c r="L67" s="57">
        <v>-0.92200000000000004</v>
      </c>
      <c r="M67" s="57">
        <v>0.11700000000000001</v>
      </c>
      <c r="N67" s="57">
        <v>0.124</v>
      </c>
      <c r="O67" s="57">
        <v>0.25</v>
      </c>
      <c r="P67" s="57">
        <f t="shared" si="5"/>
        <v>-1.596771454111882</v>
      </c>
    </row>
    <row r="68" spans="1:16" ht="17" thickTop="1" thickBot="1" x14ac:dyDescent="0.25">
      <c r="A68" s="55">
        <f t="shared" ref="A68:A99" si="7">A67+1</f>
        <v>66</v>
      </c>
      <c r="B68" s="70" t="str">
        <f t="shared" ref="B68:B131" si="8">IFERROR(10^P68,"")</f>
        <v/>
      </c>
      <c r="C68" s="57">
        <v>5.0999999999999996</v>
      </c>
      <c r="D68" s="57" t="str">
        <f t="shared" ref="D68:D131" si="9">IFERROR((_xlfn.IFS(F68&gt;750,$T$3,AND(F68&gt;360,OR(F68=750,F68&lt;750)),$T$4,AND(F68&gt;180,OR(F68=360,F68&lt;360)),$T$5)),"")</f>
        <v/>
      </c>
      <c r="E68" s="57" t="str">
        <f t="shared" ref="E68:E131" si="10">IFERROR((_xlfn.IFS(F68&gt;750,$U$3,AND(F68&gt;360,OR(F68=750,F68&lt;750)),$U$4,AND(F68&gt;180,OR(F68=360,F68&lt;360)),$U$5)),"")</f>
        <v/>
      </c>
      <c r="F68" s="57"/>
      <c r="G68" s="57">
        <v>21</v>
      </c>
      <c r="H68" s="57">
        <v>3.5</v>
      </c>
      <c r="I68" s="57">
        <f t="shared" ref="I68:I131" si="11">SQRT(G68^2+H68^2)</f>
        <v>21.289668856043768</v>
      </c>
      <c r="J68" s="57">
        <v>-1.48</v>
      </c>
      <c r="K68" s="57">
        <v>0.26600000000000001</v>
      </c>
      <c r="L68" s="57">
        <v>-0.92200000000000004</v>
      </c>
      <c r="M68" s="57">
        <v>0.11700000000000001</v>
      </c>
      <c r="N68" s="57">
        <v>0.124</v>
      </c>
      <c r="O68" s="57">
        <v>0.25</v>
      </c>
      <c r="P68" s="57" t="str">
        <f t="shared" ref="P68:P131" si="12">IFERROR((J68+(K68*C68)+(L68*LOG10(I68))+(M68*D68)+(N68*E68)),"")</f>
        <v/>
      </c>
    </row>
    <row r="69" spans="1:16" ht="17" thickTop="1" thickBot="1" x14ac:dyDescent="0.25">
      <c r="A69" s="55">
        <f t="shared" si="7"/>
        <v>67</v>
      </c>
      <c r="B69" s="70" t="str">
        <f t="shared" si="8"/>
        <v/>
      </c>
      <c r="C69" s="57">
        <v>4.7</v>
      </c>
      <c r="D69" s="57" t="str">
        <f t="shared" si="9"/>
        <v/>
      </c>
      <c r="E69" s="57" t="str">
        <f t="shared" si="10"/>
        <v/>
      </c>
      <c r="F69" s="57"/>
      <c r="G69" s="57">
        <v>28</v>
      </c>
      <c r="H69" s="57">
        <v>3.5</v>
      </c>
      <c r="I69" s="57">
        <f t="shared" si="11"/>
        <v>28.217902119044926</v>
      </c>
      <c r="J69" s="57">
        <v>-1.48</v>
      </c>
      <c r="K69" s="57">
        <v>0.26600000000000001</v>
      </c>
      <c r="L69" s="57">
        <v>-0.92200000000000004</v>
      </c>
      <c r="M69" s="57">
        <v>0.11700000000000001</v>
      </c>
      <c r="N69" s="57">
        <v>0.124</v>
      </c>
      <c r="O69" s="57">
        <v>0.25</v>
      </c>
      <c r="P69" s="57" t="str">
        <f t="shared" si="12"/>
        <v/>
      </c>
    </row>
    <row r="70" spans="1:16" ht="17" thickTop="1" thickBot="1" x14ac:dyDescent="0.25">
      <c r="A70" s="55">
        <f t="shared" si="7"/>
        <v>68</v>
      </c>
      <c r="B70" s="70">
        <f t="shared" si="8"/>
        <v>3.7621310154695893E-2</v>
      </c>
      <c r="C70" s="57">
        <v>5.6</v>
      </c>
      <c r="D70" s="57">
        <f t="shared" si="9"/>
        <v>1</v>
      </c>
      <c r="E70" s="57">
        <f t="shared" si="10"/>
        <v>0</v>
      </c>
      <c r="F70" s="57">
        <v>403</v>
      </c>
      <c r="G70" s="57">
        <v>48</v>
      </c>
      <c r="H70" s="57">
        <v>3.5</v>
      </c>
      <c r="I70" s="57">
        <f t="shared" si="11"/>
        <v>48.127435003332558</v>
      </c>
      <c r="J70" s="57">
        <v>-1.48</v>
      </c>
      <c r="K70" s="57">
        <v>0.26600000000000001</v>
      </c>
      <c r="L70" s="57">
        <v>-0.92200000000000004</v>
      </c>
      <c r="M70" s="57">
        <v>0.11700000000000001</v>
      </c>
      <c r="N70" s="57">
        <v>0.124</v>
      </c>
      <c r="O70" s="57">
        <v>0.25</v>
      </c>
      <c r="P70" s="57">
        <f t="shared" si="12"/>
        <v>-1.4245660843027259</v>
      </c>
    </row>
    <row r="71" spans="1:16" ht="17" thickTop="1" thickBot="1" x14ac:dyDescent="0.25">
      <c r="A71" s="55">
        <f t="shared" si="7"/>
        <v>69</v>
      </c>
      <c r="B71" s="70">
        <f t="shared" si="8"/>
        <v>4.0777310653691751E-2</v>
      </c>
      <c r="C71" s="57">
        <v>5.7</v>
      </c>
      <c r="D71" s="57">
        <f t="shared" si="9"/>
        <v>1</v>
      </c>
      <c r="E71" s="57">
        <f t="shared" si="10"/>
        <v>0</v>
      </c>
      <c r="F71" s="57">
        <v>642</v>
      </c>
      <c r="G71" s="57">
        <v>47</v>
      </c>
      <c r="H71" s="57">
        <v>3.5</v>
      </c>
      <c r="I71" s="57">
        <f t="shared" si="11"/>
        <v>47.130138977091931</v>
      </c>
      <c r="J71" s="57">
        <v>-1.48</v>
      </c>
      <c r="K71" s="57">
        <v>0.26600000000000001</v>
      </c>
      <c r="L71" s="57">
        <v>-0.92200000000000004</v>
      </c>
      <c r="M71" s="57">
        <v>0.11700000000000001</v>
      </c>
      <c r="N71" s="57">
        <v>0.124</v>
      </c>
      <c r="O71" s="57">
        <v>0.25</v>
      </c>
      <c r="P71" s="57">
        <f t="shared" si="12"/>
        <v>-1.3895814202149579</v>
      </c>
    </row>
    <row r="72" spans="1:16" ht="17" thickTop="1" thickBot="1" x14ac:dyDescent="0.25">
      <c r="A72" s="55">
        <f t="shared" si="7"/>
        <v>70</v>
      </c>
      <c r="B72" s="70">
        <f t="shared" si="8"/>
        <v>4.1307465222066173E-2</v>
      </c>
      <c r="C72" s="57">
        <v>5.0999999999999996</v>
      </c>
      <c r="D72" s="57">
        <f t="shared" si="9"/>
        <v>1</v>
      </c>
      <c r="E72" s="57">
        <f t="shared" si="10"/>
        <v>0</v>
      </c>
      <c r="F72" s="57">
        <v>403</v>
      </c>
      <c r="G72" s="57">
        <v>31</v>
      </c>
      <c r="H72" s="57">
        <v>3.5</v>
      </c>
      <c r="I72" s="57">
        <f t="shared" si="11"/>
        <v>31.196954979612993</v>
      </c>
      <c r="J72" s="57">
        <v>-1.48</v>
      </c>
      <c r="K72" s="57">
        <v>0.26600000000000001</v>
      </c>
      <c r="L72" s="57">
        <v>-0.92200000000000004</v>
      </c>
      <c r="M72" s="57">
        <v>0.11700000000000001</v>
      </c>
      <c r="N72" s="57">
        <v>0.124</v>
      </c>
      <c r="O72" s="57">
        <v>0.25</v>
      </c>
      <c r="P72" s="57">
        <f t="shared" si="12"/>
        <v>-1.3839714541118819</v>
      </c>
    </row>
    <row r="73" spans="1:16" ht="17" thickTop="1" thickBot="1" x14ac:dyDescent="0.25">
      <c r="A73" s="55">
        <f t="shared" si="7"/>
        <v>71</v>
      </c>
      <c r="B73" s="70">
        <f t="shared" si="8"/>
        <v>5.5257025750126712E-2</v>
      </c>
      <c r="C73" s="57">
        <v>5.5</v>
      </c>
      <c r="D73" s="57">
        <f t="shared" si="9"/>
        <v>0</v>
      </c>
      <c r="E73" s="57">
        <f t="shared" si="10"/>
        <v>1</v>
      </c>
      <c r="F73" s="57">
        <v>347</v>
      </c>
      <c r="G73" s="57">
        <v>30</v>
      </c>
      <c r="H73" s="57">
        <v>3.5</v>
      </c>
      <c r="I73" s="57">
        <f t="shared" si="11"/>
        <v>30.203476621077911</v>
      </c>
      <c r="J73" s="57">
        <v>-1.48</v>
      </c>
      <c r="K73" s="57">
        <v>0.26600000000000001</v>
      </c>
      <c r="L73" s="57">
        <v>-0.92200000000000004</v>
      </c>
      <c r="M73" s="57">
        <v>0.11700000000000001</v>
      </c>
      <c r="N73" s="57">
        <v>0.124</v>
      </c>
      <c r="O73" s="57">
        <v>0.25</v>
      </c>
      <c r="P73" s="57">
        <f t="shared" si="12"/>
        <v>-1.257612495008912</v>
      </c>
    </row>
    <row r="74" spans="1:16" ht="17" thickTop="1" thickBot="1" x14ac:dyDescent="0.25">
      <c r="A74" s="55">
        <f t="shared" si="7"/>
        <v>72</v>
      </c>
      <c r="B74" s="70">
        <f t="shared" si="8"/>
        <v>0.11395369518409443</v>
      </c>
      <c r="C74" s="57">
        <v>5.7</v>
      </c>
      <c r="D74" s="57">
        <f t="shared" si="9"/>
        <v>0</v>
      </c>
      <c r="E74" s="57">
        <f t="shared" si="10"/>
        <v>0</v>
      </c>
      <c r="F74" s="57">
        <v>971</v>
      </c>
      <c r="G74" s="57">
        <v>11</v>
      </c>
      <c r="H74" s="57">
        <v>3.5</v>
      </c>
      <c r="I74" s="57">
        <f t="shared" si="11"/>
        <v>11.543396380615196</v>
      </c>
      <c r="J74" s="57">
        <v>-1.48</v>
      </c>
      <c r="K74" s="57">
        <v>0.26600000000000001</v>
      </c>
      <c r="L74" s="57">
        <v>-0.92200000000000004</v>
      </c>
      <c r="M74" s="57">
        <v>0.11700000000000001</v>
      </c>
      <c r="N74" s="57">
        <v>0.124</v>
      </c>
      <c r="O74" s="57">
        <v>0.25</v>
      </c>
      <c r="P74" s="57">
        <f t="shared" si="12"/>
        <v>-0.94327158735905892</v>
      </c>
    </row>
    <row r="75" spans="1:16" ht="17" thickTop="1" thickBot="1" x14ac:dyDescent="0.25">
      <c r="A75" s="55">
        <f t="shared" si="7"/>
        <v>73</v>
      </c>
      <c r="B75" s="70">
        <f t="shared" si="8"/>
        <v>4.1834281108557324E-2</v>
      </c>
      <c r="C75" s="57">
        <v>4.4000000000000004</v>
      </c>
      <c r="D75" s="57">
        <f t="shared" si="9"/>
        <v>0</v>
      </c>
      <c r="E75" s="57">
        <f t="shared" si="10"/>
        <v>0</v>
      </c>
      <c r="F75" s="57">
        <v>971</v>
      </c>
      <c r="G75" s="57">
        <v>14</v>
      </c>
      <c r="H75" s="57">
        <v>3.5</v>
      </c>
      <c r="I75" s="57">
        <f t="shared" si="11"/>
        <v>14.430869689661812</v>
      </c>
      <c r="J75" s="57">
        <v>-1.48</v>
      </c>
      <c r="K75" s="57">
        <v>0.26600000000000001</v>
      </c>
      <c r="L75" s="57">
        <v>-0.92200000000000004</v>
      </c>
      <c r="M75" s="57">
        <v>0.11700000000000001</v>
      </c>
      <c r="N75" s="57">
        <v>0.124</v>
      </c>
      <c r="O75" s="57">
        <v>0.25</v>
      </c>
      <c r="P75" s="57">
        <f t="shared" si="12"/>
        <v>-1.3784676896463381</v>
      </c>
    </row>
    <row r="76" spans="1:16" ht="17" thickTop="1" thickBot="1" x14ac:dyDescent="0.25">
      <c r="A76" s="55">
        <f t="shared" si="7"/>
        <v>74</v>
      </c>
      <c r="B76" s="70" t="str">
        <f t="shared" si="8"/>
        <v/>
      </c>
      <c r="C76" s="57">
        <v>4.3</v>
      </c>
      <c r="D76" s="57" t="str">
        <f t="shared" si="9"/>
        <v/>
      </c>
      <c r="E76" s="57" t="str">
        <f t="shared" si="10"/>
        <v/>
      </c>
      <c r="F76" s="57"/>
      <c r="G76" s="57">
        <v>49</v>
      </c>
      <c r="H76" s="57">
        <v>3.5</v>
      </c>
      <c r="I76" s="57">
        <f t="shared" si="11"/>
        <v>49.124840966663697</v>
      </c>
      <c r="J76" s="57">
        <v>-1.48</v>
      </c>
      <c r="K76" s="57">
        <v>0.26600000000000001</v>
      </c>
      <c r="L76" s="57">
        <v>-0.92200000000000004</v>
      </c>
      <c r="M76" s="57">
        <v>0.11700000000000001</v>
      </c>
      <c r="N76" s="57">
        <v>0.124</v>
      </c>
      <c r="O76" s="57">
        <v>0.25</v>
      </c>
      <c r="P76" s="57" t="str">
        <f t="shared" si="12"/>
        <v/>
      </c>
    </row>
    <row r="77" spans="1:16" ht="17" thickTop="1" thickBot="1" x14ac:dyDescent="0.25">
      <c r="A77" s="55">
        <f t="shared" si="7"/>
        <v>75</v>
      </c>
      <c r="B77" s="70">
        <f t="shared" si="8"/>
        <v>5.698149441150669E-2</v>
      </c>
      <c r="C77" s="57">
        <v>4.8</v>
      </c>
      <c r="D77" s="57">
        <f t="shared" si="9"/>
        <v>0</v>
      </c>
      <c r="E77" s="57">
        <f t="shared" si="10"/>
        <v>0</v>
      </c>
      <c r="F77" s="57">
        <v>821</v>
      </c>
      <c r="G77" s="57">
        <v>13</v>
      </c>
      <c r="H77" s="57">
        <v>3.5</v>
      </c>
      <c r="I77" s="57">
        <f t="shared" si="11"/>
        <v>13.46291201783626</v>
      </c>
      <c r="J77" s="57">
        <v>-1.48</v>
      </c>
      <c r="K77" s="57">
        <v>0.26600000000000001</v>
      </c>
      <c r="L77" s="57">
        <v>-0.92200000000000004</v>
      </c>
      <c r="M77" s="57">
        <v>0.11700000000000001</v>
      </c>
      <c r="N77" s="57">
        <v>0.124</v>
      </c>
      <c r="O77" s="57">
        <v>0.25</v>
      </c>
      <c r="P77" s="57">
        <f t="shared" si="12"/>
        <v>-1.2442661650270375</v>
      </c>
    </row>
    <row r="78" spans="1:16" ht="17" thickTop="1" thickBot="1" x14ac:dyDescent="0.25">
      <c r="A78" s="55">
        <f t="shared" si="7"/>
        <v>76</v>
      </c>
      <c r="B78" s="70" t="str">
        <f t="shared" si="8"/>
        <v/>
      </c>
      <c r="C78" s="57">
        <v>4.2</v>
      </c>
      <c r="D78" s="57" t="str">
        <f t="shared" si="9"/>
        <v/>
      </c>
      <c r="E78" s="57" t="str">
        <f t="shared" si="10"/>
        <v/>
      </c>
      <c r="F78" s="57"/>
      <c r="G78" s="57">
        <v>11</v>
      </c>
      <c r="H78" s="57">
        <v>3.5</v>
      </c>
      <c r="I78" s="57">
        <f t="shared" si="11"/>
        <v>11.543396380615196</v>
      </c>
      <c r="J78" s="57">
        <v>-1.48</v>
      </c>
      <c r="K78" s="57">
        <v>0.26600000000000001</v>
      </c>
      <c r="L78" s="57">
        <v>-0.92200000000000004</v>
      </c>
      <c r="M78" s="57">
        <v>0.11700000000000001</v>
      </c>
      <c r="N78" s="57">
        <v>0.124</v>
      </c>
      <c r="O78" s="57">
        <v>0.25</v>
      </c>
      <c r="P78" s="57" t="str">
        <f t="shared" si="12"/>
        <v/>
      </c>
    </row>
    <row r="79" spans="1:16" ht="17" thickTop="1" thickBot="1" x14ac:dyDescent="0.25">
      <c r="A79" s="55">
        <f t="shared" si="7"/>
        <v>77</v>
      </c>
      <c r="B79" s="70">
        <f t="shared" si="8"/>
        <v>2.7281359023855103E-2</v>
      </c>
      <c r="C79" s="57">
        <v>5</v>
      </c>
      <c r="D79" s="57">
        <f t="shared" si="9"/>
        <v>0</v>
      </c>
      <c r="E79" s="57">
        <f t="shared" si="10"/>
        <v>0</v>
      </c>
      <c r="F79" s="57">
        <v>1172</v>
      </c>
      <c r="G79" s="57">
        <v>34</v>
      </c>
      <c r="H79" s="57">
        <v>3.5</v>
      </c>
      <c r="I79" s="57">
        <f t="shared" si="11"/>
        <v>34.179672321425201</v>
      </c>
      <c r="J79" s="57">
        <v>-1.48</v>
      </c>
      <c r="K79" s="57">
        <v>0.26600000000000001</v>
      </c>
      <c r="L79" s="57">
        <v>-0.92200000000000004</v>
      </c>
      <c r="M79" s="57">
        <v>0.11700000000000001</v>
      </c>
      <c r="N79" s="57">
        <v>0.124</v>
      </c>
      <c r="O79" s="57">
        <v>0.25</v>
      </c>
      <c r="P79" s="57">
        <f t="shared" si="12"/>
        <v>-1.5641339990500178</v>
      </c>
    </row>
    <row r="80" spans="1:16" ht="17" thickTop="1" thickBot="1" x14ac:dyDescent="0.25">
      <c r="A80" s="55">
        <f t="shared" si="7"/>
        <v>78</v>
      </c>
      <c r="B80" s="70" t="str">
        <f t="shared" si="8"/>
        <v/>
      </c>
      <c r="C80" s="57">
        <v>5.3</v>
      </c>
      <c r="D80" s="57" t="str">
        <f t="shared" si="9"/>
        <v/>
      </c>
      <c r="E80" s="57" t="str">
        <f t="shared" si="10"/>
        <v/>
      </c>
      <c r="F80" s="57"/>
      <c r="G80" s="57">
        <v>27</v>
      </c>
      <c r="H80" s="57">
        <v>3.5</v>
      </c>
      <c r="I80" s="57">
        <f t="shared" si="11"/>
        <v>27.225906780123964</v>
      </c>
      <c r="J80" s="57">
        <v>-1.48</v>
      </c>
      <c r="K80" s="57">
        <v>0.26600000000000001</v>
      </c>
      <c r="L80" s="57">
        <v>-0.92200000000000004</v>
      </c>
      <c r="M80" s="57">
        <v>0.11700000000000001</v>
      </c>
      <c r="N80" s="57">
        <v>0.124</v>
      </c>
      <c r="O80" s="57">
        <v>0.25</v>
      </c>
      <c r="P80" s="57" t="str">
        <f t="shared" si="12"/>
        <v/>
      </c>
    </row>
    <row r="81" spans="1:16" ht="17" thickTop="1" thickBot="1" x14ac:dyDescent="0.25">
      <c r="A81" s="55">
        <f t="shared" si="7"/>
        <v>79</v>
      </c>
      <c r="B81" s="70">
        <f t="shared" si="8"/>
        <v>4.8065549946465232E-2</v>
      </c>
      <c r="C81" s="57">
        <v>6</v>
      </c>
      <c r="D81" s="57">
        <f t="shared" si="9"/>
        <v>1</v>
      </c>
      <c r="E81" s="57">
        <f t="shared" si="10"/>
        <v>0</v>
      </c>
      <c r="F81" s="57">
        <v>654</v>
      </c>
      <c r="G81" s="57">
        <v>48</v>
      </c>
      <c r="H81" s="57">
        <v>3.5</v>
      </c>
      <c r="I81" s="57">
        <f t="shared" si="11"/>
        <v>48.127435003332558</v>
      </c>
      <c r="J81" s="57">
        <v>-1.48</v>
      </c>
      <c r="K81" s="57">
        <v>0.26600000000000001</v>
      </c>
      <c r="L81" s="57">
        <v>-0.92200000000000004</v>
      </c>
      <c r="M81" s="57">
        <v>0.11700000000000001</v>
      </c>
      <c r="N81" s="57">
        <v>0.124</v>
      </c>
      <c r="O81" s="57">
        <v>0.25</v>
      </c>
      <c r="P81" s="57">
        <f t="shared" si="12"/>
        <v>-1.3181660843027259</v>
      </c>
    </row>
    <row r="82" spans="1:16" ht="17" thickTop="1" thickBot="1" x14ac:dyDescent="0.25">
      <c r="A82" s="55">
        <f t="shared" si="7"/>
        <v>80</v>
      </c>
      <c r="B82" s="70">
        <f t="shared" si="8"/>
        <v>3.951299505942843E-2</v>
      </c>
      <c r="C82" s="57">
        <v>5.8</v>
      </c>
      <c r="D82" s="57">
        <f t="shared" si="9"/>
        <v>1</v>
      </c>
      <c r="E82" s="57">
        <f t="shared" si="10"/>
        <v>0</v>
      </c>
      <c r="F82" s="57">
        <v>582</v>
      </c>
      <c r="G82" s="57">
        <v>52</v>
      </c>
      <c r="H82" s="57">
        <v>3.5</v>
      </c>
      <c r="I82" s="57">
        <f t="shared" si="11"/>
        <v>52.117655357853543</v>
      </c>
      <c r="J82" s="57">
        <v>-1.48</v>
      </c>
      <c r="K82" s="57">
        <v>0.26600000000000001</v>
      </c>
      <c r="L82" s="57">
        <v>-0.92200000000000004</v>
      </c>
      <c r="M82" s="57">
        <v>0.11700000000000001</v>
      </c>
      <c r="N82" s="57">
        <v>0.124</v>
      </c>
      <c r="O82" s="57">
        <v>0.25</v>
      </c>
      <c r="P82" s="57">
        <f t="shared" si="12"/>
        <v>-1.4032600498304759</v>
      </c>
    </row>
    <row r="83" spans="1:16" ht="17" thickTop="1" thickBot="1" x14ac:dyDescent="0.25">
      <c r="A83" s="55">
        <f t="shared" si="7"/>
        <v>81</v>
      </c>
      <c r="B83" s="70">
        <f t="shared" si="8"/>
        <v>3.1598466099429831E-2</v>
      </c>
      <c r="C83" s="57">
        <v>4.8</v>
      </c>
      <c r="D83" s="57">
        <f t="shared" si="9"/>
        <v>1</v>
      </c>
      <c r="E83" s="57">
        <f t="shared" si="10"/>
        <v>0</v>
      </c>
      <c r="F83" s="57">
        <v>472</v>
      </c>
      <c r="G83" s="57">
        <v>34</v>
      </c>
      <c r="H83" s="57">
        <v>3.5</v>
      </c>
      <c r="I83" s="57">
        <f t="shared" si="11"/>
        <v>34.179672321425201</v>
      </c>
      <c r="J83" s="57">
        <v>-1.48</v>
      </c>
      <c r="K83" s="57">
        <v>0.26600000000000001</v>
      </c>
      <c r="L83" s="57">
        <v>-0.92200000000000004</v>
      </c>
      <c r="M83" s="57">
        <v>0.11700000000000001</v>
      </c>
      <c r="N83" s="57">
        <v>0.124</v>
      </c>
      <c r="O83" s="57">
        <v>0.25</v>
      </c>
      <c r="P83" s="57">
        <f t="shared" si="12"/>
        <v>-1.500333999050018</v>
      </c>
    </row>
    <row r="84" spans="1:16" ht="17" thickTop="1" thickBot="1" x14ac:dyDescent="0.25">
      <c r="A84" s="55">
        <f t="shared" si="7"/>
        <v>82</v>
      </c>
      <c r="B84" s="70">
        <f t="shared" si="8"/>
        <v>1.9063628549339035E-2</v>
      </c>
      <c r="C84" s="57">
        <v>4.5</v>
      </c>
      <c r="D84" s="57">
        <f t="shared" si="9"/>
        <v>0</v>
      </c>
      <c r="E84" s="57">
        <f t="shared" si="10"/>
        <v>0</v>
      </c>
      <c r="F84" s="57">
        <v>798</v>
      </c>
      <c r="G84" s="57">
        <v>36</v>
      </c>
      <c r="H84" s="57">
        <v>3.5</v>
      </c>
      <c r="I84" s="57">
        <f t="shared" si="11"/>
        <v>36.169738732813649</v>
      </c>
      <c r="J84" s="57">
        <v>-1.48</v>
      </c>
      <c r="K84" s="57">
        <v>0.26600000000000001</v>
      </c>
      <c r="L84" s="57">
        <v>-0.92200000000000004</v>
      </c>
      <c r="M84" s="57">
        <v>0.11700000000000001</v>
      </c>
      <c r="N84" s="57">
        <v>0.124</v>
      </c>
      <c r="O84" s="57">
        <v>0.25</v>
      </c>
      <c r="P84" s="57">
        <f t="shared" si="12"/>
        <v>-1.719794432712795</v>
      </c>
    </row>
    <row r="85" spans="1:16" ht="17" thickTop="1" thickBot="1" x14ac:dyDescent="0.25">
      <c r="A85" s="55">
        <f t="shared" si="7"/>
        <v>83</v>
      </c>
      <c r="B85" s="70">
        <f t="shared" si="8"/>
        <v>8.22874937232633E-2</v>
      </c>
      <c r="C85" s="57">
        <v>5.4</v>
      </c>
      <c r="D85" s="57">
        <f t="shared" si="9"/>
        <v>0</v>
      </c>
      <c r="E85" s="57">
        <f t="shared" si="10"/>
        <v>0</v>
      </c>
      <c r="F85" s="57">
        <v>898</v>
      </c>
      <c r="G85" s="57">
        <v>13</v>
      </c>
      <c r="H85" s="57">
        <v>3.5</v>
      </c>
      <c r="I85" s="57">
        <f t="shared" si="11"/>
        <v>13.46291201783626</v>
      </c>
      <c r="J85" s="57">
        <v>-1.48</v>
      </c>
      <c r="K85" s="57">
        <v>0.26600000000000001</v>
      </c>
      <c r="L85" s="57">
        <v>-0.92200000000000004</v>
      </c>
      <c r="M85" s="57">
        <v>0.11700000000000001</v>
      </c>
      <c r="N85" s="57">
        <v>0.124</v>
      </c>
      <c r="O85" s="57">
        <v>0.25</v>
      </c>
      <c r="P85" s="57">
        <f t="shared" si="12"/>
        <v>-1.0846661650270373</v>
      </c>
    </row>
    <row r="86" spans="1:16" ht="17" thickTop="1" thickBot="1" x14ac:dyDescent="0.25">
      <c r="A86" s="55">
        <f t="shared" si="7"/>
        <v>84</v>
      </c>
      <c r="B86" s="70">
        <f t="shared" si="8"/>
        <v>0.21802725463969319</v>
      </c>
      <c r="C86" s="57">
        <v>5.8</v>
      </c>
      <c r="D86" s="57">
        <f t="shared" si="9"/>
        <v>0</v>
      </c>
      <c r="E86" s="57">
        <f t="shared" si="10"/>
        <v>0</v>
      </c>
      <c r="F86" s="57">
        <v>898</v>
      </c>
      <c r="G86" s="57">
        <v>5</v>
      </c>
      <c r="H86" s="57">
        <v>3.5</v>
      </c>
      <c r="I86" s="57">
        <f t="shared" si="11"/>
        <v>6.103277807866851</v>
      </c>
      <c r="J86" s="57">
        <v>-1.48</v>
      </c>
      <c r="K86" s="57">
        <v>0.26600000000000001</v>
      </c>
      <c r="L86" s="57">
        <v>-0.92200000000000004</v>
      </c>
      <c r="M86" s="57">
        <v>0.11700000000000001</v>
      </c>
      <c r="N86" s="57">
        <v>0.124</v>
      </c>
      <c r="O86" s="57">
        <v>0.25</v>
      </c>
      <c r="P86" s="57">
        <f t="shared" si="12"/>
        <v>-0.66148921373586766</v>
      </c>
    </row>
    <row r="87" spans="1:16" ht="17" thickTop="1" thickBot="1" x14ac:dyDescent="0.25">
      <c r="A87" s="55">
        <f t="shared" si="7"/>
        <v>85</v>
      </c>
      <c r="B87" s="70">
        <f t="shared" si="8"/>
        <v>6.2605597081367648E-2</v>
      </c>
      <c r="C87" s="57">
        <v>5.9</v>
      </c>
      <c r="D87" s="57">
        <f t="shared" si="9"/>
        <v>0</v>
      </c>
      <c r="E87" s="57">
        <f t="shared" si="10"/>
        <v>0</v>
      </c>
      <c r="F87" s="57">
        <v>898</v>
      </c>
      <c r="G87" s="57">
        <v>25</v>
      </c>
      <c r="H87" s="57">
        <v>3.5</v>
      </c>
      <c r="I87" s="57">
        <f t="shared" si="11"/>
        <v>25.243811122728676</v>
      </c>
      <c r="J87" s="57">
        <v>-1.48</v>
      </c>
      <c r="K87" s="57">
        <v>0.26600000000000001</v>
      </c>
      <c r="L87" s="57">
        <v>-0.92200000000000004</v>
      </c>
      <c r="M87" s="57">
        <v>0.11700000000000001</v>
      </c>
      <c r="N87" s="57">
        <v>0.124</v>
      </c>
      <c r="O87" s="57">
        <v>0.25</v>
      </c>
      <c r="P87" s="57">
        <f t="shared" si="12"/>
        <v>-1.2033868381491417</v>
      </c>
    </row>
    <row r="88" spans="1:16" ht="17" thickTop="1" thickBot="1" x14ac:dyDescent="0.25">
      <c r="A88" s="55">
        <f t="shared" si="7"/>
        <v>86</v>
      </c>
      <c r="B88" s="70">
        <f t="shared" si="8"/>
        <v>9.8612577493510808E-2</v>
      </c>
      <c r="C88" s="57">
        <v>5.8</v>
      </c>
      <c r="D88" s="57">
        <f t="shared" si="9"/>
        <v>0</v>
      </c>
      <c r="E88" s="57">
        <f t="shared" si="10"/>
        <v>0</v>
      </c>
      <c r="F88" s="57">
        <v>898</v>
      </c>
      <c r="G88" s="57">
        <v>14</v>
      </c>
      <c r="H88" s="57">
        <v>3.5</v>
      </c>
      <c r="I88" s="57">
        <f t="shared" si="11"/>
        <v>14.430869689661812</v>
      </c>
      <c r="J88" s="57">
        <v>-1.48</v>
      </c>
      <c r="K88" s="57">
        <v>0.26600000000000001</v>
      </c>
      <c r="L88" s="57">
        <v>-0.92200000000000004</v>
      </c>
      <c r="M88" s="57">
        <v>0.11700000000000001</v>
      </c>
      <c r="N88" s="57">
        <v>0.124</v>
      </c>
      <c r="O88" s="57">
        <v>0.25</v>
      </c>
      <c r="P88" s="57">
        <f t="shared" si="12"/>
        <v>-1.0060676896463383</v>
      </c>
    </row>
    <row r="89" spans="1:16" ht="17" thickTop="1" thickBot="1" x14ac:dyDescent="0.25">
      <c r="A89" s="55">
        <f t="shared" si="7"/>
        <v>87</v>
      </c>
      <c r="B89" s="70">
        <f t="shared" si="8"/>
        <v>0.13423955182933009</v>
      </c>
      <c r="C89" s="57">
        <v>4.8</v>
      </c>
      <c r="D89" s="57">
        <f t="shared" si="9"/>
        <v>0</v>
      </c>
      <c r="E89" s="57">
        <f t="shared" si="10"/>
        <v>0</v>
      </c>
      <c r="F89" s="57">
        <v>898</v>
      </c>
      <c r="G89" s="57">
        <v>4</v>
      </c>
      <c r="H89" s="57">
        <v>3.5</v>
      </c>
      <c r="I89" s="57">
        <f t="shared" si="11"/>
        <v>5.315072906367325</v>
      </c>
      <c r="J89" s="57">
        <v>-1.48</v>
      </c>
      <c r="K89" s="57">
        <v>0.26600000000000001</v>
      </c>
      <c r="L89" s="57">
        <v>-0.92200000000000004</v>
      </c>
      <c r="M89" s="57">
        <v>0.11700000000000001</v>
      </c>
      <c r="N89" s="57">
        <v>0.124</v>
      </c>
      <c r="O89" s="57">
        <v>0.25</v>
      </c>
      <c r="P89" s="57">
        <f t="shared" si="12"/>
        <v>-0.87211950644366598</v>
      </c>
    </row>
    <row r="90" spans="1:16" ht="17" thickTop="1" thickBot="1" x14ac:dyDescent="0.25">
      <c r="A90" s="55">
        <f t="shared" si="7"/>
        <v>88</v>
      </c>
      <c r="B90" s="70">
        <f t="shared" si="8"/>
        <v>9.3069779057314991E-2</v>
      </c>
      <c r="C90" s="57">
        <v>5.6</v>
      </c>
      <c r="D90" s="57">
        <f t="shared" si="9"/>
        <v>0</v>
      </c>
      <c r="E90" s="57">
        <f t="shared" si="10"/>
        <v>1</v>
      </c>
      <c r="F90" s="57">
        <v>342</v>
      </c>
      <c r="G90" s="57">
        <v>18</v>
      </c>
      <c r="H90" s="57">
        <v>3.5</v>
      </c>
      <c r="I90" s="57">
        <f t="shared" si="11"/>
        <v>18.337120820892249</v>
      </c>
      <c r="J90" s="57">
        <v>-1.48</v>
      </c>
      <c r="K90" s="57">
        <v>0.26600000000000001</v>
      </c>
      <c r="L90" s="57">
        <v>-0.92200000000000004</v>
      </c>
      <c r="M90" s="57">
        <v>0.11700000000000001</v>
      </c>
      <c r="N90" s="57">
        <v>0.124</v>
      </c>
      <c r="O90" s="57">
        <v>0.25</v>
      </c>
      <c r="P90" s="57">
        <f t="shared" si="12"/>
        <v>-1.0311913170778242</v>
      </c>
    </row>
    <row r="91" spans="1:16" ht="17" thickTop="1" thickBot="1" x14ac:dyDescent="0.25">
      <c r="A91" s="55">
        <f t="shared" si="7"/>
        <v>89</v>
      </c>
      <c r="B91" s="70">
        <f t="shared" si="8"/>
        <v>3.8895876610191803E-2</v>
      </c>
      <c r="C91" s="57">
        <v>5</v>
      </c>
      <c r="D91" s="57">
        <f t="shared" si="9"/>
        <v>0</v>
      </c>
      <c r="E91" s="57">
        <f t="shared" si="10"/>
        <v>0</v>
      </c>
      <c r="F91" s="57">
        <v>1334</v>
      </c>
      <c r="G91" s="57">
        <v>23</v>
      </c>
      <c r="H91" s="57">
        <v>3.5</v>
      </c>
      <c r="I91" s="57">
        <f t="shared" si="11"/>
        <v>23.264780248263683</v>
      </c>
      <c r="J91" s="57">
        <v>-1.48</v>
      </c>
      <c r="K91" s="57">
        <v>0.26600000000000001</v>
      </c>
      <c r="L91" s="57">
        <v>-0.92200000000000004</v>
      </c>
      <c r="M91" s="57">
        <v>0.11700000000000001</v>
      </c>
      <c r="N91" s="57">
        <v>0.124</v>
      </c>
      <c r="O91" s="57">
        <v>0.25</v>
      </c>
      <c r="P91" s="57">
        <f t="shared" si="12"/>
        <v>-1.4100964362156154</v>
      </c>
    </row>
    <row r="92" spans="1:16" ht="17" thickTop="1" thickBot="1" x14ac:dyDescent="0.25">
      <c r="A92" s="55">
        <f t="shared" si="7"/>
        <v>90</v>
      </c>
      <c r="B92" s="70">
        <f t="shared" si="8"/>
        <v>3.5772251082007017E-2</v>
      </c>
      <c r="C92" s="57">
        <v>5.0999999999999996</v>
      </c>
      <c r="D92" s="57">
        <f t="shared" si="9"/>
        <v>0</v>
      </c>
      <c r="E92" s="57">
        <f t="shared" si="10"/>
        <v>0</v>
      </c>
      <c r="F92" s="57">
        <v>896</v>
      </c>
      <c r="G92" s="57">
        <v>27</v>
      </c>
      <c r="H92" s="57">
        <v>3.5</v>
      </c>
      <c r="I92" s="57">
        <f t="shared" si="11"/>
        <v>27.225906780123964</v>
      </c>
      <c r="J92" s="57">
        <v>-1.48</v>
      </c>
      <c r="K92" s="57">
        <v>0.26600000000000001</v>
      </c>
      <c r="L92" s="57">
        <v>-0.92200000000000004</v>
      </c>
      <c r="M92" s="57">
        <v>0.11700000000000001</v>
      </c>
      <c r="N92" s="57">
        <v>0.124</v>
      </c>
      <c r="O92" s="57">
        <v>0.25</v>
      </c>
      <c r="P92" s="57">
        <f t="shared" si="12"/>
        <v>-1.446453729637639</v>
      </c>
    </row>
    <row r="93" spans="1:16" ht="17" thickTop="1" thickBot="1" x14ac:dyDescent="0.25">
      <c r="A93" s="55">
        <f t="shared" si="7"/>
        <v>91</v>
      </c>
      <c r="B93" s="70" t="str">
        <f t="shared" si="8"/>
        <v/>
      </c>
      <c r="C93" s="57">
        <v>5</v>
      </c>
      <c r="D93" s="57" t="str">
        <f t="shared" si="9"/>
        <v/>
      </c>
      <c r="E93" s="57" t="str">
        <f t="shared" si="10"/>
        <v/>
      </c>
      <c r="F93" s="57"/>
      <c r="G93" s="57">
        <v>25</v>
      </c>
      <c r="H93" s="57">
        <v>3.5</v>
      </c>
      <c r="I93" s="57">
        <f t="shared" si="11"/>
        <v>25.243811122728676</v>
      </c>
      <c r="J93" s="57">
        <v>-1.48</v>
      </c>
      <c r="K93" s="57">
        <v>0.26600000000000001</v>
      </c>
      <c r="L93" s="57">
        <v>-0.92200000000000004</v>
      </c>
      <c r="M93" s="57">
        <v>0.11700000000000001</v>
      </c>
      <c r="N93" s="57">
        <v>0.124</v>
      </c>
      <c r="O93" s="57">
        <v>0.25</v>
      </c>
      <c r="P93" s="57" t="str">
        <f t="shared" si="12"/>
        <v/>
      </c>
    </row>
    <row r="94" spans="1:16" ht="17" thickTop="1" thickBot="1" x14ac:dyDescent="0.25">
      <c r="A94" s="55">
        <f t="shared" si="7"/>
        <v>92</v>
      </c>
      <c r="B94" s="70">
        <f t="shared" si="8"/>
        <v>4.5562619311859794E-2</v>
      </c>
      <c r="C94" s="57">
        <v>4.9000000000000004</v>
      </c>
      <c r="D94" s="57">
        <f t="shared" si="9"/>
        <v>0</v>
      </c>
      <c r="E94" s="57">
        <f t="shared" si="10"/>
        <v>0</v>
      </c>
      <c r="F94" s="57">
        <v>752</v>
      </c>
      <c r="G94" s="57">
        <v>18</v>
      </c>
      <c r="H94" s="57">
        <v>3.5</v>
      </c>
      <c r="I94" s="57">
        <f t="shared" si="11"/>
        <v>18.337120820892249</v>
      </c>
      <c r="J94" s="57">
        <v>-1.48</v>
      </c>
      <c r="K94" s="57">
        <v>0.26600000000000001</v>
      </c>
      <c r="L94" s="57">
        <v>-0.92200000000000004</v>
      </c>
      <c r="M94" s="57">
        <v>0.11700000000000001</v>
      </c>
      <c r="N94" s="57">
        <v>0.124</v>
      </c>
      <c r="O94" s="57">
        <v>0.25</v>
      </c>
      <c r="P94" s="57">
        <f t="shared" si="12"/>
        <v>-1.341391317077824</v>
      </c>
    </row>
    <row r="95" spans="1:16" ht="17" thickTop="1" thickBot="1" x14ac:dyDescent="0.25">
      <c r="A95" s="55">
        <f t="shared" si="7"/>
        <v>93</v>
      </c>
      <c r="B95" s="70">
        <f t="shared" si="8"/>
        <v>3.0834004544178315E-2</v>
      </c>
      <c r="C95" s="57">
        <v>4</v>
      </c>
      <c r="D95" s="57">
        <f t="shared" si="9"/>
        <v>0</v>
      </c>
      <c r="E95" s="57">
        <f t="shared" si="10"/>
        <v>0</v>
      </c>
      <c r="F95" s="57">
        <v>776</v>
      </c>
      <c r="G95" s="57">
        <v>15</v>
      </c>
      <c r="H95" s="57">
        <v>3.5</v>
      </c>
      <c r="I95" s="57">
        <f t="shared" si="11"/>
        <v>15.402921800749363</v>
      </c>
      <c r="J95" s="57">
        <v>-1.48</v>
      </c>
      <c r="K95" s="57">
        <v>0.26600000000000001</v>
      </c>
      <c r="L95" s="57">
        <v>-0.92200000000000004</v>
      </c>
      <c r="M95" s="57">
        <v>0.11700000000000001</v>
      </c>
      <c r="N95" s="57">
        <v>0.124</v>
      </c>
      <c r="O95" s="57">
        <v>0.25</v>
      </c>
      <c r="P95" s="57">
        <f t="shared" si="12"/>
        <v>-1.5109700679267912</v>
      </c>
    </row>
    <row r="96" spans="1:16" ht="17" thickTop="1" thickBot="1" x14ac:dyDescent="0.25">
      <c r="A96" s="55">
        <f t="shared" si="7"/>
        <v>94</v>
      </c>
      <c r="B96" s="70">
        <f t="shared" si="8"/>
        <v>3.4411496816330274E-2</v>
      </c>
      <c r="C96" s="57">
        <v>4.8</v>
      </c>
      <c r="D96" s="57">
        <f t="shared" si="9"/>
        <v>0</v>
      </c>
      <c r="E96" s="57">
        <f t="shared" si="10"/>
        <v>0</v>
      </c>
      <c r="F96" s="57">
        <v>881</v>
      </c>
      <c r="G96" s="57">
        <v>23</v>
      </c>
      <c r="H96" s="57">
        <v>3.5</v>
      </c>
      <c r="I96" s="57">
        <f t="shared" si="11"/>
        <v>23.264780248263683</v>
      </c>
      <c r="J96" s="57">
        <v>-1.48</v>
      </c>
      <c r="K96" s="57">
        <v>0.26600000000000001</v>
      </c>
      <c r="L96" s="57">
        <v>-0.92200000000000004</v>
      </c>
      <c r="M96" s="57">
        <v>0.11700000000000001</v>
      </c>
      <c r="N96" s="57">
        <v>0.124</v>
      </c>
      <c r="O96" s="57">
        <v>0.25</v>
      </c>
      <c r="P96" s="57">
        <f t="shared" si="12"/>
        <v>-1.4632964362156156</v>
      </c>
    </row>
    <row r="97" spans="1:16" ht="17" thickTop="1" thickBot="1" x14ac:dyDescent="0.25">
      <c r="A97" s="55">
        <f t="shared" si="7"/>
        <v>95</v>
      </c>
      <c r="B97" s="70">
        <f t="shared" si="8"/>
        <v>0.15559365562612637</v>
      </c>
      <c r="C97" s="57">
        <v>5.5</v>
      </c>
      <c r="D97" s="57">
        <f t="shared" si="9"/>
        <v>1</v>
      </c>
      <c r="E97" s="57">
        <f t="shared" si="10"/>
        <v>0</v>
      </c>
      <c r="F97" s="57">
        <v>428</v>
      </c>
      <c r="G97" s="57">
        <v>9</v>
      </c>
      <c r="H97" s="57">
        <v>3.5</v>
      </c>
      <c r="I97" s="57">
        <f t="shared" si="11"/>
        <v>9.6566039579139833</v>
      </c>
      <c r="J97" s="57">
        <v>-1.48</v>
      </c>
      <c r="K97" s="57">
        <v>0.26600000000000001</v>
      </c>
      <c r="L97" s="57">
        <v>-0.92200000000000004</v>
      </c>
      <c r="M97" s="57">
        <v>0.11700000000000001</v>
      </c>
      <c r="N97" s="57">
        <v>0.124</v>
      </c>
      <c r="O97" s="57">
        <v>0.25</v>
      </c>
      <c r="P97" s="57">
        <f t="shared" si="12"/>
        <v>-0.80800811546161433</v>
      </c>
    </row>
    <row r="98" spans="1:16" ht="17" thickTop="1" thickBot="1" x14ac:dyDescent="0.25">
      <c r="A98" s="55">
        <f t="shared" si="7"/>
        <v>96</v>
      </c>
      <c r="B98" s="70" t="str">
        <f t="shared" si="8"/>
        <v/>
      </c>
      <c r="C98" s="57">
        <v>4.3</v>
      </c>
      <c r="D98" s="57" t="str">
        <f t="shared" si="9"/>
        <v/>
      </c>
      <c r="E98" s="57" t="str">
        <f t="shared" si="10"/>
        <v/>
      </c>
      <c r="F98" s="57"/>
      <c r="G98" s="57">
        <v>6</v>
      </c>
      <c r="H98" s="57">
        <v>3.5</v>
      </c>
      <c r="I98" s="57">
        <f t="shared" si="11"/>
        <v>6.946221994724902</v>
      </c>
      <c r="J98" s="57">
        <v>-1.48</v>
      </c>
      <c r="K98" s="57">
        <v>0.26600000000000001</v>
      </c>
      <c r="L98" s="57">
        <v>-0.92200000000000004</v>
      </c>
      <c r="M98" s="57">
        <v>0.11700000000000001</v>
      </c>
      <c r="N98" s="57">
        <v>0.124</v>
      </c>
      <c r="O98" s="57">
        <v>0.25</v>
      </c>
      <c r="P98" s="57" t="str">
        <f t="shared" si="12"/>
        <v/>
      </c>
    </row>
    <row r="99" spans="1:16" ht="17" thickTop="1" thickBot="1" x14ac:dyDescent="0.25">
      <c r="A99" s="55">
        <f t="shared" si="7"/>
        <v>97</v>
      </c>
      <c r="B99" s="70">
        <f t="shared" si="8"/>
        <v>3.8212982352100425E-2</v>
      </c>
      <c r="C99" s="57">
        <v>4.3</v>
      </c>
      <c r="D99" s="57">
        <f t="shared" si="9"/>
        <v>0</v>
      </c>
      <c r="E99" s="57">
        <f t="shared" si="10"/>
        <v>1</v>
      </c>
      <c r="F99" s="57">
        <v>320</v>
      </c>
      <c r="G99" s="57">
        <v>20</v>
      </c>
      <c r="H99" s="57">
        <v>3.5</v>
      </c>
      <c r="I99" s="57">
        <f t="shared" si="11"/>
        <v>20.303940504246953</v>
      </c>
      <c r="J99" s="57">
        <v>-1.48</v>
      </c>
      <c r="K99" s="57">
        <v>0.26600000000000001</v>
      </c>
      <c r="L99" s="57">
        <v>-0.92200000000000004</v>
      </c>
      <c r="M99" s="57">
        <v>0.11700000000000001</v>
      </c>
      <c r="N99" s="57">
        <v>0.124</v>
      </c>
      <c r="O99" s="57">
        <v>0.25</v>
      </c>
      <c r="P99" s="57">
        <f t="shared" si="12"/>
        <v>-1.4177890662499326</v>
      </c>
    </row>
    <row r="100" spans="1:16" ht="17" thickTop="1" thickBot="1" x14ac:dyDescent="0.25">
      <c r="A100" s="55">
        <f t="shared" ref="A100:A132" si="13">A99+1</f>
        <v>98</v>
      </c>
      <c r="B100" s="70">
        <f t="shared" si="8"/>
        <v>5.2744092830955235E-2</v>
      </c>
      <c r="C100" s="57">
        <v>5.4</v>
      </c>
      <c r="D100" s="57">
        <f t="shared" si="9"/>
        <v>1</v>
      </c>
      <c r="E100" s="57">
        <f t="shared" si="10"/>
        <v>0</v>
      </c>
      <c r="F100" s="57">
        <v>566</v>
      </c>
      <c r="G100" s="57">
        <v>29</v>
      </c>
      <c r="H100" s="57">
        <v>3.5</v>
      </c>
      <c r="I100" s="57">
        <f t="shared" si="11"/>
        <v>29.210443337957059</v>
      </c>
      <c r="J100" s="57">
        <v>-1.48</v>
      </c>
      <c r="K100" s="57">
        <v>0.26600000000000001</v>
      </c>
      <c r="L100" s="57">
        <v>-0.92200000000000004</v>
      </c>
      <c r="M100" s="57">
        <v>0.11700000000000001</v>
      </c>
      <c r="N100" s="57">
        <v>0.124</v>
      </c>
      <c r="O100" s="57">
        <v>0.25</v>
      </c>
      <c r="P100" s="57">
        <f t="shared" si="12"/>
        <v>-1.2778261728942617</v>
      </c>
    </row>
    <row r="101" spans="1:16" ht="17" thickTop="1" thickBot="1" x14ac:dyDescent="0.25">
      <c r="A101" s="55">
        <f t="shared" si="13"/>
        <v>99</v>
      </c>
      <c r="B101" s="70">
        <f t="shared" si="8"/>
        <v>2.2101062964379831E-2</v>
      </c>
      <c r="C101" s="57">
        <v>4.2</v>
      </c>
      <c r="D101" s="57">
        <f t="shared" si="9"/>
        <v>0</v>
      </c>
      <c r="E101" s="57">
        <f t="shared" si="10"/>
        <v>0</v>
      </c>
      <c r="F101" s="57">
        <v>883</v>
      </c>
      <c r="G101" s="57">
        <v>25</v>
      </c>
      <c r="H101" s="57">
        <v>3.5</v>
      </c>
      <c r="I101" s="57">
        <f t="shared" si="11"/>
        <v>25.243811122728676</v>
      </c>
      <c r="J101" s="57">
        <v>-1.48</v>
      </c>
      <c r="K101" s="57">
        <v>0.26600000000000001</v>
      </c>
      <c r="L101" s="57">
        <v>-0.92200000000000004</v>
      </c>
      <c r="M101" s="57">
        <v>0.11700000000000001</v>
      </c>
      <c r="N101" s="57">
        <v>0.124</v>
      </c>
      <c r="O101" s="57">
        <v>0.25</v>
      </c>
      <c r="P101" s="57">
        <f t="shared" si="12"/>
        <v>-1.6555868381491416</v>
      </c>
    </row>
    <row r="102" spans="1:16" ht="17" thickTop="1" thickBot="1" x14ac:dyDescent="0.25">
      <c r="A102" s="55">
        <f t="shared" si="13"/>
        <v>100</v>
      </c>
      <c r="B102" s="70">
        <f t="shared" si="8"/>
        <v>3.4826359970503332E-2</v>
      </c>
      <c r="C102" s="57">
        <v>4.0999999999999996</v>
      </c>
      <c r="D102" s="57">
        <f t="shared" si="9"/>
        <v>1</v>
      </c>
      <c r="E102" s="57">
        <f t="shared" si="10"/>
        <v>0</v>
      </c>
      <c r="F102" s="57">
        <v>621</v>
      </c>
      <c r="G102" s="57">
        <v>19</v>
      </c>
      <c r="H102" s="57">
        <v>3.5</v>
      </c>
      <c r="I102" s="57">
        <f t="shared" si="11"/>
        <v>19.319679086361656</v>
      </c>
      <c r="J102" s="57">
        <v>-1.48</v>
      </c>
      <c r="K102" s="57">
        <v>0.26600000000000001</v>
      </c>
      <c r="L102" s="57">
        <v>-0.92200000000000004</v>
      </c>
      <c r="M102" s="57">
        <v>0.11700000000000001</v>
      </c>
      <c r="N102" s="57">
        <v>0.124</v>
      </c>
      <c r="O102" s="57">
        <v>0.25</v>
      </c>
      <c r="P102" s="57">
        <f t="shared" si="12"/>
        <v>-1.4580919153590459</v>
      </c>
    </row>
    <row r="103" spans="1:16" ht="17" thickTop="1" thickBot="1" x14ac:dyDescent="0.25">
      <c r="A103" s="55">
        <f t="shared" si="13"/>
        <v>101</v>
      </c>
      <c r="B103" s="70">
        <f t="shared" si="8"/>
        <v>9.7169152000896583E-2</v>
      </c>
      <c r="C103" s="57">
        <v>5</v>
      </c>
      <c r="D103" s="57">
        <f t="shared" si="9"/>
        <v>1</v>
      </c>
      <c r="E103" s="57">
        <f t="shared" si="10"/>
        <v>0</v>
      </c>
      <c r="F103" s="57">
        <v>700</v>
      </c>
      <c r="G103" s="57">
        <v>11</v>
      </c>
      <c r="H103" s="57">
        <v>3.5</v>
      </c>
      <c r="I103" s="57">
        <f t="shared" si="11"/>
        <v>11.543396380615196</v>
      </c>
      <c r="J103" s="57">
        <v>-1.48</v>
      </c>
      <c r="K103" s="57">
        <v>0.26600000000000001</v>
      </c>
      <c r="L103" s="57">
        <v>-0.92200000000000004</v>
      </c>
      <c r="M103" s="57">
        <v>0.11700000000000001</v>
      </c>
      <c r="N103" s="57">
        <v>0.124</v>
      </c>
      <c r="O103" s="57">
        <v>0.25</v>
      </c>
      <c r="P103" s="57">
        <f t="shared" si="12"/>
        <v>-1.0124715873590591</v>
      </c>
    </row>
    <row r="104" spans="1:16" ht="17" thickTop="1" thickBot="1" x14ac:dyDescent="0.25">
      <c r="A104" s="55">
        <f t="shared" si="13"/>
        <v>102</v>
      </c>
      <c r="B104" s="70" t="str">
        <f t="shared" si="8"/>
        <v/>
      </c>
      <c r="C104" s="57">
        <v>4.9000000000000004</v>
      </c>
      <c r="D104" s="57" t="str">
        <f t="shared" si="9"/>
        <v/>
      </c>
      <c r="E104" s="57" t="str">
        <f t="shared" si="10"/>
        <v/>
      </c>
      <c r="F104" s="57"/>
      <c r="G104" s="57">
        <v>33</v>
      </c>
      <c r="H104" s="57">
        <v>3.5</v>
      </c>
      <c r="I104" s="57">
        <f t="shared" si="11"/>
        <v>33.185087012090236</v>
      </c>
      <c r="J104" s="57">
        <v>-1.48</v>
      </c>
      <c r="K104" s="57">
        <v>0.26600000000000001</v>
      </c>
      <c r="L104" s="57">
        <v>-0.92200000000000004</v>
      </c>
      <c r="M104" s="57">
        <v>0.11700000000000001</v>
      </c>
      <c r="N104" s="57">
        <v>0.124</v>
      </c>
      <c r="O104" s="57">
        <v>0.25</v>
      </c>
      <c r="P104" s="57" t="str">
        <f t="shared" si="12"/>
        <v/>
      </c>
    </row>
    <row r="105" spans="1:16" ht="17" thickTop="1" thickBot="1" x14ac:dyDescent="0.25">
      <c r="A105" s="55">
        <f t="shared" si="13"/>
        <v>103</v>
      </c>
      <c r="B105" s="70">
        <f t="shared" si="8"/>
        <v>5.1813530341864818E-2</v>
      </c>
      <c r="C105" s="57">
        <v>4.5</v>
      </c>
      <c r="D105" s="57">
        <f t="shared" si="9"/>
        <v>1</v>
      </c>
      <c r="E105" s="57">
        <f t="shared" si="10"/>
        <v>0</v>
      </c>
      <c r="F105" s="57">
        <v>398</v>
      </c>
      <c r="G105" s="57">
        <v>16</v>
      </c>
      <c r="H105" s="57">
        <v>3.5</v>
      </c>
      <c r="I105" s="57">
        <f t="shared" si="11"/>
        <v>16.378339354159198</v>
      </c>
      <c r="J105" s="57">
        <v>-1.48</v>
      </c>
      <c r="K105" s="57">
        <v>0.26600000000000001</v>
      </c>
      <c r="L105" s="57">
        <v>-0.92200000000000004</v>
      </c>
      <c r="M105" s="57">
        <v>0.11700000000000001</v>
      </c>
      <c r="N105" s="57">
        <v>0.124</v>
      </c>
      <c r="O105" s="57">
        <v>0.25</v>
      </c>
      <c r="P105" s="57">
        <f t="shared" si="12"/>
        <v>-1.2855568158241126</v>
      </c>
    </row>
    <row r="106" spans="1:16" ht="17" thickTop="1" thickBot="1" x14ac:dyDescent="0.25">
      <c r="A106" s="55">
        <f t="shared" si="13"/>
        <v>104</v>
      </c>
      <c r="B106" s="70">
        <f t="shared" si="8"/>
        <v>7.9321676480845801E-2</v>
      </c>
      <c r="C106" s="57">
        <v>4.4000000000000004</v>
      </c>
      <c r="D106" s="57">
        <f t="shared" si="9"/>
        <v>1</v>
      </c>
      <c r="E106" s="57">
        <f t="shared" si="10"/>
        <v>0</v>
      </c>
      <c r="F106" s="57">
        <v>398</v>
      </c>
      <c r="G106" s="57">
        <v>9</v>
      </c>
      <c r="H106" s="57">
        <v>3.5</v>
      </c>
      <c r="I106" s="57">
        <f t="shared" si="11"/>
        <v>9.6566039579139833</v>
      </c>
      <c r="J106" s="57">
        <v>-1.48</v>
      </c>
      <c r="K106" s="57">
        <v>0.26600000000000001</v>
      </c>
      <c r="L106" s="57">
        <v>-0.92200000000000004</v>
      </c>
      <c r="M106" s="57">
        <v>0.11700000000000001</v>
      </c>
      <c r="N106" s="57">
        <v>0.124</v>
      </c>
      <c r="O106" s="57">
        <v>0.25</v>
      </c>
      <c r="P106" s="57">
        <f t="shared" si="12"/>
        <v>-1.1006081154616143</v>
      </c>
    </row>
    <row r="107" spans="1:16" ht="17" thickTop="1" thickBot="1" x14ac:dyDescent="0.25">
      <c r="A107" s="55">
        <f t="shared" si="13"/>
        <v>105</v>
      </c>
      <c r="B107" s="70" t="str">
        <f t="shared" si="8"/>
        <v/>
      </c>
      <c r="C107" s="57">
        <v>4.7</v>
      </c>
      <c r="D107" s="57" t="str">
        <f t="shared" si="9"/>
        <v/>
      </c>
      <c r="E107" s="57" t="str">
        <f t="shared" si="10"/>
        <v/>
      </c>
      <c r="F107" s="57"/>
      <c r="G107" s="57">
        <v>5</v>
      </c>
      <c r="H107" s="57">
        <v>3.5</v>
      </c>
      <c r="I107" s="57">
        <f t="shared" si="11"/>
        <v>6.103277807866851</v>
      </c>
      <c r="J107" s="57">
        <v>-1.48</v>
      </c>
      <c r="K107" s="57">
        <v>0.26600000000000001</v>
      </c>
      <c r="L107" s="57">
        <v>-0.92200000000000004</v>
      </c>
      <c r="M107" s="57">
        <v>0.11700000000000001</v>
      </c>
      <c r="N107" s="57">
        <v>0.124</v>
      </c>
      <c r="O107" s="57">
        <v>0.25</v>
      </c>
      <c r="P107" s="57" t="str">
        <f t="shared" si="12"/>
        <v/>
      </c>
    </row>
    <row r="108" spans="1:16" ht="17" thickTop="1" thickBot="1" x14ac:dyDescent="0.25">
      <c r="A108" s="55">
        <f t="shared" si="13"/>
        <v>106</v>
      </c>
      <c r="B108" s="70">
        <f t="shared" si="8"/>
        <v>8.3127379701450052E-2</v>
      </c>
      <c r="C108" s="57">
        <v>4.5999999999999996</v>
      </c>
      <c r="D108" s="57">
        <f t="shared" si="9"/>
        <v>0</v>
      </c>
      <c r="E108" s="57">
        <f t="shared" si="10"/>
        <v>0</v>
      </c>
      <c r="F108" s="57">
        <v>971</v>
      </c>
      <c r="G108" s="57">
        <v>7</v>
      </c>
      <c r="H108" s="57">
        <v>3.5</v>
      </c>
      <c r="I108" s="57">
        <f t="shared" si="11"/>
        <v>7.8262379212492643</v>
      </c>
      <c r="J108" s="57">
        <v>-1.48</v>
      </c>
      <c r="K108" s="57">
        <v>0.26600000000000001</v>
      </c>
      <c r="L108" s="57">
        <v>-0.92200000000000004</v>
      </c>
      <c r="M108" s="57">
        <v>0.11700000000000001</v>
      </c>
      <c r="N108" s="57">
        <v>0.124</v>
      </c>
      <c r="O108" s="57">
        <v>0.25</v>
      </c>
      <c r="P108" s="57">
        <f t="shared" si="12"/>
        <v>-1.0802559088898587</v>
      </c>
    </row>
    <row r="109" spans="1:16" ht="17" thickTop="1" thickBot="1" x14ac:dyDescent="0.25">
      <c r="A109" s="55">
        <f t="shared" si="13"/>
        <v>107</v>
      </c>
      <c r="B109" s="70">
        <f t="shared" si="8"/>
        <v>9.3960234309301144E-2</v>
      </c>
      <c r="C109" s="57">
        <v>4.8</v>
      </c>
      <c r="D109" s="57">
        <f t="shared" si="9"/>
        <v>0</v>
      </c>
      <c r="E109" s="57">
        <f t="shared" si="10"/>
        <v>0</v>
      </c>
      <c r="F109" s="57">
        <v>821</v>
      </c>
      <c r="G109" s="57">
        <v>7</v>
      </c>
      <c r="H109" s="57">
        <v>3.5</v>
      </c>
      <c r="I109" s="57">
        <f t="shared" si="11"/>
        <v>7.8262379212492643</v>
      </c>
      <c r="J109" s="57">
        <v>-1.48</v>
      </c>
      <c r="K109" s="57">
        <v>0.26600000000000001</v>
      </c>
      <c r="L109" s="57">
        <v>-0.92200000000000004</v>
      </c>
      <c r="M109" s="57">
        <v>0.11700000000000001</v>
      </c>
      <c r="N109" s="57">
        <v>0.124</v>
      </c>
      <c r="O109" s="57">
        <v>0.25</v>
      </c>
      <c r="P109" s="57">
        <f t="shared" si="12"/>
        <v>-1.0270559088898588</v>
      </c>
    </row>
    <row r="110" spans="1:16" ht="17" thickTop="1" thickBot="1" x14ac:dyDescent="0.25">
      <c r="A110" s="55">
        <f t="shared" si="13"/>
        <v>108</v>
      </c>
      <c r="B110" s="70">
        <f t="shared" si="8"/>
        <v>5.1979041681883928E-2</v>
      </c>
      <c r="C110" s="57">
        <v>4.9000000000000004</v>
      </c>
      <c r="D110" s="57">
        <f t="shared" si="9"/>
        <v>1</v>
      </c>
      <c r="E110" s="57">
        <f t="shared" si="10"/>
        <v>0</v>
      </c>
      <c r="F110" s="57">
        <v>617</v>
      </c>
      <c r="G110" s="57">
        <v>21</v>
      </c>
      <c r="H110" s="57">
        <v>3.5</v>
      </c>
      <c r="I110" s="57">
        <f t="shared" si="11"/>
        <v>21.289668856043768</v>
      </c>
      <c r="J110" s="57">
        <v>-1.48</v>
      </c>
      <c r="K110" s="57">
        <v>0.26600000000000001</v>
      </c>
      <c r="L110" s="57">
        <v>-0.92200000000000004</v>
      </c>
      <c r="M110" s="57">
        <v>0.11700000000000001</v>
      </c>
      <c r="N110" s="57">
        <v>0.124</v>
      </c>
      <c r="O110" s="57">
        <v>0.25</v>
      </c>
      <c r="P110" s="57">
        <f t="shared" si="12"/>
        <v>-1.2841717316858388</v>
      </c>
    </row>
    <row r="111" spans="1:16" ht="17" thickTop="1" thickBot="1" x14ac:dyDescent="0.25">
      <c r="A111" s="55">
        <f t="shared" si="13"/>
        <v>109</v>
      </c>
      <c r="B111" s="70" t="str">
        <f t="shared" si="8"/>
        <v/>
      </c>
      <c r="C111" s="57">
        <v>4.3</v>
      </c>
      <c r="D111" s="57" t="str">
        <f t="shared" si="9"/>
        <v/>
      </c>
      <c r="E111" s="57" t="str">
        <f t="shared" si="10"/>
        <v/>
      </c>
      <c r="F111" s="57"/>
      <c r="G111" s="57">
        <v>11</v>
      </c>
      <c r="H111" s="57">
        <v>3.5</v>
      </c>
      <c r="I111" s="57">
        <f t="shared" si="11"/>
        <v>11.543396380615196</v>
      </c>
      <c r="J111" s="57">
        <v>-1.48</v>
      </c>
      <c r="K111" s="57">
        <v>0.26600000000000001</v>
      </c>
      <c r="L111" s="57">
        <v>-0.92200000000000004</v>
      </c>
      <c r="M111" s="57">
        <v>0.11700000000000001</v>
      </c>
      <c r="N111" s="57">
        <v>0.124</v>
      </c>
      <c r="O111" s="57">
        <v>0.25</v>
      </c>
      <c r="P111" s="57" t="str">
        <f t="shared" si="12"/>
        <v/>
      </c>
    </row>
    <row r="112" spans="1:16" ht="17" thickTop="1" thickBot="1" x14ac:dyDescent="0.25">
      <c r="A112" s="55">
        <f t="shared" si="13"/>
        <v>110</v>
      </c>
      <c r="B112" s="70" t="str">
        <f t="shared" si="8"/>
        <v/>
      </c>
      <c r="C112" s="57">
        <v>4.2</v>
      </c>
      <c r="D112" s="57" t="str">
        <f t="shared" si="9"/>
        <v/>
      </c>
      <c r="E112" s="57" t="str">
        <f t="shared" si="10"/>
        <v/>
      </c>
      <c r="F112" s="57"/>
      <c r="G112" s="57">
        <v>14</v>
      </c>
      <c r="H112" s="57">
        <v>3.5</v>
      </c>
      <c r="I112" s="57">
        <f t="shared" si="11"/>
        <v>14.430869689661812</v>
      </c>
      <c r="J112" s="57">
        <v>-1.48</v>
      </c>
      <c r="K112" s="57">
        <v>0.26600000000000001</v>
      </c>
      <c r="L112" s="57">
        <v>-0.92200000000000004</v>
      </c>
      <c r="M112" s="57">
        <v>0.11700000000000001</v>
      </c>
      <c r="N112" s="57">
        <v>0.124</v>
      </c>
      <c r="O112" s="57">
        <v>0.25</v>
      </c>
      <c r="P112" s="57" t="str">
        <f t="shared" si="12"/>
        <v/>
      </c>
    </row>
    <row r="113" spans="1:16" ht="17" thickTop="1" thickBot="1" x14ac:dyDescent="0.25">
      <c r="A113" s="55">
        <f t="shared" si="13"/>
        <v>111</v>
      </c>
      <c r="B113" s="70">
        <f t="shared" si="8"/>
        <v>3.5640717239825953E-2</v>
      </c>
      <c r="C113" s="57">
        <v>6.1</v>
      </c>
      <c r="D113" s="57">
        <f t="shared" si="9"/>
        <v>0</v>
      </c>
      <c r="E113" s="57">
        <f t="shared" si="10"/>
        <v>0</v>
      </c>
      <c r="F113" s="57">
        <v>795</v>
      </c>
      <c r="G113" s="57">
        <v>53</v>
      </c>
      <c r="H113" s="57">
        <v>3.5</v>
      </c>
      <c r="I113" s="57">
        <f t="shared" si="11"/>
        <v>53.115440316352455</v>
      </c>
      <c r="J113" s="57">
        <v>-1.48</v>
      </c>
      <c r="K113" s="57">
        <v>0.26600000000000001</v>
      </c>
      <c r="L113" s="57">
        <v>-0.92200000000000004</v>
      </c>
      <c r="M113" s="57">
        <v>0.11700000000000001</v>
      </c>
      <c r="N113" s="57">
        <v>0.124</v>
      </c>
      <c r="O113" s="57">
        <v>0.25</v>
      </c>
      <c r="P113" s="57">
        <f t="shared" si="12"/>
        <v>-1.4480535647315622</v>
      </c>
    </row>
    <row r="114" spans="1:16" ht="17" thickTop="1" thickBot="1" x14ac:dyDescent="0.25">
      <c r="A114" s="55">
        <f t="shared" si="13"/>
        <v>112</v>
      </c>
      <c r="B114" s="70">
        <f t="shared" si="8"/>
        <v>1.6358367105756978E-2</v>
      </c>
      <c r="C114" s="57">
        <v>4.8</v>
      </c>
      <c r="D114" s="57">
        <f t="shared" si="9"/>
        <v>0</v>
      </c>
      <c r="E114" s="57">
        <f t="shared" si="10"/>
        <v>0</v>
      </c>
      <c r="F114" s="57">
        <v>1472</v>
      </c>
      <c r="G114" s="57">
        <v>52</v>
      </c>
      <c r="H114" s="57">
        <v>3.5</v>
      </c>
      <c r="I114" s="57">
        <f t="shared" si="11"/>
        <v>52.117655357853543</v>
      </c>
      <c r="J114" s="57">
        <v>-1.48</v>
      </c>
      <c r="K114" s="57">
        <v>0.26600000000000001</v>
      </c>
      <c r="L114" s="57">
        <v>-0.92200000000000004</v>
      </c>
      <c r="M114" s="57">
        <v>0.11700000000000001</v>
      </c>
      <c r="N114" s="57">
        <v>0.124</v>
      </c>
      <c r="O114" s="57">
        <v>0.25</v>
      </c>
      <c r="P114" s="57">
        <f t="shared" si="12"/>
        <v>-1.7862600498304759</v>
      </c>
    </row>
    <row r="115" spans="1:16" ht="17" thickTop="1" thickBot="1" x14ac:dyDescent="0.25">
      <c r="A115" s="55">
        <f t="shared" si="13"/>
        <v>113</v>
      </c>
      <c r="B115" s="70" t="str">
        <f t="shared" si="8"/>
        <v/>
      </c>
      <c r="C115" s="57">
        <v>5.8</v>
      </c>
      <c r="D115" s="57" t="str">
        <f t="shared" si="9"/>
        <v/>
      </c>
      <c r="E115" s="57" t="str">
        <f t="shared" si="10"/>
        <v/>
      </c>
      <c r="F115" s="57"/>
      <c r="G115" s="57">
        <v>23</v>
      </c>
      <c r="H115" s="57">
        <v>3.5</v>
      </c>
      <c r="I115" s="57">
        <f t="shared" si="11"/>
        <v>23.264780248263683</v>
      </c>
      <c r="J115" s="57">
        <v>-1.48</v>
      </c>
      <c r="K115" s="57">
        <v>0.26600000000000001</v>
      </c>
      <c r="L115" s="57">
        <v>-0.92200000000000004</v>
      </c>
      <c r="M115" s="57">
        <v>0.11700000000000001</v>
      </c>
      <c r="N115" s="57">
        <v>0.124</v>
      </c>
      <c r="O115" s="57">
        <v>0.25</v>
      </c>
      <c r="P115" s="57" t="str">
        <f t="shared" si="12"/>
        <v/>
      </c>
    </row>
    <row r="116" spans="1:16" ht="17" thickTop="1" thickBot="1" x14ac:dyDescent="0.25">
      <c r="A116" s="55">
        <f t="shared" si="13"/>
        <v>114</v>
      </c>
      <c r="B116" s="70" t="str">
        <f t="shared" si="8"/>
        <v/>
      </c>
      <c r="C116" s="57">
        <v>5.3</v>
      </c>
      <c r="D116" s="57" t="str">
        <f t="shared" si="9"/>
        <v/>
      </c>
      <c r="E116" s="57" t="str">
        <f t="shared" si="10"/>
        <v/>
      </c>
      <c r="F116" s="57"/>
      <c r="G116" s="57">
        <v>60</v>
      </c>
      <c r="H116" s="57">
        <v>3.5</v>
      </c>
      <c r="I116" s="57">
        <f t="shared" si="11"/>
        <v>60.10199663904686</v>
      </c>
      <c r="J116" s="57">
        <v>-1.48</v>
      </c>
      <c r="K116" s="57">
        <v>0.26600000000000001</v>
      </c>
      <c r="L116" s="57">
        <v>-0.92200000000000004</v>
      </c>
      <c r="M116" s="57">
        <v>0.11700000000000001</v>
      </c>
      <c r="N116" s="57">
        <v>0.124</v>
      </c>
      <c r="O116" s="57">
        <v>0.25</v>
      </c>
      <c r="P116" s="57" t="str">
        <f t="shared" si="12"/>
        <v/>
      </c>
    </row>
    <row r="117" spans="1:16" ht="17" thickTop="1" thickBot="1" x14ac:dyDescent="0.25">
      <c r="A117" s="55">
        <f t="shared" si="13"/>
        <v>115</v>
      </c>
      <c r="B117" s="70">
        <f t="shared" si="8"/>
        <v>6.6844255845769918E-2</v>
      </c>
      <c r="C117" s="57">
        <v>4.7</v>
      </c>
      <c r="D117" s="57">
        <f t="shared" si="9"/>
        <v>0</v>
      </c>
      <c r="E117" s="57">
        <f t="shared" si="10"/>
        <v>0</v>
      </c>
      <c r="F117" s="57">
        <v>894</v>
      </c>
      <c r="G117" s="57">
        <v>10</v>
      </c>
      <c r="H117" s="57">
        <v>3.5</v>
      </c>
      <c r="I117" s="57">
        <f t="shared" si="11"/>
        <v>10.594810050208546</v>
      </c>
      <c r="J117" s="57">
        <v>-1.48</v>
      </c>
      <c r="K117" s="57">
        <v>0.26600000000000001</v>
      </c>
      <c r="L117" s="57">
        <v>-0.92200000000000004</v>
      </c>
      <c r="M117" s="57">
        <v>0.11700000000000001</v>
      </c>
      <c r="N117" s="57">
        <v>0.124</v>
      </c>
      <c r="O117" s="57">
        <v>0.25</v>
      </c>
      <c r="P117" s="57">
        <f t="shared" si="12"/>
        <v>-1.1749359072003411</v>
      </c>
    </row>
    <row r="118" spans="1:16" ht="17" thickTop="1" thickBot="1" x14ac:dyDescent="0.25">
      <c r="A118" s="55">
        <f t="shared" si="13"/>
        <v>116</v>
      </c>
      <c r="B118" s="70" t="str">
        <f t="shared" si="8"/>
        <v/>
      </c>
      <c r="C118" s="57">
        <v>4.5</v>
      </c>
      <c r="D118" s="57" t="str">
        <f t="shared" si="9"/>
        <v/>
      </c>
      <c r="E118" s="57" t="str">
        <f t="shared" si="10"/>
        <v/>
      </c>
      <c r="F118" s="57"/>
      <c r="G118" s="57">
        <v>20</v>
      </c>
      <c r="H118" s="57">
        <v>3.5</v>
      </c>
      <c r="I118" s="57">
        <f t="shared" si="11"/>
        <v>20.303940504246953</v>
      </c>
      <c r="J118" s="57">
        <v>-1.48</v>
      </c>
      <c r="K118" s="57">
        <v>0.26600000000000001</v>
      </c>
      <c r="L118" s="57">
        <v>-0.92200000000000004</v>
      </c>
      <c r="M118" s="57">
        <v>0.11700000000000001</v>
      </c>
      <c r="N118" s="57">
        <v>0.124</v>
      </c>
      <c r="O118" s="57">
        <v>0.25</v>
      </c>
      <c r="P118" s="57" t="str">
        <f t="shared" si="12"/>
        <v/>
      </c>
    </row>
    <row r="119" spans="1:16" ht="17" thickTop="1" thickBot="1" x14ac:dyDescent="0.25">
      <c r="A119" s="55">
        <f t="shared" si="13"/>
        <v>117</v>
      </c>
      <c r="B119" s="70">
        <f t="shared" si="8"/>
        <v>2.8237001687568986E-2</v>
      </c>
      <c r="C119" s="57">
        <v>5.0999999999999996</v>
      </c>
      <c r="D119" s="57">
        <f t="shared" si="9"/>
        <v>1</v>
      </c>
      <c r="E119" s="57">
        <f t="shared" si="10"/>
        <v>0</v>
      </c>
      <c r="F119" s="57">
        <v>681</v>
      </c>
      <c r="G119" s="57">
        <v>47</v>
      </c>
      <c r="H119" s="57">
        <v>3.5</v>
      </c>
      <c r="I119" s="57">
        <f t="shared" si="11"/>
        <v>47.130138977091931</v>
      </c>
      <c r="J119" s="57">
        <v>-1.48</v>
      </c>
      <c r="K119" s="57">
        <v>0.26600000000000001</v>
      </c>
      <c r="L119" s="57">
        <v>-0.92200000000000004</v>
      </c>
      <c r="M119" s="57">
        <v>0.11700000000000001</v>
      </c>
      <c r="N119" s="57">
        <v>0.124</v>
      </c>
      <c r="O119" s="57">
        <v>0.25</v>
      </c>
      <c r="P119" s="57">
        <f t="shared" si="12"/>
        <v>-1.5491814202149581</v>
      </c>
    </row>
    <row r="120" spans="1:16" ht="17" thickTop="1" thickBot="1" x14ac:dyDescent="0.25">
      <c r="A120" s="55">
        <f t="shared" si="13"/>
        <v>118</v>
      </c>
      <c r="B120" s="70">
        <f t="shared" si="8"/>
        <v>3.2554888010002517E-2</v>
      </c>
      <c r="C120" s="57">
        <v>5</v>
      </c>
      <c r="D120" s="57">
        <f t="shared" si="9"/>
        <v>0</v>
      </c>
      <c r="E120" s="57">
        <f t="shared" si="10"/>
        <v>0</v>
      </c>
      <c r="F120" s="57">
        <v>1172</v>
      </c>
      <c r="G120" s="57">
        <v>28</v>
      </c>
      <c r="H120" s="57">
        <v>3.5</v>
      </c>
      <c r="I120" s="57">
        <f t="shared" si="11"/>
        <v>28.217902119044926</v>
      </c>
      <c r="J120" s="57">
        <v>-1.48</v>
      </c>
      <c r="K120" s="57">
        <v>0.26600000000000001</v>
      </c>
      <c r="L120" s="57">
        <v>-0.92200000000000004</v>
      </c>
      <c r="M120" s="57">
        <v>0.11700000000000001</v>
      </c>
      <c r="N120" s="57">
        <v>0.124</v>
      </c>
      <c r="O120" s="57">
        <v>0.25</v>
      </c>
      <c r="P120" s="57">
        <f t="shared" si="12"/>
        <v>-1.4873837943033106</v>
      </c>
    </row>
    <row r="121" spans="1:16" ht="17" thickTop="1" thickBot="1" x14ac:dyDescent="0.25">
      <c r="A121" s="55">
        <f t="shared" si="13"/>
        <v>119</v>
      </c>
      <c r="B121" s="70">
        <f t="shared" si="8"/>
        <v>3.7113664284469911E-2</v>
      </c>
      <c r="C121" s="57">
        <v>4.0999999999999996</v>
      </c>
      <c r="D121" s="57">
        <f t="shared" si="9"/>
        <v>0</v>
      </c>
      <c r="E121" s="57">
        <f t="shared" si="10"/>
        <v>0</v>
      </c>
      <c r="F121" s="57">
        <v>1478</v>
      </c>
      <c r="G121" s="57">
        <v>13</v>
      </c>
      <c r="H121" s="57">
        <v>3.5</v>
      </c>
      <c r="I121" s="57">
        <f t="shared" si="11"/>
        <v>13.46291201783626</v>
      </c>
      <c r="J121" s="57">
        <v>-1.48</v>
      </c>
      <c r="K121" s="57">
        <v>0.26600000000000001</v>
      </c>
      <c r="L121" s="57">
        <v>-0.92200000000000004</v>
      </c>
      <c r="M121" s="57">
        <v>0.11700000000000001</v>
      </c>
      <c r="N121" s="57">
        <v>0.124</v>
      </c>
      <c r="O121" s="57">
        <v>0.25</v>
      </c>
      <c r="P121" s="57">
        <f t="shared" si="12"/>
        <v>-1.4304661650270374</v>
      </c>
    </row>
    <row r="122" spans="1:16" ht="17" thickTop="1" thickBot="1" x14ac:dyDescent="0.25">
      <c r="A122" s="55">
        <f t="shared" si="13"/>
        <v>120</v>
      </c>
      <c r="B122" s="70">
        <f t="shared" si="8"/>
        <v>1.5386503861612754E-2</v>
      </c>
      <c r="C122" s="57">
        <v>4.7</v>
      </c>
      <c r="D122" s="57">
        <f t="shared" si="9"/>
        <v>0</v>
      </c>
      <c r="E122" s="57">
        <f t="shared" si="10"/>
        <v>0</v>
      </c>
      <c r="F122" s="57">
        <v>1363</v>
      </c>
      <c r="G122" s="57">
        <v>52</v>
      </c>
      <c r="H122" s="57">
        <v>3.5</v>
      </c>
      <c r="I122" s="57">
        <f t="shared" si="11"/>
        <v>52.117655357853543</v>
      </c>
      <c r="J122" s="57">
        <v>-1.48</v>
      </c>
      <c r="K122" s="57">
        <v>0.26600000000000001</v>
      </c>
      <c r="L122" s="57">
        <v>-0.92200000000000004</v>
      </c>
      <c r="M122" s="57">
        <v>0.11700000000000001</v>
      </c>
      <c r="N122" s="57">
        <v>0.124</v>
      </c>
      <c r="O122" s="57">
        <v>0.25</v>
      </c>
      <c r="P122" s="57">
        <f t="shared" si="12"/>
        <v>-1.8128600498304757</v>
      </c>
    </row>
    <row r="123" spans="1:16" ht="17" thickTop="1" thickBot="1" x14ac:dyDescent="0.25">
      <c r="A123" s="55">
        <f t="shared" si="13"/>
        <v>121</v>
      </c>
      <c r="B123" s="70">
        <f t="shared" si="8"/>
        <v>4.2874492515600472E-2</v>
      </c>
      <c r="C123" s="57">
        <v>4.9000000000000004</v>
      </c>
      <c r="D123" s="57">
        <f t="shared" si="9"/>
        <v>1</v>
      </c>
      <c r="E123" s="57">
        <f t="shared" si="10"/>
        <v>0</v>
      </c>
      <c r="F123" s="57">
        <v>617</v>
      </c>
      <c r="G123" s="57">
        <v>26</v>
      </c>
      <c r="H123" s="57">
        <v>3.5</v>
      </c>
      <c r="I123" s="57">
        <f t="shared" si="11"/>
        <v>26.23451924468981</v>
      </c>
      <c r="J123" s="57">
        <v>-1.48</v>
      </c>
      <c r="K123" s="57">
        <v>0.26600000000000001</v>
      </c>
      <c r="L123" s="57">
        <v>-0.92200000000000004</v>
      </c>
      <c r="M123" s="57">
        <v>0.11700000000000001</v>
      </c>
      <c r="N123" s="57">
        <v>0.124</v>
      </c>
      <c r="O123" s="57">
        <v>0.25</v>
      </c>
      <c r="P123" s="57">
        <f t="shared" si="12"/>
        <v>-1.3678010074501346</v>
      </c>
    </row>
    <row r="124" spans="1:16" ht="17" thickTop="1" thickBot="1" x14ac:dyDescent="0.25">
      <c r="A124" s="55">
        <f t="shared" si="13"/>
        <v>122</v>
      </c>
      <c r="B124" s="70" t="str">
        <f t="shared" si="8"/>
        <v/>
      </c>
      <c r="C124" s="57">
        <v>4.4000000000000004</v>
      </c>
      <c r="D124" s="57" t="str">
        <f t="shared" si="9"/>
        <v/>
      </c>
      <c r="E124" s="57" t="str">
        <f t="shared" si="10"/>
        <v/>
      </c>
      <c r="F124" s="57"/>
      <c r="G124" s="57">
        <v>25</v>
      </c>
      <c r="H124" s="57">
        <v>3.5</v>
      </c>
      <c r="I124" s="57">
        <f t="shared" si="11"/>
        <v>25.243811122728676</v>
      </c>
      <c r="J124" s="57">
        <v>-1.48</v>
      </c>
      <c r="K124" s="57">
        <v>0.26600000000000001</v>
      </c>
      <c r="L124" s="57">
        <v>-0.92200000000000004</v>
      </c>
      <c r="M124" s="57">
        <v>0.11700000000000001</v>
      </c>
      <c r="N124" s="57">
        <v>0.124</v>
      </c>
      <c r="O124" s="57">
        <v>0.25</v>
      </c>
      <c r="P124" s="57" t="str">
        <f t="shared" si="12"/>
        <v/>
      </c>
    </row>
    <row r="125" spans="1:16" ht="17" thickTop="1" thickBot="1" x14ac:dyDescent="0.25">
      <c r="A125" s="55">
        <f t="shared" si="13"/>
        <v>123</v>
      </c>
      <c r="B125" s="70">
        <f t="shared" si="8"/>
        <v>0.15548213430176633</v>
      </c>
      <c r="C125" s="57">
        <v>4.5999999999999996</v>
      </c>
      <c r="D125" s="57">
        <f t="shared" si="9"/>
        <v>1</v>
      </c>
      <c r="E125" s="57">
        <f t="shared" si="10"/>
        <v>0</v>
      </c>
      <c r="F125" s="57">
        <v>484</v>
      </c>
      <c r="G125" s="57">
        <v>4</v>
      </c>
      <c r="H125" s="57">
        <v>3.5</v>
      </c>
      <c r="I125" s="57">
        <f t="shared" si="11"/>
        <v>5.315072906367325</v>
      </c>
      <c r="J125" s="57">
        <v>-1.48</v>
      </c>
      <c r="K125" s="57">
        <v>0.26600000000000001</v>
      </c>
      <c r="L125" s="57">
        <v>-0.92200000000000004</v>
      </c>
      <c r="M125" s="57">
        <v>0.11700000000000001</v>
      </c>
      <c r="N125" s="57">
        <v>0.124</v>
      </c>
      <c r="O125" s="57">
        <v>0.25</v>
      </c>
      <c r="P125" s="57">
        <f t="shared" si="12"/>
        <v>-0.8083195064436659</v>
      </c>
    </row>
    <row r="126" spans="1:16" ht="17" thickTop="1" thickBot="1" x14ac:dyDescent="0.25">
      <c r="A126" s="55">
        <f t="shared" si="13"/>
        <v>124</v>
      </c>
      <c r="B126" s="70">
        <f t="shared" si="8"/>
        <v>3.9334503280724041E-2</v>
      </c>
      <c r="C126" s="57">
        <v>5.4</v>
      </c>
      <c r="D126" s="57">
        <f t="shared" si="9"/>
        <v>1</v>
      </c>
      <c r="E126" s="57">
        <f t="shared" si="10"/>
        <v>0</v>
      </c>
      <c r="F126" s="57">
        <v>641</v>
      </c>
      <c r="G126" s="57">
        <v>40</v>
      </c>
      <c r="H126" s="57">
        <v>3.5</v>
      </c>
      <c r="I126" s="57">
        <f t="shared" si="11"/>
        <v>40.152833025827704</v>
      </c>
      <c r="J126" s="57">
        <v>-1.48</v>
      </c>
      <c r="K126" s="57">
        <v>0.26600000000000001</v>
      </c>
      <c r="L126" s="57">
        <v>-0.92200000000000004</v>
      </c>
      <c r="M126" s="57">
        <v>0.11700000000000001</v>
      </c>
      <c r="N126" s="57">
        <v>0.124</v>
      </c>
      <c r="O126" s="57">
        <v>0.25</v>
      </c>
      <c r="P126" s="57">
        <f t="shared" si="12"/>
        <v>-1.4052263297659238</v>
      </c>
    </row>
    <row r="127" spans="1:16" ht="17" thickTop="1" thickBot="1" x14ac:dyDescent="0.25">
      <c r="A127" s="55">
        <f t="shared" si="13"/>
        <v>125</v>
      </c>
      <c r="B127" s="70">
        <f t="shared" si="8"/>
        <v>2.3058633643797739E-2</v>
      </c>
      <c r="C127" s="57">
        <v>7.3</v>
      </c>
      <c r="D127" s="57">
        <f t="shared" si="9"/>
        <v>0</v>
      </c>
      <c r="E127" s="57">
        <f t="shared" si="10"/>
        <v>0</v>
      </c>
      <c r="F127" s="57">
        <v>863</v>
      </c>
      <c r="G127" s="57">
        <v>189</v>
      </c>
      <c r="H127" s="57">
        <v>3.5</v>
      </c>
      <c r="I127" s="57">
        <f t="shared" si="11"/>
        <v>189.03240462947088</v>
      </c>
      <c r="J127" s="57">
        <v>-1.48</v>
      </c>
      <c r="K127" s="57">
        <v>0.26600000000000001</v>
      </c>
      <c r="L127" s="57">
        <v>-0.92200000000000004</v>
      </c>
      <c r="M127" s="57">
        <v>0.11700000000000001</v>
      </c>
      <c r="N127" s="57">
        <v>0.124</v>
      </c>
      <c r="O127" s="57">
        <v>0.25</v>
      </c>
      <c r="P127" s="57">
        <f t="shared" si="12"/>
        <v>-1.6371664307160729</v>
      </c>
    </row>
    <row r="128" spans="1:16" ht="17" thickTop="1" thickBot="1" x14ac:dyDescent="0.25">
      <c r="A128" s="55">
        <f t="shared" si="13"/>
        <v>126</v>
      </c>
      <c r="B128" s="70" t="str">
        <f t="shared" si="8"/>
        <v/>
      </c>
      <c r="C128" s="57">
        <v>4.8</v>
      </c>
      <c r="D128" s="57" t="str">
        <f t="shared" si="9"/>
        <v/>
      </c>
      <c r="E128" s="57" t="str">
        <f t="shared" si="10"/>
        <v/>
      </c>
      <c r="F128" s="57"/>
      <c r="G128" s="57">
        <v>22</v>
      </c>
      <c r="H128" s="57">
        <v>3.5</v>
      </c>
      <c r="I128" s="57">
        <f t="shared" si="11"/>
        <v>22.276669409945463</v>
      </c>
      <c r="J128" s="57">
        <v>-1.48</v>
      </c>
      <c r="K128" s="57">
        <v>0.26600000000000001</v>
      </c>
      <c r="L128" s="57">
        <v>-0.92200000000000004</v>
      </c>
      <c r="M128" s="57">
        <v>0.11700000000000001</v>
      </c>
      <c r="N128" s="57">
        <v>0.124</v>
      </c>
      <c r="O128" s="57">
        <v>0.25</v>
      </c>
      <c r="P128" s="57" t="str">
        <f t="shared" si="12"/>
        <v/>
      </c>
    </row>
    <row r="129" spans="1:16" ht="17" thickTop="1" thickBot="1" x14ac:dyDescent="0.25">
      <c r="A129" s="55">
        <f t="shared" si="13"/>
        <v>127</v>
      </c>
      <c r="B129" s="70" t="str">
        <f t="shared" si="8"/>
        <v/>
      </c>
      <c r="C129" s="57">
        <v>4.4000000000000004</v>
      </c>
      <c r="D129" s="57" t="str">
        <f t="shared" si="9"/>
        <v/>
      </c>
      <c r="E129" s="57" t="str">
        <f t="shared" si="10"/>
        <v/>
      </c>
      <c r="F129" s="57"/>
      <c r="G129" s="57">
        <v>19</v>
      </c>
      <c r="H129" s="57">
        <v>3.5</v>
      </c>
      <c r="I129" s="57">
        <f t="shared" si="11"/>
        <v>19.319679086361656</v>
      </c>
      <c r="J129" s="57">
        <v>-1.48</v>
      </c>
      <c r="K129" s="57">
        <v>0.26600000000000001</v>
      </c>
      <c r="L129" s="57">
        <v>-0.92200000000000004</v>
      </c>
      <c r="M129" s="57">
        <v>0.11700000000000001</v>
      </c>
      <c r="N129" s="57">
        <v>0.124</v>
      </c>
      <c r="O129" s="57">
        <v>0.25</v>
      </c>
      <c r="P129" s="57" t="str">
        <f t="shared" si="12"/>
        <v/>
      </c>
    </row>
    <row r="130" spans="1:16" ht="17" thickTop="1" thickBot="1" x14ac:dyDescent="0.25">
      <c r="A130" s="55">
        <f t="shared" si="13"/>
        <v>128</v>
      </c>
      <c r="B130" s="70">
        <f t="shared" si="8"/>
        <v>2.9046719032889409E-2</v>
      </c>
      <c r="C130" s="57">
        <v>5.7</v>
      </c>
      <c r="D130" s="57">
        <f t="shared" si="9"/>
        <v>1</v>
      </c>
      <c r="E130" s="57">
        <f t="shared" si="10"/>
        <v>0</v>
      </c>
      <c r="F130" s="57">
        <v>692</v>
      </c>
      <c r="G130" s="57">
        <v>68</v>
      </c>
      <c r="H130" s="57">
        <v>3.5</v>
      </c>
      <c r="I130" s="57">
        <f t="shared" si="11"/>
        <v>68.090013952120756</v>
      </c>
      <c r="J130" s="57">
        <v>-1.48</v>
      </c>
      <c r="K130" s="57">
        <v>0.26600000000000001</v>
      </c>
      <c r="L130" s="57">
        <v>-0.92200000000000004</v>
      </c>
      <c r="M130" s="57">
        <v>0.11700000000000001</v>
      </c>
      <c r="N130" s="57">
        <v>0.124</v>
      </c>
      <c r="O130" s="57">
        <v>0.25</v>
      </c>
      <c r="P130" s="57">
        <f t="shared" si="12"/>
        <v>-1.5369029161612031</v>
      </c>
    </row>
    <row r="131" spans="1:16" ht="17" thickTop="1" thickBot="1" x14ac:dyDescent="0.25">
      <c r="A131" s="55">
        <f t="shared" si="13"/>
        <v>129</v>
      </c>
      <c r="B131" s="70">
        <f t="shared" si="8"/>
        <v>9.2791476363226252E-2</v>
      </c>
      <c r="C131" s="57">
        <v>5.7</v>
      </c>
      <c r="D131" s="57">
        <f t="shared" si="9"/>
        <v>1</v>
      </c>
      <c r="E131" s="57">
        <f t="shared" si="10"/>
        <v>0</v>
      </c>
      <c r="F131" s="57">
        <v>398</v>
      </c>
      <c r="G131" s="57">
        <v>19</v>
      </c>
      <c r="H131" s="57">
        <v>3.5</v>
      </c>
      <c r="I131" s="57">
        <f t="shared" si="11"/>
        <v>19.319679086361656</v>
      </c>
      <c r="J131" s="57">
        <v>-1.48</v>
      </c>
      <c r="K131" s="57">
        <v>0.26600000000000001</v>
      </c>
      <c r="L131" s="57">
        <v>-0.92200000000000004</v>
      </c>
      <c r="M131" s="57">
        <v>0.11700000000000001</v>
      </c>
      <c r="N131" s="57">
        <v>0.124</v>
      </c>
      <c r="O131" s="57">
        <v>0.25</v>
      </c>
      <c r="P131" s="57">
        <f t="shared" si="12"/>
        <v>-1.0324919153590457</v>
      </c>
    </row>
    <row r="132" spans="1:16" ht="17" thickTop="1" thickBot="1" x14ac:dyDescent="0.25">
      <c r="A132" s="55">
        <f t="shared" si="13"/>
        <v>130</v>
      </c>
      <c r="B132" s="71">
        <f t="shared" ref="B132" si="14">IFERROR(10^P132,"")</f>
        <v>4.5465249411924813E-2</v>
      </c>
      <c r="C132" s="58">
        <v>6</v>
      </c>
      <c r="D132" s="58">
        <f t="shared" ref="D132" si="15">IFERROR((_xlfn.IFS(F132&gt;750,$T$3,AND(F132&gt;360,OR(F132=750,F132&lt;750)),$T$4,AND(F132&gt;180,OR(F132=360,F132&lt;360)),$T$5)),"")</f>
        <v>1</v>
      </c>
      <c r="E132" s="58">
        <f t="shared" ref="E132" si="16">IFERROR((_xlfn.IFS(F132&gt;750,$U$3,AND(F132&gt;360,OR(F132=750,F132&lt;750)),$U$4,AND(F132&gt;180,OR(F132=360,F132&lt;360)),$U$5)),"")</f>
        <v>0</v>
      </c>
      <c r="F132" s="58">
        <v>403</v>
      </c>
      <c r="G132" s="58">
        <v>51</v>
      </c>
      <c r="H132" s="58">
        <v>3.5</v>
      </c>
      <c r="I132" s="58">
        <f t="shared" ref="I132" si="17">SQRT(G132^2+H132^2)</f>
        <v>51.119956963988145</v>
      </c>
      <c r="J132" s="58">
        <v>-1.48</v>
      </c>
      <c r="K132" s="58">
        <v>0.26600000000000001</v>
      </c>
      <c r="L132" s="58">
        <v>-0.92200000000000004</v>
      </c>
      <c r="M132" s="58">
        <v>0.11700000000000001</v>
      </c>
      <c r="N132" s="58">
        <v>0.124</v>
      </c>
      <c r="O132" s="58">
        <v>0.25</v>
      </c>
      <c r="P132" s="58">
        <f t="shared" ref="P132" si="18">IFERROR((J132+(K132*C132)+(L132*LOG10(I132))+(M132*D132)+(N132*E132)),"")</f>
        <v>-1.3423204221302967</v>
      </c>
    </row>
    <row r="133" spans="1:16" ht="16" thickTop="1" x14ac:dyDescent="0.2"/>
  </sheetData>
  <mergeCells count="2">
    <mergeCell ref="A1:A2"/>
    <mergeCell ref="B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3"/>
  <sheetViews>
    <sheetView zoomScale="85" zoomScaleNormal="85" workbookViewId="0">
      <selection activeCell="Q20" sqref="Q20"/>
    </sheetView>
  </sheetViews>
  <sheetFormatPr baseColWidth="10" defaultColWidth="8.83203125" defaultRowHeight="15" x14ac:dyDescent="0.2"/>
  <cols>
    <col min="1" max="1" width="14.33203125" bestFit="1" customWidth="1"/>
    <col min="2" max="2" width="9.5" bestFit="1" customWidth="1"/>
    <col min="3" max="8" width="9" bestFit="1" customWidth="1"/>
    <col min="9" max="9" width="18.6640625" bestFit="1" customWidth="1"/>
    <col min="10" max="10" width="18.5" bestFit="1" customWidth="1"/>
    <col min="11" max="13" width="9" bestFit="1" customWidth="1"/>
  </cols>
  <sheetData>
    <row r="1" spans="1:13" ht="17" thickTop="1" thickBot="1" x14ac:dyDescent="0.25">
      <c r="A1" s="99" t="s">
        <v>0</v>
      </c>
      <c r="B1" s="100" t="s">
        <v>1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55" t="s">
        <v>390</v>
      </c>
    </row>
    <row r="2" spans="1:13" ht="19" thickTop="1" thickBot="1" x14ac:dyDescent="0.25">
      <c r="A2" s="99"/>
      <c r="B2" s="51" t="s">
        <v>333</v>
      </c>
      <c r="C2" s="53" t="s">
        <v>389</v>
      </c>
      <c r="D2" s="53" t="s">
        <v>335</v>
      </c>
      <c r="E2" s="53" t="s">
        <v>336</v>
      </c>
      <c r="F2" s="53" t="s">
        <v>337</v>
      </c>
      <c r="G2" s="53" t="s">
        <v>338</v>
      </c>
      <c r="H2" s="53" t="s">
        <v>339</v>
      </c>
      <c r="I2" s="53" t="s">
        <v>317</v>
      </c>
      <c r="J2" s="53" t="s">
        <v>318</v>
      </c>
      <c r="K2" s="53" t="s">
        <v>319</v>
      </c>
      <c r="L2" s="53" t="s">
        <v>340</v>
      </c>
      <c r="M2" s="51" t="s">
        <v>334</v>
      </c>
    </row>
    <row r="3" spans="1:13" ht="17" thickTop="1" thickBot="1" x14ac:dyDescent="0.25">
      <c r="A3" s="55">
        <v>1</v>
      </c>
      <c r="B3" s="56">
        <f>10^M3</f>
        <v>30.164384291618628</v>
      </c>
      <c r="C3" s="56">
        <v>4.5999999999999996</v>
      </c>
      <c r="D3" s="56">
        <v>0.49</v>
      </c>
      <c r="E3" s="56">
        <v>0.23</v>
      </c>
      <c r="F3" s="56">
        <v>1</v>
      </c>
      <c r="G3" s="56">
        <v>0</v>
      </c>
      <c r="H3" s="56">
        <v>0</v>
      </c>
      <c r="I3" s="56">
        <v>19</v>
      </c>
      <c r="J3" s="56">
        <v>8</v>
      </c>
      <c r="K3" s="56">
        <f>SQRT(I3^2+J3^2)</f>
        <v>20.615528128088304</v>
      </c>
      <c r="L3" s="56">
        <v>-2.7000000000000001E-3</v>
      </c>
      <c r="M3" s="56">
        <f>D3+(E3*(C3-6))+(G3*(C3-6)^2)+(H3*K3)+(F3*LOG(K3))+L3</f>
        <v>1.4794944650251558</v>
      </c>
    </row>
    <row r="4" spans="1:13" ht="17" thickTop="1" thickBot="1" x14ac:dyDescent="0.25">
      <c r="A4" s="55">
        <f>A3+1</f>
        <v>2</v>
      </c>
      <c r="B4" s="57">
        <f t="shared" ref="B4:B67" si="0">10^M4</f>
        <v>42.849493137209052</v>
      </c>
      <c r="C4" s="57">
        <v>5.0999999999999996</v>
      </c>
      <c r="D4" s="57">
        <v>0.49</v>
      </c>
      <c r="E4" s="57">
        <v>0.23</v>
      </c>
      <c r="F4" s="57">
        <v>1</v>
      </c>
      <c r="G4" s="57">
        <v>0</v>
      </c>
      <c r="H4" s="57">
        <v>0</v>
      </c>
      <c r="I4" s="57">
        <v>21</v>
      </c>
      <c r="J4" s="57">
        <v>8</v>
      </c>
      <c r="K4" s="57">
        <f t="shared" ref="K4:K67" si="1">SQRT(I4^2+J4^2)</f>
        <v>22.472205054244231</v>
      </c>
      <c r="L4" s="57">
        <v>-2.7000000000000001E-3</v>
      </c>
      <c r="M4" s="57">
        <f t="shared" ref="M4:M67" si="2">D4+(E4*(C4-6))+(G4*(C4-6)^2)+(H4*K4)+(F4*LOG(K4))+L4</f>
        <v>1.6319456890593307</v>
      </c>
    </row>
    <row r="5" spans="1:13" ht="17" thickTop="1" thickBot="1" x14ac:dyDescent="0.25">
      <c r="A5" s="55">
        <f t="shared" ref="A5:A68" si="3">A4+1</f>
        <v>3</v>
      </c>
      <c r="B5" s="57">
        <f t="shared" si="0"/>
        <v>134.34326112827225</v>
      </c>
      <c r="C5" s="57">
        <v>5.0999999999999996</v>
      </c>
      <c r="D5" s="57">
        <v>0.49</v>
      </c>
      <c r="E5" s="57">
        <v>0.23</v>
      </c>
      <c r="F5" s="57">
        <v>1</v>
      </c>
      <c r="G5" s="57">
        <v>0</v>
      </c>
      <c r="H5" s="57">
        <v>0</v>
      </c>
      <c r="I5" s="57">
        <v>70</v>
      </c>
      <c r="J5" s="57">
        <v>8</v>
      </c>
      <c r="K5" s="57">
        <f t="shared" si="1"/>
        <v>70.455659815234142</v>
      </c>
      <c r="L5" s="57">
        <v>-2.7000000000000001E-3</v>
      </c>
      <c r="M5" s="57">
        <f t="shared" si="2"/>
        <v>2.1282158864133462</v>
      </c>
    </row>
    <row r="6" spans="1:13" ht="17" thickTop="1" thickBot="1" x14ac:dyDescent="0.25">
      <c r="A6" s="55">
        <f t="shared" si="3"/>
        <v>4</v>
      </c>
      <c r="B6" s="57">
        <f t="shared" si="0"/>
        <v>39.98296429934986</v>
      </c>
      <c r="C6" s="57">
        <v>5.4</v>
      </c>
      <c r="D6" s="57">
        <v>0.49</v>
      </c>
      <c r="E6" s="57">
        <v>0.23</v>
      </c>
      <c r="F6" s="57">
        <v>1</v>
      </c>
      <c r="G6" s="57">
        <v>0</v>
      </c>
      <c r="H6" s="57">
        <v>0</v>
      </c>
      <c r="I6" s="57">
        <v>16</v>
      </c>
      <c r="J6" s="57">
        <v>8</v>
      </c>
      <c r="K6" s="57">
        <f t="shared" si="1"/>
        <v>17.888543819998318</v>
      </c>
      <c r="L6" s="57">
        <v>-2.7000000000000001E-3</v>
      </c>
      <c r="M6" s="57">
        <f t="shared" si="2"/>
        <v>1.6018749891599531</v>
      </c>
    </row>
    <row r="7" spans="1:13" ht="17" thickTop="1" thickBot="1" x14ac:dyDescent="0.25">
      <c r="A7" s="55">
        <f t="shared" si="3"/>
        <v>5</v>
      </c>
      <c r="B7" s="57">
        <f t="shared" si="0"/>
        <v>68.458354921432729</v>
      </c>
      <c r="C7" s="57">
        <v>5.0999999999999996</v>
      </c>
      <c r="D7" s="57">
        <v>0.49</v>
      </c>
      <c r="E7" s="57">
        <v>0.23</v>
      </c>
      <c r="F7" s="57">
        <v>1</v>
      </c>
      <c r="G7" s="57">
        <v>0</v>
      </c>
      <c r="H7" s="57">
        <v>0</v>
      </c>
      <c r="I7" s="57">
        <v>35</v>
      </c>
      <c r="J7" s="57">
        <v>8</v>
      </c>
      <c r="K7" s="57">
        <f t="shared" si="1"/>
        <v>35.902646142032481</v>
      </c>
      <c r="L7" s="57">
        <v>-2.7000000000000001E-3</v>
      </c>
      <c r="M7" s="57">
        <f t="shared" si="2"/>
        <v>1.8354264586767015</v>
      </c>
    </row>
    <row r="8" spans="1:13" ht="17" thickTop="1" thickBot="1" x14ac:dyDescent="0.25">
      <c r="A8" s="55">
        <f t="shared" si="3"/>
        <v>6</v>
      </c>
      <c r="B8" s="57">
        <f t="shared" si="0"/>
        <v>26.072780755053358</v>
      </c>
      <c r="C8" s="57">
        <v>4.5</v>
      </c>
      <c r="D8" s="57">
        <v>0.49</v>
      </c>
      <c r="E8" s="57">
        <v>0.23</v>
      </c>
      <c r="F8" s="57">
        <v>1</v>
      </c>
      <c r="G8" s="57">
        <v>0</v>
      </c>
      <c r="H8" s="57">
        <v>0</v>
      </c>
      <c r="I8" s="57">
        <v>17</v>
      </c>
      <c r="J8" s="57">
        <v>8</v>
      </c>
      <c r="K8" s="57">
        <f t="shared" si="1"/>
        <v>18.788294228055936</v>
      </c>
      <c r="L8" s="57">
        <v>-2.7000000000000001E-3</v>
      </c>
      <c r="M8" s="57">
        <f t="shared" si="2"/>
        <v>1.4161873526939113</v>
      </c>
    </row>
    <row r="9" spans="1:13" ht="17" thickTop="1" thickBot="1" x14ac:dyDescent="0.25">
      <c r="A9" s="55">
        <f t="shared" si="3"/>
        <v>7</v>
      </c>
      <c r="B9" s="57">
        <f t="shared" si="0"/>
        <v>144.61337498933102</v>
      </c>
      <c r="C9" s="57">
        <v>5.9</v>
      </c>
      <c r="D9" s="57">
        <v>0.49</v>
      </c>
      <c r="E9" s="57">
        <v>0.23</v>
      </c>
      <c r="F9" s="57">
        <v>1</v>
      </c>
      <c r="G9" s="57">
        <v>0</v>
      </c>
      <c r="H9" s="57">
        <v>0</v>
      </c>
      <c r="I9" s="57">
        <v>49</v>
      </c>
      <c r="J9" s="57">
        <v>8</v>
      </c>
      <c r="K9" s="57">
        <f t="shared" si="1"/>
        <v>49.648766349225639</v>
      </c>
      <c r="L9" s="57">
        <v>-2.7000000000000001E-3</v>
      </c>
      <c r="M9" s="57">
        <f t="shared" si="2"/>
        <v>2.1602084618066248</v>
      </c>
    </row>
    <row r="10" spans="1:13" ht="17" thickTop="1" thickBot="1" x14ac:dyDescent="0.25">
      <c r="A10" s="55">
        <f t="shared" si="3"/>
        <v>8</v>
      </c>
      <c r="B10" s="57">
        <f t="shared" si="0"/>
        <v>102.20398110339502</v>
      </c>
      <c r="C10" s="57">
        <v>5.0999999999999996</v>
      </c>
      <c r="D10" s="57">
        <v>0.49</v>
      </c>
      <c r="E10" s="57">
        <v>0.23</v>
      </c>
      <c r="F10" s="57">
        <v>1</v>
      </c>
      <c r="G10" s="57">
        <v>0</v>
      </c>
      <c r="H10" s="57">
        <v>0</v>
      </c>
      <c r="I10" s="57">
        <v>53</v>
      </c>
      <c r="J10" s="57">
        <v>8</v>
      </c>
      <c r="K10" s="57">
        <f t="shared" si="1"/>
        <v>53.600373133029585</v>
      </c>
      <c r="L10" s="57">
        <v>-2.7000000000000001E-3</v>
      </c>
      <c r="M10" s="57">
        <f t="shared" si="2"/>
        <v>2.0094678129959735</v>
      </c>
    </row>
    <row r="11" spans="1:13" ht="17" thickTop="1" thickBot="1" x14ac:dyDescent="0.25">
      <c r="A11" s="55">
        <f t="shared" si="3"/>
        <v>9</v>
      </c>
      <c r="B11" s="57">
        <f t="shared" si="0"/>
        <v>153.24384594525281</v>
      </c>
      <c r="C11" s="57">
        <v>5.9</v>
      </c>
      <c r="D11" s="57">
        <v>0.49</v>
      </c>
      <c r="E11" s="57">
        <v>0.23</v>
      </c>
      <c r="F11" s="57">
        <v>1</v>
      </c>
      <c r="G11" s="57">
        <v>0</v>
      </c>
      <c r="H11" s="57">
        <v>0</v>
      </c>
      <c r="I11" s="57">
        <v>52</v>
      </c>
      <c r="J11" s="57">
        <v>8</v>
      </c>
      <c r="K11" s="57">
        <f t="shared" si="1"/>
        <v>52.611785751863621</v>
      </c>
      <c r="L11" s="57">
        <v>-2.7000000000000001E-3</v>
      </c>
      <c r="M11" s="57">
        <f t="shared" si="2"/>
        <v>2.1853830428923602</v>
      </c>
    </row>
    <row r="12" spans="1:13" ht="17" thickTop="1" thickBot="1" x14ac:dyDescent="0.25">
      <c r="A12" s="55">
        <f t="shared" si="3"/>
        <v>10</v>
      </c>
      <c r="B12" s="57">
        <f t="shared" si="0"/>
        <v>174.18515313416708</v>
      </c>
      <c r="C12" s="57">
        <v>5.7</v>
      </c>
      <c r="D12" s="57">
        <v>0.49</v>
      </c>
      <c r="E12" s="57">
        <v>0.23</v>
      </c>
      <c r="F12" s="57">
        <v>1</v>
      </c>
      <c r="G12" s="57">
        <v>0</v>
      </c>
      <c r="H12" s="57">
        <v>0</v>
      </c>
      <c r="I12" s="57">
        <v>66</v>
      </c>
      <c r="J12" s="57">
        <v>8</v>
      </c>
      <c r="K12" s="57">
        <f t="shared" si="1"/>
        <v>66.483080554378645</v>
      </c>
      <c r="L12" s="57">
        <v>-2.7000000000000001E-3</v>
      </c>
      <c r="M12" s="57">
        <f t="shared" si="2"/>
        <v>2.241011134674546</v>
      </c>
    </row>
    <row r="13" spans="1:13" ht="17" thickTop="1" thickBot="1" x14ac:dyDescent="0.25">
      <c r="A13" s="55">
        <f t="shared" si="3"/>
        <v>11</v>
      </c>
      <c r="B13" s="57">
        <f t="shared" si="0"/>
        <v>15.985341696704129</v>
      </c>
      <c r="C13" s="57">
        <v>4.3</v>
      </c>
      <c r="D13" s="57">
        <v>0.49</v>
      </c>
      <c r="E13" s="57">
        <v>0.23</v>
      </c>
      <c r="F13" s="57">
        <v>1</v>
      </c>
      <c r="G13" s="57">
        <v>0</v>
      </c>
      <c r="H13" s="57">
        <v>0</v>
      </c>
      <c r="I13" s="57">
        <v>10</v>
      </c>
      <c r="J13" s="57">
        <v>8</v>
      </c>
      <c r="K13" s="57">
        <f t="shared" si="1"/>
        <v>12.806248474865697</v>
      </c>
      <c r="L13" s="57">
        <v>-2.7000000000000001E-3</v>
      </c>
      <c r="M13" s="57">
        <f t="shared" si="2"/>
        <v>1.203721924023849</v>
      </c>
    </row>
    <row r="14" spans="1:13" ht="17" thickTop="1" thickBot="1" x14ac:dyDescent="0.25">
      <c r="A14" s="55">
        <f t="shared" si="3"/>
        <v>12</v>
      </c>
      <c r="B14" s="57">
        <f t="shared" si="0"/>
        <v>10.853116287461411</v>
      </c>
      <c r="C14" s="57">
        <v>4.4000000000000004</v>
      </c>
      <c r="D14" s="57">
        <v>0.49</v>
      </c>
      <c r="E14" s="57">
        <v>0.23</v>
      </c>
      <c r="F14" s="57">
        <v>1</v>
      </c>
      <c r="G14" s="57">
        <v>0</v>
      </c>
      <c r="H14" s="57">
        <v>0</v>
      </c>
      <c r="I14" s="57">
        <v>2</v>
      </c>
      <c r="J14" s="57">
        <v>8</v>
      </c>
      <c r="K14" s="57">
        <f t="shared" si="1"/>
        <v>8.2462112512353212</v>
      </c>
      <c r="L14" s="57">
        <v>-2.7000000000000001E-3</v>
      </c>
      <c r="M14" s="57">
        <f t="shared" si="2"/>
        <v>1.0355544563531183</v>
      </c>
    </row>
    <row r="15" spans="1:13" ht="17" thickTop="1" thickBot="1" x14ac:dyDescent="0.25">
      <c r="A15" s="55">
        <f t="shared" si="3"/>
        <v>13</v>
      </c>
      <c r="B15" s="57">
        <f t="shared" si="0"/>
        <v>46.686073850977287</v>
      </c>
      <c r="C15" s="57">
        <v>5.6</v>
      </c>
      <c r="D15" s="57">
        <v>0.49</v>
      </c>
      <c r="E15" s="57">
        <v>0.23</v>
      </c>
      <c r="F15" s="57">
        <v>1</v>
      </c>
      <c r="G15" s="57">
        <v>0</v>
      </c>
      <c r="H15" s="57">
        <v>0</v>
      </c>
      <c r="I15" s="57">
        <v>17</v>
      </c>
      <c r="J15" s="57">
        <v>8</v>
      </c>
      <c r="K15" s="57">
        <f t="shared" si="1"/>
        <v>18.788294228055936</v>
      </c>
      <c r="L15" s="57">
        <v>-2.7000000000000001E-3</v>
      </c>
      <c r="M15" s="57">
        <f t="shared" si="2"/>
        <v>1.6691873526939112</v>
      </c>
    </row>
    <row r="16" spans="1:13" ht="17" thickTop="1" thickBot="1" x14ac:dyDescent="0.25">
      <c r="A16" s="55">
        <f t="shared" si="3"/>
        <v>14</v>
      </c>
      <c r="B16" s="57">
        <f t="shared" si="0"/>
        <v>126.26099864189898</v>
      </c>
      <c r="C16" s="57">
        <v>5.8</v>
      </c>
      <c r="D16" s="57">
        <v>0.49</v>
      </c>
      <c r="E16" s="57">
        <v>0.23</v>
      </c>
      <c r="F16" s="57">
        <v>1</v>
      </c>
      <c r="G16" s="57">
        <v>0</v>
      </c>
      <c r="H16" s="57">
        <v>0</v>
      </c>
      <c r="I16" s="57">
        <v>45</v>
      </c>
      <c r="J16" s="57">
        <v>8</v>
      </c>
      <c r="K16" s="57">
        <f t="shared" si="1"/>
        <v>45.705579528105758</v>
      </c>
      <c r="L16" s="57">
        <v>-2.7000000000000001E-3</v>
      </c>
      <c r="M16" s="57">
        <f t="shared" si="2"/>
        <v>2.1012692199901544</v>
      </c>
    </row>
    <row r="17" spans="1:13" ht="17" thickTop="1" thickBot="1" x14ac:dyDescent="0.25">
      <c r="A17" s="55">
        <f t="shared" si="3"/>
        <v>15</v>
      </c>
      <c r="B17" s="57">
        <f t="shared" si="0"/>
        <v>255.42981478633425</v>
      </c>
      <c r="C17" s="57">
        <v>5.4</v>
      </c>
      <c r="D17" s="57">
        <v>0.49</v>
      </c>
      <c r="E17" s="57">
        <v>0.23</v>
      </c>
      <c r="F17" s="57">
        <v>1</v>
      </c>
      <c r="G17" s="57">
        <v>0</v>
      </c>
      <c r="H17" s="57">
        <v>0</v>
      </c>
      <c r="I17" s="57">
        <v>114</v>
      </c>
      <c r="J17" s="57">
        <v>8</v>
      </c>
      <c r="K17" s="57">
        <f t="shared" si="1"/>
        <v>114.28035701729323</v>
      </c>
      <c r="L17" s="57">
        <v>-2.7000000000000001E-3</v>
      </c>
      <c r="M17" s="57">
        <f t="shared" si="2"/>
        <v>2.4072715884695279</v>
      </c>
    </row>
    <row r="18" spans="1:13" ht="17" thickTop="1" thickBot="1" x14ac:dyDescent="0.25">
      <c r="A18" s="55">
        <f t="shared" si="3"/>
        <v>16</v>
      </c>
      <c r="B18" s="57">
        <f t="shared" si="0"/>
        <v>58.23909982241215</v>
      </c>
      <c r="C18" s="57">
        <v>4.9000000000000004</v>
      </c>
      <c r="D18" s="57">
        <v>0.49</v>
      </c>
      <c r="E18" s="57">
        <v>0.23</v>
      </c>
      <c r="F18" s="57">
        <v>1</v>
      </c>
      <c r="G18" s="57">
        <v>0</v>
      </c>
      <c r="H18" s="57">
        <v>0</v>
      </c>
      <c r="I18" s="57">
        <v>33</v>
      </c>
      <c r="J18" s="57">
        <v>8</v>
      </c>
      <c r="K18" s="57">
        <f t="shared" si="1"/>
        <v>33.955853692699293</v>
      </c>
      <c r="L18" s="57">
        <v>-2.7000000000000001E-3</v>
      </c>
      <c r="M18" s="57">
        <f t="shared" si="2"/>
        <v>1.7652146536473496</v>
      </c>
    </row>
    <row r="19" spans="1:13" ht="17" thickTop="1" thickBot="1" x14ac:dyDescent="0.25">
      <c r="A19" s="55">
        <f t="shared" si="3"/>
        <v>17</v>
      </c>
      <c r="B19" s="57">
        <f t="shared" si="0"/>
        <v>333.72298130959632</v>
      </c>
      <c r="C19" s="57">
        <v>6.5</v>
      </c>
      <c r="D19" s="57">
        <v>0.49</v>
      </c>
      <c r="E19" s="57">
        <v>0.23</v>
      </c>
      <c r="F19" s="57">
        <v>1</v>
      </c>
      <c r="G19" s="57">
        <v>0</v>
      </c>
      <c r="H19" s="57">
        <v>0</v>
      </c>
      <c r="I19" s="57">
        <v>83</v>
      </c>
      <c r="J19" s="57">
        <v>8</v>
      </c>
      <c r="K19" s="57">
        <f t="shared" si="1"/>
        <v>83.384650865731871</v>
      </c>
      <c r="L19" s="57">
        <v>-2.7000000000000001E-3</v>
      </c>
      <c r="M19" s="57">
        <f t="shared" si="2"/>
        <v>2.5233861146928076</v>
      </c>
    </row>
    <row r="20" spans="1:13" ht="17" thickTop="1" thickBot="1" x14ac:dyDescent="0.25">
      <c r="A20" s="55">
        <f t="shared" si="3"/>
        <v>18</v>
      </c>
      <c r="B20" s="57">
        <f t="shared" si="0"/>
        <v>82.426992515759778</v>
      </c>
      <c r="C20" s="57">
        <v>5.4</v>
      </c>
      <c r="D20" s="57">
        <v>0.49</v>
      </c>
      <c r="E20" s="57">
        <v>0.23</v>
      </c>
      <c r="F20" s="57">
        <v>1</v>
      </c>
      <c r="G20" s="57">
        <v>0</v>
      </c>
      <c r="H20" s="57">
        <v>0</v>
      </c>
      <c r="I20" s="57">
        <v>36</v>
      </c>
      <c r="J20" s="57">
        <v>8</v>
      </c>
      <c r="K20" s="57">
        <f t="shared" si="1"/>
        <v>36.878177829171548</v>
      </c>
      <c r="L20" s="57">
        <v>-2.7000000000000001E-3</v>
      </c>
      <c r="M20" s="57">
        <f t="shared" si="2"/>
        <v>1.9160694541851089</v>
      </c>
    </row>
    <row r="21" spans="1:13" ht="17" thickTop="1" thickBot="1" x14ac:dyDescent="0.25">
      <c r="A21" s="55">
        <f t="shared" si="3"/>
        <v>19</v>
      </c>
      <c r="B21" s="57">
        <f t="shared" si="0"/>
        <v>24.874188513213138</v>
      </c>
      <c r="C21" s="57">
        <v>4.5999999999999996</v>
      </c>
      <c r="D21" s="57">
        <v>0.49</v>
      </c>
      <c r="E21" s="57">
        <v>0.23</v>
      </c>
      <c r="F21" s="57">
        <v>1</v>
      </c>
      <c r="G21" s="57">
        <v>0</v>
      </c>
      <c r="H21" s="57">
        <v>0</v>
      </c>
      <c r="I21" s="57">
        <v>15</v>
      </c>
      <c r="J21" s="57">
        <v>8</v>
      </c>
      <c r="K21" s="57">
        <f t="shared" si="1"/>
        <v>17</v>
      </c>
      <c r="L21" s="57">
        <v>-2.7000000000000001E-3</v>
      </c>
      <c r="M21" s="57">
        <f t="shared" si="2"/>
        <v>1.3957489213782739</v>
      </c>
    </row>
    <row r="22" spans="1:13" ht="17" thickTop="1" thickBot="1" x14ac:dyDescent="0.25">
      <c r="A22" s="55">
        <f t="shared" si="3"/>
        <v>20</v>
      </c>
      <c r="B22" s="57">
        <f t="shared" si="0"/>
        <v>23.591139645558439</v>
      </c>
      <c r="C22" s="57">
        <v>4.5</v>
      </c>
      <c r="D22" s="57">
        <v>0.49</v>
      </c>
      <c r="E22" s="57">
        <v>0.23</v>
      </c>
      <c r="F22" s="57">
        <v>1</v>
      </c>
      <c r="G22" s="57">
        <v>0</v>
      </c>
      <c r="H22" s="57">
        <v>0</v>
      </c>
      <c r="I22" s="57">
        <v>15</v>
      </c>
      <c r="J22" s="57">
        <v>8</v>
      </c>
      <c r="K22" s="57">
        <f t="shared" si="1"/>
        <v>17</v>
      </c>
      <c r="L22" s="57">
        <v>-2.7000000000000001E-3</v>
      </c>
      <c r="M22" s="57">
        <f t="shared" si="2"/>
        <v>1.372748921378274</v>
      </c>
    </row>
    <row r="23" spans="1:13" ht="17" thickTop="1" thickBot="1" x14ac:dyDescent="0.25">
      <c r="A23" s="55">
        <f t="shared" si="3"/>
        <v>21</v>
      </c>
      <c r="B23" s="57">
        <f t="shared" si="0"/>
        <v>71.997038597728036</v>
      </c>
      <c r="C23" s="57">
        <v>5</v>
      </c>
      <c r="D23" s="57">
        <v>0.49</v>
      </c>
      <c r="E23" s="57">
        <v>0.23</v>
      </c>
      <c r="F23" s="57">
        <v>1</v>
      </c>
      <c r="G23" s="57">
        <v>0</v>
      </c>
      <c r="H23" s="57">
        <v>0</v>
      </c>
      <c r="I23" s="57">
        <v>39</v>
      </c>
      <c r="J23" s="57">
        <v>8</v>
      </c>
      <c r="K23" s="57">
        <f t="shared" si="1"/>
        <v>39.812058474788763</v>
      </c>
      <c r="L23" s="57">
        <v>-2.7000000000000001E-3</v>
      </c>
      <c r="M23" s="57">
        <f t="shared" si="2"/>
        <v>1.8573146332768853</v>
      </c>
    </row>
    <row r="24" spans="1:13" ht="17" thickTop="1" thickBot="1" x14ac:dyDescent="0.25">
      <c r="A24" s="55">
        <f t="shared" si="3"/>
        <v>22</v>
      </c>
      <c r="B24" s="57">
        <f t="shared" si="0"/>
        <v>35.964579689666941</v>
      </c>
      <c r="C24" s="57">
        <v>5.2</v>
      </c>
      <c r="D24" s="57">
        <v>0.49</v>
      </c>
      <c r="E24" s="57">
        <v>0.23</v>
      </c>
      <c r="F24" s="57">
        <v>1</v>
      </c>
      <c r="G24" s="57">
        <v>0</v>
      </c>
      <c r="H24" s="57">
        <v>0</v>
      </c>
      <c r="I24" s="57">
        <v>16</v>
      </c>
      <c r="J24" s="57">
        <v>8</v>
      </c>
      <c r="K24" s="57">
        <f t="shared" si="1"/>
        <v>17.888543819998318</v>
      </c>
      <c r="L24" s="57">
        <v>-2.7000000000000001E-3</v>
      </c>
      <c r="M24" s="57">
        <f t="shared" si="2"/>
        <v>1.555874989159953</v>
      </c>
    </row>
    <row r="25" spans="1:13" ht="17" thickTop="1" thickBot="1" x14ac:dyDescent="0.25">
      <c r="A25" s="55">
        <f t="shared" si="3"/>
        <v>23</v>
      </c>
      <c r="B25" s="57">
        <f t="shared" si="0"/>
        <v>72.032460010644385</v>
      </c>
      <c r="C25" s="57">
        <v>4.7</v>
      </c>
      <c r="D25" s="57">
        <v>0.49</v>
      </c>
      <c r="E25" s="57">
        <v>0.23</v>
      </c>
      <c r="F25" s="57">
        <v>1</v>
      </c>
      <c r="G25" s="57">
        <v>0</v>
      </c>
      <c r="H25" s="57">
        <v>0</v>
      </c>
      <c r="I25" s="57">
        <v>46</v>
      </c>
      <c r="J25" s="57">
        <v>8</v>
      </c>
      <c r="K25" s="57">
        <f t="shared" si="1"/>
        <v>46.690470119715009</v>
      </c>
      <c r="L25" s="57">
        <v>-2.7000000000000001E-3</v>
      </c>
      <c r="M25" s="57">
        <f t="shared" si="2"/>
        <v>1.8575282468023027</v>
      </c>
    </row>
    <row r="26" spans="1:13" ht="17" thickTop="1" thickBot="1" x14ac:dyDescent="0.25">
      <c r="A26" s="55">
        <f t="shared" si="3"/>
        <v>24</v>
      </c>
      <c r="B26" s="57">
        <f t="shared" si="0"/>
        <v>154.38308598815152</v>
      </c>
      <c r="C26" s="57">
        <v>6.1</v>
      </c>
      <c r="D26" s="57">
        <v>0.49</v>
      </c>
      <c r="E26" s="57">
        <v>0.23</v>
      </c>
      <c r="F26" s="57">
        <v>1</v>
      </c>
      <c r="G26" s="57">
        <v>0</v>
      </c>
      <c r="H26" s="57">
        <v>0</v>
      </c>
      <c r="I26" s="57">
        <v>47</v>
      </c>
      <c r="J26" s="57">
        <v>8</v>
      </c>
      <c r="K26" s="57">
        <f t="shared" si="1"/>
        <v>47.675989764240867</v>
      </c>
      <c r="L26" s="57">
        <v>-2.7000000000000001E-3</v>
      </c>
      <c r="M26" s="57">
        <f t="shared" si="2"/>
        <v>2.1885997178624854</v>
      </c>
    </row>
    <row r="27" spans="1:13" ht="17" thickTop="1" thickBot="1" x14ac:dyDescent="0.25">
      <c r="A27" s="55">
        <f t="shared" si="3"/>
        <v>25</v>
      </c>
      <c r="B27" s="57">
        <f t="shared" si="0"/>
        <v>35.621800151252359</v>
      </c>
      <c r="C27" s="57">
        <v>5</v>
      </c>
      <c r="D27" s="57">
        <v>0.49</v>
      </c>
      <c r="E27" s="57">
        <v>0.23</v>
      </c>
      <c r="F27" s="57">
        <v>1</v>
      </c>
      <c r="G27" s="57">
        <v>0</v>
      </c>
      <c r="H27" s="57">
        <v>0</v>
      </c>
      <c r="I27" s="57">
        <v>18</v>
      </c>
      <c r="J27" s="57">
        <v>8</v>
      </c>
      <c r="K27" s="57">
        <f t="shared" si="1"/>
        <v>19.697715603592208</v>
      </c>
      <c r="L27" s="57">
        <v>-2.7000000000000001E-3</v>
      </c>
      <c r="M27" s="57">
        <f t="shared" si="2"/>
        <v>1.5517158627971037</v>
      </c>
    </row>
    <row r="28" spans="1:13" ht="17" thickTop="1" thickBot="1" x14ac:dyDescent="0.25">
      <c r="A28" s="55">
        <f t="shared" si="3"/>
        <v>26</v>
      </c>
      <c r="B28" s="57">
        <f t="shared" si="0"/>
        <v>78.072964597220704</v>
      </c>
      <c r="C28" s="57">
        <v>5.2</v>
      </c>
      <c r="D28" s="57">
        <v>0.49</v>
      </c>
      <c r="E28" s="57">
        <v>0.23</v>
      </c>
      <c r="F28" s="57">
        <v>1</v>
      </c>
      <c r="G28" s="57">
        <v>0</v>
      </c>
      <c r="H28" s="57">
        <v>0</v>
      </c>
      <c r="I28" s="57">
        <v>38</v>
      </c>
      <c r="J28" s="57">
        <v>8</v>
      </c>
      <c r="K28" s="57">
        <f t="shared" si="1"/>
        <v>38.832975677895199</v>
      </c>
      <c r="L28" s="57">
        <v>-2.7000000000000001E-3</v>
      </c>
      <c r="M28" s="57">
        <f t="shared" si="2"/>
        <v>1.8925006707668777</v>
      </c>
    </row>
    <row r="29" spans="1:13" ht="17" thickTop="1" thickBot="1" x14ac:dyDescent="0.25">
      <c r="A29" s="55">
        <f t="shared" si="3"/>
        <v>27</v>
      </c>
      <c r="B29" s="57">
        <f t="shared" si="0"/>
        <v>30.68138703384955</v>
      </c>
      <c r="C29" s="57">
        <v>4.9000000000000004</v>
      </c>
      <c r="D29" s="57">
        <v>0.49</v>
      </c>
      <c r="E29" s="57">
        <v>0.23</v>
      </c>
      <c r="F29" s="57">
        <v>1</v>
      </c>
      <c r="G29" s="57">
        <v>0</v>
      </c>
      <c r="H29" s="57">
        <v>0</v>
      </c>
      <c r="I29" s="57">
        <v>16</v>
      </c>
      <c r="J29" s="57">
        <v>8</v>
      </c>
      <c r="K29" s="57">
        <f t="shared" si="1"/>
        <v>17.888543819998318</v>
      </c>
      <c r="L29" s="57">
        <v>-2.7000000000000001E-3</v>
      </c>
      <c r="M29" s="57">
        <f t="shared" si="2"/>
        <v>1.4868749891599531</v>
      </c>
    </row>
    <row r="30" spans="1:13" ht="17" thickTop="1" thickBot="1" x14ac:dyDescent="0.25">
      <c r="A30" s="55">
        <f t="shared" si="3"/>
        <v>28</v>
      </c>
      <c r="B30" s="57">
        <f t="shared" si="0"/>
        <v>84.375168598494454</v>
      </c>
      <c r="C30" s="57">
        <v>5.6</v>
      </c>
      <c r="D30" s="57">
        <v>0.49</v>
      </c>
      <c r="E30" s="57">
        <v>0.23</v>
      </c>
      <c r="F30" s="57">
        <v>1</v>
      </c>
      <c r="G30" s="57">
        <v>0</v>
      </c>
      <c r="H30" s="57">
        <v>0</v>
      </c>
      <c r="I30" s="57">
        <v>33</v>
      </c>
      <c r="J30" s="57">
        <v>8</v>
      </c>
      <c r="K30" s="57">
        <f t="shared" si="1"/>
        <v>33.955853692699293</v>
      </c>
      <c r="L30" s="57">
        <v>-2.7000000000000001E-3</v>
      </c>
      <c r="M30" s="57">
        <f t="shared" si="2"/>
        <v>1.9262146536473495</v>
      </c>
    </row>
    <row r="31" spans="1:13" ht="17" thickTop="1" thickBot="1" x14ac:dyDescent="0.25">
      <c r="A31" s="55">
        <f t="shared" si="3"/>
        <v>29</v>
      </c>
      <c r="B31" s="57">
        <f t="shared" si="0"/>
        <v>23.328448928384709</v>
      </c>
      <c r="C31" s="57">
        <v>4.9000000000000004</v>
      </c>
      <c r="D31" s="57">
        <v>0.49</v>
      </c>
      <c r="E31" s="57">
        <v>0.23</v>
      </c>
      <c r="F31" s="57">
        <v>1</v>
      </c>
      <c r="G31" s="57">
        <v>0</v>
      </c>
      <c r="H31" s="57">
        <v>0</v>
      </c>
      <c r="I31" s="57">
        <v>11</v>
      </c>
      <c r="J31" s="57">
        <v>8</v>
      </c>
      <c r="K31" s="57">
        <f t="shared" si="1"/>
        <v>13.601470508735444</v>
      </c>
      <c r="L31" s="57">
        <v>-2.7000000000000001E-3</v>
      </c>
      <c r="M31" s="57">
        <f t="shared" si="2"/>
        <v>1.367885864201507</v>
      </c>
    </row>
    <row r="32" spans="1:13" ht="17" thickTop="1" thickBot="1" x14ac:dyDescent="0.25">
      <c r="A32" s="55">
        <f t="shared" si="3"/>
        <v>30</v>
      </c>
      <c r="B32" s="57">
        <f t="shared" si="0"/>
        <v>64.366802076574245</v>
      </c>
      <c r="C32" s="57">
        <v>5.2</v>
      </c>
      <c r="D32" s="57">
        <v>0.49</v>
      </c>
      <c r="E32" s="57">
        <v>0.23</v>
      </c>
      <c r="F32" s="57">
        <v>1</v>
      </c>
      <c r="G32" s="57">
        <v>0</v>
      </c>
      <c r="H32" s="57">
        <v>0</v>
      </c>
      <c r="I32" s="57">
        <v>31</v>
      </c>
      <c r="J32" s="57">
        <v>8</v>
      </c>
      <c r="K32" s="57">
        <f t="shared" si="1"/>
        <v>32.015621187164243</v>
      </c>
      <c r="L32" s="57">
        <v>-2.7000000000000001E-3</v>
      </c>
      <c r="M32" s="57">
        <f t="shared" si="2"/>
        <v>1.8086619326958866</v>
      </c>
    </row>
    <row r="33" spans="1:13" ht="17" thickTop="1" thickBot="1" x14ac:dyDescent="0.25">
      <c r="A33" s="55">
        <f t="shared" si="3"/>
        <v>31</v>
      </c>
      <c r="B33" s="57">
        <f t="shared" si="0"/>
        <v>33.784372959462438</v>
      </c>
      <c r="C33" s="57">
        <v>4.9000000000000004</v>
      </c>
      <c r="D33" s="57">
        <v>0.49</v>
      </c>
      <c r="E33" s="57">
        <v>0.23</v>
      </c>
      <c r="F33" s="57">
        <v>1</v>
      </c>
      <c r="G33" s="57">
        <v>0</v>
      </c>
      <c r="H33" s="57">
        <v>0</v>
      </c>
      <c r="I33" s="57">
        <v>18</v>
      </c>
      <c r="J33" s="57">
        <v>8</v>
      </c>
      <c r="K33" s="57">
        <f t="shared" si="1"/>
        <v>19.697715603592208</v>
      </c>
      <c r="L33" s="57">
        <v>-2.7000000000000001E-3</v>
      </c>
      <c r="M33" s="57">
        <f t="shared" si="2"/>
        <v>1.5287158627971038</v>
      </c>
    </row>
    <row r="34" spans="1:13" ht="17" thickTop="1" thickBot="1" x14ac:dyDescent="0.25">
      <c r="A34" s="55">
        <f t="shared" si="3"/>
        <v>32</v>
      </c>
      <c r="B34" s="57">
        <f t="shared" si="0"/>
        <v>80.041392079411608</v>
      </c>
      <c r="C34" s="57">
        <v>5.2</v>
      </c>
      <c r="D34" s="57">
        <v>0.49</v>
      </c>
      <c r="E34" s="57">
        <v>0.23</v>
      </c>
      <c r="F34" s="57">
        <v>1</v>
      </c>
      <c r="G34" s="57">
        <v>0</v>
      </c>
      <c r="H34" s="57">
        <v>0</v>
      </c>
      <c r="I34" s="57">
        <v>39</v>
      </c>
      <c r="J34" s="57">
        <v>8</v>
      </c>
      <c r="K34" s="57">
        <f t="shared" si="1"/>
        <v>39.812058474788763</v>
      </c>
      <c r="L34" s="57">
        <v>-2.7000000000000001E-3</v>
      </c>
      <c r="M34" s="57">
        <f t="shared" si="2"/>
        <v>1.9033146332768853</v>
      </c>
    </row>
    <row r="35" spans="1:13" ht="17" thickTop="1" thickBot="1" x14ac:dyDescent="0.25">
      <c r="A35" s="55">
        <f t="shared" si="3"/>
        <v>33</v>
      </c>
      <c r="B35" s="57">
        <f t="shared" si="0"/>
        <v>55.235037557599675</v>
      </c>
      <c r="C35" s="57">
        <v>4.8</v>
      </c>
      <c r="D35" s="57">
        <v>0.49</v>
      </c>
      <c r="E35" s="57">
        <v>0.23</v>
      </c>
      <c r="F35" s="57">
        <v>1</v>
      </c>
      <c r="G35" s="57">
        <v>0</v>
      </c>
      <c r="H35" s="57">
        <v>0</v>
      </c>
      <c r="I35" s="57">
        <v>33</v>
      </c>
      <c r="J35" s="57">
        <v>8</v>
      </c>
      <c r="K35" s="57">
        <f t="shared" si="1"/>
        <v>33.955853692699293</v>
      </c>
      <c r="L35" s="57">
        <v>-2.7000000000000001E-3</v>
      </c>
      <c r="M35" s="57">
        <f t="shared" si="2"/>
        <v>1.7422146536473495</v>
      </c>
    </row>
    <row r="36" spans="1:13" ht="17" thickTop="1" thickBot="1" x14ac:dyDescent="0.25">
      <c r="A36" s="55">
        <f t="shared" si="3"/>
        <v>34</v>
      </c>
      <c r="B36" s="57">
        <f t="shared" si="0"/>
        <v>44.037975618968623</v>
      </c>
      <c r="C36" s="57">
        <v>5</v>
      </c>
      <c r="D36" s="57">
        <v>0.49</v>
      </c>
      <c r="E36" s="57">
        <v>0.23</v>
      </c>
      <c r="F36" s="57">
        <v>1</v>
      </c>
      <c r="G36" s="57">
        <v>0</v>
      </c>
      <c r="H36" s="57">
        <v>0</v>
      </c>
      <c r="I36" s="57">
        <v>23</v>
      </c>
      <c r="J36" s="57">
        <v>8</v>
      </c>
      <c r="K36" s="57">
        <f t="shared" si="1"/>
        <v>24.351591323771842</v>
      </c>
      <c r="L36" s="57">
        <v>-2.7000000000000001E-3</v>
      </c>
      <c r="M36" s="57">
        <f t="shared" si="2"/>
        <v>1.6438273466821314</v>
      </c>
    </row>
    <row r="37" spans="1:13" ht="17" thickTop="1" thickBot="1" x14ac:dyDescent="0.25">
      <c r="A37" s="55">
        <f t="shared" si="3"/>
        <v>35</v>
      </c>
      <c r="B37" s="57">
        <f t="shared" si="0"/>
        <v>15.160793207327883</v>
      </c>
      <c r="C37" s="57">
        <v>4.2</v>
      </c>
      <c r="D37" s="57">
        <v>0.49</v>
      </c>
      <c r="E37" s="57">
        <v>0.23</v>
      </c>
      <c r="F37" s="57">
        <v>1</v>
      </c>
      <c r="G37" s="57">
        <v>0</v>
      </c>
      <c r="H37" s="57">
        <v>0</v>
      </c>
      <c r="I37" s="57">
        <v>10</v>
      </c>
      <c r="J37" s="57">
        <v>8</v>
      </c>
      <c r="K37" s="57">
        <f t="shared" si="1"/>
        <v>12.806248474865697</v>
      </c>
      <c r="L37" s="57">
        <v>-2.7000000000000001E-3</v>
      </c>
      <c r="M37" s="57">
        <f t="shared" si="2"/>
        <v>1.1807219240238491</v>
      </c>
    </row>
    <row r="38" spans="1:13" ht="17" thickTop="1" thickBot="1" x14ac:dyDescent="0.25">
      <c r="A38" s="55">
        <f t="shared" si="3"/>
        <v>36</v>
      </c>
      <c r="B38" s="57">
        <f t="shared" si="0"/>
        <v>44.277934419296088</v>
      </c>
      <c r="C38" s="57">
        <v>5.5</v>
      </c>
      <c r="D38" s="57">
        <v>0.49</v>
      </c>
      <c r="E38" s="57">
        <v>0.23</v>
      </c>
      <c r="F38" s="57">
        <v>1</v>
      </c>
      <c r="G38" s="57">
        <v>0</v>
      </c>
      <c r="H38" s="57">
        <v>0</v>
      </c>
      <c r="I38" s="57">
        <v>17</v>
      </c>
      <c r="J38" s="57">
        <v>8</v>
      </c>
      <c r="K38" s="57">
        <f t="shared" si="1"/>
        <v>18.788294228055936</v>
      </c>
      <c r="L38" s="57">
        <v>-2.7000000000000001E-3</v>
      </c>
      <c r="M38" s="57">
        <f t="shared" si="2"/>
        <v>1.6461873526939113</v>
      </c>
    </row>
    <row r="39" spans="1:13" ht="17" thickTop="1" thickBot="1" x14ac:dyDescent="0.25">
      <c r="A39" s="55">
        <f t="shared" si="3"/>
        <v>37</v>
      </c>
      <c r="B39" s="57">
        <f t="shared" si="0"/>
        <v>20.83156624135313</v>
      </c>
      <c r="C39" s="57">
        <v>4.8</v>
      </c>
      <c r="D39" s="57">
        <v>0.49</v>
      </c>
      <c r="E39" s="57">
        <v>0.23</v>
      </c>
      <c r="F39" s="57">
        <v>1</v>
      </c>
      <c r="G39" s="57">
        <v>0</v>
      </c>
      <c r="H39" s="57">
        <v>0</v>
      </c>
      <c r="I39" s="57">
        <v>10</v>
      </c>
      <c r="J39" s="57">
        <v>8</v>
      </c>
      <c r="K39" s="57">
        <f t="shared" si="1"/>
        <v>12.806248474865697</v>
      </c>
      <c r="L39" s="57">
        <v>-2.7000000000000001E-3</v>
      </c>
      <c r="M39" s="57">
        <f t="shared" si="2"/>
        <v>1.318721924023849</v>
      </c>
    </row>
    <row r="40" spans="1:13" ht="17" thickTop="1" thickBot="1" x14ac:dyDescent="0.25">
      <c r="A40" s="55">
        <f t="shared" si="3"/>
        <v>38</v>
      </c>
      <c r="B40" s="57">
        <f t="shared" si="0"/>
        <v>14.890352701494006</v>
      </c>
      <c r="C40" s="57">
        <v>4.4000000000000004</v>
      </c>
      <c r="D40" s="57">
        <v>0.49</v>
      </c>
      <c r="E40" s="57">
        <v>0.23</v>
      </c>
      <c r="F40" s="57">
        <v>1</v>
      </c>
      <c r="G40" s="57">
        <v>0</v>
      </c>
      <c r="H40" s="57">
        <v>0</v>
      </c>
      <c r="I40" s="57">
        <v>8</v>
      </c>
      <c r="J40" s="57">
        <v>8</v>
      </c>
      <c r="K40" s="57">
        <f t="shared" si="1"/>
        <v>11.313708498984761</v>
      </c>
      <c r="L40" s="57">
        <v>-2.7000000000000001E-3</v>
      </c>
      <c r="M40" s="57">
        <f t="shared" si="2"/>
        <v>1.1729049848239343</v>
      </c>
    </row>
    <row r="41" spans="1:13" ht="17" thickTop="1" thickBot="1" x14ac:dyDescent="0.25">
      <c r="A41" s="55">
        <f t="shared" si="3"/>
        <v>39</v>
      </c>
      <c r="B41" s="57">
        <f t="shared" si="0"/>
        <v>32.041723085797734</v>
      </c>
      <c r="C41" s="57">
        <v>4.8</v>
      </c>
      <c r="D41" s="57">
        <v>0.49</v>
      </c>
      <c r="E41" s="57">
        <v>0.23</v>
      </c>
      <c r="F41" s="57">
        <v>1</v>
      </c>
      <c r="G41" s="57">
        <v>0</v>
      </c>
      <c r="H41" s="57">
        <v>0</v>
      </c>
      <c r="I41" s="57">
        <v>18</v>
      </c>
      <c r="J41" s="57">
        <v>8</v>
      </c>
      <c r="K41" s="57">
        <f t="shared" si="1"/>
        <v>19.697715603592208</v>
      </c>
      <c r="L41" s="57">
        <v>-2.7000000000000001E-3</v>
      </c>
      <c r="M41" s="57">
        <f t="shared" si="2"/>
        <v>1.5057158627971037</v>
      </c>
    </row>
    <row r="42" spans="1:13" ht="17" thickTop="1" thickBot="1" x14ac:dyDescent="0.25">
      <c r="A42" s="55">
        <f t="shared" si="3"/>
        <v>40</v>
      </c>
      <c r="B42" s="57">
        <f t="shared" si="0"/>
        <v>62.422120391463764</v>
      </c>
      <c r="C42" s="57">
        <v>5.2</v>
      </c>
      <c r="D42" s="57">
        <v>0.49</v>
      </c>
      <c r="E42" s="57">
        <v>0.23</v>
      </c>
      <c r="F42" s="57">
        <v>1</v>
      </c>
      <c r="G42" s="57">
        <v>0</v>
      </c>
      <c r="H42" s="57">
        <v>0</v>
      </c>
      <c r="I42" s="57">
        <v>30</v>
      </c>
      <c r="J42" s="57">
        <v>8</v>
      </c>
      <c r="K42" s="57">
        <f t="shared" si="1"/>
        <v>31.048349392520048</v>
      </c>
      <c r="L42" s="57">
        <v>-2.7000000000000001E-3</v>
      </c>
      <c r="M42" s="57">
        <f t="shared" si="2"/>
        <v>1.7953385169514156</v>
      </c>
    </row>
    <row r="43" spans="1:13" ht="17" thickTop="1" thickBot="1" x14ac:dyDescent="0.25">
      <c r="A43" s="55">
        <f t="shared" si="3"/>
        <v>41</v>
      </c>
      <c r="B43" s="57">
        <f t="shared" si="0"/>
        <v>23.543714849981185</v>
      </c>
      <c r="C43" s="57">
        <v>4.4000000000000004</v>
      </c>
      <c r="D43" s="57">
        <v>0.49</v>
      </c>
      <c r="E43" s="57">
        <v>0.23</v>
      </c>
      <c r="F43" s="57">
        <v>1</v>
      </c>
      <c r="G43" s="57">
        <v>0</v>
      </c>
      <c r="H43" s="57">
        <v>0</v>
      </c>
      <c r="I43" s="57">
        <v>16</v>
      </c>
      <c r="J43" s="57">
        <v>8</v>
      </c>
      <c r="K43" s="57">
        <f t="shared" si="1"/>
        <v>17.888543819998318</v>
      </c>
      <c r="L43" s="57">
        <v>-2.7000000000000001E-3</v>
      </c>
      <c r="M43" s="57">
        <f t="shared" si="2"/>
        <v>1.3718749891599531</v>
      </c>
    </row>
    <row r="44" spans="1:13" ht="17" thickTop="1" thickBot="1" x14ac:dyDescent="0.25">
      <c r="A44" s="55">
        <f t="shared" si="3"/>
        <v>42</v>
      </c>
      <c r="B44" s="57">
        <f t="shared" si="0"/>
        <v>28.985937583849708</v>
      </c>
      <c r="C44" s="57">
        <v>4.7</v>
      </c>
      <c r="D44" s="57">
        <v>0.49</v>
      </c>
      <c r="E44" s="57">
        <v>0.23</v>
      </c>
      <c r="F44" s="57">
        <v>1</v>
      </c>
      <c r="G44" s="57">
        <v>0</v>
      </c>
      <c r="H44" s="57">
        <v>0</v>
      </c>
      <c r="I44" s="57">
        <v>17</v>
      </c>
      <c r="J44" s="57">
        <v>8</v>
      </c>
      <c r="K44" s="57">
        <f t="shared" si="1"/>
        <v>18.788294228055936</v>
      </c>
      <c r="L44" s="57">
        <v>-2.7000000000000001E-3</v>
      </c>
      <c r="M44" s="57">
        <f t="shared" si="2"/>
        <v>1.4621873526939113</v>
      </c>
    </row>
    <row r="45" spans="1:13" ht="17" thickTop="1" thickBot="1" x14ac:dyDescent="0.25">
      <c r="A45" s="55">
        <f t="shared" si="3"/>
        <v>43</v>
      </c>
      <c r="B45" s="57">
        <f t="shared" si="0"/>
        <v>28.985937583849708</v>
      </c>
      <c r="C45" s="57">
        <v>4.7</v>
      </c>
      <c r="D45" s="57">
        <v>0.49</v>
      </c>
      <c r="E45" s="57">
        <v>0.23</v>
      </c>
      <c r="F45" s="57">
        <v>1</v>
      </c>
      <c r="G45" s="57">
        <v>0</v>
      </c>
      <c r="H45" s="57">
        <v>0</v>
      </c>
      <c r="I45" s="57">
        <v>17</v>
      </c>
      <c r="J45" s="57">
        <v>8</v>
      </c>
      <c r="K45" s="57">
        <f t="shared" si="1"/>
        <v>18.788294228055936</v>
      </c>
      <c r="L45" s="57">
        <v>-2.7000000000000001E-3</v>
      </c>
      <c r="M45" s="57">
        <f t="shared" si="2"/>
        <v>1.4621873526939113</v>
      </c>
    </row>
    <row r="46" spans="1:13" ht="17" thickTop="1" thickBot="1" x14ac:dyDescent="0.25">
      <c r="A46" s="55">
        <f t="shared" si="3"/>
        <v>44</v>
      </c>
      <c r="B46" s="57">
        <f t="shared" si="0"/>
        <v>33.784372959462438</v>
      </c>
      <c r="C46" s="57">
        <v>4.9000000000000004</v>
      </c>
      <c r="D46" s="57">
        <v>0.49</v>
      </c>
      <c r="E46" s="57">
        <v>0.23</v>
      </c>
      <c r="F46" s="57">
        <v>1</v>
      </c>
      <c r="G46" s="57">
        <v>0</v>
      </c>
      <c r="H46" s="57">
        <v>0</v>
      </c>
      <c r="I46" s="57">
        <v>18</v>
      </c>
      <c r="J46" s="57">
        <v>8</v>
      </c>
      <c r="K46" s="57">
        <f t="shared" si="1"/>
        <v>19.697715603592208</v>
      </c>
      <c r="L46" s="57">
        <v>-2.7000000000000001E-3</v>
      </c>
      <c r="M46" s="57">
        <f t="shared" si="2"/>
        <v>1.5287158627971038</v>
      </c>
    </row>
    <row r="47" spans="1:13" ht="17" thickTop="1" thickBot="1" x14ac:dyDescent="0.25">
      <c r="A47" s="55">
        <f t="shared" si="3"/>
        <v>45</v>
      </c>
      <c r="B47" s="57">
        <f t="shared" si="0"/>
        <v>96.851894383195742</v>
      </c>
      <c r="C47" s="57">
        <v>4.8</v>
      </c>
      <c r="D47" s="57">
        <v>0.49</v>
      </c>
      <c r="E47" s="57">
        <v>0.23</v>
      </c>
      <c r="F47" s="57">
        <v>1</v>
      </c>
      <c r="G47" s="57">
        <v>0</v>
      </c>
      <c r="H47" s="57">
        <v>0</v>
      </c>
      <c r="I47" s="57">
        <v>59</v>
      </c>
      <c r="J47" s="57">
        <v>8</v>
      </c>
      <c r="K47" s="57">
        <f t="shared" si="1"/>
        <v>59.539902586416787</v>
      </c>
      <c r="L47" s="57">
        <v>-2.7000000000000001E-3</v>
      </c>
      <c r="M47" s="57">
        <f t="shared" si="2"/>
        <v>1.9861081197595427</v>
      </c>
    </row>
    <row r="48" spans="1:13" ht="17" thickTop="1" thickBot="1" x14ac:dyDescent="0.25">
      <c r="A48" s="55">
        <f t="shared" si="3"/>
        <v>46</v>
      </c>
      <c r="B48" s="57">
        <f t="shared" si="0"/>
        <v>48.145864615109723</v>
      </c>
      <c r="C48" s="57">
        <v>5.4</v>
      </c>
      <c r="D48" s="57">
        <v>0.49</v>
      </c>
      <c r="E48" s="57">
        <v>0.23</v>
      </c>
      <c r="F48" s="57">
        <v>1</v>
      </c>
      <c r="G48" s="57">
        <v>0</v>
      </c>
      <c r="H48" s="57">
        <v>0</v>
      </c>
      <c r="I48" s="57">
        <v>20</v>
      </c>
      <c r="J48" s="57">
        <v>8</v>
      </c>
      <c r="K48" s="57">
        <f t="shared" si="1"/>
        <v>21.540659228538015</v>
      </c>
      <c r="L48" s="57">
        <v>-2.7000000000000001E-3</v>
      </c>
      <c r="M48" s="57">
        <f t="shared" si="2"/>
        <v>1.6825589902774405</v>
      </c>
    </row>
    <row r="49" spans="1:13" ht="17" thickTop="1" thickBot="1" x14ac:dyDescent="0.25">
      <c r="A49" s="55">
        <f t="shared" si="3"/>
        <v>47</v>
      </c>
      <c r="B49" s="57">
        <f t="shared" si="0"/>
        <v>33.977181701856004</v>
      </c>
      <c r="C49" s="57">
        <v>5</v>
      </c>
      <c r="D49" s="57">
        <v>0.49</v>
      </c>
      <c r="E49" s="57">
        <v>0.23</v>
      </c>
      <c r="F49" s="57">
        <v>1</v>
      </c>
      <c r="G49" s="57">
        <v>0</v>
      </c>
      <c r="H49" s="57">
        <v>0</v>
      </c>
      <c r="I49" s="57">
        <v>17</v>
      </c>
      <c r="J49" s="57">
        <v>8</v>
      </c>
      <c r="K49" s="57">
        <f t="shared" si="1"/>
        <v>18.788294228055936</v>
      </c>
      <c r="L49" s="57">
        <v>-2.7000000000000001E-3</v>
      </c>
      <c r="M49" s="57">
        <f t="shared" si="2"/>
        <v>1.5311873526939113</v>
      </c>
    </row>
    <row r="50" spans="1:13" ht="17" thickTop="1" thickBot="1" x14ac:dyDescent="0.25">
      <c r="A50" s="55">
        <f t="shared" si="3"/>
        <v>48</v>
      </c>
      <c r="B50" s="57">
        <f t="shared" si="0"/>
        <v>18.070824182372981</v>
      </c>
      <c r="C50" s="57">
        <v>4.2</v>
      </c>
      <c r="D50" s="57">
        <v>0.49</v>
      </c>
      <c r="E50" s="57">
        <v>0.23</v>
      </c>
      <c r="F50" s="57">
        <v>1</v>
      </c>
      <c r="G50" s="57">
        <v>0</v>
      </c>
      <c r="H50" s="57">
        <v>0</v>
      </c>
      <c r="I50" s="57">
        <v>13</v>
      </c>
      <c r="J50" s="57">
        <v>8</v>
      </c>
      <c r="K50" s="57">
        <f t="shared" si="1"/>
        <v>15.264337522473747</v>
      </c>
      <c r="L50" s="57">
        <v>-2.7000000000000001E-3</v>
      </c>
      <c r="M50" s="57">
        <f t="shared" si="2"/>
        <v>1.2569779605130096</v>
      </c>
    </row>
    <row r="51" spans="1:13" ht="17" thickTop="1" thickBot="1" x14ac:dyDescent="0.25">
      <c r="A51" s="55">
        <f t="shared" si="3"/>
        <v>49</v>
      </c>
      <c r="B51" s="57">
        <f t="shared" si="0"/>
        <v>42.242432752701042</v>
      </c>
      <c r="C51" s="57">
        <v>5.6</v>
      </c>
      <c r="D51" s="57">
        <v>0.49</v>
      </c>
      <c r="E51" s="57">
        <v>0.23</v>
      </c>
      <c r="F51" s="57">
        <v>1</v>
      </c>
      <c r="G51" s="57">
        <v>0</v>
      </c>
      <c r="H51" s="57">
        <v>0</v>
      </c>
      <c r="I51" s="57">
        <v>15</v>
      </c>
      <c r="J51" s="57">
        <v>8</v>
      </c>
      <c r="K51" s="57">
        <f t="shared" si="1"/>
        <v>17</v>
      </c>
      <c r="L51" s="57">
        <v>-2.7000000000000001E-3</v>
      </c>
      <c r="M51" s="57">
        <f t="shared" si="2"/>
        <v>1.6257489213782739</v>
      </c>
    </row>
    <row r="52" spans="1:13" ht="17" thickTop="1" thickBot="1" x14ac:dyDescent="0.25">
      <c r="A52" s="55">
        <f t="shared" si="3"/>
        <v>50</v>
      </c>
      <c r="B52" s="57">
        <f t="shared" si="0"/>
        <v>21.37170750407736</v>
      </c>
      <c r="C52" s="57">
        <v>5.2</v>
      </c>
      <c r="D52" s="57">
        <v>0.49</v>
      </c>
      <c r="E52" s="57">
        <v>0.23</v>
      </c>
      <c r="F52" s="57">
        <v>1</v>
      </c>
      <c r="G52" s="57">
        <v>0</v>
      </c>
      <c r="H52" s="57">
        <v>0</v>
      </c>
      <c r="I52" s="57">
        <v>7</v>
      </c>
      <c r="J52" s="57">
        <v>8</v>
      </c>
      <c r="K52" s="57">
        <f t="shared" si="1"/>
        <v>10.63014581273465</v>
      </c>
      <c r="L52" s="57">
        <v>-2.7000000000000001E-3</v>
      </c>
      <c r="M52" s="57">
        <f t="shared" si="2"/>
        <v>1.3298392217417101</v>
      </c>
    </row>
    <row r="53" spans="1:13" ht="17" thickTop="1" thickBot="1" x14ac:dyDescent="0.25">
      <c r="A53" s="55">
        <f t="shared" si="3"/>
        <v>51</v>
      </c>
      <c r="B53" s="57">
        <f t="shared" si="0"/>
        <v>16.554077528664038</v>
      </c>
      <c r="C53" s="57">
        <v>4.5999999999999996</v>
      </c>
      <c r="D53" s="57">
        <v>0.49</v>
      </c>
      <c r="E53" s="57">
        <v>0.23</v>
      </c>
      <c r="F53" s="57">
        <v>1</v>
      </c>
      <c r="G53" s="57">
        <v>0</v>
      </c>
      <c r="H53" s="57">
        <v>0</v>
      </c>
      <c r="I53" s="57">
        <v>8</v>
      </c>
      <c r="J53" s="57">
        <v>8</v>
      </c>
      <c r="K53" s="57">
        <f t="shared" si="1"/>
        <v>11.313708498984761</v>
      </c>
      <c r="L53" s="57">
        <v>-2.7000000000000001E-3</v>
      </c>
      <c r="M53" s="57">
        <f t="shared" si="2"/>
        <v>1.2189049848239342</v>
      </c>
    </row>
    <row r="54" spans="1:13" ht="17" thickTop="1" thickBot="1" x14ac:dyDescent="0.25">
      <c r="A54" s="55">
        <f t="shared" si="3"/>
        <v>52</v>
      </c>
      <c r="B54" s="57">
        <f t="shared" si="0"/>
        <v>15.700192771099465</v>
      </c>
      <c r="C54" s="57">
        <v>4.5</v>
      </c>
      <c r="D54" s="57">
        <v>0.49</v>
      </c>
      <c r="E54" s="57">
        <v>0.23</v>
      </c>
      <c r="F54" s="57">
        <v>1</v>
      </c>
      <c r="G54" s="57">
        <v>0</v>
      </c>
      <c r="H54" s="57">
        <v>0</v>
      </c>
      <c r="I54" s="57">
        <v>8</v>
      </c>
      <c r="J54" s="57">
        <v>8</v>
      </c>
      <c r="K54" s="57">
        <f t="shared" si="1"/>
        <v>11.313708498984761</v>
      </c>
      <c r="L54" s="57">
        <v>-2.7000000000000001E-3</v>
      </c>
      <c r="M54" s="57">
        <f t="shared" si="2"/>
        <v>1.1959049848239343</v>
      </c>
    </row>
    <row r="55" spans="1:13" ht="17" thickTop="1" thickBot="1" x14ac:dyDescent="0.25">
      <c r="A55" s="55">
        <f t="shared" si="3"/>
        <v>53</v>
      </c>
      <c r="B55" s="57">
        <f t="shared" si="0"/>
        <v>155.51024673283348</v>
      </c>
      <c r="C55" s="57">
        <v>6</v>
      </c>
      <c r="D55" s="57">
        <v>0.49</v>
      </c>
      <c r="E55" s="57">
        <v>0.23</v>
      </c>
      <c r="F55" s="57">
        <v>1</v>
      </c>
      <c r="G55" s="57">
        <v>0</v>
      </c>
      <c r="H55" s="57">
        <v>0</v>
      </c>
      <c r="I55" s="57">
        <v>50</v>
      </c>
      <c r="J55" s="57">
        <v>8</v>
      </c>
      <c r="K55" s="57">
        <f t="shared" si="1"/>
        <v>50.635955604688654</v>
      </c>
      <c r="L55" s="57">
        <v>-2.7000000000000001E-3</v>
      </c>
      <c r="M55" s="57">
        <f t="shared" si="2"/>
        <v>2.1917590104233899</v>
      </c>
    </row>
    <row r="56" spans="1:13" ht="17" thickTop="1" thickBot="1" x14ac:dyDescent="0.25">
      <c r="A56" s="55">
        <f t="shared" si="3"/>
        <v>54</v>
      </c>
      <c r="B56" s="57">
        <f t="shared" si="0"/>
        <v>27.499935010546817</v>
      </c>
      <c r="C56" s="57">
        <v>5.0999999999999996</v>
      </c>
      <c r="D56" s="57">
        <v>0.49</v>
      </c>
      <c r="E56" s="57">
        <v>0.23</v>
      </c>
      <c r="F56" s="57">
        <v>1</v>
      </c>
      <c r="G56" s="57">
        <v>0</v>
      </c>
      <c r="H56" s="57">
        <v>0</v>
      </c>
      <c r="I56" s="57">
        <v>12</v>
      </c>
      <c r="J56" s="57">
        <v>8</v>
      </c>
      <c r="K56" s="57">
        <f t="shared" si="1"/>
        <v>14.422205101855956</v>
      </c>
      <c r="L56" s="57">
        <v>-2.7000000000000001E-3</v>
      </c>
      <c r="M56" s="57">
        <f t="shared" si="2"/>
        <v>1.4393316674813807</v>
      </c>
    </row>
    <row r="57" spans="1:13" ht="17" thickTop="1" thickBot="1" x14ac:dyDescent="0.25">
      <c r="A57" s="55">
        <f t="shared" si="3"/>
        <v>55</v>
      </c>
      <c r="B57" s="57">
        <f t="shared" si="0"/>
        <v>71.997038597728036</v>
      </c>
      <c r="C57" s="57">
        <v>5</v>
      </c>
      <c r="D57" s="57">
        <v>0.49</v>
      </c>
      <c r="E57" s="57">
        <v>0.23</v>
      </c>
      <c r="F57" s="57">
        <v>1</v>
      </c>
      <c r="G57" s="57">
        <v>0</v>
      </c>
      <c r="H57" s="57">
        <v>0</v>
      </c>
      <c r="I57" s="57">
        <v>39</v>
      </c>
      <c r="J57" s="57">
        <v>8</v>
      </c>
      <c r="K57" s="57">
        <f t="shared" si="1"/>
        <v>39.812058474788763</v>
      </c>
      <c r="L57" s="57">
        <v>-2.7000000000000001E-3</v>
      </c>
      <c r="M57" s="57">
        <f t="shared" si="2"/>
        <v>1.8573146332768853</v>
      </c>
    </row>
    <row r="58" spans="1:13" ht="17" thickTop="1" thickBot="1" x14ac:dyDescent="0.25">
      <c r="A58" s="55">
        <f t="shared" si="3"/>
        <v>56</v>
      </c>
      <c r="B58" s="57">
        <f t="shared" si="0"/>
        <v>23.566766563181311</v>
      </c>
      <c r="C58" s="57">
        <v>5.5</v>
      </c>
      <c r="D58" s="57">
        <v>0.49</v>
      </c>
      <c r="E58" s="57">
        <v>0.23</v>
      </c>
      <c r="F58" s="57">
        <v>1</v>
      </c>
      <c r="G58" s="57">
        <v>0</v>
      </c>
      <c r="H58" s="57">
        <v>0</v>
      </c>
      <c r="I58" s="57">
        <v>6</v>
      </c>
      <c r="J58" s="57">
        <v>8</v>
      </c>
      <c r="K58" s="57">
        <f t="shared" si="1"/>
        <v>10</v>
      </c>
      <c r="L58" s="57">
        <v>-2.7000000000000001E-3</v>
      </c>
      <c r="M58" s="57">
        <f t="shared" si="2"/>
        <v>1.3723000000000001</v>
      </c>
    </row>
    <row r="59" spans="1:13" ht="17" thickTop="1" thickBot="1" x14ac:dyDescent="0.25">
      <c r="A59" s="55">
        <f t="shared" si="3"/>
        <v>57</v>
      </c>
      <c r="B59" s="57">
        <f t="shared" si="0"/>
        <v>79.874971818931044</v>
      </c>
      <c r="C59" s="57">
        <v>4.5</v>
      </c>
      <c r="D59" s="57">
        <v>0.49</v>
      </c>
      <c r="E59" s="57">
        <v>0.23</v>
      </c>
      <c r="F59" s="57">
        <v>1</v>
      </c>
      <c r="G59" s="57">
        <v>0</v>
      </c>
      <c r="H59" s="57">
        <v>0</v>
      </c>
      <c r="I59" s="57">
        <v>57</v>
      </c>
      <c r="J59" s="57">
        <v>8</v>
      </c>
      <c r="K59" s="57">
        <f t="shared" si="1"/>
        <v>57.55866572463264</v>
      </c>
      <c r="L59" s="57">
        <v>-2.7000000000000001E-3</v>
      </c>
      <c r="M59" s="57">
        <f t="shared" si="2"/>
        <v>1.9024107179409802</v>
      </c>
    </row>
    <row r="60" spans="1:13" ht="17" thickTop="1" thickBot="1" x14ac:dyDescent="0.25">
      <c r="A60" s="55">
        <f t="shared" si="3"/>
        <v>58</v>
      </c>
      <c r="B60" s="57">
        <f t="shared" si="0"/>
        <v>132.66580921868365</v>
      </c>
      <c r="C60" s="57">
        <v>5.7</v>
      </c>
      <c r="D60" s="57">
        <v>0.49</v>
      </c>
      <c r="E60" s="57">
        <v>0.23</v>
      </c>
      <c r="F60" s="57">
        <v>1</v>
      </c>
      <c r="G60" s="57">
        <v>0</v>
      </c>
      <c r="H60" s="57">
        <v>0</v>
      </c>
      <c r="I60" s="57">
        <v>50</v>
      </c>
      <c r="J60" s="57">
        <v>8</v>
      </c>
      <c r="K60" s="57">
        <f t="shared" si="1"/>
        <v>50.635955604688654</v>
      </c>
      <c r="L60" s="57">
        <v>-2.7000000000000001E-3</v>
      </c>
      <c r="M60" s="57">
        <f t="shared" si="2"/>
        <v>2.12275901042339</v>
      </c>
    </row>
    <row r="61" spans="1:13" ht="17" thickTop="1" thickBot="1" x14ac:dyDescent="0.25">
      <c r="A61" s="55">
        <f t="shared" si="3"/>
        <v>59</v>
      </c>
      <c r="B61" s="57">
        <f t="shared" si="0"/>
        <v>719.86572839621704</v>
      </c>
      <c r="C61" s="57">
        <v>7.8</v>
      </c>
      <c r="D61" s="57">
        <v>0.49</v>
      </c>
      <c r="E61" s="57">
        <v>0.23</v>
      </c>
      <c r="F61" s="57">
        <v>1</v>
      </c>
      <c r="G61" s="57">
        <v>0</v>
      </c>
      <c r="H61" s="57">
        <v>0</v>
      </c>
      <c r="I61" s="57">
        <v>90</v>
      </c>
      <c r="J61" s="57">
        <v>8</v>
      </c>
      <c r="K61" s="57">
        <f t="shared" si="1"/>
        <v>90.354855984612144</v>
      </c>
      <c r="L61" s="57">
        <v>-2.7000000000000001E-3</v>
      </c>
      <c r="M61" s="57">
        <f t="shared" si="2"/>
        <v>2.8572514980220163</v>
      </c>
    </row>
    <row r="62" spans="1:13" ht="17" thickTop="1" thickBot="1" x14ac:dyDescent="0.25">
      <c r="A62" s="55">
        <f t="shared" si="3"/>
        <v>60</v>
      </c>
      <c r="B62" s="57">
        <f t="shared" si="0"/>
        <v>28.821452423730161</v>
      </c>
      <c r="C62" s="57">
        <v>4.5999999999999996</v>
      </c>
      <c r="D62" s="57">
        <v>0.49</v>
      </c>
      <c r="E62" s="57">
        <v>0.23</v>
      </c>
      <c r="F62" s="57">
        <v>1</v>
      </c>
      <c r="G62" s="57">
        <v>0</v>
      </c>
      <c r="H62" s="57">
        <v>0</v>
      </c>
      <c r="I62" s="57">
        <v>18</v>
      </c>
      <c r="J62" s="57">
        <v>8</v>
      </c>
      <c r="K62" s="57">
        <f t="shared" si="1"/>
        <v>19.697715603592208</v>
      </c>
      <c r="L62" s="57">
        <v>-2.7000000000000001E-3</v>
      </c>
      <c r="M62" s="57">
        <f t="shared" si="2"/>
        <v>1.4597158627971036</v>
      </c>
    </row>
    <row r="63" spans="1:13" ht="17" thickTop="1" thickBot="1" x14ac:dyDescent="0.25">
      <c r="A63" s="55">
        <f t="shared" si="3"/>
        <v>61</v>
      </c>
      <c r="B63" s="57">
        <f t="shared" si="0"/>
        <v>21.18253635821269</v>
      </c>
      <c r="C63" s="57">
        <v>4.5</v>
      </c>
      <c r="D63" s="57">
        <v>0.49</v>
      </c>
      <c r="E63" s="57">
        <v>0.23</v>
      </c>
      <c r="F63" s="57">
        <v>1</v>
      </c>
      <c r="G63" s="57">
        <v>0</v>
      </c>
      <c r="H63" s="57">
        <v>0</v>
      </c>
      <c r="I63" s="57">
        <v>13</v>
      </c>
      <c r="J63" s="57">
        <v>8</v>
      </c>
      <c r="K63" s="57">
        <f t="shared" si="1"/>
        <v>15.264337522473747</v>
      </c>
      <c r="L63" s="57">
        <v>-2.7000000000000001E-3</v>
      </c>
      <c r="M63" s="57">
        <f t="shared" si="2"/>
        <v>1.3259779605130095</v>
      </c>
    </row>
    <row r="64" spans="1:13" ht="17" thickTop="1" thickBot="1" x14ac:dyDescent="0.25">
      <c r="A64" s="55">
        <f t="shared" si="3"/>
        <v>62</v>
      </c>
      <c r="B64" s="57">
        <f t="shared" si="0"/>
        <v>13.393836243123086</v>
      </c>
      <c r="C64" s="57">
        <v>4.2</v>
      </c>
      <c r="D64" s="57">
        <v>0.49</v>
      </c>
      <c r="E64" s="57">
        <v>0.23</v>
      </c>
      <c r="F64" s="57">
        <v>1</v>
      </c>
      <c r="G64" s="57">
        <v>0</v>
      </c>
      <c r="H64" s="57">
        <v>0</v>
      </c>
      <c r="I64" s="57">
        <v>8</v>
      </c>
      <c r="J64" s="57">
        <v>8</v>
      </c>
      <c r="K64" s="57">
        <f t="shared" si="1"/>
        <v>11.313708498984761</v>
      </c>
      <c r="L64" s="57">
        <v>-2.7000000000000001E-3</v>
      </c>
      <c r="M64" s="57">
        <f t="shared" si="2"/>
        <v>1.1269049848239343</v>
      </c>
    </row>
    <row r="65" spans="1:13" ht="17" thickTop="1" thickBot="1" x14ac:dyDescent="0.25">
      <c r="A65" s="55">
        <f t="shared" si="3"/>
        <v>63</v>
      </c>
      <c r="B65" s="57">
        <f t="shared" si="0"/>
        <v>24.597210863221534</v>
      </c>
      <c r="C65" s="57">
        <v>5</v>
      </c>
      <c r="D65" s="57">
        <v>0.49</v>
      </c>
      <c r="E65" s="57">
        <v>0.23</v>
      </c>
      <c r="F65" s="57">
        <v>1</v>
      </c>
      <c r="G65" s="57">
        <v>0</v>
      </c>
      <c r="H65" s="57">
        <v>0</v>
      </c>
      <c r="I65" s="57">
        <v>11</v>
      </c>
      <c r="J65" s="57">
        <v>8</v>
      </c>
      <c r="K65" s="57">
        <f t="shared" si="1"/>
        <v>13.601470508735444</v>
      </c>
      <c r="L65" s="57">
        <v>-2.7000000000000001E-3</v>
      </c>
      <c r="M65" s="57">
        <f t="shared" si="2"/>
        <v>1.3908858642015069</v>
      </c>
    </row>
    <row r="66" spans="1:13" ht="17" thickTop="1" thickBot="1" x14ac:dyDescent="0.25">
      <c r="A66" s="55">
        <f t="shared" si="3"/>
        <v>64</v>
      </c>
      <c r="B66" s="57">
        <f t="shared" si="0"/>
        <v>162.77950289035195</v>
      </c>
      <c r="C66" s="57">
        <v>6.2</v>
      </c>
      <c r="D66" s="57">
        <v>0.49</v>
      </c>
      <c r="E66" s="57">
        <v>0.23</v>
      </c>
      <c r="F66" s="57">
        <v>1</v>
      </c>
      <c r="G66" s="57">
        <v>0</v>
      </c>
      <c r="H66" s="57">
        <v>0</v>
      </c>
      <c r="I66" s="57">
        <v>47</v>
      </c>
      <c r="J66" s="57">
        <v>8</v>
      </c>
      <c r="K66" s="57">
        <f t="shared" si="1"/>
        <v>47.675989764240867</v>
      </c>
      <c r="L66" s="57">
        <v>-2.7000000000000001E-3</v>
      </c>
      <c r="M66" s="57">
        <f t="shared" si="2"/>
        <v>2.2115997178624855</v>
      </c>
    </row>
    <row r="67" spans="1:13" ht="17" thickTop="1" thickBot="1" x14ac:dyDescent="0.25">
      <c r="A67" s="55">
        <f t="shared" si="3"/>
        <v>65</v>
      </c>
      <c r="B67" s="57">
        <f t="shared" si="0"/>
        <v>39.963354241760307</v>
      </c>
      <c r="C67" s="57">
        <v>4.3</v>
      </c>
      <c r="D67" s="57">
        <v>0.49</v>
      </c>
      <c r="E67" s="57">
        <v>0.23</v>
      </c>
      <c r="F67" s="57">
        <v>1</v>
      </c>
      <c r="G67" s="57">
        <v>0</v>
      </c>
      <c r="H67" s="57">
        <v>0</v>
      </c>
      <c r="I67" s="57">
        <v>31</v>
      </c>
      <c r="J67" s="57">
        <v>8</v>
      </c>
      <c r="K67" s="57">
        <f t="shared" si="1"/>
        <v>32.015621187164243</v>
      </c>
      <c r="L67" s="57">
        <v>-2.7000000000000001E-3</v>
      </c>
      <c r="M67" s="57">
        <f t="shared" si="2"/>
        <v>1.6016619326958865</v>
      </c>
    </row>
    <row r="68" spans="1:13" ht="17" thickTop="1" thickBot="1" x14ac:dyDescent="0.25">
      <c r="A68" s="55">
        <f t="shared" si="3"/>
        <v>66</v>
      </c>
      <c r="B68" s="57">
        <f t="shared" ref="B68:B131" si="4">10^M68</f>
        <v>42.849493137209052</v>
      </c>
      <c r="C68" s="57">
        <v>5.0999999999999996</v>
      </c>
      <c r="D68" s="57">
        <v>0.49</v>
      </c>
      <c r="E68" s="57">
        <v>0.23</v>
      </c>
      <c r="F68" s="57">
        <v>1</v>
      </c>
      <c r="G68" s="57">
        <v>0</v>
      </c>
      <c r="H68" s="57">
        <v>0</v>
      </c>
      <c r="I68" s="57">
        <v>21</v>
      </c>
      <c r="J68" s="57">
        <v>8</v>
      </c>
      <c r="K68" s="57">
        <f t="shared" ref="K68:K131" si="5">SQRT(I68^2+J68^2)</f>
        <v>22.472205054244231</v>
      </c>
      <c r="L68" s="57">
        <v>-2.7000000000000001E-3</v>
      </c>
      <c r="M68" s="57">
        <f t="shared" ref="M68:M131" si="6">D68+(E68*(C68-6))+(G68*(C68-6)^2)+(H68*K68)+(F68*LOG(K68))+L68</f>
        <v>1.6319456890593307</v>
      </c>
    </row>
    <row r="69" spans="1:13" ht="17" thickTop="1" thickBot="1" x14ac:dyDescent="0.25">
      <c r="A69" s="55">
        <f t="shared" ref="A69:A72" si="7">A68+1</f>
        <v>67</v>
      </c>
      <c r="B69" s="57">
        <f t="shared" si="4"/>
        <v>44.92601793283432</v>
      </c>
      <c r="C69" s="57">
        <v>4.7</v>
      </c>
      <c r="D69" s="57">
        <v>0.49</v>
      </c>
      <c r="E69" s="57">
        <v>0.23</v>
      </c>
      <c r="F69" s="57">
        <v>1</v>
      </c>
      <c r="G69" s="57">
        <v>0</v>
      </c>
      <c r="H69" s="57">
        <v>0</v>
      </c>
      <c r="I69" s="57">
        <v>28</v>
      </c>
      <c r="J69" s="57">
        <v>8</v>
      </c>
      <c r="K69" s="57">
        <f t="shared" si="5"/>
        <v>29.120439557122072</v>
      </c>
      <c r="L69" s="57">
        <v>-2.7000000000000001E-3</v>
      </c>
      <c r="M69" s="57">
        <f t="shared" si="6"/>
        <v>1.652497926128357</v>
      </c>
    </row>
    <row r="70" spans="1:13" ht="17" thickTop="1" thickBot="1" x14ac:dyDescent="0.25">
      <c r="A70" s="55">
        <f t="shared" si="7"/>
        <v>68</v>
      </c>
      <c r="B70" s="57">
        <f t="shared" si="4"/>
        <v>120.91797041730456</v>
      </c>
      <c r="C70" s="57">
        <v>5.6</v>
      </c>
      <c r="D70" s="57">
        <v>0.49</v>
      </c>
      <c r="E70" s="57">
        <v>0.23</v>
      </c>
      <c r="F70" s="57">
        <v>1</v>
      </c>
      <c r="G70" s="57">
        <v>0</v>
      </c>
      <c r="H70" s="57">
        <v>0</v>
      </c>
      <c r="I70" s="57">
        <v>48</v>
      </c>
      <c r="J70" s="57">
        <v>8</v>
      </c>
      <c r="K70" s="57">
        <f t="shared" si="5"/>
        <v>48.662100242385755</v>
      </c>
      <c r="L70" s="57">
        <v>-2.7000000000000001E-3</v>
      </c>
      <c r="M70" s="57">
        <f t="shared" si="6"/>
        <v>2.082490849025441</v>
      </c>
    </row>
    <row r="71" spans="1:13" ht="17" thickTop="1" thickBot="1" x14ac:dyDescent="0.25">
      <c r="A71" s="55">
        <f t="shared" si="7"/>
        <v>69</v>
      </c>
      <c r="B71" s="57">
        <f t="shared" si="4"/>
        <v>124.91072177551689</v>
      </c>
      <c r="C71" s="57">
        <v>5.7</v>
      </c>
      <c r="D71" s="57">
        <v>0.49</v>
      </c>
      <c r="E71" s="57">
        <v>0.23</v>
      </c>
      <c r="F71" s="57">
        <v>1</v>
      </c>
      <c r="G71" s="57">
        <v>0</v>
      </c>
      <c r="H71" s="57">
        <v>0</v>
      </c>
      <c r="I71" s="57">
        <v>47</v>
      </c>
      <c r="J71" s="57">
        <v>8</v>
      </c>
      <c r="K71" s="57">
        <f t="shared" si="5"/>
        <v>47.675989764240867</v>
      </c>
      <c r="L71" s="57">
        <v>-2.7000000000000001E-3</v>
      </c>
      <c r="M71" s="57">
        <f t="shared" si="6"/>
        <v>2.0965997178624853</v>
      </c>
    </row>
    <row r="72" spans="1:13" ht="17" thickTop="1" thickBot="1" x14ac:dyDescent="0.25">
      <c r="A72" s="55">
        <f t="shared" si="7"/>
        <v>70</v>
      </c>
      <c r="B72" s="57">
        <f t="shared" si="4"/>
        <v>61.046663513057538</v>
      </c>
      <c r="C72" s="57">
        <v>5.0999999999999996</v>
      </c>
      <c r="D72" s="57">
        <v>0.49</v>
      </c>
      <c r="E72" s="57">
        <v>0.23</v>
      </c>
      <c r="F72" s="57">
        <v>1</v>
      </c>
      <c r="G72" s="57">
        <v>0</v>
      </c>
      <c r="H72" s="57">
        <v>0</v>
      </c>
      <c r="I72" s="57">
        <v>31</v>
      </c>
      <c r="J72" s="57">
        <v>8</v>
      </c>
      <c r="K72" s="57">
        <f t="shared" si="5"/>
        <v>32.015621187164243</v>
      </c>
      <c r="L72" s="57">
        <v>-2.7000000000000001E-3</v>
      </c>
      <c r="M72" s="57">
        <f t="shared" si="6"/>
        <v>1.7856619326958865</v>
      </c>
    </row>
    <row r="73" spans="1:13" ht="17" thickTop="1" thickBot="1" x14ac:dyDescent="0.25">
      <c r="A73" s="55">
        <f>A72+1</f>
        <v>71</v>
      </c>
      <c r="B73" s="57">
        <f t="shared" si="4"/>
        <v>73.170920230561237</v>
      </c>
      <c r="C73" s="57">
        <v>5.5</v>
      </c>
      <c r="D73" s="57">
        <v>0.49</v>
      </c>
      <c r="E73" s="57">
        <v>0.23</v>
      </c>
      <c r="F73" s="57">
        <v>1</v>
      </c>
      <c r="G73" s="57">
        <v>0</v>
      </c>
      <c r="H73" s="57">
        <v>0</v>
      </c>
      <c r="I73" s="57">
        <v>30</v>
      </c>
      <c r="J73" s="57">
        <v>8</v>
      </c>
      <c r="K73" s="57">
        <f t="shared" si="5"/>
        <v>31.048349392520048</v>
      </c>
      <c r="L73" s="57">
        <v>-2.7000000000000001E-3</v>
      </c>
      <c r="M73" s="57">
        <f t="shared" si="6"/>
        <v>1.8643385169514155</v>
      </c>
    </row>
    <row r="74" spans="1:13" ht="17" thickTop="1" thickBot="1" x14ac:dyDescent="0.25">
      <c r="A74" s="55">
        <f t="shared" ref="A74:A82" si="8">A73+1</f>
        <v>72</v>
      </c>
      <c r="B74" s="57">
        <f t="shared" si="4"/>
        <v>35.635746774340809</v>
      </c>
      <c r="C74" s="57">
        <v>5.7</v>
      </c>
      <c r="D74" s="57">
        <v>0.49</v>
      </c>
      <c r="E74" s="57">
        <v>0.23</v>
      </c>
      <c r="F74" s="57">
        <v>1</v>
      </c>
      <c r="G74" s="57">
        <v>0</v>
      </c>
      <c r="H74" s="57">
        <v>0</v>
      </c>
      <c r="I74" s="57">
        <v>11</v>
      </c>
      <c r="J74" s="57">
        <v>8</v>
      </c>
      <c r="K74" s="57">
        <f t="shared" si="5"/>
        <v>13.601470508735444</v>
      </c>
      <c r="L74" s="57">
        <v>-2.7000000000000001E-3</v>
      </c>
      <c r="M74" s="57">
        <f t="shared" si="6"/>
        <v>1.551885864201507</v>
      </c>
    </row>
    <row r="75" spans="1:13" ht="17" thickTop="1" thickBot="1" x14ac:dyDescent="0.25">
      <c r="A75" s="55">
        <f t="shared" si="8"/>
        <v>73</v>
      </c>
      <c r="B75" s="57">
        <f t="shared" si="4"/>
        <v>21.222017776627535</v>
      </c>
      <c r="C75" s="57">
        <v>4.4000000000000004</v>
      </c>
      <c r="D75" s="57">
        <v>0.49</v>
      </c>
      <c r="E75" s="57">
        <v>0.23</v>
      </c>
      <c r="F75" s="57">
        <v>1</v>
      </c>
      <c r="G75" s="57">
        <v>0</v>
      </c>
      <c r="H75" s="57">
        <v>0</v>
      </c>
      <c r="I75" s="57">
        <v>14</v>
      </c>
      <c r="J75" s="57">
        <v>8</v>
      </c>
      <c r="K75" s="57">
        <f t="shared" si="5"/>
        <v>16.124515496597098</v>
      </c>
      <c r="L75" s="57">
        <v>-2.7000000000000001E-3</v>
      </c>
      <c r="M75" s="57">
        <f t="shared" si="6"/>
        <v>1.3267866739854091</v>
      </c>
    </row>
    <row r="76" spans="1:13" ht="17" thickTop="1" thickBot="1" x14ac:dyDescent="0.25">
      <c r="A76" s="55">
        <f t="shared" si="8"/>
        <v>74</v>
      </c>
      <c r="B76" s="57">
        <f t="shared" si="4"/>
        <v>61.973847881357813</v>
      </c>
      <c r="C76" s="57">
        <v>4.3</v>
      </c>
      <c r="D76" s="57">
        <v>0.49</v>
      </c>
      <c r="E76" s="57">
        <v>0.23</v>
      </c>
      <c r="F76" s="57">
        <v>1</v>
      </c>
      <c r="G76" s="57">
        <v>0</v>
      </c>
      <c r="H76" s="57">
        <v>0</v>
      </c>
      <c r="I76" s="57">
        <v>49</v>
      </c>
      <c r="J76" s="57">
        <v>8</v>
      </c>
      <c r="K76" s="57">
        <f t="shared" si="5"/>
        <v>49.648766349225639</v>
      </c>
      <c r="L76" s="57">
        <v>-2.7000000000000001E-3</v>
      </c>
      <c r="M76" s="57">
        <f t="shared" si="6"/>
        <v>1.7922084618066245</v>
      </c>
    </row>
    <row r="77" spans="1:13" ht="17" thickTop="1" thickBot="1" x14ac:dyDescent="0.25">
      <c r="A77" s="55">
        <f t="shared" si="8"/>
        <v>75</v>
      </c>
      <c r="B77" s="57">
        <f t="shared" si="4"/>
        <v>24.830070949651688</v>
      </c>
      <c r="C77" s="57">
        <v>4.8</v>
      </c>
      <c r="D77" s="57">
        <v>0.49</v>
      </c>
      <c r="E77" s="57">
        <v>0.23</v>
      </c>
      <c r="F77" s="57">
        <v>1</v>
      </c>
      <c r="G77" s="57">
        <v>0</v>
      </c>
      <c r="H77" s="57">
        <v>0</v>
      </c>
      <c r="I77" s="57">
        <v>13</v>
      </c>
      <c r="J77" s="57">
        <v>8</v>
      </c>
      <c r="K77" s="57">
        <f t="shared" si="5"/>
        <v>15.264337522473747</v>
      </c>
      <c r="L77" s="57">
        <v>-2.7000000000000001E-3</v>
      </c>
      <c r="M77" s="57">
        <f t="shared" si="6"/>
        <v>1.3949779605130095</v>
      </c>
    </row>
    <row r="78" spans="1:13" ht="17" thickTop="1" thickBot="1" x14ac:dyDescent="0.25">
      <c r="A78" s="55">
        <f t="shared" si="8"/>
        <v>76</v>
      </c>
      <c r="B78" s="57">
        <f t="shared" si="4"/>
        <v>16.102224012225363</v>
      </c>
      <c r="C78" s="57">
        <v>4.2</v>
      </c>
      <c r="D78" s="57">
        <v>0.49</v>
      </c>
      <c r="E78" s="57">
        <v>0.23</v>
      </c>
      <c r="F78" s="57">
        <v>1</v>
      </c>
      <c r="G78" s="57">
        <v>0</v>
      </c>
      <c r="H78" s="57">
        <v>0</v>
      </c>
      <c r="I78" s="57">
        <v>11</v>
      </c>
      <c r="J78" s="57">
        <v>8</v>
      </c>
      <c r="K78" s="57">
        <f t="shared" si="5"/>
        <v>13.601470508735444</v>
      </c>
      <c r="L78" s="57">
        <v>-2.7000000000000001E-3</v>
      </c>
      <c r="M78" s="57">
        <f t="shared" si="6"/>
        <v>1.206885864201507</v>
      </c>
    </row>
    <row r="79" spans="1:13" ht="17" thickTop="1" thickBot="1" x14ac:dyDescent="0.25">
      <c r="A79" s="55">
        <f t="shared" si="8"/>
        <v>77</v>
      </c>
      <c r="B79" s="57">
        <f t="shared" si="4"/>
        <v>63.165496668917314</v>
      </c>
      <c r="C79" s="57">
        <v>5</v>
      </c>
      <c r="D79" s="57">
        <v>0.49</v>
      </c>
      <c r="E79" s="57">
        <v>0.23</v>
      </c>
      <c r="F79" s="57">
        <v>1</v>
      </c>
      <c r="G79" s="57">
        <v>0</v>
      </c>
      <c r="H79" s="57">
        <v>0</v>
      </c>
      <c r="I79" s="57">
        <v>34</v>
      </c>
      <c r="J79" s="57">
        <v>8</v>
      </c>
      <c r="K79" s="57">
        <f t="shared" si="5"/>
        <v>34.928498393145958</v>
      </c>
      <c r="L79" s="57">
        <v>-2.7000000000000001E-3</v>
      </c>
      <c r="M79" s="57">
        <f t="shared" si="6"/>
        <v>1.8004799153373741</v>
      </c>
    </row>
    <row r="80" spans="1:13" ht="17" thickTop="1" thickBot="1" x14ac:dyDescent="0.25">
      <c r="A80" s="55">
        <f t="shared" si="8"/>
        <v>78</v>
      </c>
      <c r="B80" s="57">
        <f t="shared" si="4"/>
        <v>59.694812669267165</v>
      </c>
      <c r="C80" s="57">
        <v>5.3</v>
      </c>
      <c r="D80" s="57">
        <v>0.49</v>
      </c>
      <c r="E80" s="57">
        <v>0.23</v>
      </c>
      <c r="F80" s="57">
        <v>1</v>
      </c>
      <c r="G80" s="57">
        <v>0</v>
      </c>
      <c r="H80" s="57">
        <v>0</v>
      </c>
      <c r="I80" s="57">
        <v>27</v>
      </c>
      <c r="J80" s="57">
        <v>8</v>
      </c>
      <c r="K80" s="57">
        <f t="shared" si="5"/>
        <v>28.160255680657446</v>
      </c>
      <c r="L80" s="57">
        <v>-2.7000000000000001E-3</v>
      </c>
      <c r="M80" s="57">
        <f t="shared" si="6"/>
        <v>1.7759365936588019</v>
      </c>
    </row>
    <row r="81" spans="1:13" ht="17" thickTop="1" thickBot="1" x14ac:dyDescent="0.25">
      <c r="A81" s="55">
        <f t="shared" si="8"/>
        <v>79</v>
      </c>
      <c r="B81" s="57">
        <f t="shared" si="4"/>
        <v>149.44825519458689</v>
      </c>
      <c r="C81" s="57">
        <v>6</v>
      </c>
      <c r="D81" s="57">
        <v>0.49</v>
      </c>
      <c r="E81" s="57">
        <v>0.23</v>
      </c>
      <c r="F81" s="57">
        <v>1</v>
      </c>
      <c r="G81" s="57">
        <v>0</v>
      </c>
      <c r="H81" s="57">
        <v>0</v>
      </c>
      <c r="I81" s="57">
        <v>48</v>
      </c>
      <c r="J81" s="57">
        <v>8</v>
      </c>
      <c r="K81" s="57">
        <f t="shared" si="5"/>
        <v>48.662100242385755</v>
      </c>
      <c r="L81" s="57">
        <v>-2.7000000000000001E-3</v>
      </c>
      <c r="M81" s="57">
        <f t="shared" si="6"/>
        <v>2.1744908490254411</v>
      </c>
    </row>
    <row r="82" spans="1:13" ht="17" thickTop="1" thickBot="1" x14ac:dyDescent="0.25">
      <c r="A82" s="55">
        <f t="shared" si="8"/>
        <v>80</v>
      </c>
      <c r="B82" s="57">
        <f t="shared" si="4"/>
        <v>145.33929288171609</v>
      </c>
      <c r="C82" s="57">
        <v>5.8</v>
      </c>
      <c r="D82" s="57">
        <v>0.49</v>
      </c>
      <c r="E82" s="57">
        <v>0.23</v>
      </c>
      <c r="F82" s="57">
        <v>1</v>
      </c>
      <c r="G82" s="57">
        <v>0</v>
      </c>
      <c r="H82" s="57">
        <v>0</v>
      </c>
      <c r="I82" s="57">
        <v>52</v>
      </c>
      <c r="J82" s="57">
        <v>8</v>
      </c>
      <c r="K82" s="57">
        <f t="shared" si="5"/>
        <v>52.611785751863621</v>
      </c>
      <c r="L82" s="57">
        <v>-2.7000000000000001E-3</v>
      </c>
      <c r="M82" s="57">
        <f t="shared" si="6"/>
        <v>2.1623830428923601</v>
      </c>
    </row>
    <row r="83" spans="1:13" ht="17" thickTop="1" thickBot="1" x14ac:dyDescent="0.25">
      <c r="A83" s="55">
        <f>A82+1</f>
        <v>81</v>
      </c>
      <c r="B83" s="57">
        <f t="shared" si="4"/>
        <v>56.817211489834598</v>
      </c>
      <c r="C83" s="57">
        <v>4.8</v>
      </c>
      <c r="D83" s="57">
        <v>0.49</v>
      </c>
      <c r="E83" s="57">
        <v>0.23</v>
      </c>
      <c r="F83" s="57">
        <v>1</v>
      </c>
      <c r="G83" s="57">
        <v>0</v>
      </c>
      <c r="H83" s="57">
        <v>0</v>
      </c>
      <c r="I83" s="57">
        <v>34</v>
      </c>
      <c r="J83" s="57">
        <v>8</v>
      </c>
      <c r="K83" s="57">
        <f t="shared" si="5"/>
        <v>34.928498393145958</v>
      </c>
      <c r="L83" s="57">
        <v>-2.7000000000000001E-3</v>
      </c>
      <c r="M83" s="57">
        <f t="shared" si="6"/>
        <v>1.754479915337374</v>
      </c>
    </row>
    <row r="84" spans="1:13" ht="17" thickTop="1" thickBot="1" x14ac:dyDescent="0.25">
      <c r="A84" s="55">
        <f t="shared" ref="A84:A92" si="9">A83+1</f>
        <v>82</v>
      </c>
      <c r="B84" s="57">
        <f t="shared" si="4"/>
        <v>51.17636723774843</v>
      </c>
      <c r="C84" s="57">
        <v>4.5</v>
      </c>
      <c r="D84" s="57">
        <v>0.49</v>
      </c>
      <c r="E84" s="57">
        <v>0.23</v>
      </c>
      <c r="F84" s="57">
        <v>1</v>
      </c>
      <c r="G84" s="57">
        <v>0</v>
      </c>
      <c r="H84" s="57">
        <v>0</v>
      </c>
      <c r="I84" s="57">
        <v>36</v>
      </c>
      <c r="J84" s="57">
        <v>8</v>
      </c>
      <c r="K84" s="57">
        <f t="shared" si="5"/>
        <v>36.878177829171548</v>
      </c>
      <c r="L84" s="57">
        <v>-2.7000000000000001E-3</v>
      </c>
      <c r="M84" s="57">
        <f t="shared" si="6"/>
        <v>1.7090694541851088</v>
      </c>
    </row>
    <row r="85" spans="1:13" ht="17" thickTop="1" thickBot="1" x14ac:dyDescent="0.25">
      <c r="A85" s="55">
        <f t="shared" si="9"/>
        <v>83</v>
      </c>
      <c r="B85" s="57">
        <f t="shared" si="4"/>
        <v>34.117559727360288</v>
      </c>
      <c r="C85" s="57">
        <v>5.4</v>
      </c>
      <c r="D85" s="57">
        <v>0.49</v>
      </c>
      <c r="E85" s="57">
        <v>0.23</v>
      </c>
      <c r="F85" s="57">
        <v>1</v>
      </c>
      <c r="G85" s="57">
        <v>0</v>
      </c>
      <c r="H85" s="57">
        <v>0</v>
      </c>
      <c r="I85" s="57">
        <v>13</v>
      </c>
      <c r="J85" s="57">
        <v>8</v>
      </c>
      <c r="K85" s="57">
        <f t="shared" si="5"/>
        <v>15.264337522473747</v>
      </c>
      <c r="L85" s="57">
        <v>-2.7000000000000001E-3</v>
      </c>
      <c r="M85" s="57">
        <f t="shared" si="6"/>
        <v>1.5329779605130096</v>
      </c>
    </row>
    <row r="86" spans="1:13" ht="17" thickTop="1" thickBot="1" x14ac:dyDescent="0.25">
      <c r="A86" s="55">
        <f t="shared" si="9"/>
        <v>84</v>
      </c>
      <c r="B86" s="57">
        <f t="shared" si="4"/>
        <v>26.061235656575104</v>
      </c>
      <c r="C86" s="57">
        <v>5.8</v>
      </c>
      <c r="D86" s="57">
        <v>0.49</v>
      </c>
      <c r="E86" s="57">
        <v>0.23</v>
      </c>
      <c r="F86" s="57">
        <v>1</v>
      </c>
      <c r="G86" s="57">
        <v>0</v>
      </c>
      <c r="H86" s="57">
        <v>0</v>
      </c>
      <c r="I86" s="57">
        <v>5</v>
      </c>
      <c r="J86" s="57">
        <v>8</v>
      </c>
      <c r="K86" s="57">
        <f t="shared" si="5"/>
        <v>9.4339811320566032</v>
      </c>
      <c r="L86" s="57">
        <v>-2.7000000000000001E-3</v>
      </c>
      <c r="M86" s="57">
        <f t="shared" si="6"/>
        <v>1.4159950033224564</v>
      </c>
    </row>
    <row r="87" spans="1:13" ht="17" thickTop="1" thickBot="1" x14ac:dyDescent="0.25">
      <c r="A87" s="55">
        <f t="shared" si="9"/>
        <v>85</v>
      </c>
      <c r="B87" s="57">
        <f t="shared" si="4"/>
        <v>76.455654589399188</v>
      </c>
      <c r="C87" s="57">
        <v>5.9</v>
      </c>
      <c r="D87" s="57">
        <v>0.49</v>
      </c>
      <c r="E87" s="57">
        <v>0.23</v>
      </c>
      <c r="F87" s="57">
        <v>1</v>
      </c>
      <c r="G87" s="57">
        <v>0</v>
      </c>
      <c r="H87" s="57">
        <v>0</v>
      </c>
      <c r="I87" s="57">
        <v>25</v>
      </c>
      <c r="J87" s="57">
        <v>8</v>
      </c>
      <c r="K87" s="57">
        <f t="shared" si="5"/>
        <v>26.248809496813376</v>
      </c>
      <c r="L87" s="57">
        <v>-2.7000000000000001E-3</v>
      </c>
      <c r="M87" s="57">
        <f t="shared" si="6"/>
        <v>1.883409610953813</v>
      </c>
    </row>
    <row r="88" spans="1:13" ht="17" thickTop="1" thickBot="1" x14ac:dyDescent="0.25">
      <c r="A88" s="55">
        <f t="shared" si="9"/>
        <v>86</v>
      </c>
      <c r="B88" s="57">
        <f t="shared" si="4"/>
        <v>44.543739522330938</v>
      </c>
      <c r="C88" s="57">
        <v>5.8</v>
      </c>
      <c r="D88" s="57">
        <v>0.49</v>
      </c>
      <c r="E88" s="57">
        <v>0.23</v>
      </c>
      <c r="F88" s="57">
        <v>1</v>
      </c>
      <c r="G88" s="57">
        <v>0</v>
      </c>
      <c r="H88" s="57">
        <v>0</v>
      </c>
      <c r="I88" s="57">
        <v>14</v>
      </c>
      <c r="J88" s="57">
        <v>8</v>
      </c>
      <c r="K88" s="57">
        <f t="shared" si="5"/>
        <v>16.124515496597098</v>
      </c>
      <c r="L88" s="57">
        <v>-2.7000000000000001E-3</v>
      </c>
      <c r="M88" s="57">
        <f t="shared" si="6"/>
        <v>1.6487866739854089</v>
      </c>
    </row>
    <row r="89" spans="1:13" ht="17" thickTop="1" thickBot="1" x14ac:dyDescent="0.25">
      <c r="A89" s="55">
        <f t="shared" si="9"/>
        <v>87</v>
      </c>
      <c r="B89" s="57">
        <f t="shared" si="4"/>
        <v>14.54939697129182</v>
      </c>
      <c r="C89" s="57">
        <v>4.8</v>
      </c>
      <c r="D89" s="57">
        <v>0.49</v>
      </c>
      <c r="E89" s="57">
        <v>0.23</v>
      </c>
      <c r="F89" s="57">
        <v>1</v>
      </c>
      <c r="G89" s="57">
        <v>0</v>
      </c>
      <c r="H89" s="57">
        <v>0</v>
      </c>
      <c r="I89" s="57">
        <v>4</v>
      </c>
      <c r="J89" s="57">
        <v>8</v>
      </c>
      <c r="K89" s="57">
        <f t="shared" si="5"/>
        <v>8.9442719099991592</v>
      </c>
      <c r="L89" s="57">
        <v>-2.7000000000000001E-3</v>
      </c>
      <c r="M89" s="57">
        <f t="shared" si="6"/>
        <v>1.1628449934959717</v>
      </c>
    </row>
    <row r="90" spans="1:13" ht="17" thickTop="1" thickBot="1" x14ac:dyDescent="0.25">
      <c r="A90" s="55">
        <f t="shared" si="9"/>
        <v>88</v>
      </c>
      <c r="B90" s="57">
        <f t="shared" si="4"/>
        <v>48.945848633327905</v>
      </c>
      <c r="C90" s="57">
        <v>5.6</v>
      </c>
      <c r="D90" s="57">
        <v>0.49</v>
      </c>
      <c r="E90" s="57">
        <v>0.23</v>
      </c>
      <c r="F90" s="57">
        <v>1</v>
      </c>
      <c r="G90" s="57">
        <v>0</v>
      </c>
      <c r="H90" s="57">
        <v>0</v>
      </c>
      <c r="I90" s="57">
        <v>18</v>
      </c>
      <c r="J90" s="57">
        <v>8</v>
      </c>
      <c r="K90" s="57">
        <f t="shared" si="5"/>
        <v>19.697715603592208</v>
      </c>
      <c r="L90" s="57">
        <v>-2.7000000000000001E-3</v>
      </c>
      <c r="M90" s="57">
        <f t="shared" si="6"/>
        <v>1.6897158627971036</v>
      </c>
    </row>
    <row r="91" spans="1:13" ht="17" thickTop="1" thickBot="1" x14ac:dyDescent="0.25">
      <c r="A91" s="55">
        <f t="shared" si="9"/>
        <v>89</v>
      </c>
      <c r="B91" s="57">
        <f t="shared" si="4"/>
        <v>44.037975618968623</v>
      </c>
      <c r="C91" s="57">
        <v>5</v>
      </c>
      <c r="D91" s="57">
        <v>0.49</v>
      </c>
      <c r="E91" s="57">
        <v>0.23</v>
      </c>
      <c r="F91" s="57">
        <v>1</v>
      </c>
      <c r="G91" s="57">
        <v>0</v>
      </c>
      <c r="H91" s="57">
        <v>0</v>
      </c>
      <c r="I91" s="57">
        <v>23</v>
      </c>
      <c r="J91" s="57">
        <v>8</v>
      </c>
      <c r="K91" s="57">
        <f t="shared" si="5"/>
        <v>24.351591323771842</v>
      </c>
      <c r="L91" s="57">
        <v>-2.7000000000000001E-3</v>
      </c>
      <c r="M91" s="57">
        <f t="shared" si="6"/>
        <v>1.6438273466821314</v>
      </c>
    </row>
    <row r="92" spans="1:13" ht="17" thickTop="1" thickBot="1" x14ac:dyDescent="0.25">
      <c r="A92" s="55">
        <f t="shared" si="9"/>
        <v>90</v>
      </c>
      <c r="B92" s="57">
        <f t="shared" si="4"/>
        <v>53.695339625894327</v>
      </c>
      <c r="C92" s="57">
        <v>5.0999999999999996</v>
      </c>
      <c r="D92" s="57">
        <v>0.49</v>
      </c>
      <c r="E92" s="57">
        <v>0.23</v>
      </c>
      <c r="F92" s="57">
        <v>1</v>
      </c>
      <c r="G92" s="57">
        <v>0</v>
      </c>
      <c r="H92" s="57">
        <v>0</v>
      </c>
      <c r="I92" s="57">
        <v>27</v>
      </c>
      <c r="J92" s="57">
        <v>8</v>
      </c>
      <c r="K92" s="57">
        <f t="shared" si="5"/>
        <v>28.160255680657446</v>
      </c>
      <c r="L92" s="57">
        <v>-2.7000000000000001E-3</v>
      </c>
      <c r="M92" s="57">
        <f t="shared" si="6"/>
        <v>1.7299365936588018</v>
      </c>
    </row>
    <row r="93" spans="1:13" ht="17" thickTop="1" thickBot="1" x14ac:dyDescent="0.25">
      <c r="A93" s="55">
        <f>A92+1</f>
        <v>91</v>
      </c>
      <c r="B93" s="57">
        <f t="shared" si="4"/>
        <v>47.468948426347602</v>
      </c>
      <c r="C93" s="57">
        <v>5</v>
      </c>
      <c r="D93" s="57">
        <v>0.49</v>
      </c>
      <c r="E93" s="57">
        <v>0.23</v>
      </c>
      <c r="F93" s="57">
        <v>1</v>
      </c>
      <c r="G93" s="57">
        <v>0</v>
      </c>
      <c r="H93" s="57">
        <v>0</v>
      </c>
      <c r="I93" s="57">
        <v>25</v>
      </c>
      <c r="J93" s="57">
        <v>8</v>
      </c>
      <c r="K93" s="57">
        <f t="shared" si="5"/>
        <v>26.248809496813376</v>
      </c>
      <c r="L93" s="57">
        <v>-2.7000000000000001E-3</v>
      </c>
      <c r="M93" s="57">
        <f t="shared" si="6"/>
        <v>1.6764096109538129</v>
      </c>
    </row>
    <row r="94" spans="1:13" ht="17" thickTop="1" thickBot="1" x14ac:dyDescent="0.25">
      <c r="A94" s="55">
        <f t="shared" ref="A94:A132" si="10">A93+1</f>
        <v>92</v>
      </c>
      <c r="B94" s="57">
        <f t="shared" si="4"/>
        <v>33.784372959462438</v>
      </c>
      <c r="C94" s="57">
        <v>4.9000000000000004</v>
      </c>
      <c r="D94" s="57">
        <v>0.49</v>
      </c>
      <c r="E94" s="57">
        <v>0.23</v>
      </c>
      <c r="F94" s="57">
        <v>1</v>
      </c>
      <c r="G94" s="57">
        <v>0</v>
      </c>
      <c r="H94" s="57">
        <v>0</v>
      </c>
      <c r="I94" s="57">
        <v>18</v>
      </c>
      <c r="J94" s="57">
        <v>8</v>
      </c>
      <c r="K94" s="57">
        <f t="shared" si="5"/>
        <v>19.697715603592208</v>
      </c>
      <c r="L94" s="57">
        <v>-2.7000000000000001E-3</v>
      </c>
      <c r="M94" s="57">
        <f t="shared" si="6"/>
        <v>1.5287158627971038</v>
      </c>
    </row>
    <row r="95" spans="1:13" ht="17" thickTop="1" thickBot="1" x14ac:dyDescent="0.25">
      <c r="A95" s="55">
        <f t="shared" si="10"/>
        <v>93</v>
      </c>
      <c r="B95" s="57">
        <f t="shared" si="4"/>
        <v>18.10293205415838</v>
      </c>
      <c r="C95" s="57">
        <v>4</v>
      </c>
      <c r="D95" s="57">
        <v>0.49</v>
      </c>
      <c r="E95" s="57">
        <v>0.23</v>
      </c>
      <c r="F95" s="57">
        <v>1</v>
      </c>
      <c r="G95" s="57">
        <v>0</v>
      </c>
      <c r="H95" s="57">
        <v>0</v>
      </c>
      <c r="I95" s="57">
        <v>15</v>
      </c>
      <c r="J95" s="57">
        <v>8</v>
      </c>
      <c r="K95" s="57">
        <f t="shared" si="5"/>
        <v>17</v>
      </c>
      <c r="L95" s="57">
        <v>-2.7000000000000001E-3</v>
      </c>
      <c r="M95" s="57">
        <f t="shared" si="6"/>
        <v>1.257748921378274</v>
      </c>
    </row>
    <row r="96" spans="1:13" ht="17" thickTop="1" thickBot="1" x14ac:dyDescent="0.25">
      <c r="A96" s="55">
        <f t="shared" si="10"/>
        <v>94</v>
      </c>
      <c r="B96" s="57">
        <f t="shared" si="4"/>
        <v>39.612052564740921</v>
      </c>
      <c r="C96" s="57">
        <v>4.8</v>
      </c>
      <c r="D96" s="57">
        <v>0.49</v>
      </c>
      <c r="E96" s="57">
        <v>0.23</v>
      </c>
      <c r="F96" s="57">
        <v>1</v>
      </c>
      <c r="G96" s="57">
        <v>0</v>
      </c>
      <c r="H96" s="57">
        <v>0</v>
      </c>
      <c r="I96" s="57">
        <v>23</v>
      </c>
      <c r="J96" s="57">
        <v>8</v>
      </c>
      <c r="K96" s="57">
        <f t="shared" si="5"/>
        <v>24.351591323771842</v>
      </c>
      <c r="L96" s="57">
        <v>-2.7000000000000001E-3</v>
      </c>
      <c r="M96" s="57">
        <f t="shared" si="6"/>
        <v>1.5978273466821313</v>
      </c>
    </row>
    <row r="97" spans="1:13" ht="17" thickTop="1" thickBot="1" x14ac:dyDescent="0.25">
      <c r="A97" s="55">
        <f t="shared" si="10"/>
        <v>95</v>
      </c>
      <c r="B97" s="57">
        <f t="shared" si="4"/>
        <v>28.378144848686752</v>
      </c>
      <c r="C97" s="57">
        <v>5.5</v>
      </c>
      <c r="D97" s="57">
        <v>0.49</v>
      </c>
      <c r="E97" s="57">
        <v>0.23</v>
      </c>
      <c r="F97" s="57">
        <v>1</v>
      </c>
      <c r="G97" s="57">
        <v>0</v>
      </c>
      <c r="H97" s="57">
        <v>0</v>
      </c>
      <c r="I97" s="57">
        <v>9</v>
      </c>
      <c r="J97" s="57">
        <v>8</v>
      </c>
      <c r="K97" s="57">
        <f t="shared" si="5"/>
        <v>12.041594578792296</v>
      </c>
      <c r="L97" s="57">
        <v>-2.7000000000000001E-3</v>
      </c>
      <c r="M97" s="57">
        <f t="shared" si="6"/>
        <v>1.4529840011174875</v>
      </c>
    </row>
    <row r="98" spans="1:13" ht="17" thickTop="1" thickBot="1" x14ac:dyDescent="0.25">
      <c r="A98" s="55">
        <f t="shared" si="10"/>
        <v>96</v>
      </c>
      <c r="B98" s="57">
        <f t="shared" si="4"/>
        <v>12.482454739245378</v>
      </c>
      <c r="C98" s="57">
        <v>4.3</v>
      </c>
      <c r="D98" s="57">
        <v>0.49</v>
      </c>
      <c r="E98" s="57">
        <v>0.23</v>
      </c>
      <c r="F98" s="57">
        <v>1</v>
      </c>
      <c r="G98" s="57">
        <v>0</v>
      </c>
      <c r="H98" s="57">
        <v>0</v>
      </c>
      <c r="I98" s="57">
        <v>6</v>
      </c>
      <c r="J98" s="57">
        <v>8</v>
      </c>
      <c r="K98" s="57">
        <f t="shared" si="5"/>
        <v>10</v>
      </c>
      <c r="L98" s="57">
        <v>-2.7000000000000001E-3</v>
      </c>
      <c r="M98" s="57">
        <f t="shared" si="6"/>
        <v>1.0963000000000001</v>
      </c>
    </row>
    <row r="99" spans="1:13" ht="17" thickTop="1" thickBot="1" x14ac:dyDescent="0.25">
      <c r="A99" s="55">
        <f t="shared" si="10"/>
        <v>97</v>
      </c>
      <c r="B99" s="57">
        <f t="shared" si="4"/>
        <v>26.888030387373401</v>
      </c>
      <c r="C99" s="57">
        <v>4.3</v>
      </c>
      <c r="D99" s="57">
        <v>0.49</v>
      </c>
      <c r="E99" s="57">
        <v>0.23</v>
      </c>
      <c r="F99" s="57">
        <v>1</v>
      </c>
      <c r="G99" s="57">
        <v>0</v>
      </c>
      <c r="H99" s="57">
        <v>0</v>
      </c>
      <c r="I99" s="57">
        <v>20</v>
      </c>
      <c r="J99" s="57">
        <v>8</v>
      </c>
      <c r="K99" s="57">
        <f t="shared" si="5"/>
        <v>21.540659228538015</v>
      </c>
      <c r="L99" s="57">
        <v>-2.7000000000000001E-3</v>
      </c>
      <c r="M99" s="57">
        <f t="shared" si="6"/>
        <v>1.4295589902774404</v>
      </c>
    </row>
    <row r="100" spans="1:13" ht="17" thickTop="1" thickBot="1" x14ac:dyDescent="0.25">
      <c r="A100" s="55">
        <f t="shared" si="10"/>
        <v>98</v>
      </c>
      <c r="B100" s="57">
        <f t="shared" si="4"/>
        <v>67.239471246377889</v>
      </c>
      <c r="C100" s="57">
        <v>5.4</v>
      </c>
      <c r="D100" s="57">
        <v>0.49</v>
      </c>
      <c r="E100" s="57">
        <v>0.23</v>
      </c>
      <c r="F100" s="57">
        <v>1</v>
      </c>
      <c r="G100" s="57">
        <v>0</v>
      </c>
      <c r="H100" s="57">
        <v>0</v>
      </c>
      <c r="I100" s="57">
        <v>29</v>
      </c>
      <c r="J100" s="57">
        <v>8</v>
      </c>
      <c r="K100" s="57">
        <f t="shared" si="5"/>
        <v>30.083217912982647</v>
      </c>
      <c r="L100" s="57">
        <v>-2.7000000000000001E-3</v>
      </c>
      <c r="M100" s="57">
        <f t="shared" si="6"/>
        <v>1.8276242896026018</v>
      </c>
    </row>
    <row r="101" spans="1:13" ht="17" thickTop="1" thickBot="1" x14ac:dyDescent="0.25">
      <c r="A101" s="55">
        <f t="shared" si="10"/>
        <v>99</v>
      </c>
      <c r="B101" s="57">
        <f t="shared" si="4"/>
        <v>31.074890784820983</v>
      </c>
      <c r="C101" s="57">
        <v>4.2</v>
      </c>
      <c r="D101" s="57">
        <v>0.49</v>
      </c>
      <c r="E101" s="57">
        <v>0.23</v>
      </c>
      <c r="F101" s="57">
        <v>1</v>
      </c>
      <c r="G101" s="57">
        <v>0</v>
      </c>
      <c r="H101" s="57">
        <v>0</v>
      </c>
      <c r="I101" s="57">
        <v>25</v>
      </c>
      <c r="J101" s="57">
        <v>8</v>
      </c>
      <c r="K101" s="57">
        <f t="shared" si="5"/>
        <v>26.248809496813376</v>
      </c>
      <c r="L101" s="57">
        <v>-2.7000000000000001E-3</v>
      </c>
      <c r="M101" s="57">
        <f t="shared" si="6"/>
        <v>1.492409610953813</v>
      </c>
    </row>
    <row r="102" spans="1:13" ht="17" thickTop="1" thickBot="1" x14ac:dyDescent="0.25">
      <c r="A102" s="55">
        <f t="shared" si="10"/>
        <v>100</v>
      </c>
      <c r="B102" s="57">
        <f t="shared" si="4"/>
        <v>23.146986855698721</v>
      </c>
      <c r="C102" s="57">
        <v>4.0999999999999996</v>
      </c>
      <c r="D102" s="57">
        <v>0.49</v>
      </c>
      <c r="E102" s="57">
        <v>0.23</v>
      </c>
      <c r="F102" s="57">
        <v>1</v>
      </c>
      <c r="G102" s="57">
        <v>0</v>
      </c>
      <c r="H102" s="57">
        <v>0</v>
      </c>
      <c r="I102" s="57">
        <v>19</v>
      </c>
      <c r="J102" s="57">
        <v>8</v>
      </c>
      <c r="K102" s="57">
        <f t="shared" si="5"/>
        <v>20.615528128088304</v>
      </c>
      <c r="L102" s="57">
        <v>-2.7000000000000001E-3</v>
      </c>
      <c r="M102" s="57">
        <f t="shared" si="6"/>
        <v>1.3644944650251558</v>
      </c>
    </row>
    <row r="103" spans="1:13" ht="17" thickTop="1" thickBot="1" x14ac:dyDescent="0.25">
      <c r="A103" s="55">
        <f t="shared" si="10"/>
        <v>101</v>
      </c>
      <c r="B103" s="57">
        <f t="shared" si="4"/>
        <v>24.597210863221534</v>
      </c>
      <c r="C103" s="57">
        <v>5</v>
      </c>
      <c r="D103" s="57">
        <v>0.49</v>
      </c>
      <c r="E103" s="57">
        <v>0.23</v>
      </c>
      <c r="F103" s="57">
        <v>1</v>
      </c>
      <c r="G103" s="57">
        <v>0</v>
      </c>
      <c r="H103" s="57">
        <v>0</v>
      </c>
      <c r="I103" s="57">
        <v>11</v>
      </c>
      <c r="J103" s="57">
        <v>8</v>
      </c>
      <c r="K103" s="57">
        <f t="shared" si="5"/>
        <v>13.601470508735444</v>
      </c>
      <c r="L103" s="57">
        <v>-2.7000000000000001E-3</v>
      </c>
      <c r="M103" s="57">
        <f t="shared" si="6"/>
        <v>1.3908858642015069</v>
      </c>
    </row>
    <row r="104" spans="1:13" ht="17" thickTop="1" thickBot="1" x14ac:dyDescent="0.25">
      <c r="A104" s="55">
        <f t="shared" si="10"/>
        <v>102</v>
      </c>
      <c r="B104" s="57">
        <f t="shared" si="4"/>
        <v>58.23909982241215</v>
      </c>
      <c r="C104" s="57">
        <v>4.9000000000000004</v>
      </c>
      <c r="D104" s="57">
        <v>0.49</v>
      </c>
      <c r="E104" s="57">
        <v>0.23</v>
      </c>
      <c r="F104" s="57">
        <v>1</v>
      </c>
      <c r="G104" s="57">
        <v>0</v>
      </c>
      <c r="H104" s="57">
        <v>0</v>
      </c>
      <c r="I104" s="57">
        <v>33</v>
      </c>
      <c r="J104" s="57">
        <v>8</v>
      </c>
      <c r="K104" s="57">
        <f t="shared" si="5"/>
        <v>33.955853692699293</v>
      </c>
      <c r="L104" s="57">
        <v>-2.7000000000000001E-3</v>
      </c>
      <c r="M104" s="57">
        <f t="shared" si="6"/>
        <v>1.7652146536473496</v>
      </c>
    </row>
    <row r="105" spans="1:13" ht="17" thickTop="1" thickBot="1" x14ac:dyDescent="0.25">
      <c r="A105" s="55">
        <f t="shared" si="10"/>
        <v>103</v>
      </c>
      <c r="B105" s="57">
        <f t="shared" si="4"/>
        <v>24.824184430192449</v>
      </c>
      <c r="C105" s="57">
        <v>4.5</v>
      </c>
      <c r="D105" s="57">
        <v>0.49</v>
      </c>
      <c r="E105" s="57">
        <v>0.23</v>
      </c>
      <c r="F105" s="57">
        <v>1</v>
      </c>
      <c r="G105" s="57">
        <v>0</v>
      </c>
      <c r="H105" s="57">
        <v>0</v>
      </c>
      <c r="I105" s="57">
        <v>16</v>
      </c>
      <c r="J105" s="57">
        <v>8</v>
      </c>
      <c r="K105" s="57">
        <f t="shared" si="5"/>
        <v>17.888543819998318</v>
      </c>
      <c r="L105" s="57">
        <v>-2.7000000000000001E-3</v>
      </c>
      <c r="M105" s="57">
        <f t="shared" si="6"/>
        <v>1.394874989159953</v>
      </c>
    </row>
    <row r="106" spans="1:13" ht="17" thickTop="1" thickBot="1" x14ac:dyDescent="0.25">
      <c r="A106" s="55">
        <f t="shared" si="10"/>
        <v>104</v>
      </c>
      <c r="B106" s="57">
        <f t="shared" si="4"/>
        <v>15.848348079916086</v>
      </c>
      <c r="C106" s="57">
        <v>4.4000000000000004</v>
      </c>
      <c r="D106" s="57">
        <v>0.49</v>
      </c>
      <c r="E106" s="57">
        <v>0.23</v>
      </c>
      <c r="F106" s="57">
        <v>1</v>
      </c>
      <c r="G106" s="57">
        <v>0</v>
      </c>
      <c r="H106" s="57">
        <v>0</v>
      </c>
      <c r="I106" s="57">
        <v>9</v>
      </c>
      <c r="J106" s="57">
        <v>8</v>
      </c>
      <c r="K106" s="57">
        <f t="shared" si="5"/>
        <v>12.041594578792296</v>
      </c>
      <c r="L106" s="57">
        <v>-2.7000000000000001E-3</v>
      </c>
      <c r="M106" s="57">
        <f t="shared" si="6"/>
        <v>1.1999840011174876</v>
      </c>
    </row>
    <row r="107" spans="1:13" ht="17" thickTop="1" thickBot="1" x14ac:dyDescent="0.25">
      <c r="A107" s="55">
        <f t="shared" si="10"/>
        <v>105</v>
      </c>
      <c r="B107" s="57">
        <f t="shared" si="4"/>
        <v>14.554423352209939</v>
      </c>
      <c r="C107" s="57">
        <v>4.7</v>
      </c>
      <c r="D107" s="57">
        <v>0.49</v>
      </c>
      <c r="E107" s="57">
        <v>0.23</v>
      </c>
      <c r="F107" s="57">
        <v>1</v>
      </c>
      <c r="G107" s="57">
        <v>0</v>
      </c>
      <c r="H107" s="57">
        <v>0</v>
      </c>
      <c r="I107" s="57">
        <v>5</v>
      </c>
      <c r="J107" s="57">
        <v>8</v>
      </c>
      <c r="K107" s="57">
        <f t="shared" si="5"/>
        <v>9.4339811320566032</v>
      </c>
      <c r="L107" s="57">
        <v>-2.7000000000000001E-3</v>
      </c>
      <c r="M107" s="57">
        <f t="shared" si="6"/>
        <v>1.1629950033224565</v>
      </c>
    </row>
    <row r="108" spans="1:13" ht="17" thickTop="1" thickBot="1" x14ac:dyDescent="0.25">
      <c r="A108" s="55">
        <f t="shared" si="10"/>
        <v>106</v>
      </c>
      <c r="B108" s="57">
        <f t="shared" si="4"/>
        <v>15.553897109935592</v>
      </c>
      <c r="C108" s="57">
        <v>4.5999999999999996</v>
      </c>
      <c r="D108" s="57">
        <v>0.49</v>
      </c>
      <c r="E108" s="57">
        <v>0.23</v>
      </c>
      <c r="F108" s="57">
        <v>1</v>
      </c>
      <c r="G108" s="57">
        <v>0</v>
      </c>
      <c r="H108" s="57">
        <v>0</v>
      </c>
      <c r="I108" s="57">
        <v>7</v>
      </c>
      <c r="J108" s="57">
        <v>8</v>
      </c>
      <c r="K108" s="57">
        <f t="shared" si="5"/>
        <v>10.63014581273465</v>
      </c>
      <c r="L108" s="57">
        <v>-2.7000000000000001E-3</v>
      </c>
      <c r="M108" s="57">
        <f t="shared" si="6"/>
        <v>1.19183922174171</v>
      </c>
    </row>
    <row r="109" spans="1:13" ht="17" thickTop="1" thickBot="1" x14ac:dyDescent="0.25">
      <c r="A109" s="55">
        <f t="shared" si="10"/>
        <v>107</v>
      </c>
      <c r="B109" s="57">
        <f t="shared" si="4"/>
        <v>17.291760899988851</v>
      </c>
      <c r="C109" s="57">
        <v>4.8</v>
      </c>
      <c r="D109" s="57">
        <v>0.49</v>
      </c>
      <c r="E109" s="57">
        <v>0.23</v>
      </c>
      <c r="F109" s="57">
        <v>1</v>
      </c>
      <c r="G109" s="57">
        <v>0</v>
      </c>
      <c r="H109" s="57">
        <v>0</v>
      </c>
      <c r="I109" s="57">
        <v>7</v>
      </c>
      <c r="J109" s="57">
        <v>8</v>
      </c>
      <c r="K109" s="57">
        <f t="shared" si="5"/>
        <v>10.63014581273465</v>
      </c>
      <c r="L109" s="57">
        <v>-2.7000000000000001E-3</v>
      </c>
      <c r="M109" s="57">
        <f t="shared" si="6"/>
        <v>1.23783922174171</v>
      </c>
    </row>
    <row r="110" spans="1:13" ht="17" thickTop="1" thickBot="1" x14ac:dyDescent="0.25">
      <c r="A110" s="55">
        <f t="shared" si="10"/>
        <v>108</v>
      </c>
      <c r="B110" s="57">
        <f t="shared" si="4"/>
        <v>38.543015446707393</v>
      </c>
      <c r="C110" s="57">
        <v>4.9000000000000004</v>
      </c>
      <c r="D110" s="57">
        <v>0.49</v>
      </c>
      <c r="E110" s="57">
        <v>0.23</v>
      </c>
      <c r="F110" s="57">
        <v>1</v>
      </c>
      <c r="G110" s="57">
        <v>0</v>
      </c>
      <c r="H110" s="57">
        <v>0</v>
      </c>
      <c r="I110" s="57">
        <v>21</v>
      </c>
      <c r="J110" s="57">
        <v>8</v>
      </c>
      <c r="K110" s="57">
        <f t="shared" si="5"/>
        <v>22.472205054244231</v>
      </c>
      <c r="L110" s="57">
        <v>-2.7000000000000001E-3</v>
      </c>
      <c r="M110" s="57">
        <f t="shared" si="6"/>
        <v>1.5859456890593309</v>
      </c>
    </row>
    <row r="111" spans="1:13" ht="17" thickTop="1" thickBot="1" x14ac:dyDescent="0.25">
      <c r="A111" s="55">
        <f t="shared" si="10"/>
        <v>109</v>
      </c>
      <c r="B111" s="57">
        <f t="shared" si="4"/>
        <v>16.977974001247098</v>
      </c>
      <c r="C111" s="57">
        <v>4.3</v>
      </c>
      <c r="D111" s="57">
        <v>0.49</v>
      </c>
      <c r="E111" s="57">
        <v>0.23</v>
      </c>
      <c r="F111" s="57">
        <v>1</v>
      </c>
      <c r="G111" s="57">
        <v>0</v>
      </c>
      <c r="H111" s="57">
        <v>0</v>
      </c>
      <c r="I111" s="57">
        <v>11</v>
      </c>
      <c r="J111" s="57">
        <v>8</v>
      </c>
      <c r="K111" s="57">
        <f t="shared" si="5"/>
        <v>13.601470508735444</v>
      </c>
      <c r="L111" s="57">
        <v>-2.7000000000000001E-3</v>
      </c>
      <c r="M111" s="57">
        <f t="shared" si="6"/>
        <v>1.2298858642015069</v>
      </c>
    </row>
    <row r="112" spans="1:13" ht="17" thickTop="1" thickBot="1" x14ac:dyDescent="0.25">
      <c r="A112" s="55">
        <f t="shared" si="10"/>
        <v>110</v>
      </c>
      <c r="B112" s="57">
        <f t="shared" si="4"/>
        <v>19.089153665263876</v>
      </c>
      <c r="C112" s="57">
        <v>4.2</v>
      </c>
      <c r="D112" s="57">
        <v>0.49</v>
      </c>
      <c r="E112" s="57">
        <v>0.23</v>
      </c>
      <c r="F112" s="57">
        <v>1</v>
      </c>
      <c r="G112" s="57">
        <v>0</v>
      </c>
      <c r="H112" s="57">
        <v>0</v>
      </c>
      <c r="I112" s="57">
        <v>14</v>
      </c>
      <c r="J112" s="57">
        <v>8</v>
      </c>
      <c r="K112" s="57">
        <f t="shared" si="5"/>
        <v>16.124515496597098</v>
      </c>
      <c r="L112" s="57">
        <v>-2.7000000000000001E-3</v>
      </c>
      <c r="M112" s="57">
        <f t="shared" si="6"/>
        <v>1.280786673985409</v>
      </c>
    </row>
    <row r="113" spans="1:13" ht="17" thickTop="1" thickBot="1" x14ac:dyDescent="0.25">
      <c r="A113" s="55">
        <f t="shared" si="10"/>
        <v>111</v>
      </c>
      <c r="B113" s="57">
        <f t="shared" si="4"/>
        <v>173.56726216516074</v>
      </c>
      <c r="C113" s="57">
        <v>6.1</v>
      </c>
      <c r="D113" s="57">
        <v>0.49</v>
      </c>
      <c r="E113" s="57">
        <v>0.23</v>
      </c>
      <c r="F113" s="57">
        <v>1</v>
      </c>
      <c r="G113" s="57">
        <v>0</v>
      </c>
      <c r="H113" s="57">
        <v>0</v>
      </c>
      <c r="I113" s="57">
        <v>53</v>
      </c>
      <c r="J113" s="57">
        <v>8</v>
      </c>
      <c r="K113" s="57">
        <f t="shared" si="5"/>
        <v>53.600373133029585</v>
      </c>
      <c r="L113" s="57">
        <v>-2.7000000000000001E-3</v>
      </c>
      <c r="M113" s="57">
        <f t="shared" si="6"/>
        <v>2.239467812995974</v>
      </c>
    </row>
    <row r="114" spans="1:13" ht="17" thickTop="1" thickBot="1" x14ac:dyDescent="0.25">
      <c r="A114" s="55">
        <f t="shared" si="10"/>
        <v>112</v>
      </c>
      <c r="B114" s="57">
        <f t="shared" si="4"/>
        <v>85.582120487266266</v>
      </c>
      <c r="C114" s="57">
        <v>4.8</v>
      </c>
      <c r="D114" s="57">
        <v>0.49</v>
      </c>
      <c r="E114" s="57">
        <v>0.23</v>
      </c>
      <c r="F114" s="57">
        <v>1</v>
      </c>
      <c r="G114" s="57">
        <v>0</v>
      </c>
      <c r="H114" s="57">
        <v>0</v>
      </c>
      <c r="I114" s="57">
        <v>52</v>
      </c>
      <c r="J114" s="57">
        <v>8</v>
      </c>
      <c r="K114" s="57">
        <f t="shared" si="5"/>
        <v>52.611785751863621</v>
      </c>
      <c r="L114" s="57">
        <v>-2.7000000000000001E-3</v>
      </c>
      <c r="M114" s="57">
        <f t="shared" si="6"/>
        <v>1.9323830428923601</v>
      </c>
    </row>
    <row r="115" spans="1:13" ht="17" thickTop="1" thickBot="1" x14ac:dyDescent="0.25">
      <c r="A115" s="55">
        <f t="shared" si="10"/>
        <v>113</v>
      </c>
      <c r="B115" s="57">
        <f t="shared" si="4"/>
        <v>67.270916829052226</v>
      </c>
      <c r="C115" s="57">
        <v>5.8</v>
      </c>
      <c r="D115" s="57">
        <v>0.49</v>
      </c>
      <c r="E115" s="57">
        <v>0.23</v>
      </c>
      <c r="F115" s="57">
        <v>1</v>
      </c>
      <c r="G115" s="57">
        <v>0</v>
      </c>
      <c r="H115" s="57">
        <v>0</v>
      </c>
      <c r="I115" s="57">
        <v>23</v>
      </c>
      <c r="J115" s="57">
        <v>8</v>
      </c>
      <c r="K115" s="57">
        <f t="shared" si="5"/>
        <v>24.351591323771842</v>
      </c>
      <c r="L115" s="57">
        <v>-2.7000000000000001E-3</v>
      </c>
      <c r="M115" s="57">
        <f t="shared" si="6"/>
        <v>1.8278273466821313</v>
      </c>
    </row>
    <row r="116" spans="1:13" ht="17" thickTop="1" thickBot="1" x14ac:dyDescent="0.25">
      <c r="A116" s="55">
        <f t="shared" si="10"/>
        <v>114</v>
      </c>
      <c r="B116" s="57">
        <f t="shared" si="4"/>
        <v>128.31508988073739</v>
      </c>
      <c r="C116" s="57">
        <v>5.3</v>
      </c>
      <c r="D116" s="57">
        <v>0.49</v>
      </c>
      <c r="E116" s="57">
        <v>0.23</v>
      </c>
      <c r="F116" s="57">
        <v>1</v>
      </c>
      <c r="G116" s="57">
        <v>0</v>
      </c>
      <c r="H116" s="57">
        <v>0</v>
      </c>
      <c r="I116" s="57">
        <v>60</v>
      </c>
      <c r="J116" s="57">
        <v>8</v>
      </c>
      <c r="K116" s="57">
        <f t="shared" si="5"/>
        <v>60.530983801686226</v>
      </c>
      <c r="L116" s="57">
        <v>-2.7000000000000001E-3</v>
      </c>
      <c r="M116" s="57">
        <f t="shared" si="6"/>
        <v>2.1082777324979065</v>
      </c>
    </row>
    <row r="117" spans="1:13" ht="17" thickTop="1" thickBot="1" x14ac:dyDescent="0.25">
      <c r="A117" s="55">
        <f t="shared" si="10"/>
        <v>115</v>
      </c>
      <c r="B117" s="57">
        <f t="shared" si="4"/>
        <v>19.757042042774987</v>
      </c>
      <c r="C117" s="57">
        <v>4.7</v>
      </c>
      <c r="D117" s="57">
        <v>0.49</v>
      </c>
      <c r="E117" s="57">
        <v>0.23</v>
      </c>
      <c r="F117" s="57">
        <v>1</v>
      </c>
      <c r="G117" s="57">
        <v>0</v>
      </c>
      <c r="H117" s="57">
        <v>0</v>
      </c>
      <c r="I117" s="57">
        <v>10</v>
      </c>
      <c r="J117" s="57">
        <v>8</v>
      </c>
      <c r="K117" s="57">
        <f t="shared" si="5"/>
        <v>12.806248474865697</v>
      </c>
      <c r="L117" s="57">
        <v>-2.7000000000000001E-3</v>
      </c>
      <c r="M117" s="57">
        <f t="shared" si="6"/>
        <v>1.2957219240238491</v>
      </c>
    </row>
    <row r="118" spans="1:13" ht="17" thickTop="1" thickBot="1" x14ac:dyDescent="0.25">
      <c r="A118" s="55">
        <f t="shared" si="10"/>
        <v>116</v>
      </c>
      <c r="B118" s="57">
        <f t="shared" si="4"/>
        <v>29.892276465754552</v>
      </c>
      <c r="C118" s="57">
        <v>4.5</v>
      </c>
      <c r="D118" s="57">
        <v>0.49</v>
      </c>
      <c r="E118" s="57">
        <v>0.23</v>
      </c>
      <c r="F118" s="57">
        <v>1</v>
      </c>
      <c r="G118" s="57">
        <v>0</v>
      </c>
      <c r="H118" s="57">
        <v>0</v>
      </c>
      <c r="I118" s="57">
        <v>20</v>
      </c>
      <c r="J118" s="57">
        <v>8</v>
      </c>
      <c r="K118" s="57">
        <f t="shared" si="5"/>
        <v>21.540659228538015</v>
      </c>
      <c r="L118" s="57">
        <v>-2.7000000000000001E-3</v>
      </c>
      <c r="M118" s="57">
        <f t="shared" si="6"/>
        <v>1.4755589902774404</v>
      </c>
    </row>
    <row r="119" spans="1:13" ht="17" thickTop="1" thickBot="1" x14ac:dyDescent="0.25">
      <c r="A119" s="55">
        <f t="shared" si="10"/>
        <v>117</v>
      </c>
      <c r="B119" s="57">
        <f t="shared" si="4"/>
        <v>90.907500678339304</v>
      </c>
      <c r="C119" s="57">
        <v>5.0999999999999996</v>
      </c>
      <c r="D119" s="57">
        <v>0.49</v>
      </c>
      <c r="E119" s="57">
        <v>0.23</v>
      </c>
      <c r="F119" s="57">
        <v>1</v>
      </c>
      <c r="G119" s="57">
        <v>0</v>
      </c>
      <c r="H119" s="57">
        <v>0</v>
      </c>
      <c r="I119" s="57">
        <v>47</v>
      </c>
      <c r="J119" s="57">
        <v>8</v>
      </c>
      <c r="K119" s="57">
        <f t="shared" si="5"/>
        <v>47.675989764240867</v>
      </c>
      <c r="L119" s="57">
        <v>-2.7000000000000001E-3</v>
      </c>
      <c r="M119" s="57">
        <f t="shared" si="6"/>
        <v>1.9585997178624854</v>
      </c>
    </row>
    <row r="120" spans="1:13" ht="17" thickTop="1" thickBot="1" x14ac:dyDescent="0.25">
      <c r="A120" s="55">
        <f t="shared" si="10"/>
        <v>118</v>
      </c>
      <c r="B120" s="57">
        <f t="shared" si="4"/>
        <v>52.662070013400594</v>
      </c>
      <c r="C120" s="57">
        <v>5</v>
      </c>
      <c r="D120" s="57">
        <v>0.49</v>
      </c>
      <c r="E120" s="57">
        <v>0.23</v>
      </c>
      <c r="F120" s="57">
        <v>1</v>
      </c>
      <c r="G120" s="57">
        <v>0</v>
      </c>
      <c r="H120" s="57">
        <v>0</v>
      </c>
      <c r="I120" s="57">
        <v>28</v>
      </c>
      <c r="J120" s="57">
        <v>8</v>
      </c>
      <c r="K120" s="57">
        <f t="shared" si="5"/>
        <v>29.120439557122072</v>
      </c>
      <c r="L120" s="57">
        <v>-2.7000000000000001E-3</v>
      </c>
      <c r="M120" s="57">
        <f t="shared" si="6"/>
        <v>1.7214979261283569</v>
      </c>
    </row>
    <row r="121" spans="1:13" ht="17" thickTop="1" thickBot="1" x14ac:dyDescent="0.25">
      <c r="A121" s="55">
        <f t="shared" si="10"/>
        <v>119</v>
      </c>
      <c r="B121" s="57">
        <f t="shared" si="4"/>
        <v>17.138703301626865</v>
      </c>
      <c r="C121" s="57">
        <v>4.0999999999999996</v>
      </c>
      <c r="D121" s="57">
        <v>0.49</v>
      </c>
      <c r="E121" s="57">
        <v>0.23</v>
      </c>
      <c r="F121" s="57">
        <v>1</v>
      </c>
      <c r="G121" s="57">
        <v>0</v>
      </c>
      <c r="H121" s="57">
        <v>0</v>
      </c>
      <c r="I121" s="57">
        <v>13</v>
      </c>
      <c r="J121" s="57">
        <v>8</v>
      </c>
      <c r="K121" s="57">
        <f t="shared" si="5"/>
        <v>15.264337522473747</v>
      </c>
      <c r="L121" s="57">
        <v>-2.7000000000000001E-3</v>
      </c>
      <c r="M121" s="57">
        <f t="shared" si="6"/>
        <v>1.2339779605130095</v>
      </c>
    </row>
    <row r="122" spans="1:13" ht="17" thickTop="1" thickBot="1" x14ac:dyDescent="0.25">
      <c r="A122" s="55">
        <f t="shared" si="10"/>
        <v>120</v>
      </c>
      <c r="B122" s="57">
        <f t="shared" si="4"/>
        <v>81.167663198565293</v>
      </c>
      <c r="C122" s="57">
        <v>4.7</v>
      </c>
      <c r="D122" s="57">
        <v>0.49</v>
      </c>
      <c r="E122" s="57">
        <v>0.23</v>
      </c>
      <c r="F122" s="57">
        <v>1</v>
      </c>
      <c r="G122" s="57">
        <v>0</v>
      </c>
      <c r="H122" s="57">
        <v>0</v>
      </c>
      <c r="I122" s="57">
        <v>52</v>
      </c>
      <c r="J122" s="57">
        <v>8</v>
      </c>
      <c r="K122" s="57">
        <f t="shared" si="5"/>
        <v>52.611785751863621</v>
      </c>
      <c r="L122" s="57">
        <v>-2.7000000000000001E-3</v>
      </c>
      <c r="M122" s="57">
        <f t="shared" si="6"/>
        <v>1.9093830428923602</v>
      </c>
    </row>
    <row r="123" spans="1:13" ht="17" thickTop="1" thickBot="1" x14ac:dyDescent="0.25">
      <c r="A123" s="55">
        <f t="shared" si="10"/>
        <v>121</v>
      </c>
      <c r="B123" s="57">
        <f t="shared" si="4"/>
        <v>46.656897856769419</v>
      </c>
      <c r="C123" s="57">
        <v>4.9000000000000004</v>
      </c>
      <c r="D123" s="57">
        <v>0.49</v>
      </c>
      <c r="E123" s="57">
        <v>0.23</v>
      </c>
      <c r="F123" s="57">
        <v>1</v>
      </c>
      <c r="G123" s="57">
        <v>0</v>
      </c>
      <c r="H123" s="57">
        <v>0</v>
      </c>
      <c r="I123" s="57">
        <v>26</v>
      </c>
      <c r="J123" s="57">
        <v>8</v>
      </c>
      <c r="K123" s="57">
        <f t="shared" si="5"/>
        <v>27.202941017470888</v>
      </c>
      <c r="L123" s="57">
        <v>-2.7000000000000001E-3</v>
      </c>
      <c r="M123" s="57">
        <f t="shared" si="6"/>
        <v>1.6689158598654883</v>
      </c>
    </row>
    <row r="124" spans="1:13" ht="17" thickTop="1" thickBot="1" x14ac:dyDescent="0.25">
      <c r="A124" s="55">
        <f t="shared" si="10"/>
        <v>122</v>
      </c>
      <c r="B124" s="57">
        <f t="shared" si="4"/>
        <v>34.54694200729584</v>
      </c>
      <c r="C124" s="57">
        <v>4.4000000000000004</v>
      </c>
      <c r="D124" s="57">
        <v>0.49</v>
      </c>
      <c r="E124" s="57">
        <v>0.23</v>
      </c>
      <c r="F124" s="57">
        <v>1</v>
      </c>
      <c r="G124" s="57">
        <v>0</v>
      </c>
      <c r="H124" s="57">
        <v>0</v>
      </c>
      <c r="I124" s="57">
        <v>25</v>
      </c>
      <c r="J124" s="57">
        <v>8</v>
      </c>
      <c r="K124" s="57">
        <f t="shared" si="5"/>
        <v>26.248809496813376</v>
      </c>
      <c r="L124" s="57">
        <v>-2.7000000000000001E-3</v>
      </c>
      <c r="M124" s="57">
        <f t="shared" si="6"/>
        <v>1.538409610953813</v>
      </c>
    </row>
    <row r="125" spans="1:13" ht="17" thickTop="1" thickBot="1" x14ac:dyDescent="0.25">
      <c r="A125" s="55">
        <f t="shared" si="10"/>
        <v>123</v>
      </c>
      <c r="B125" s="57">
        <f t="shared" si="4"/>
        <v>13.087147388397408</v>
      </c>
      <c r="C125" s="57">
        <v>4.5999999999999996</v>
      </c>
      <c r="D125" s="57">
        <v>0.49</v>
      </c>
      <c r="E125" s="57">
        <v>0.23</v>
      </c>
      <c r="F125" s="57">
        <v>1</v>
      </c>
      <c r="G125" s="57">
        <v>0</v>
      </c>
      <c r="H125" s="57">
        <v>0</v>
      </c>
      <c r="I125" s="57">
        <v>4</v>
      </c>
      <c r="J125" s="57">
        <v>8</v>
      </c>
      <c r="K125" s="57">
        <f t="shared" si="5"/>
        <v>8.9442719099991592</v>
      </c>
      <c r="L125" s="57">
        <v>-2.7000000000000001E-3</v>
      </c>
      <c r="M125" s="57">
        <f t="shared" si="6"/>
        <v>1.1168449934959717</v>
      </c>
    </row>
    <row r="126" spans="1:13" ht="17" thickTop="1" thickBot="1" x14ac:dyDescent="0.25">
      <c r="A126" s="55">
        <f t="shared" si="10"/>
        <v>124</v>
      </c>
      <c r="B126" s="57">
        <f t="shared" si="4"/>
        <v>91.175186633469778</v>
      </c>
      <c r="C126" s="57">
        <v>5.4</v>
      </c>
      <c r="D126" s="57">
        <v>0.49</v>
      </c>
      <c r="E126" s="57">
        <v>0.23</v>
      </c>
      <c r="F126" s="57">
        <v>1</v>
      </c>
      <c r="G126" s="57">
        <v>0</v>
      </c>
      <c r="H126" s="57">
        <v>0</v>
      </c>
      <c r="I126" s="57">
        <v>40</v>
      </c>
      <c r="J126" s="57">
        <v>8</v>
      </c>
      <c r="K126" s="57">
        <f t="shared" si="5"/>
        <v>40.792156108742276</v>
      </c>
      <c r="L126" s="57">
        <v>-2.7000000000000001E-3</v>
      </c>
      <c r="M126" s="57">
        <f t="shared" si="6"/>
        <v>1.9598766609773528</v>
      </c>
    </row>
    <row r="127" spans="1:13" ht="17" thickTop="1" thickBot="1" x14ac:dyDescent="0.25">
      <c r="A127" s="55">
        <f t="shared" si="10"/>
        <v>125</v>
      </c>
      <c r="B127" s="57">
        <f t="shared" si="4"/>
        <v>1156.5129783575419</v>
      </c>
      <c r="C127" s="57">
        <v>7.3</v>
      </c>
      <c r="D127" s="57">
        <v>0.49</v>
      </c>
      <c r="E127" s="57">
        <v>0.23</v>
      </c>
      <c r="F127" s="57">
        <v>1</v>
      </c>
      <c r="G127" s="57">
        <v>0</v>
      </c>
      <c r="H127" s="57">
        <v>0</v>
      </c>
      <c r="I127" s="57">
        <v>189</v>
      </c>
      <c r="J127" s="57">
        <v>8</v>
      </c>
      <c r="K127" s="57">
        <f t="shared" si="5"/>
        <v>189.16923639957952</v>
      </c>
      <c r="L127" s="57">
        <v>-2.7000000000000001E-3</v>
      </c>
      <c r="M127" s="57">
        <f t="shared" si="6"/>
        <v>3.0631505107749808</v>
      </c>
    </row>
    <row r="128" spans="1:13" ht="17" thickTop="1" thickBot="1" x14ac:dyDescent="0.25">
      <c r="A128" s="55">
        <f t="shared" si="10"/>
        <v>126</v>
      </c>
      <c r="B128" s="57">
        <f t="shared" si="4"/>
        <v>38.079415998192708</v>
      </c>
      <c r="C128" s="57">
        <v>4.8</v>
      </c>
      <c r="D128" s="57">
        <v>0.49</v>
      </c>
      <c r="E128" s="57">
        <v>0.23</v>
      </c>
      <c r="F128" s="57">
        <v>1</v>
      </c>
      <c r="G128" s="57">
        <v>0</v>
      </c>
      <c r="H128" s="57">
        <v>0</v>
      </c>
      <c r="I128" s="57">
        <v>22</v>
      </c>
      <c r="J128" s="57">
        <v>8</v>
      </c>
      <c r="K128" s="57">
        <f t="shared" si="5"/>
        <v>23.409399821439251</v>
      </c>
      <c r="L128" s="57">
        <v>-2.7000000000000001E-3</v>
      </c>
      <c r="M128" s="57">
        <f t="shared" si="6"/>
        <v>1.5806902792421846</v>
      </c>
    </row>
    <row r="129" spans="1:13" ht="17" thickTop="1" thickBot="1" x14ac:dyDescent="0.25">
      <c r="A129" s="55">
        <f t="shared" si="10"/>
        <v>127</v>
      </c>
      <c r="B129" s="57">
        <f t="shared" si="4"/>
        <v>27.132790718653542</v>
      </c>
      <c r="C129" s="57">
        <v>4.4000000000000004</v>
      </c>
      <c r="D129" s="57">
        <v>0.49</v>
      </c>
      <c r="E129" s="57">
        <v>0.23</v>
      </c>
      <c r="F129" s="57">
        <v>1</v>
      </c>
      <c r="G129" s="57">
        <v>0</v>
      </c>
      <c r="H129" s="57">
        <v>0</v>
      </c>
      <c r="I129" s="57">
        <v>19</v>
      </c>
      <c r="J129" s="57">
        <v>8</v>
      </c>
      <c r="K129" s="57">
        <f t="shared" si="5"/>
        <v>20.615528128088304</v>
      </c>
      <c r="L129" s="57">
        <v>-2.7000000000000001E-3</v>
      </c>
      <c r="M129" s="57">
        <f t="shared" si="6"/>
        <v>1.433494465025156</v>
      </c>
    </row>
    <row r="130" spans="1:13" ht="17" thickTop="1" thickBot="1" x14ac:dyDescent="0.25">
      <c r="A130" s="55">
        <f t="shared" si="10"/>
        <v>128</v>
      </c>
      <c r="B130" s="57">
        <f t="shared" si="4"/>
        <v>179.3881708263327</v>
      </c>
      <c r="C130" s="57">
        <v>5.7</v>
      </c>
      <c r="D130" s="57">
        <v>0.49</v>
      </c>
      <c r="E130" s="57">
        <v>0.23</v>
      </c>
      <c r="F130" s="57">
        <v>1</v>
      </c>
      <c r="G130" s="57">
        <v>0</v>
      </c>
      <c r="H130" s="57">
        <v>0</v>
      </c>
      <c r="I130" s="57">
        <v>68</v>
      </c>
      <c r="J130" s="57">
        <v>8</v>
      </c>
      <c r="K130" s="57">
        <f t="shared" si="5"/>
        <v>68.46897107449476</v>
      </c>
      <c r="L130" s="57">
        <v>-2.7000000000000001E-3</v>
      </c>
      <c r="M130" s="57">
        <f t="shared" si="6"/>
        <v>2.253793801505017</v>
      </c>
    </row>
    <row r="131" spans="1:13" ht="17" thickTop="1" thickBot="1" x14ac:dyDescent="0.25">
      <c r="A131" s="55">
        <f t="shared" si="10"/>
        <v>129</v>
      </c>
      <c r="B131" s="57">
        <f t="shared" si="4"/>
        <v>54.012523095942598</v>
      </c>
      <c r="C131" s="57">
        <v>5.7</v>
      </c>
      <c r="D131" s="57">
        <v>0.49</v>
      </c>
      <c r="E131" s="57">
        <v>0.23</v>
      </c>
      <c r="F131" s="57">
        <v>1</v>
      </c>
      <c r="G131" s="57">
        <v>0</v>
      </c>
      <c r="H131" s="57">
        <v>0</v>
      </c>
      <c r="I131" s="57">
        <v>19</v>
      </c>
      <c r="J131" s="57">
        <v>8</v>
      </c>
      <c r="K131" s="57">
        <f t="shared" si="5"/>
        <v>20.615528128088304</v>
      </c>
      <c r="L131" s="57">
        <v>-2.7000000000000001E-3</v>
      </c>
      <c r="M131" s="57">
        <f t="shared" si="6"/>
        <v>1.7324944650251559</v>
      </c>
    </row>
    <row r="132" spans="1:13" ht="17" thickTop="1" thickBot="1" x14ac:dyDescent="0.25">
      <c r="A132" s="55">
        <f t="shared" si="10"/>
        <v>130</v>
      </c>
      <c r="B132" s="58">
        <f t="shared" ref="B132" si="11">10^M132</f>
        <v>158.54356032629829</v>
      </c>
      <c r="C132" s="58">
        <v>6</v>
      </c>
      <c r="D132" s="58">
        <v>0.49</v>
      </c>
      <c r="E132" s="58">
        <v>0.23</v>
      </c>
      <c r="F132" s="58">
        <v>1</v>
      </c>
      <c r="G132" s="58">
        <v>0</v>
      </c>
      <c r="H132" s="58">
        <v>0</v>
      </c>
      <c r="I132" s="58">
        <v>51</v>
      </c>
      <c r="J132" s="58">
        <v>8</v>
      </c>
      <c r="K132" s="58">
        <f t="shared" ref="K132" si="12">SQRT(I132^2+J132^2)</f>
        <v>51.623637996561229</v>
      </c>
      <c r="L132" s="58">
        <v>-2.7000000000000001E-3</v>
      </c>
      <c r="M132" s="58">
        <f t="shared" ref="M132" si="13">D132+(E132*(C132-6))+(G132*(C132-6)^2)+(H132*K132)+(F132*LOG(K132))+L132</f>
        <v>2.2001486066812959</v>
      </c>
    </row>
    <row r="133" spans="1:13" ht="16" thickTop="1" x14ac:dyDescent="0.2"/>
  </sheetData>
  <mergeCells count="2">
    <mergeCell ref="A1:A2"/>
    <mergeCell ref="B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33"/>
  <sheetViews>
    <sheetView zoomScale="70" zoomScaleNormal="70" workbookViewId="0">
      <selection activeCell="R24" sqref="R24"/>
    </sheetView>
  </sheetViews>
  <sheetFormatPr baseColWidth="10" defaultColWidth="8.83203125" defaultRowHeight="15" x14ac:dyDescent="0.2"/>
  <cols>
    <col min="1" max="1" width="14.33203125" bestFit="1" customWidth="1"/>
    <col min="2" max="2" width="21.5" customWidth="1"/>
    <col min="3" max="3" width="10.5" bestFit="1" customWidth="1"/>
    <col min="4" max="4" width="23.83203125" customWidth="1"/>
    <col min="5" max="6" width="10.5" bestFit="1" customWidth="1"/>
    <col min="7" max="9" width="11.33203125" bestFit="1" customWidth="1"/>
    <col min="10" max="10" width="19.33203125" bestFit="1" customWidth="1"/>
    <col min="11" max="11" width="13.6640625" bestFit="1" customWidth="1"/>
    <col min="12" max="12" width="18.6640625" bestFit="1" customWidth="1"/>
    <col min="13" max="13" width="18.5" bestFit="1" customWidth="1"/>
    <col min="14" max="14" width="7.1640625" bestFit="1" customWidth="1"/>
    <col min="15" max="15" width="11.33203125" bestFit="1" customWidth="1"/>
    <col min="17" max="17" width="13.5" bestFit="1" customWidth="1"/>
    <col min="18" max="18" width="14.6640625" bestFit="1" customWidth="1"/>
    <col min="19" max="20" width="6" bestFit="1" customWidth="1"/>
    <col min="21" max="23" width="6.6640625" bestFit="1" customWidth="1"/>
    <col min="24" max="24" width="6" bestFit="1" customWidth="1"/>
  </cols>
  <sheetData>
    <row r="1" spans="1:24" ht="17" thickTop="1" thickBot="1" x14ac:dyDescent="0.25">
      <c r="A1" s="99" t="s">
        <v>0</v>
      </c>
      <c r="B1" s="94" t="s">
        <v>1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55" t="s">
        <v>390</v>
      </c>
    </row>
    <row r="2" spans="1:24" ht="36" thickTop="1" thickBot="1" x14ac:dyDescent="0.25">
      <c r="A2" s="99"/>
      <c r="B2" s="51" t="s">
        <v>341</v>
      </c>
      <c r="C2" s="52" t="s">
        <v>389</v>
      </c>
      <c r="D2" s="52" t="s">
        <v>343</v>
      </c>
      <c r="E2" s="53" t="s">
        <v>344</v>
      </c>
      <c r="F2" s="53" t="s">
        <v>345</v>
      </c>
      <c r="G2" s="53" t="s">
        <v>346</v>
      </c>
      <c r="H2" s="53" t="s">
        <v>347</v>
      </c>
      <c r="I2" s="53" t="s">
        <v>348</v>
      </c>
      <c r="J2" s="53" t="s">
        <v>349</v>
      </c>
      <c r="K2" s="53" t="s">
        <v>350</v>
      </c>
      <c r="L2" s="53" t="s">
        <v>317</v>
      </c>
      <c r="M2" s="53" t="s">
        <v>318</v>
      </c>
      <c r="N2" s="53" t="s">
        <v>319</v>
      </c>
      <c r="O2" s="51" t="s">
        <v>342</v>
      </c>
      <c r="Q2" s="63" t="s">
        <v>392</v>
      </c>
      <c r="R2" s="63" t="s">
        <v>391</v>
      </c>
      <c r="S2" s="53" t="s">
        <v>344</v>
      </c>
      <c r="T2" s="53" t="s">
        <v>345</v>
      </c>
      <c r="U2" s="53" t="s">
        <v>346</v>
      </c>
      <c r="V2" s="53" t="s">
        <v>347</v>
      </c>
      <c r="W2" s="53" t="s">
        <v>348</v>
      </c>
      <c r="X2" s="54" t="s">
        <v>405</v>
      </c>
    </row>
    <row r="3" spans="1:24" ht="17" thickTop="1" thickBot="1" x14ac:dyDescent="0.25">
      <c r="A3" s="55">
        <v>1</v>
      </c>
      <c r="B3" s="72">
        <f>IFERROR((EXP(O3)),"")</f>
        <v>1.2361172650224423E-2</v>
      </c>
      <c r="C3" s="56">
        <v>4.5999999999999996</v>
      </c>
      <c r="D3" s="56">
        <v>891</v>
      </c>
      <c r="E3" s="72">
        <f t="shared" ref="E3:E34" si="0">IFERROR((_xlfn.IFS(D3&gt;760,$S$3,AND(D3&gt;360,OR(D3=760,D3&lt;760)),$S$4,AND(D3&gt;180,OR(D3=360,D3&lt;360)),$S$5)),"")</f>
        <v>1.835</v>
      </c>
      <c r="F3" s="72">
        <f t="shared" ref="F3:F34" si="1">IFERROR((_xlfn.IFS(D3&gt;760,$T$3,AND(D3&gt;360,OR(D3=760,D3&lt;760)),$T$4,AND(D3&gt;180,OR(D3=360,D3&lt;360)),$T$5)),"")</f>
        <v>1.034</v>
      </c>
      <c r="G3" s="72">
        <f t="shared" ref="G3:G34" si="2">IFERROR((_xlfn.IFS(D3&gt;760,$U$3,AND(D3&gt;360,OR(D3=760,D3&lt;760)),$U$4,AND(D3&gt;180,OR(D3=360,D3&lt;360)),$U$5)),"")</f>
        <v>-0.252</v>
      </c>
      <c r="H3" s="72">
        <f t="shared" ref="H3:H34" si="3">IFERROR((_xlfn.IFS(D3&gt;760,$V$3,AND(D3&gt;360,OR(D3=760,D3&lt;760)),$V$4,AND(D3&gt;180,OR(D3=360,D3&lt;360)),$V$5)),"")</f>
        <v>-1.397</v>
      </c>
      <c r="I3" s="72">
        <f t="shared" ref="I3:I34" si="4">IFERROR((_xlfn.IFS(D3&gt;760,$W$3,AND(D3&gt;360,OR(D3=760,D3&lt;760)),$W$4,AND(D3&gt;180,OR(D3=360,D3&lt;360)),$W$5)),"")</f>
        <v>-6.9000000000000006E-2</v>
      </c>
      <c r="J3" s="56">
        <v>760</v>
      </c>
      <c r="K3" s="56">
        <v>891</v>
      </c>
      <c r="L3" s="56">
        <v>19</v>
      </c>
      <c r="M3" s="56">
        <f t="shared" ref="M3:M34" si="5">IFERROR((_xlfn.IFS(D3&gt;760,$X$3,AND(D3&gt;360,OR(D3=760,D3&lt;760)),$X$4,AND(D3&gt;180,OR(D3=360,D3&lt;360)),$X$5)),"")</f>
        <v>9.718</v>
      </c>
      <c r="N3" s="56">
        <f>IFERROR((SQRT(L3^2+M3^2)),"")</f>
        <v>21.341029122326788</v>
      </c>
      <c r="O3" s="56">
        <f t="shared" ref="O3:O34" si="6">IFERROR((E3+(F3*(C3-6))+(G3*(C3-6)^2)+(H3*LN(N3))+(I3*LN(K3/J3))),"")</f>
        <v>-4.3931949568392774</v>
      </c>
      <c r="Q3" s="62" t="s">
        <v>401</v>
      </c>
      <c r="R3" s="62" t="s">
        <v>393</v>
      </c>
      <c r="S3" s="62">
        <v>1.835</v>
      </c>
      <c r="T3" s="62">
        <v>1.034</v>
      </c>
      <c r="U3" s="62">
        <v>-0.252</v>
      </c>
      <c r="V3" s="62">
        <v>-1.397</v>
      </c>
      <c r="W3" s="62">
        <v>-6.9000000000000006E-2</v>
      </c>
      <c r="X3" s="53">
        <v>9.718</v>
      </c>
    </row>
    <row r="4" spans="1:24" ht="17" thickTop="1" thickBot="1" x14ac:dyDescent="0.25">
      <c r="A4" s="55">
        <f>A3+1</f>
        <v>2</v>
      </c>
      <c r="B4" s="73" t="str">
        <f t="shared" ref="B4:B67" si="7">IFERROR((EXP(O4)),"")</f>
        <v/>
      </c>
      <c r="C4" s="57">
        <v>5.0999999999999996</v>
      </c>
      <c r="D4" s="57"/>
      <c r="E4" s="73" t="str">
        <f t="shared" si="0"/>
        <v/>
      </c>
      <c r="F4" s="73" t="str">
        <f t="shared" si="1"/>
        <v/>
      </c>
      <c r="G4" s="73" t="str">
        <f t="shared" si="2"/>
        <v/>
      </c>
      <c r="H4" s="73" t="str">
        <f t="shared" si="3"/>
        <v/>
      </c>
      <c r="I4" s="73" t="str">
        <f t="shared" si="4"/>
        <v/>
      </c>
      <c r="J4" s="57">
        <v>760</v>
      </c>
      <c r="K4" s="57"/>
      <c r="L4" s="57">
        <v>21</v>
      </c>
      <c r="M4" s="57" t="str">
        <f t="shared" si="5"/>
        <v/>
      </c>
      <c r="N4" s="57" t="str">
        <f t="shared" ref="N4:N67" si="8">IFERROR((SQRT(L4^2+M4^2)),"")</f>
        <v/>
      </c>
      <c r="O4" s="57" t="str">
        <f t="shared" si="6"/>
        <v/>
      </c>
      <c r="Q4" s="62" t="s">
        <v>403</v>
      </c>
      <c r="R4" s="62" t="s">
        <v>402</v>
      </c>
      <c r="S4" s="62">
        <v>1.835</v>
      </c>
      <c r="T4" s="62">
        <v>1.034</v>
      </c>
      <c r="U4" s="62">
        <v>-0.252</v>
      </c>
      <c r="V4" s="62">
        <v>-1.397</v>
      </c>
      <c r="W4" s="62">
        <v>-6.9000000000000006E-2</v>
      </c>
      <c r="X4" s="53">
        <v>9.718</v>
      </c>
    </row>
    <row r="5" spans="1:24" ht="17" thickTop="1" thickBot="1" x14ac:dyDescent="0.25">
      <c r="A5" s="55">
        <f t="shared" ref="A5:A68" si="9">A4+1</f>
        <v>3</v>
      </c>
      <c r="B5" s="73">
        <f t="shared" si="7"/>
        <v>5.4007543168078549E-3</v>
      </c>
      <c r="C5" s="57">
        <v>5.0999999999999996</v>
      </c>
      <c r="D5" s="57">
        <v>514</v>
      </c>
      <c r="E5" s="73">
        <f t="shared" si="0"/>
        <v>1.835</v>
      </c>
      <c r="F5" s="73">
        <f t="shared" si="1"/>
        <v>1.034</v>
      </c>
      <c r="G5" s="73">
        <f t="shared" si="2"/>
        <v>-0.252</v>
      </c>
      <c r="H5" s="73">
        <f t="shared" si="3"/>
        <v>-1.397</v>
      </c>
      <c r="I5" s="73">
        <f t="shared" si="4"/>
        <v>-6.9000000000000006E-2</v>
      </c>
      <c r="J5" s="57">
        <v>760</v>
      </c>
      <c r="K5" s="57">
        <v>514</v>
      </c>
      <c r="L5" s="57">
        <v>70</v>
      </c>
      <c r="M5" s="57">
        <f t="shared" si="5"/>
        <v>9.718</v>
      </c>
      <c r="N5" s="57">
        <f t="shared" si="8"/>
        <v>70.671348678230274</v>
      </c>
      <c r="O5" s="57">
        <f t="shared" si="6"/>
        <v>-5.2212166468696593</v>
      </c>
      <c r="Q5" s="62" t="s">
        <v>398</v>
      </c>
      <c r="R5" s="62" t="s">
        <v>404</v>
      </c>
      <c r="S5" s="62">
        <v>2.1349999999999998</v>
      </c>
      <c r="T5" s="62">
        <v>1.008</v>
      </c>
      <c r="U5" s="62">
        <v>-0.16300000000000001</v>
      </c>
      <c r="V5" s="62">
        <v>-1.38</v>
      </c>
      <c r="W5" s="62">
        <v>-0.13300000000000001</v>
      </c>
      <c r="X5" s="53">
        <v>10.51</v>
      </c>
    </row>
    <row r="6" spans="1:24" ht="17" thickTop="1" thickBot="1" x14ac:dyDescent="0.25">
      <c r="A6" s="55">
        <f t="shared" si="9"/>
        <v>4</v>
      </c>
      <c r="B6" s="73">
        <f t="shared" si="7"/>
        <v>5.232136873039548E-2</v>
      </c>
      <c r="C6" s="57">
        <v>5.4</v>
      </c>
      <c r="D6" s="57">
        <v>582</v>
      </c>
      <c r="E6" s="73">
        <f t="shared" si="0"/>
        <v>1.835</v>
      </c>
      <c r="F6" s="73">
        <f t="shared" si="1"/>
        <v>1.034</v>
      </c>
      <c r="G6" s="73">
        <f t="shared" si="2"/>
        <v>-0.252</v>
      </c>
      <c r="H6" s="73">
        <f t="shared" si="3"/>
        <v>-1.397</v>
      </c>
      <c r="I6" s="73">
        <f t="shared" si="4"/>
        <v>-6.9000000000000006E-2</v>
      </c>
      <c r="J6" s="57">
        <v>760</v>
      </c>
      <c r="K6" s="57">
        <v>582</v>
      </c>
      <c r="L6" s="57">
        <v>16</v>
      </c>
      <c r="M6" s="57">
        <f t="shared" si="5"/>
        <v>9.718</v>
      </c>
      <c r="N6" s="57">
        <f t="shared" si="8"/>
        <v>18.720030021343447</v>
      </c>
      <c r="O6" s="57">
        <f t="shared" si="6"/>
        <v>-2.9503504114262311</v>
      </c>
    </row>
    <row r="7" spans="1:24" ht="17" thickTop="1" thickBot="1" x14ac:dyDescent="0.25">
      <c r="A7" s="55">
        <f t="shared" si="9"/>
        <v>5</v>
      </c>
      <c r="B7" s="73">
        <f t="shared" si="7"/>
        <v>1.3097659398634779E-2</v>
      </c>
      <c r="C7" s="57">
        <v>5.0999999999999996</v>
      </c>
      <c r="D7" s="57">
        <v>971</v>
      </c>
      <c r="E7" s="73">
        <f t="shared" si="0"/>
        <v>1.835</v>
      </c>
      <c r="F7" s="73">
        <f t="shared" si="1"/>
        <v>1.034</v>
      </c>
      <c r="G7" s="73">
        <f t="shared" si="2"/>
        <v>-0.252</v>
      </c>
      <c r="H7" s="73">
        <f t="shared" si="3"/>
        <v>-1.397</v>
      </c>
      <c r="I7" s="73">
        <f t="shared" si="4"/>
        <v>-6.9000000000000006E-2</v>
      </c>
      <c r="J7" s="57">
        <v>760</v>
      </c>
      <c r="K7" s="57">
        <v>971</v>
      </c>
      <c r="L7" s="57">
        <v>35</v>
      </c>
      <c r="M7" s="57">
        <f t="shared" si="5"/>
        <v>9.718</v>
      </c>
      <c r="N7" s="57">
        <f t="shared" si="8"/>
        <v>36.32409013313341</v>
      </c>
      <c r="O7" s="57">
        <f t="shared" si="6"/>
        <v>-4.33532173659869</v>
      </c>
    </row>
    <row r="8" spans="1:24" ht="17" thickTop="1" thickBot="1" x14ac:dyDescent="0.25">
      <c r="A8" s="55">
        <f t="shared" si="9"/>
        <v>6</v>
      </c>
      <c r="B8" s="73" t="str">
        <f t="shared" si="7"/>
        <v/>
      </c>
      <c r="C8" s="57">
        <v>4.5</v>
      </c>
      <c r="D8" s="57"/>
      <c r="E8" s="73" t="str">
        <f t="shared" si="0"/>
        <v/>
      </c>
      <c r="F8" s="73" t="str">
        <f t="shared" si="1"/>
        <v/>
      </c>
      <c r="G8" s="73" t="str">
        <f t="shared" si="2"/>
        <v/>
      </c>
      <c r="H8" s="73" t="str">
        <f t="shared" si="3"/>
        <v/>
      </c>
      <c r="I8" s="73" t="str">
        <f t="shared" si="4"/>
        <v/>
      </c>
      <c r="J8" s="57">
        <v>760</v>
      </c>
      <c r="K8" s="57"/>
      <c r="L8" s="57">
        <v>17</v>
      </c>
      <c r="M8" s="57" t="str">
        <f t="shared" si="5"/>
        <v/>
      </c>
      <c r="N8" s="57" t="str">
        <f t="shared" si="8"/>
        <v/>
      </c>
      <c r="O8" s="57" t="str">
        <f t="shared" si="6"/>
        <v/>
      </c>
    </row>
    <row r="9" spans="1:24" ht="17" thickTop="1" thickBot="1" x14ac:dyDescent="0.25">
      <c r="A9" s="55">
        <f t="shared" si="9"/>
        <v>7</v>
      </c>
      <c r="B9" s="73">
        <f t="shared" si="7"/>
        <v>2.4366973758027131E-2</v>
      </c>
      <c r="C9" s="57">
        <v>5.9</v>
      </c>
      <c r="D9" s="57">
        <v>567</v>
      </c>
      <c r="E9" s="73">
        <f t="shared" si="0"/>
        <v>1.835</v>
      </c>
      <c r="F9" s="73">
        <f t="shared" si="1"/>
        <v>1.034</v>
      </c>
      <c r="G9" s="73">
        <f t="shared" si="2"/>
        <v>-0.252</v>
      </c>
      <c r="H9" s="73">
        <f t="shared" si="3"/>
        <v>-1.397</v>
      </c>
      <c r="I9" s="73">
        <f t="shared" si="4"/>
        <v>-6.9000000000000006E-2</v>
      </c>
      <c r="J9" s="57">
        <v>760</v>
      </c>
      <c r="K9" s="57">
        <v>567</v>
      </c>
      <c r="L9" s="57">
        <v>49</v>
      </c>
      <c r="M9" s="57">
        <f t="shared" si="5"/>
        <v>9.718</v>
      </c>
      <c r="N9" s="57">
        <f t="shared" si="8"/>
        <v>49.954374423067293</v>
      </c>
      <c r="O9" s="57">
        <f t="shared" si="6"/>
        <v>-3.7145265980453201</v>
      </c>
    </row>
    <row r="10" spans="1:24" ht="17" thickTop="1" thickBot="1" x14ac:dyDescent="0.25">
      <c r="A10" s="55">
        <f t="shared" si="9"/>
        <v>8</v>
      </c>
      <c r="B10" s="73">
        <f t="shared" si="7"/>
        <v>7.6007414562363762E-3</v>
      </c>
      <c r="C10" s="57">
        <v>5.0999999999999996</v>
      </c>
      <c r="D10" s="57">
        <v>881</v>
      </c>
      <c r="E10" s="73">
        <f t="shared" si="0"/>
        <v>1.835</v>
      </c>
      <c r="F10" s="73">
        <f t="shared" si="1"/>
        <v>1.034</v>
      </c>
      <c r="G10" s="73">
        <f t="shared" si="2"/>
        <v>-0.252</v>
      </c>
      <c r="H10" s="73">
        <f t="shared" si="3"/>
        <v>-1.397</v>
      </c>
      <c r="I10" s="73">
        <f t="shared" si="4"/>
        <v>-6.9000000000000006E-2</v>
      </c>
      <c r="J10" s="57">
        <v>760</v>
      </c>
      <c r="K10" s="57">
        <v>881</v>
      </c>
      <c r="L10" s="57">
        <v>53</v>
      </c>
      <c r="M10" s="57">
        <f t="shared" si="5"/>
        <v>9.718</v>
      </c>
      <c r="N10" s="57">
        <f t="shared" si="8"/>
        <v>53.883573786451841</v>
      </c>
      <c r="O10" s="57">
        <f t="shared" si="6"/>
        <v>-4.8795094764174198</v>
      </c>
    </row>
    <row r="11" spans="1:24" ht="17" thickTop="1" thickBot="1" x14ac:dyDescent="0.25">
      <c r="A11" s="55">
        <f t="shared" si="9"/>
        <v>9</v>
      </c>
      <c r="B11" s="73">
        <f t="shared" si="7"/>
        <v>2.136347097402513E-2</v>
      </c>
      <c r="C11" s="57">
        <v>5.9</v>
      </c>
      <c r="D11" s="57">
        <v>1196</v>
      </c>
      <c r="E11" s="73">
        <f t="shared" si="0"/>
        <v>1.835</v>
      </c>
      <c r="F11" s="73">
        <f t="shared" si="1"/>
        <v>1.034</v>
      </c>
      <c r="G11" s="73">
        <f t="shared" si="2"/>
        <v>-0.252</v>
      </c>
      <c r="H11" s="73">
        <f t="shared" si="3"/>
        <v>-1.397</v>
      </c>
      <c r="I11" s="73">
        <f t="shared" si="4"/>
        <v>-6.9000000000000006E-2</v>
      </c>
      <c r="J11" s="57">
        <v>760</v>
      </c>
      <c r="K11" s="57">
        <v>1196</v>
      </c>
      <c r="L11" s="57">
        <v>52</v>
      </c>
      <c r="M11" s="57">
        <f t="shared" si="5"/>
        <v>9.718</v>
      </c>
      <c r="N11" s="57">
        <f t="shared" si="8"/>
        <v>52.900279054084393</v>
      </c>
      <c r="O11" s="57">
        <f t="shared" si="6"/>
        <v>-3.8460727793076921</v>
      </c>
    </row>
    <row r="12" spans="1:24" ht="17" thickTop="1" thickBot="1" x14ac:dyDescent="0.25">
      <c r="A12" s="55">
        <f t="shared" si="9"/>
        <v>10</v>
      </c>
      <c r="B12" s="73">
        <f t="shared" si="7"/>
        <v>1.304837132717717E-2</v>
      </c>
      <c r="C12" s="57">
        <v>5.7</v>
      </c>
      <c r="D12" s="57">
        <v>516</v>
      </c>
      <c r="E12" s="73">
        <f t="shared" si="0"/>
        <v>1.835</v>
      </c>
      <c r="F12" s="73">
        <f t="shared" si="1"/>
        <v>1.034</v>
      </c>
      <c r="G12" s="73">
        <f t="shared" si="2"/>
        <v>-0.252</v>
      </c>
      <c r="H12" s="73">
        <f t="shared" si="3"/>
        <v>-1.397</v>
      </c>
      <c r="I12" s="73">
        <f t="shared" si="4"/>
        <v>-6.9000000000000006E-2</v>
      </c>
      <c r="J12" s="57">
        <v>760</v>
      </c>
      <c r="K12" s="57">
        <v>516</v>
      </c>
      <c r="L12" s="57">
        <v>66</v>
      </c>
      <c r="M12" s="57">
        <f t="shared" si="5"/>
        <v>9.718</v>
      </c>
      <c r="N12" s="57">
        <f t="shared" si="8"/>
        <v>66.711614610950619</v>
      </c>
      <c r="O12" s="57">
        <f t="shared" si="6"/>
        <v>-4.3390919555170759</v>
      </c>
    </row>
    <row r="13" spans="1:24" ht="17" thickTop="1" thickBot="1" x14ac:dyDescent="0.25">
      <c r="A13" s="55">
        <f t="shared" si="9"/>
        <v>11</v>
      </c>
      <c r="B13" s="73">
        <f t="shared" si="7"/>
        <v>1.2964798295724103E-2</v>
      </c>
      <c r="C13" s="57">
        <v>4.3</v>
      </c>
      <c r="D13" s="57">
        <v>921</v>
      </c>
      <c r="E13" s="73">
        <f t="shared" si="0"/>
        <v>1.835</v>
      </c>
      <c r="F13" s="73">
        <f t="shared" si="1"/>
        <v>1.034</v>
      </c>
      <c r="G13" s="73">
        <f t="shared" si="2"/>
        <v>-0.252</v>
      </c>
      <c r="H13" s="73">
        <f t="shared" si="3"/>
        <v>-1.397</v>
      </c>
      <c r="I13" s="73">
        <f t="shared" si="4"/>
        <v>-6.9000000000000006E-2</v>
      </c>
      <c r="J13" s="57">
        <v>760</v>
      </c>
      <c r="K13" s="57">
        <v>921</v>
      </c>
      <c r="L13" s="57">
        <v>10</v>
      </c>
      <c r="M13" s="57">
        <f t="shared" si="5"/>
        <v>9.718</v>
      </c>
      <c r="N13" s="57">
        <f t="shared" si="8"/>
        <v>13.944157342772636</v>
      </c>
      <c r="O13" s="57">
        <f t="shared" si="6"/>
        <v>-4.3455174177119051</v>
      </c>
    </row>
    <row r="14" spans="1:24" ht="17" thickTop="1" thickBot="1" x14ac:dyDescent="0.25">
      <c r="A14" s="55">
        <f t="shared" si="9"/>
        <v>12</v>
      </c>
      <c r="B14" s="73" t="str">
        <f t="shared" si="7"/>
        <v/>
      </c>
      <c r="C14" s="57">
        <v>4.4000000000000004</v>
      </c>
      <c r="D14" s="57"/>
      <c r="E14" s="73" t="str">
        <f t="shared" si="0"/>
        <v/>
      </c>
      <c r="F14" s="73" t="str">
        <f t="shared" si="1"/>
        <v/>
      </c>
      <c r="G14" s="73" t="str">
        <f t="shared" si="2"/>
        <v/>
      </c>
      <c r="H14" s="73" t="str">
        <f t="shared" si="3"/>
        <v/>
      </c>
      <c r="I14" s="73" t="str">
        <f t="shared" si="4"/>
        <v/>
      </c>
      <c r="J14" s="57">
        <v>760</v>
      </c>
      <c r="K14" s="57"/>
      <c r="L14" s="57">
        <v>2</v>
      </c>
      <c r="M14" s="57" t="str">
        <f t="shared" si="5"/>
        <v/>
      </c>
      <c r="N14" s="57" t="str">
        <f t="shared" si="8"/>
        <v/>
      </c>
      <c r="O14" s="57" t="str">
        <f t="shared" si="6"/>
        <v/>
      </c>
    </row>
    <row r="15" spans="1:24" ht="17" thickTop="1" thickBot="1" x14ac:dyDescent="0.25">
      <c r="A15" s="55">
        <f t="shared" si="9"/>
        <v>13</v>
      </c>
      <c r="B15" s="73">
        <f t="shared" si="7"/>
        <v>6.2391095301367071E-2</v>
      </c>
      <c r="C15" s="57">
        <v>5.6</v>
      </c>
      <c r="D15" s="57">
        <v>759</v>
      </c>
      <c r="E15" s="73">
        <f t="shared" si="0"/>
        <v>1.835</v>
      </c>
      <c r="F15" s="73">
        <f t="shared" si="1"/>
        <v>1.034</v>
      </c>
      <c r="G15" s="73">
        <f t="shared" si="2"/>
        <v>-0.252</v>
      </c>
      <c r="H15" s="73">
        <f t="shared" si="3"/>
        <v>-1.397</v>
      </c>
      <c r="I15" s="73">
        <f t="shared" si="4"/>
        <v>-6.9000000000000006E-2</v>
      </c>
      <c r="J15" s="57">
        <v>760</v>
      </c>
      <c r="K15" s="57">
        <v>759</v>
      </c>
      <c r="L15" s="57">
        <v>17</v>
      </c>
      <c r="M15" s="57">
        <f t="shared" si="5"/>
        <v>9.718</v>
      </c>
      <c r="N15" s="57">
        <f t="shared" si="8"/>
        <v>19.581611884622777</v>
      </c>
      <c r="O15" s="57">
        <f t="shared" si="6"/>
        <v>-2.7743327172936016</v>
      </c>
    </row>
    <row r="16" spans="1:24" ht="17" thickTop="1" thickBot="1" x14ac:dyDescent="0.25">
      <c r="A16" s="55">
        <f t="shared" si="9"/>
        <v>14</v>
      </c>
      <c r="B16" s="73">
        <f t="shared" si="7"/>
        <v>2.4835886860660759E-2</v>
      </c>
      <c r="C16" s="57">
        <v>5.8</v>
      </c>
      <c r="D16" s="57">
        <v>450</v>
      </c>
      <c r="E16" s="73">
        <f t="shared" si="0"/>
        <v>1.835</v>
      </c>
      <c r="F16" s="73">
        <f t="shared" si="1"/>
        <v>1.034</v>
      </c>
      <c r="G16" s="73">
        <f t="shared" si="2"/>
        <v>-0.252</v>
      </c>
      <c r="H16" s="73">
        <f t="shared" si="3"/>
        <v>-1.397</v>
      </c>
      <c r="I16" s="73">
        <f t="shared" si="4"/>
        <v>-6.9000000000000006E-2</v>
      </c>
      <c r="J16" s="57">
        <v>760</v>
      </c>
      <c r="K16" s="57">
        <v>450</v>
      </c>
      <c r="L16" s="57">
        <v>45</v>
      </c>
      <c r="M16" s="57">
        <f t="shared" si="5"/>
        <v>9.718</v>
      </c>
      <c r="N16" s="57">
        <f t="shared" si="8"/>
        <v>46.037370950131368</v>
      </c>
      <c r="O16" s="57">
        <f t="shared" si="6"/>
        <v>-3.6954656209472367</v>
      </c>
    </row>
    <row r="17" spans="1:15" ht="17" thickTop="1" thickBot="1" x14ac:dyDescent="0.25">
      <c r="A17" s="55">
        <f t="shared" si="9"/>
        <v>15</v>
      </c>
      <c r="B17" s="73">
        <f t="shared" si="7"/>
        <v>4.2811606971546179E-3</v>
      </c>
      <c r="C17" s="57">
        <v>5.4</v>
      </c>
      <c r="D17" s="57">
        <v>401</v>
      </c>
      <c r="E17" s="73">
        <f t="shared" si="0"/>
        <v>1.835</v>
      </c>
      <c r="F17" s="73">
        <f t="shared" si="1"/>
        <v>1.034</v>
      </c>
      <c r="G17" s="73">
        <f t="shared" si="2"/>
        <v>-0.252</v>
      </c>
      <c r="H17" s="73">
        <f t="shared" si="3"/>
        <v>-1.397</v>
      </c>
      <c r="I17" s="73">
        <f t="shared" si="4"/>
        <v>-6.9000000000000006E-2</v>
      </c>
      <c r="J17" s="57">
        <v>760</v>
      </c>
      <c r="K17" s="57">
        <v>401</v>
      </c>
      <c r="L17" s="57">
        <v>114</v>
      </c>
      <c r="M17" s="57">
        <f t="shared" si="5"/>
        <v>9.718</v>
      </c>
      <c r="N17" s="57">
        <f t="shared" si="8"/>
        <v>114.41345866636495</v>
      </c>
      <c r="O17" s="57">
        <f t="shared" si="6"/>
        <v>-5.4535311152300672</v>
      </c>
    </row>
    <row r="18" spans="1:15" ht="17" thickTop="1" thickBot="1" x14ac:dyDescent="0.25">
      <c r="A18" s="55">
        <f t="shared" si="9"/>
        <v>16</v>
      </c>
      <c r="B18" s="73" t="str">
        <f t="shared" si="7"/>
        <v/>
      </c>
      <c r="C18" s="57">
        <v>4.9000000000000004</v>
      </c>
      <c r="D18" s="57"/>
      <c r="E18" s="73" t="str">
        <f t="shared" si="0"/>
        <v/>
      </c>
      <c r="F18" s="73" t="str">
        <f t="shared" si="1"/>
        <v/>
      </c>
      <c r="G18" s="73" t="str">
        <f t="shared" si="2"/>
        <v/>
      </c>
      <c r="H18" s="73" t="str">
        <f t="shared" si="3"/>
        <v/>
      </c>
      <c r="I18" s="73" t="str">
        <f t="shared" si="4"/>
        <v/>
      </c>
      <c r="J18" s="57">
        <v>760</v>
      </c>
      <c r="K18" s="57"/>
      <c r="L18" s="57">
        <v>33</v>
      </c>
      <c r="M18" s="57" t="str">
        <f t="shared" si="5"/>
        <v/>
      </c>
      <c r="N18" s="57" t="str">
        <f t="shared" si="8"/>
        <v/>
      </c>
      <c r="O18" s="57" t="str">
        <f t="shared" si="6"/>
        <v/>
      </c>
    </row>
    <row r="19" spans="1:15" ht="17" thickTop="1" thickBot="1" x14ac:dyDescent="0.25">
      <c r="A19" s="55">
        <f t="shared" si="9"/>
        <v>17</v>
      </c>
      <c r="B19" s="73" t="str">
        <f t="shared" si="7"/>
        <v/>
      </c>
      <c r="C19" s="57">
        <v>6.5</v>
      </c>
      <c r="D19" s="57"/>
      <c r="E19" s="73" t="str">
        <f t="shared" si="0"/>
        <v/>
      </c>
      <c r="F19" s="73" t="str">
        <f t="shared" si="1"/>
        <v/>
      </c>
      <c r="G19" s="73" t="str">
        <f t="shared" si="2"/>
        <v/>
      </c>
      <c r="H19" s="73" t="str">
        <f t="shared" si="3"/>
        <v/>
      </c>
      <c r="I19" s="73" t="str">
        <f t="shared" si="4"/>
        <v/>
      </c>
      <c r="J19" s="57">
        <v>760</v>
      </c>
      <c r="K19" s="57"/>
      <c r="L19" s="57">
        <v>83</v>
      </c>
      <c r="M19" s="57" t="str">
        <f t="shared" si="5"/>
        <v/>
      </c>
      <c r="N19" s="57" t="str">
        <f t="shared" si="8"/>
        <v/>
      </c>
      <c r="O19" s="57" t="str">
        <f t="shared" si="6"/>
        <v/>
      </c>
    </row>
    <row r="20" spans="1:15" ht="17" thickTop="1" thickBot="1" x14ac:dyDescent="0.25">
      <c r="A20" s="55">
        <f t="shared" si="9"/>
        <v>18</v>
      </c>
      <c r="B20" s="73">
        <f t="shared" si="7"/>
        <v>1.9899840660298936E-2</v>
      </c>
      <c r="C20" s="57">
        <v>5.4</v>
      </c>
      <c r="D20" s="57">
        <v>617</v>
      </c>
      <c r="E20" s="73">
        <f t="shared" si="0"/>
        <v>1.835</v>
      </c>
      <c r="F20" s="73">
        <f t="shared" si="1"/>
        <v>1.034</v>
      </c>
      <c r="G20" s="73">
        <f t="shared" si="2"/>
        <v>-0.252</v>
      </c>
      <c r="H20" s="73">
        <f t="shared" si="3"/>
        <v>-1.397</v>
      </c>
      <c r="I20" s="73">
        <f t="shared" si="4"/>
        <v>-6.9000000000000006E-2</v>
      </c>
      <c r="J20" s="57">
        <v>760</v>
      </c>
      <c r="K20" s="57">
        <v>617</v>
      </c>
      <c r="L20" s="57">
        <v>36</v>
      </c>
      <c r="M20" s="57">
        <f t="shared" si="5"/>
        <v>9.718</v>
      </c>
      <c r="N20" s="57">
        <f t="shared" si="8"/>
        <v>37.288597774654917</v>
      </c>
      <c r="O20" s="57">
        <f t="shared" si="6"/>
        <v>-3.9170435543039006</v>
      </c>
    </row>
    <row r="21" spans="1:15" ht="17" thickTop="1" thickBot="1" x14ac:dyDescent="0.25">
      <c r="A21" s="55">
        <f t="shared" si="9"/>
        <v>19</v>
      </c>
      <c r="B21" s="73">
        <f t="shared" si="7"/>
        <v>1.5460606335339864E-2</v>
      </c>
      <c r="C21" s="57">
        <v>4.5999999999999996</v>
      </c>
      <c r="D21" s="57">
        <v>1262</v>
      </c>
      <c r="E21" s="73">
        <f t="shared" si="0"/>
        <v>1.835</v>
      </c>
      <c r="F21" s="73">
        <f t="shared" si="1"/>
        <v>1.034</v>
      </c>
      <c r="G21" s="73">
        <f t="shared" si="2"/>
        <v>-0.252</v>
      </c>
      <c r="H21" s="73">
        <f t="shared" si="3"/>
        <v>-1.397</v>
      </c>
      <c r="I21" s="73">
        <f t="shared" si="4"/>
        <v>-6.9000000000000006E-2</v>
      </c>
      <c r="J21" s="57">
        <v>760</v>
      </c>
      <c r="K21" s="57">
        <v>1262</v>
      </c>
      <c r="L21" s="57">
        <v>15</v>
      </c>
      <c r="M21" s="57">
        <f t="shared" si="5"/>
        <v>9.718</v>
      </c>
      <c r="N21" s="57">
        <f t="shared" si="8"/>
        <v>17.872871173932854</v>
      </c>
      <c r="O21" s="57">
        <f t="shared" si="6"/>
        <v>-4.1694600169709819</v>
      </c>
    </row>
    <row r="22" spans="1:15" ht="17" thickTop="1" thickBot="1" x14ac:dyDescent="0.25">
      <c r="A22" s="55">
        <f t="shared" si="9"/>
        <v>20</v>
      </c>
      <c r="B22" s="73">
        <f t="shared" si="7"/>
        <v>1.2959320539099721E-2</v>
      </c>
      <c r="C22" s="57">
        <v>4.5</v>
      </c>
      <c r="D22" s="57">
        <v>1262</v>
      </c>
      <c r="E22" s="73">
        <f t="shared" si="0"/>
        <v>1.835</v>
      </c>
      <c r="F22" s="73">
        <f t="shared" si="1"/>
        <v>1.034</v>
      </c>
      <c r="G22" s="73">
        <f t="shared" si="2"/>
        <v>-0.252</v>
      </c>
      <c r="H22" s="73">
        <f t="shared" si="3"/>
        <v>-1.397</v>
      </c>
      <c r="I22" s="73">
        <f t="shared" si="4"/>
        <v>-6.9000000000000006E-2</v>
      </c>
      <c r="J22" s="57">
        <v>760</v>
      </c>
      <c r="K22" s="57">
        <v>1262</v>
      </c>
      <c r="L22" s="57">
        <v>15</v>
      </c>
      <c r="M22" s="57">
        <f t="shared" si="5"/>
        <v>9.718</v>
      </c>
      <c r="N22" s="57">
        <f t="shared" si="8"/>
        <v>17.872871173932854</v>
      </c>
      <c r="O22" s="57">
        <f t="shared" si="6"/>
        <v>-4.3459400169709816</v>
      </c>
    </row>
    <row r="23" spans="1:15" ht="17" thickTop="1" thickBot="1" x14ac:dyDescent="0.25">
      <c r="A23" s="55">
        <f t="shared" si="9"/>
        <v>21</v>
      </c>
      <c r="B23" s="73">
        <f t="shared" si="7"/>
        <v>1.0085166560673322E-2</v>
      </c>
      <c r="C23" s="57">
        <v>5</v>
      </c>
      <c r="D23" s="57">
        <v>617</v>
      </c>
      <c r="E23" s="73">
        <f t="shared" si="0"/>
        <v>1.835</v>
      </c>
      <c r="F23" s="73">
        <f t="shared" si="1"/>
        <v>1.034</v>
      </c>
      <c r="G23" s="73">
        <f t="shared" si="2"/>
        <v>-0.252</v>
      </c>
      <c r="H23" s="73">
        <f t="shared" si="3"/>
        <v>-1.397</v>
      </c>
      <c r="I23" s="73">
        <f t="shared" si="4"/>
        <v>-6.9000000000000006E-2</v>
      </c>
      <c r="J23" s="57">
        <v>760</v>
      </c>
      <c r="K23" s="57">
        <v>617</v>
      </c>
      <c r="L23" s="57">
        <v>39</v>
      </c>
      <c r="M23" s="57">
        <f t="shared" si="5"/>
        <v>9.718</v>
      </c>
      <c r="N23" s="57">
        <f t="shared" si="8"/>
        <v>40.192530699123687</v>
      </c>
      <c r="O23" s="57">
        <f t="shared" si="6"/>
        <v>-4.5966895920283264</v>
      </c>
    </row>
    <row r="24" spans="1:15" ht="17" thickTop="1" thickBot="1" x14ac:dyDescent="0.25">
      <c r="A24" s="55">
        <f t="shared" si="9"/>
        <v>22</v>
      </c>
      <c r="B24" s="73">
        <f t="shared" si="7"/>
        <v>3.7586316770166106E-2</v>
      </c>
      <c r="C24" s="57">
        <v>5.2</v>
      </c>
      <c r="D24" s="57">
        <v>1262</v>
      </c>
      <c r="E24" s="73">
        <f t="shared" si="0"/>
        <v>1.835</v>
      </c>
      <c r="F24" s="73">
        <f t="shared" si="1"/>
        <v>1.034</v>
      </c>
      <c r="G24" s="73">
        <f t="shared" si="2"/>
        <v>-0.252</v>
      </c>
      <c r="H24" s="73">
        <f t="shared" si="3"/>
        <v>-1.397</v>
      </c>
      <c r="I24" s="73">
        <f t="shared" si="4"/>
        <v>-6.9000000000000006E-2</v>
      </c>
      <c r="J24" s="57">
        <v>760</v>
      </c>
      <c r="K24" s="57">
        <v>1262</v>
      </c>
      <c r="L24" s="57">
        <v>16</v>
      </c>
      <c r="M24" s="57">
        <f t="shared" si="5"/>
        <v>9.718</v>
      </c>
      <c r="N24" s="57">
        <f t="shared" si="8"/>
        <v>18.720030021343447</v>
      </c>
      <c r="O24" s="57">
        <f t="shared" si="6"/>
        <v>-3.2811152105067429</v>
      </c>
    </row>
    <row r="25" spans="1:15" ht="17" thickTop="1" thickBot="1" x14ac:dyDescent="0.25">
      <c r="A25" s="55">
        <f t="shared" si="9"/>
        <v>23</v>
      </c>
      <c r="B25" s="73" t="str">
        <f t="shared" si="7"/>
        <v/>
      </c>
      <c r="C25" s="57">
        <v>4.7</v>
      </c>
      <c r="D25" s="57"/>
      <c r="E25" s="73" t="str">
        <f t="shared" si="0"/>
        <v/>
      </c>
      <c r="F25" s="73" t="str">
        <f t="shared" si="1"/>
        <v/>
      </c>
      <c r="G25" s="73" t="str">
        <f t="shared" si="2"/>
        <v/>
      </c>
      <c r="H25" s="73" t="str">
        <f t="shared" si="3"/>
        <v/>
      </c>
      <c r="I25" s="73" t="str">
        <f t="shared" si="4"/>
        <v/>
      </c>
      <c r="J25" s="57">
        <v>760</v>
      </c>
      <c r="K25" s="57"/>
      <c r="L25" s="57">
        <v>46</v>
      </c>
      <c r="M25" s="57" t="str">
        <f t="shared" si="5"/>
        <v/>
      </c>
      <c r="N25" s="57" t="str">
        <f t="shared" si="8"/>
        <v/>
      </c>
      <c r="O25" s="57" t="str">
        <f t="shared" si="6"/>
        <v/>
      </c>
    </row>
    <row r="26" spans="1:15" ht="17" thickTop="1" thickBot="1" x14ac:dyDescent="0.25">
      <c r="A26" s="55">
        <f t="shared" si="9"/>
        <v>24</v>
      </c>
      <c r="B26" s="73" t="str">
        <f t="shared" si="7"/>
        <v/>
      </c>
      <c r="C26" s="57">
        <v>6.1</v>
      </c>
      <c r="D26" s="57"/>
      <c r="E26" s="73" t="str">
        <f t="shared" si="0"/>
        <v/>
      </c>
      <c r="F26" s="73" t="str">
        <f t="shared" si="1"/>
        <v/>
      </c>
      <c r="G26" s="73" t="str">
        <f t="shared" si="2"/>
        <v/>
      </c>
      <c r="H26" s="73" t="str">
        <f t="shared" si="3"/>
        <v/>
      </c>
      <c r="I26" s="73" t="str">
        <f t="shared" si="4"/>
        <v/>
      </c>
      <c r="J26" s="57">
        <v>760</v>
      </c>
      <c r="K26" s="57"/>
      <c r="L26" s="57">
        <v>47</v>
      </c>
      <c r="M26" s="57" t="str">
        <f t="shared" si="5"/>
        <v/>
      </c>
      <c r="N26" s="57" t="str">
        <f t="shared" si="8"/>
        <v/>
      </c>
      <c r="O26" s="57" t="str">
        <f t="shared" si="6"/>
        <v/>
      </c>
    </row>
    <row r="27" spans="1:15" ht="17" thickTop="1" thickBot="1" x14ac:dyDescent="0.25">
      <c r="A27" s="55">
        <f t="shared" si="9"/>
        <v>25</v>
      </c>
      <c r="B27" s="73" t="str">
        <f t="shared" si="7"/>
        <v/>
      </c>
      <c r="C27" s="57">
        <v>5</v>
      </c>
      <c r="D27" s="57"/>
      <c r="E27" s="73" t="str">
        <f t="shared" si="0"/>
        <v/>
      </c>
      <c r="F27" s="73" t="str">
        <f t="shared" si="1"/>
        <v/>
      </c>
      <c r="G27" s="73" t="str">
        <f t="shared" si="2"/>
        <v/>
      </c>
      <c r="H27" s="73" t="str">
        <f t="shared" si="3"/>
        <v/>
      </c>
      <c r="I27" s="73" t="str">
        <f t="shared" si="4"/>
        <v/>
      </c>
      <c r="J27" s="57">
        <v>760</v>
      </c>
      <c r="K27" s="57"/>
      <c r="L27" s="57">
        <v>18</v>
      </c>
      <c r="M27" s="57" t="str">
        <f t="shared" si="5"/>
        <v/>
      </c>
      <c r="N27" s="57" t="str">
        <f t="shared" si="8"/>
        <v/>
      </c>
      <c r="O27" s="57" t="str">
        <f t="shared" si="6"/>
        <v/>
      </c>
    </row>
    <row r="28" spans="1:15" ht="17" thickTop="1" thickBot="1" x14ac:dyDescent="0.25">
      <c r="A28" s="55">
        <f t="shared" si="9"/>
        <v>26</v>
      </c>
      <c r="B28" s="73" t="str">
        <f t="shared" si="7"/>
        <v/>
      </c>
      <c r="C28" s="57">
        <v>5.2</v>
      </c>
      <c r="D28" s="57"/>
      <c r="E28" s="73" t="str">
        <f t="shared" si="0"/>
        <v/>
      </c>
      <c r="F28" s="73" t="str">
        <f t="shared" si="1"/>
        <v/>
      </c>
      <c r="G28" s="73" t="str">
        <f t="shared" si="2"/>
        <v/>
      </c>
      <c r="H28" s="73" t="str">
        <f t="shared" si="3"/>
        <v/>
      </c>
      <c r="I28" s="73" t="str">
        <f t="shared" si="4"/>
        <v/>
      </c>
      <c r="J28" s="57">
        <v>760</v>
      </c>
      <c r="K28" s="57"/>
      <c r="L28" s="57">
        <v>38</v>
      </c>
      <c r="M28" s="57" t="str">
        <f t="shared" si="5"/>
        <v/>
      </c>
      <c r="N28" s="57" t="str">
        <f t="shared" si="8"/>
        <v/>
      </c>
      <c r="O28" s="57" t="str">
        <f t="shared" si="6"/>
        <v/>
      </c>
    </row>
    <row r="29" spans="1:15" ht="17" thickTop="1" thickBot="1" x14ac:dyDescent="0.25">
      <c r="A29" s="55">
        <f t="shared" si="9"/>
        <v>27</v>
      </c>
      <c r="B29" s="73" t="str">
        <f t="shared" si="7"/>
        <v/>
      </c>
      <c r="C29" s="57">
        <v>4.9000000000000004</v>
      </c>
      <c r="D29" s="57"/>
      <c r="E29" s="73" t="str">
        <f t="shared" si="0"/>
        <v/>
      </c>
      <c r="F29" s="73" t="str">
        <f t="shared" si="1"/>
        <v/>
      </c>
      <c r="G29" s="73" t="str">
        <f t="shared" si="2"/>
        <v/>
      </c>
      <c r="H29" s="73" t="str">
        <f t="shared" si="3"/>
        <v/>
      </c>
      <c r="I29" s="73" t="str">
        <f t="shared" si="4"/>
        <v/>
      </c>
      <c r="J29" s="57">
        <v>760</v>
      </c>
      <c r="K29" s="57"/>
      <c r="L29" s="57">
        <v>16</v>
      </c>
      <c r="M29" s="57" t="str">
        <f t="shared" si="5"/>
        <v/>
      </c>
      <c r="N29" s="57" t="str">
        <f t="shared" si="8"/>
        <v/>
      </c>
      <c r="O29" s="57" t="str">
        <f t="shared" si="6"/>
        <v/>
      </c>
    </row>
    <row r="30" spans="1:15" ht="17" thickTop="1" thickBot="1" x14ac:dyDescent="0.25">
      <c r="A30" s="55">
        <f t="shared" si="9"/>
        <v>28</v>
      </c>
      <c r="B30" s="73" t="str">
        <f t="shared" si="7"/>
        <v/>
      </c>
      <c r="C30" s="57">
        <v>5.6</v>
      </c>
      <c r="D30" s="57"/>
      <c r="E30" s="73" t="str">
        <f t="shared" si="0"/>
        <v/>
      </c>
      <c r="F30" s="73" t="str">
        <f t="shared" si="1"/>
        <v/>
      </c>
      <c r="G30" s="73" t="str">
        <f t="shared" si="2"/>
        <v/>
      </c>
      <c r="H30" s="73" t="str">
        <f t="shared" si="3"/>
        <v/>
      </c>
      <c r="I30" s="73" t="str">
        <f t="shared" si="4"/>
        <v/>
      </c>
      <c r="J30" s="57">
        <v>760</v>
      </c>
      <c r="K30" s="57"/>
      <c r="L30" s="57">
        <v>33</v>
      </c>
      <c r="M30" s="57" t="str">
        <f t="shared" si="5"/>
        <v/>
      </c>
      <c r="N30" s="57" t="str">
        <f t="shared" si="8"/>
        <v/>
      </c>
      <c r="O30" s="57" t="str">
        <f t="shared" si="6"/>
        <v/>
      </c>
    </row>
    <row r="31" spans="1:15" ht="17" thickTop="1" thickBot="1" x14ac:dyDescent="0.25">
      <c r="A31" s="55">
        <f t="shared" si="9"/>
        <v>29</v>
      </c>
      <c r="B31" s="73">
        <f t="shared" si="7"/>
        <v>3.4680604411212131E-2</v>
      </c>
      <c r="C31" s="57">
        <v>4.9000000000000004</v>
      </c>
      <c r="D31" s="57">
        <v>776</v>
      </c>
      <c r="E31" s="73">
        <f t="shared" si="0"/>
        <v>1.835</v>
      </c>
      <c r="F31" s="73">
        <f t="shared" si="1"/>
        <v>1.034</v>
      </c>
      <c r="G31" s="73">
        <f t="shared" si="2"/>
        <v>-0.252</v>
      </c>
      <c r="H31" s="73">
        <f t="shared" si="3"/>
        <v>-1.397</v>
      </c>
      <c r="I31" s="73">
        <f t="shared" si="4"/>
        <v>-6.9000000000000006E-2</v>
      </c>
      <c r="J31" s="57">
        <v>760</v>
      </c>
      <c r="K31" s="57">
        <v>776</v>
      </c>
      <c r="L31" s="57">
        <v>11</v>
      </c>
      <c r="M31" s="57">
        <f t="shared" si="5"/>
        <v>9.718</v>
      </c>
      <c r="N31" s="57">
        <f t="shared" si="8"/>
        <v>14.677858290636275</v>
      </c>
      <c r="O31" s="57">
        <f t="shared" si="6"/>
        <v>-3.361574698986022</v>
      </c>
    </row>
    <row r="32" spans="1:15" ht="17" thickTop="1" thickBot="1" x14ac:dyDescent="0.25">
      <c r="A32" s="55">
        <f t="shared" si="9"/>
        <v>30</v>
      </c>
      <c r="B32" s="73">
        <f t="shared" si="7"/>
        <v>1.8308609274359934E-2</v>
      </c>
      <c r="C32" s="57">
        <v>5.2</v>
      </c>
      <c r="D32" s="57">
        <v>604</v>
      </c>
      <c r="E32" s="73">
        <f t="shared" si="0"/>
        <v>1.835</v>
      </c>
      <c r="F32" s="73">
        <f t="shared" si="1"/>
        <v>1.034</v>
      </c>
      <c r="G32" s="73">
        <f t="shared" si="2"/>
        <v>-0.252</v>
      </c>
      <c r="H32" s="73">
        <f t="shared" si="3"/>
        <v>-1.397</v>
      </c>
      <c r="I32" s="73">
        <f t="shared" si="4"/>
        <v>-6.9000000000000006E-2</v>
      </c>
      <c r="J32" s="57">
        <v>760</v>
      </c>
      <c r="K32" s="57">
        <v>604</v>
      </c>
      <c r="L32" s="57">
        <v>31</v>
      </c>
      <c r="M32" s="57">
        <f t="shared" si="5"/>
        <v>9.718</v>
      </c>
      <c r="N32" s="57">
        <f t="shared" si="8"/>
        <v>32.487528745658693</v>
      </c>
      <c r="O32" s="57">
        <f t="shared" si="6"/>
        <v>-4.0003838776118634</v>
      </c>
    </row>
    <row r="33" spans="1:15" ht="17" thickTop="1" thickBot="1" x14ac:dyDescent="0.25">
      <c r="A33" s="55">
        <f t="shared" si="9"/>
        <v>31</v>
      </c>
      <c r="B33" s="73" t="str">
        <f t="shared" si="7"/>
        <v/>
      </c>
      <c r="C33" s="57">
        <v>4.9000000000000004</v>
      </c>
      <c r="D33" s="57">
        <v>155</v>
      </c>
      <c r="E33" s="73" t="str">
        <f t="shared" si="0"/>
        <v/>
      </c>
      <c r="F33" s="73" t="str">
        <f t="shared" si="1"/>
        <v/>
      </c>
      <c r="G33" s="73" t="str">
        <f t="shared" si="2"/>
        <v/>
      </c>
      <c r="H33" s="73" t="str">
        <f t="shared" si="3"/>
        <v/>
      </c>
      <c r="I33" s="73" t="str">
        <f t="shared" si="4"/>
        <v/>
      </c>
      <c r="J33" s="57">
        <v>760</v>
      </c>
      <c r="K33" s="57">
        <v>155</v>
      </c>
      <c r="L33" s="57">
        <v>18</v>
      </c>
      <c r="M33" s="57" t="str">
        <f t="shared" si="5"/>
        <v/>
      </c>
      <c r="N33" s="57" t="str">
        <f t="shared" si="8"/>
        <v/>
      </c>
      <c r="O33" s="57" t="str">
        <f t="shared" si="6"/>
        <v/>
      </c>
    </row>
    <row r="34" spans="1:15" ht="17" thickTop="1" thickBot="1" x14ac:dyDescent="0.25">
      <c r="A34" s="55">
        <f t="shared" si="9"/>
        <v>32</v>
      </c>
      <c r="B34" s="73">
        <f t="shared" si="7"/>
        <v>1.3752054680898126E-2</v>
      </c>
      <c r="C34" s="57">
        <v>5.2</v>
      </c>
      <c r="D34" s="57">
        <v>514</v>
      </c>
      <c r="E34" s="73">
        <f t="shared" si="0"/>
        <v>1.835</v>
      </c>
      <c r="F34" s="73">
        <f t="shared" si="1"/>
        <v>1.034</v>
      </c>
      <c r="G34" s="73">
        <f t="shared" si="2"/>
        <v>-0.252</v>
      </c>
      <c r="H34" s="73">
        <f t="shared" si="3"/>
        <v>-1.397</v>
      </c>
      <c r="I34" s="73">
        <f t="shared" si="4"/>
        <v>-6.9000000000000006E-2</v>
      </c>
      <c r="J34" s="57">
        <v>760</v>
      </c>
      <c r="K34" s="57">
        <v>514</v>
      </c>
      <c r="L34" s="57">
        <v>39</v>
      </c>
      <c r="M34" s="57">
        <f t="shared" si="5"/>
        <v>9.718</v>
      </c>
      <c r="N34" s="57">
        <f t="shared" si="8"/>
        <v>40.192530699123687</v>
      </c>
      <c r="O34" s="57">
        <f t="shared" si="6"/>
        <v>-4.2865670346952616</v>
      </c>
    </row>
    <row r="35" spans="1:15" ht="17" thickTop="1" thickBot="1" x14ac:dyDescent="0.25">
      <c r="A35" s="55">
        <f t="shared" si="9"/>
        <v>33</v>
      </c>
      <c r="B35" s="73" t="str">
        <f t="shared" si="7"/>
        <v/>
      </c>
      <c r="C35" s="57">
        <v>4.8</v>
      </c>
      <c r="D35" s="57"/>
      <c r="E35" s="73" t="str">
        <f t="shared" ref="E35:E66" si="10">IFERROR((_xlfn.IFS(D35&gt;760,$S$3,AND(D35&gt;360,OR(D35=760,D35&lt;760)),$S$4,AND(D35&gt;180,OR(D35=360,D35&lt;360)),$S$5)),"")</f>
        <v/>
      </c>
      <c r="F35" s="73" t="str">
        <f t="shared" ref="F35:F66" si="11">IFERROR((_xlfn.IFS(D35&gt;760,$T$3,AND(D35&gt;360,OR(D35=760,D35&lt;760)),$T$4,AND(D35&gt;180,OR(D35=360,D35&lt;360)),$T$5)),"")</f>
        <v/>
      </c>
      <c r="G35" s="73" t="str">
        <f t="shared" ref="G35:G66" si="12">IFERROR((_xlfn.IFS(D35&gt;760,$U$3,AND(D35&gt;360,OR(D35=760,D35&lt;760)),$U$4,AND(D35&gt;180,OR(D35=360,D35&lt;360)),$U$5)),"")</f>
        <v/>
      </c>
      <c r="H35" s="73" t="str">
        <f t="shared" ref="H35:H66" si="13">IFERROR((_xlfn.IFS(D35&gt;760,$V$3,AND(D35&gt;360,OR(D35=760,D35&lt;760)),$V$4,AND(D35&gt;180,OR(D35=360,D35&lt;360)),$V$5)),"")</f>
        <v/>
      </c>
      <c r="I35" s="73" t="str">
        <f t="shared" ref="I35:I66" si="14">IFERROR((_xlfn.IFS(D35&gt;760,$W$3,AND(D35&gt;360,OR(D35=760,D35&lt;760)),$W$4,AND(D35&gt;180,OR(D35=360,D35&lt;360)),$W$5)),"")</f>
        <v/>
      </c>
      <c r="J35" s="57">
        <v>760</v>
      </c>
      <c r="K35" s="57"/>
      <c r="L35" s="57">
        <v>33</v>
      </c>
      <c r="M35" s="57" t="str">
        <f t="shared" ref="M35:M66" si="15">IFERROR((_xlfn.IFS(D35&gt;760,$X$3,AND(D35&gt;360,OR(D35=760,D35&lt;760)),$X$4,AND(D35&gt;180,OR(D35=360,D35&lt;360)),$X$5)),"")</f>
        <v/>
      </c>
      <c r="N35" s="57" t="str">
        <f t="shared" si="8"/>
        <v/>
      </c>
      <c r="O35" s="57" t="str">
        <f t="shared" ref="O35:O66" si="16">IFERROR((E35+(F35*(C35-6))+(G35*(C35-6)^2)+(H35*LN(N35))+(I35*LN(K35/J35))),"")</f>
        <v/>
      </c>
    </row>
    <row r="36" spans="1:15" ht="17" thickTop="1" thickBot="1" x14ac:dyDescent="0.25">
      <c r="A36" s="55">
        <f t="shared" si="9"/>
        <v>34</v>
      </c>
      <c r="B36" s="73">
        <f t="shared" si="7"/>
        <v>1.9178051680917161E-2</v>
      </c>
      <c r="C36" s="57">
        <v>5</v>
      </c>
      <c r="D36" s="57">
        <v>853</v>
      </c>
      <c r="E36" s="73">
        <f t="shared" si="10"/>
        <v>1.835</v>
      </c>
      <c r="F36" s="73">
        <f t="shared" si="11"/>
        <v>1.034</v>
      </c>
      <c r="G36" s="73">
        <f t="shared" si="12"/>
        <v>-0.252</v>
      </c>
      <c r="H36" s="73">
        <f t="shared" si="13"/>
        <v>-1.397</v>
      </c>
      <c r="I36" s="73">
        <f t="shared" si="14"/>
        <v>-6.9000000000000006E-2</v>
      </c>
      <c r="J36" s="57">
        <v>760</v>
      </c>
      <c r="K36" s="57">
        <v>853</v>
      </c>
      <c r="L36" s="57">
        <v>23</v>
      </c>
      <c r="M36" s="57">
        <f t="shared" si="15"/>
        <v>9.718</v>
      </c>
      <c r="N36" s="57">
        <f t="shared" si="8"/>
        <v>24.968770974959902</v>
      </c>
      <c r="O36" s="57">
        <f t="shared" si="16"/>
        <v>-3.953988795452049</v>
      </c>
    </row>
    <row r="37" spans="1:15" ht="17" thickTop="1" thickBot="1" x14ac:dyDescent="0.25">
      <c r="A37" s="55">
        <f t="shared" si="9"/>
        <v>35</v>
      </c>
      <c r="B37" s="73" t="str">
        <f t="shared" si="7"/>
        <v/>
      </c>
      <c r="C37" s="57">
        <v>4.2</v>
      </c>
      <c r="D37" s="57"/>
      <c r="E37" s="73" t="str">
        <f t="shared" si="10"/>
        <v/>
      </c>
      <c r="F37" s="73" t="str">
        <f t="shared" si="11"/>
        <v/>
      </c>
      <c r="G37" s="73" t="str">
        <f t="shared" si="12"/>
        <v/>
      </c>
      <c r="H37" s="73" t="str">
        <f t="shared" si="13"/>
        <v/>
      </c>
      <c r="I37" s="73" t="str">
        <f t="shared" si="14"/>
        <v/>
      </c>
      <c r="J37" s="57">
        <v>760</v>
      </c>
      <c r="K37" s="57"/>
      <c r="L37" s="57">
        <v>10</v>
      </c>
      <c r="M37" s="57" t="str">
        <f t="shared" si="15"/>
        <v/>
      </c>
      <c r="N37" s="57" t="str">
        <f t="shared" si="8"/>
        <v/>
      </c>
      <c r="O37" s="57" t="str">
        <f t="shared" si="16"/>
        <v/>
      </c>
    </row>
    <row r="38" spans="1:15" ht="17" thickTop="1" thickBot="1" x14ac:dyDescent="0.25">
      <c r="A38" s="55">
        <f t="shared" si="9"/>
        <v>36</v>
      </c>
      <c r="B38" s="73">
        <f t="shared" si="7"/>
        <v>5.43659995187524E-2</v>
      </c>
      <c r="C38" s="57">
        <v>5.5</v>
      </c>
      <c r="D38" s="57">
        <v>898</v>
      </c>
      <c r="E38" s="73">
        <f t="shared" si="10"/>
        <v>1.835</v>
      </c>
      <c r="F38" s="73">
        <f t="shared" si="11"/>
        <v>1.034</v>
      </c>
      <c r="G38" s="73">
        <f t="shared" si="12"/>
        <v>-0.252</v>
      </c>
      <c r="H38" s="73">
        <f t="shared" si="13"/>
        <v>-1.397</v>
      </c>
      <c r="I38" s="73">
        <f t="shared" si="14"/>
        <v>-6.9000000000000006E-2</v>
      </c>
      <c r="J38" s="57">
        <v>760</v>
      </c>
      <c r="K38" s="57">
        <v>898</v>
      </c>
      <c r="L38" s="57">
        <v>17</v>
      </c>
      <c r="M38" s="57">
        <f t="shared" si="15"/>
        <v>9.718</v>
      </c>
      <c r="N38" s="57">
        <f t="shared" si="8"/>
        <v>19.581611884622777</v>
      </c>
      <c r="O38" s="57">
        <f t="shared" si="16"/>
        <v>-2.9120163293661543</v>
      </c>
    </row>
    <row r="39" spans="1:15" ht="17" thickTop="1" thickBot="1" x14ac:dyDescent="0.25">
      <c r="A39" s="55">
        <f t="shared" si="9"/>
        <v>37</v>
      </c>
      <c r="B39" s="73">
        <f t="shared" si="7"/>
        <v>3.0207778916084421E-2</v>
      </c>
      <c r="C39" s="57">
        <v>4.8</v>
      </c>
      <c r="D39" s="57">
        <v>1564</v>
      </c>
      <c r="E39" s="73">
        <f t="shared" si="10"/>
        <v>1.835</v>
      </c>
      <c r="F39" s="73">
        <f t="shared" si="11"/>
        <v>1.034</v>
      </c>
      <c r="G39" s="73">
        <f t="shared" si="12"/>
        <v>-0.252</v>
      </c>
      <c r="H39" s="73">
        <f t="shared" si="13"/>
        <v>-1.397</v>
      </c>
      <c r="I39" s="73">
        <f t="shared" si="14"/>
        <v>-6.9000000000000006E-2</v>
      </c>
      <c r="J39" s="57">
        <v>760</v>
      </c>
      <c r="K39" s="57">
        <v>1564</v>
      </c>
      <c r="L39" s="57">
        <v>10</v>
      </c>
      <c r="M39" s="57">
        <f t="shared" si="15"/>
        <v>9.718</v>
      </c>
      <c r="N39" s="57">
        <f t="shared" si="8"/>
        <v>13.944157342772636</v>
      </c>
      <c r="O39" s="57">
        <f t="shared" si="16"/>
        <v>-3.4996558077665512</v>
      </c>
    </row>
    <row r="40" spans="1:15" ht="17" thickTop="1" thickBot="1" x14ac:dyDescent="0.25">
      <c r="A40" s="55">
        <f t="shared" si="9"/>
        <v>38</v>
      </c>
      <c r="B40" s="73">
        <f t="shared" si="7"/>
        <v>1.8063034080824179E-2</v>
      </c>
      <c r="C40" s="57">
        <v>4.4000000000000004</v>
      </c>
      <c r="D40" s="57">
        <v>894</v>
      </c>
      <c r="E40" s="73">
        <f t="shared" si="10"/>
        <v>1.835</v>
      </c>
      <c r="F40" s="73">
        <f t="shared" si="11"/>
        <v>1.034</v>
      </c>
      <c r="G40" s="73">
        <f t="shared" si="12"/>
        <v>-0.252</v>
      </c>
      <c r="H40" s="73">
        <f t="shared" si="13"/>
        <v>-1.397</v>
      </c>
      <c r="I40" s="73">
        <f t="shared" si="14"/>
        <v>-6.9000000000000006E-2</v>
      </c>
      <c r="J40" s="57">
        <v>760</v>
      </c>
      <c r="K40" s="57">
        <v>894</v>
      </c>
      <c r="L40" s="57">
        <v>8</v>
      </c>
      <c r="M40" s="57">
        <f t="shared" si="15"/>
        <v>9.718</v>
      </c>
      <c r="N40" s="57">
        <f t="shared" si="8"/>
        <v>12.587276274079313</v>
      </c>
      <c r="O40" s="57">
        <f t="shared" si="16"/>
        <v>-4.0138877450580894</v>
      </c>
    </row>
    <row r="41" spans="1:15" ht="17" thickTop="1" thickBot="1" x14ac:dyDescent="0.25">
      <c r="A41" s="55">
        <f t="shared" si="9"/>
        <v>39</v>
      </c>
      <c r="B41" s="73" t="str">
        <f t="shared" si="7"/>
        <v/>
      </c>
      <c r="C41" s="57">
        <v>4.8</v>
      </c>
      <c r="D41" s="57"/>
      <c r="E41" s="73" t="str">
        <f t="shared" si="10"/>
        <v/>
      </c>
      <c r="F41" s="73" t="str">
        <f t="shared" si="11"/>
        <v/>
      </c>
      <c r="G41" s="73" t="str">
        <f t="shared" si="12"/>
        <v/>
      </c>
      <c r="H41" s="73" t="str">
        <f t="shared" si="13"/>
        <v/>
      </c>
      <c r="I41" s="73" t="str">
        <f t="shared" si="14"/>
        <v/>
      </c>
      <c r="J41" s="57">
        <v>760</v>
      </c>
      <c r="K41" s="57"/>
      <c r="L41" s="57">
        <v>18</v>
      </c>
      <c r="M41" s="57" t="str">
        <f t="shared" si="15"/>
        <v/>
      </c>
      <c r="N41" s="57" t="str">
        <f t="shared" si="8"/>
        <v/>
      </c>
      <c r="O41" s="57" t="str">
        <f t="shared" si="16"/>
        <v/>
      </c>
    </row>
    <row r="42" spans="1:15" ht="17" thickTop="1" thickBot="1" x14ac:dyDescent="0.25">
      <c r="A42" s="55">
        <f t="shared" si="9"/>
        <v>40</v>
      </c>
      <c r="B42" s="73">
        <f t="shared" si="7"/>
        <v>1.9003782411510937E-2</v>
      </c>
      <c r="C42" s="57">
        <v>5.2</v>
      </c>
      <c r="D42" s="57">
        <v>643</v>
      </c>
      <c r="E42" s="73">
        <f t="shared" si="10"/>
        <v>1.835</v>
      </c>
      <c r="F42" s="73">
        <f t="shared" si="11"/>
        <v>1.034</v>
      </c>
      <c r="G42" s="73">
        <f t="shared" si="12"/>
        <v>-0.252</v>
      </c>
      <c r="H42" s="73">
        <f t="shared" si="13"/>
        <v>-1.397</v>
      </c>
      <c r="I42" s="73">
        <f t="shared" si="14"/>
        <v>-6.9000000000000006E-2</v>
      </c>
      <c r="J42" s="57">
        <v>760</v>
      </c>
      <c r="K42" s="57">
        <v>643</v>
      </c>
      <c r="L42" s="57">
        <v>30</v>
      </c>
      <c r="M42" s="57">
        <f t="shared" si="15"/>
        <v>9.718</v>
      </c>
      <c r="N42" s="57">
        <f t="shared" si="8"/>
        <v>31.53473519787347</v>
      </c>
      <c r="O42" s="57">
        <f t="shared" si="16"/>
        <v>-3.9631172453383043</v>
      </c>
    </row>
    <row r="43" spans="1:15" ht="17" thickTop="1" thickBot="1" x14ac:dyDescent="0.25">
      <c r="A43" s="55">
        <f t="shared" si="9"/>
        <v>41</v>
      </c>
      <c r="B43" s="73">
        <f t="shared" si="7"/>
        <v>1.0021625589254901E-2</v>
      </c>
      <c r="C43" s="57">
        <v>4.4000000000000004</v>
      </c>
      <c r="D43" s="57">
        <v>1477</v>
      </c>
      <c r="E43" s="73">
        <f t="shared" si="10"/>
        <v>1.835</v>
      </c>
      <c r="F43" s="73">
        <f t="shared" si="11"/>
        <v>1.034</v>
      </c>
      <c r="G43" s="73">
        <f t="shared" si="12"/>
        <v>-0.252</v>
      </c>
      <c r="H43" s="73">
        <f t="shared" si="13"/>
        <v>-1.397</v>
      </c>
      <c r="I43" s="73">
        <f t="shared" si="14"/>
        <v>-6.9000000000000006E-2</v>
      </c>
      <c r="J43" s="57">
        <v>760</v>
      </c>
      <c r="K43" s="57">
        <v>1477</v>
      </c>
      <c r="L43" s="57">
        <v>16</v>
      </c>
      <c r="M43" s="57">
        <f t="shared" si="15"/>
        <v>9.718</v>
      </c>
      <c r="N43" s="57">
        <f t="shared" si="8"/>
        <v>18.720030021343447</v>
      </c>
      <c r="O43" s="57">
        <f t="shared" si="16"/>
        <v>-4.6030099620274276</v>
      </c>
    </row>
    <row r="44" spans="1:15" ht="17" thickTop="1" thickBot="1" x14ac:dyDescent="0.25">
      <c r="A44" s="55">
        <f t="shared" si="9"/>
        <v>42</v>
      </c>
      <c r="B44" s="73" t="str">
        <f t="shared" si="7"/>
        <v/>
      </c>
      <c r="C44" s="57">
        <v>4.7</v>
      </c>
      <c r="D44" s="57"/>
      <c r="E44" s="73" t="str">
        <f t="shared" si="10"/>
        <v/>
      </c>
      <c r="F44" s="73" t="str">
        <f t="shared" si="11"/>
        <v/>
      </c>
      <c r="G44" s="73" t="str">
        <f t="shared" si="12"/>
        <v/>
      </c>
      <c r="H44" s="73" t="str">
        <f t="shared" si="13"/>
        <v/>
      </c>
      <c r="I44" s="73" t="str">
        <f t="shared" si="14"/>
        <v/>
      </c>
      <c r="J44" s="57">
        <v>760</v>
      </c>
      <c r="K44" s="57"/>
      <c r="L44" s="57">
        <v>17</v>
      </c>
      <c r="M44" s="57" t="str">
        <f t="shared" si="15"/>
        <v/>
      </c>
      <c r="N44" s="57" t="str">
        <f t="shared" si="8"/>
        <v/>
      </c>
      <c r="O44" s="57" t="str">
        <f t="shared" si="16"/>
        <v/>
      </c>
    </row>
    <row r="45" spans="1:15" ht="17" thickTop="1" thickBot="1" x14ac:dyDescent="0.25">
      <c r="A45" s="55">
        <f t="shared" si="9"/>
        <v>43</v>
      </c>
      <c r="B45" s="73" t="str">
        <f t="shared" si="7"/>
        <v/>
      </c>
      <c r="C45" s="57">
        <v>4.7</v>
      </c>
      <c r="D45" s="57"/>
      <c r="E45" s="73" t="str">
        <f t="shared" si="10"/>
        <v/>
      </c>
      <c r="F45" s="73" t="str">
        <f t="shared" si="11"/>
        <v/>
      </c>
      <c r="G45" s="73" t="str">
        <f t="shared" si="12"/>
        <v/>
      </c>
      <c r="H45" s="73" t="str">
        <f t="shared" si="13"/>
        <v/>
      </c>
      <c r="I45" s="73" t="str">
        <f t="shared" si="14"/>
        <v/>
      </c>
      <c r="J45" s="57">
        <v>760</v>
      </c>
      <c r="K45" s="57"/>
      <c r="L45" s="57">
        <v>17</v>
      </c>
      <c r="M45" s="57" t="str">
        <f t="shared" si="15"/>
        <v/>
      </c>
      <c r="N45" s="57" t="str">
        <f t="shared" si="8"/>
        <v/>
      </c>
      <c r="O45" s="57" t="str">
        <f t="shared" si="16"/>
        <v/>
      </c>
    </row>
    <row r="46" spans="1:15" ht="17" thickTop="1" thickBot="1" x14ac:dyDescent="0.25">
      <c r="A46" s="55">
        <f t="shared" si="9"/>
        <v>44</v>
      </c>
      <c r="B46" s="73">
        <f t="shared" si="7"/>
        <v>2.1559351051892439E-2</v>
      </c>
      <c r="C46" s="57">
        <v>4.9000000000000004</v>
      </c>
      <c r="D46" s="57">
        <v>919</v>
      </c>
      <c r="E46" s="73">
        <f t="shared" si="10"/>
        <v>1.835</v>
      </c>
      <c r="F46" s="73">
        <f t="shared" si="11"/>
        <v>1.034</v>
      </c>
      <c r="G46" s="73">
        <f t="shared" si="12"/>
        <v>-0.252</v>
      </c>
      <c r="H46" s="73">
        <f t="shared" si="13"/>
        <v>-1.397</v>
      </c>
      <c r="I46" s="73">
        <f t="shared" si="14"/>
        <v>-6.9000000000000006E-2</v>
      </c>
      <c r="J46" s="57">
        <v>760</v>
      </c>
      <c r="K46" s="57">
        <v>919</v>
      </c>
      <c r="L46" s="57">
        <v>18</v>
      </c>
      <c r="M46" s="57">
        <f t="shared" si="15"/>
        <v>9.718</v>
      </c>
      <c r="N46" s="57">
        <f t="shared" si="8"/>
        <v>20.455794386921276</v>
      </c>
      <c r="O46" s="57">
        <f t="shared" si="16"/>
        <v>-3.8369456330282752</v>
      </c>
    </row>
    <row r="47" spans="1:15" ht="17" thickTop="1" thickBot="1" x14ac:dyDescent="0.25">
      <c r="A47" s="55">
        <f t="shared" si="9"/>
        <v>45</v>
      </c>
      <c r="B47" s="73">
        <f t="shared" si="7"/>
        <v>4.2557892670245217E-3</v>
      </c>
      <c r="C47" s="57">
        <v>4.8</v>
      </c>
      <c r="D47" s="57">
        <v>535</v>
      </c>
      <c r="E47" s="73">
        <f t="shared" si="10"/>
        <v>1.835</v>
      </c>
      <c r="F47" s="73">
        <f t="shared" si="11"/>
        <v>1.034</v>
      </c>
      <c r="G47" s="73">
        <f t="shared" si="12"/>
        <v>-0.252</v>
      </c>
      <c r="H47" s="73">
        <f t="shared" si="13"/>
        <v>-1.397</v>
      </c>
      <c r="I47" s="73">
        <f t="shared" si="14"/>
        <v>-6.9000000000000006E-2</v>
      </c>
      <c r="J47" s="57">
        <v>760</v>
      </c>
      <c r="K47" s="57">
        <v>535</v>
      </c>
      <c r="L47" s="57">
        <v>59</v>
      </c>
      <c r="M47" s="57">
        <f t="shared" si="15"/>
        <v>9.718</v>
      </c>
      <c r="N47" s="57">
        <f t="shared" si="8"/>
        <v>59.794979086876516</v>
      </c>
      <c r="O47" s="57">
        <f t="shared" si="16"/>
        <v>-5.4594750424956136</v>
      </c>
    </row>
    <row r="48" spans="1:15" ht="17" thickTop="1" thickBot="1" x14ac:dyDescent="0.25">
      <c r="A48" s="55">
        <f t="shared" si="9"/>
        <v>46</v>
      </c>
      <c r="B48" s="73">
        <f t="shared" si="7"/>
        <v>3.8727049638241272E-2</v>
      </c>
      <c r="C48" s="57">
        <v>5.4</v>
      </c>
      <c r="D48" s="57">
        <v>1397</v>
      </c>
      <c r="E48" s="73">
        <f t="shared" si="10"/>
        <v>1.835</v>
      </c>
      <c r="F48" s="73">
        <f t="shared" si="11"/>
        <v>1.034</v>
      </c>
      <c r="G48" s="73">
        <f t="shared" si="12"/>
        <v>-0.252</v>
      </c>
      <c r="H48" s="73">
        <f t="shared" si="13"/>
        <v>-1.397</v>
      </c>
      <c r="I48" s="73">
        <f t="shared" si="14"/>
        <v>-6.9000000000000006E-2</v>
      </c>
      <c r="J48" s="57">
        <v>760</v>
      </c>
      <c r="K48" s="57">
        <v>1397</v>
      </c>
      <c r="L48" s="57">
        <v>20</v>
      </c>
      <c r="M48" s="57">
        <f t="shared" si="15"/>
        <v>9.718</v>
      </c>
      <c r="N48" s="57">
        <f t="shared" si="8"/>
        <v>22.235996132397577</v>
      </c>
      <c r="O48" s="57">
        <f t="shared" si="16"/>
        <v>-3.2512169660426258</v>
      </c>
    </row>
    <row r="49" spans="1:15" ht="17" thickTop="1" thickBot="1" x14ac:dyDescent="0.25">
      <c r="A49" s="55">
        <f t="shared" si="9"/>
        <v>47</v>
      </c>
      <c r="B49" s="73" t="str">
        <f t="shared" si="7"/>
        <v/>
      </c>
      <c r="C49" s="57">
        <v>5</v>
      </c>
      <c r="D49" s="57"/>
      <c r="E49" s="73" t="str">
        <f t="shared" si="10"/>
        <v/>
      </c>
      <c r="F49" s="73" t="str">
        <f t="shared" si="11"/>
        <v/>
      </c>
      <c r="G49" s="73" t="str">
        <f t="shared" si="12"/>
        <v/>
      </c>
      <c r="H49" s="73" t="str">
        <f t="shared" si="13"/>
        <v/>
      </c>
      <c r="I49" s="73" t="str">
        <f t="shared" si="14"/>
        <v/>
      </c>
      <c r="J49" s="57">
        <v>760</v>
      </c>
      <c r="K49" s="57"/>
      <c r="L49" s="57">
        <v>17</v>
      </c>
      <c r="M49" s="57" t="str">
        <f t="shared" si="15"/>
        <v/>
      </c>
      <c r="N49" s="57" t="str">
        <f t="shared" si="8"/>
        <v/>
      </c>
      <c r="O49" s="57" t="str">
        <f t="shared" si="16"/>
        <v/>
      </c>
    </row>
    <row r="50" spans="1:15" ht="17" thickTop="1" thickBot="1" x14ac:dyDescent="0.25">
      <c r="A50" s="55">
        <f t="shared" si="9"/>
        <v>48</v>
      </c>
      <c r="B50" s="73" t="str">
        <f t="shared" si="7"/>
        <v/>
      </c>
      <c r="C50" s="57">
        <v>4.2</v>
      </c>
      <c r="D50" s="57"/>
      <c r="E50" s="73" t="str">
        <f t="shared" si="10"/>
        <v/>
      </c>
      <c r="F50" s="73" t="str">
        <f t="shared" si="11"/>
        <v/>
      </c>
      <c r="G50" s="73" t="str">
        <f t="shared" si="12"/>
        <v/>
      </c>
      <c r="H50" s="73" t="str">
        <f t="shared" si="13"/>
        <v/>
      </c>
      <c r="I50" s="73" t="str">
        <f t="shared" si="14"/>
        <v/>
      </c>
      <c r="J50" s="57">
        <v>760</v>
      </c>
      <c r="K50" s="57"/>
      <c r="L50" s="57">
        <v>13</v>
      </c>
      <c r="M50" s="57" t="str">
        <f t="shared" si="15"/>
        <v/>
      </c>
      <c r="N50" s="57" t="str">
        <f t="shared" si="8"/>
        <v/>
      </c>
      <c r="O50" s="57" t="str">
        <f t="shared" si="16"/>
        <v/>
      </c>
    </row>
    <row r="51" spans="1:15" ht="17" thickTop="1" thickBot="1" x14ac:dyDescent="0.25">
      <c r="A51" s="55">
        <f t="shared" si="9"/>
        <v>49</v>
      </c>
      <c r="B51" s="73">
        <f t="shared" si="7"/>
        <v>7.4107840292447755E-2</v>
      </c>
      <c r="C51" s="57">
        <v>5.6</v>
      </c>
      <c r="D51" s="57">
        <v>398</v>
      </c>
      <c r="E51" s="73">
        <f t="shared" si="10"/>
        <v>1.835</v>
      </c>
      <c r="F51" s="73">
        <f t="shared" si="11"/>
        <v>1.034</v>
      </c>
      <c r="G51" s="73">
        <f t="shared" si="12"/>
        <v>-0.252</v>
      </c>
      <c r="H51" s="73">
        <f t="shared" si="13"/>
        <v>-1.397</v>
      </c>
      <c r="I51" s="73">
        <f t="shared" si="14"/>
        <v>-6.9000000000000006E-2</v>
      </c>
      <c r="J51" s="57">
        <v>760</v>
      </c>
      <c r="K51" s="57">
        <v>398</v>
      </c>
      <c r="L51" s="57">
        <v>15</v>
      </c>
      <c r="M51" s="57">
        <f t="shared" si="15"/>
        <v>9.718</v>
      </c>
      <c r="N51" s="57">
        <f t="shared" si="8"/>
        <v>17.872871173932854</v>
      </c>
      <c r="O51" s="57">
        <f t="shared" si="16"/>
        <v>-2.6022339453616286</v>
      </c>
    </row>
    <row r="52" spans="1:15" ht="17" thickTop="1" thickBot="1" x14ac:dyDescent="0.25">
      <c r="A52" s="55">
        <f t="shared" si="9"/>
        <v>50</v>
      </c>
      <c r="B52" s="73" t="str">
        <f t="shared" si="7"/>
        <v/>
      </c>
      <c r="C52" s="57">
        <v>5.2</v>
      </c>
      <c r="D52" s="57"/>
      <c r="E52" s="73" t="str">
        <f t="shared" si="10"/>
        <v/>
      </c>
      <c r="F52" s="73" t="str">
        <f t="shared" si="11"/>
        <v/>
      </c>
      <c r="G52" s="73" t="str">
        <f t="shared" si="12"/>
        <v/>
      </c>
      <c r="H52" s="73" t="str">
        <f t="shared" si="13"/>
        <v/>
      </c>
      <c r="I52" s="73" t="str">
        <f t="shared" si="14"/>
        <v/>
      </c>
      <c r="J52" s="57">
        <v>760</v>
      </c>
      <c r="K52" s="57"/>
      <c r="L52" s="57">
        <v>7</v>
      </c>
      <c r="M52" s="57" t="str">
        <f t="shared" si="15"/>
        <v/>
      </c>
      <c r="N52" s="57" t="str">
        <f t="shared" si="8"/>
        <v/>
      </c>
      <c r="O52" s="57" t="str">
        <f t="shared" si="16"/>
        <v/>
      </c>
    </row>
    <row r="53" spans="1:15" ht="17" thickTop="1" thickBot="1" x14ac:dyDescent="0.25">
      <c r="A53" s="55">
        <f t="shared" si="9"/>
        <v>51</v>
      </c>
      <c r="B53" s="73" t="str">
        <f t="shared" si="7"/>
        <v/>
      </c>
      <c r="C53" s="57">
        <v>4.5999999999999996</v>
      </c>
      <c r="D53" s="57"/>
      <c r="E53" s="73" t="str">
        <f t="shared" si="10"/>
        <v/>
      </c>
      <c r="F53" s="73" t="str">
        <f t="shared" si="11"/>
        <v/>
      </c>
      <c r="G53" s="73" t="str">
        <f t="shared" si="12"/>
        <v/>
      </c>
      <c r="H53" s="73" t="str">
        <f t="shared" si="13"/>
        <v/>
      </c>
      <c r="I53" s="73" t="str">
        <f t="shared" si="14"/>
        <v/>
      </c>
      <c r="J53" s="57">
        <v>760</v>
      </c>
      <c r="K53" s="57"/>
      <c r="L53" s="57">
        <v>8</v>
      </c>
      <c r="M53" s="57" t="str">
        <f t="shared" si="15"/>
        <v/>
      </c>
      <c r="N53" s="57" t="str">
        <f t="shared" si="8"/>
        <v/>
      </c>
      <c r="O53" s="57" t="str">
        <f t="shared" si="16"/>
        <v/>
      </c>
    </row>
    <row r="54" spans="1:15" ht="17" thickTop="1" thickBot="1" x14ac:dyDescent="0.25">
      <c r="A54" s="55">
        <f t="shared" si="9"/>
        <v>52</v>
      </c>
      <c r="B54" s="73" t="str">
        <f t="shared" si="7"/>
        <v/>
      </c>
      <c r="C54" s="57">
        <v>4.5</v>
      </c>
      <c r="D54" s="57"/>
      <c r="E54" s="73" t="str">
        <f t="shared" si="10"/>
        <v/>
      </c>
      <c r="F54" s="73" t="str">
        <f t="shared" si="11"/>
        <v/>
      </c>
      <c r="G54" s="73" t="str">
        <f t="shared" si="12"/>
        <v/>
      </c>
      <c r="H54" s="73" t="str">
        <f t="shared" si="13"/>
        <v/>
      </c>
      <c r="I54" s="73" t="str">
        <f t="shared" si="14"/>
        <v/>
      </c>
      <c r="J54" s="57">
        <v>760</v>
      </c>
      <c r="K54" s="57"/>
      <c r="L54" s="57">
        <v>8</v>
      </c>
      <c r="M54" s="57" t="str">
        <f t="shared" si="15"/>
        <v/>
      </c>
      <c r="N54" s="57" t="str">
        <f t="shared" si="8"/>
        <v/>
      </c>
      <c r="O54" s="57" t="str">
        <f t="shared" si="16"/>
        <v/>
      </c>
    </row>
    <row r="55" spans="1:15" ht="17" thickTop="1" thickBot="1" x14ac:dyDescent="0.25">
      <c r="A55" s="55">
        <f t="shared" si="9"/>
        <v>53</v>
      </c>
      <c r="B55" s="73" t="str">
        <f t="shared" si="7"/>
        <v/>
      </c>
      <c r="C55" s="57">
        <v>6</v>
      </c>
      <c r="D55" s="57"/>
      <c r="E55" s="73" t="str">
        <f t="shared" si="10"/>
        <v/>
      </c>
      <c r="F55" s="73" t="str">
        <f t="shared" si="11"/>
        <v/>
      </c>
      <c r="G55" s="73" t="str">
        <f t="shared" si="12"/>
        <v/>
      </c>
      <c r="H55" s="73" t="str">
        <f t="shared" si="13"/>
        <v/>
      </c>
      <c r="I55" s="73" t="str">
        <f t="shared" si="14"/>
        <v/>
      </c>
      <c r="J55" s="57">
        <v>760</v>
      </c>
      <c r="K55" s="57"/>
      <c r="L55" s="57">
        <v>50</v>
      </c>
      <c r="M55" s="57" t="str">
        <f t="shared" si="15"/>
        <v/>
      </c>
      <c r="N55" s="57" t="str">
        <f t="shared" si="8"/>
        <v/>
      </c>
      <c r="O55" s="57" t="str">
        <f t="shared" si="16"/>
        <v/>
      </c>
    </row>
    <row r="56" spans="1:15" ht="17" thickTop="1" thickBot="1" x14ac:dyDescent="0.25">
      <c r="A56" s="55">
        <f t="shared" si="9"/>
        <v>54</v>
      </c>
      <c r="B56" s="73">
        <f t="shared" si="7"/>
        <v>4.219957516731395E-2</v>
      </c>
      <c r="C56" s="57">
        <v>5.0999999999999996</v>
      </c>
      <c r="D56" s="57">
        <v>1396</v>
      </c>
      <c r="E56" s="73">
        <f t="shared" si="10"/>
        <v>1.835</v>
      </c>
      <c r="F56" s="73">
        <f t="shared" si="11"/>
        <v>1.034</v>
      </c>
      <c r="G56" s="73">
        <f t="shared" si="12"/>
        <v>-0.252</v>
      </c>
      <c r="H56" s="73">
        <f t="shared" si="13"/>
        <v>-1.397</v>
      </c>
      <c r="I56" s="73">
        <f t="shared" si="14"/>
        <v>-6.9000000000000006E-2</v>
      </c>
      <c r="J56" s="57">
        <v>760</v>
      </c>
      <c r="K56" s="57">
        <v>1396</v>
      </c>
      <c r="L56" s="57">
        <v>12</v>
      </c>
      <c r="M56" s="57">
        <f t="shared" si="15"/>
        <v>9.718</v>
      </c>
      <c r="N56" s="57">
        <f t="shared" si="8"/>
        <v>15.44148710455052</v>
      </c>
      <c r="O56" s="57">
        <f t="shared" si="16"/>
        <v>-3.1653451251161067</v>
      </c>
    </row>
    <row r="57" spans="1:15" ht="17" thickTop="1" thickBot="1" x14ac:dyDescent="0.25">
      <c r="A57" s="55">
        <f t="shared" si="9"/>
        <v>55</v>
      </c>
      <c r="B57" s="73">
        <f t="shared" si="7"/>
        <v>9.8116936816427854E-3</v>
      </c>
      <c r="C57" s="57">
        <v>5</v>
      </c>
      <c r="D57" s="57">
        <v>919</v>
      </c>
      <c r="E57" s="73">
        <f t="shared" si="10"/>
        <v>1.835</v>
      </c>
      <c r="F57" s="73">
        <f t="shared" si="11"/>
        <v>1.034</v>
      </c>
      <c r="G57" s="73">
        <f t="shared" si="12"/>
        <v>-0.252</v>
      </c>
      <c r="H57" s="73">
        <f t="shared" si="13"/>
        <v>-1.397</v>
      </c>
      <c r="I57" s="73">
        <f t="shared" si="14"/>
        <v>-6.9000000000000006E-2</v>
      </c>
      <c r="J57" s="57">
        <v>760</v>
      </c>
      <c r="K57" s="57">
        <v>919</v>
      </c>
      <c r="L57" s="57">
        <v>39</v>
      </c>
      <c r="M57" s="57">
        <f t="shared" si="15"/>
        <v>9.718</v>
      </c>
      <c r="N57" s="57">
        <f t="shared" si="8"/>
        <v>40.192530699123687</v>
      </c>
      <c r="O57" s="57">
        <f t="shared" si="16"/>
        <v>-4.6241803718213967</v>
      </c>
    </row>
    <row r="58" spans="1:15" ht="17" thickTop="1" thickBot="1" x14ac:dyDescent="0.25">
      <c r="A58" s="55">
        <f t="shared" si="9"/>
        <v>56</v>
      </c>
      <c r="B58" s="73">
        <f t="shared" si="7"/>
        <v>0.11199671613845327</v>
      </c>
      <c r="C58" s="57">
        <v>5.5</v>
      </c>
      <c r="D58" s="57">
        <v>1396</v>
      </c>
      <c r="E58" s="73">
        <f t="shared" si="10"/>
        <v>1.835</v>
      </c>
      <c r="F58" s="73">
        <f t="shared" si="11"/>
        <v>1.034</v>
      </c>
      <c r="G58" s="73">
        <f t="shared" si="12"/>
        <v>-0.252</v>
      </c>
      <c r="H58" s="73">
        <f t="shared" si="13"/>
        <v>-1.397</v>
      </c>
      <c r="I58" s="73">
        <f t="shared" si="14"/>
        <v>-6.9000000000000006E-2</v>
      </c>
      <c r="J58" s="57">
        <v>760</v>
      </c>
      <c r="K58" s="57">
        <v>1396</v>
      </c>
      <c r="L58" s="57">
        <v>6</v>
      </c>
      <c r="M58" s="57">
        <f t="shared" si="15"/>
        <v>9.718</v>
      </c>
      <c r="N58" s="57">
        <f t="shared" si="8"/>
        <v>11.421012389451295</v>
      </c>
      <c r="O58" s="57">
        <f t="shared" si="16"/>
        <v>-2.1892857283092693</v>
      </c>
    </row>
    <row r="59" spans="1:15" ht="17" thickTop="1" thickBot="1" x14ac:dyDescent="0.25">
      <c r="A59" s="55">
        <f t="shared" si="9"/>
        <v>57</v>
      </c>
      <c r="B59" s="73">
        <f t="shared" si="7"/>
        <v>2.6761907364807377E-3</v>
      </c>
      <c r="C59" s="57">
        <v>4.5</v>
      </c>
      <c r="D59" s="57">
        <v>508</v>
      </c>
      <c r="E59" s="73">
        <f t="shared" si="10"/>
        <v>1.835</v>
      </c>
      <c r="F59" s="73">
        <f t="shared" si="11"/>
        <v>1.034</v>
      </c>
      <c r="G59" s="73">
        <f t="shared" si="12"/>
        <v>-0.252</v>
      </c>
      <c r="H59" s="73">
        <f t="shared" si="13"/>
        <v>-1.397</v>
      </c>
      <c r="I59" s="73">
        <f t="shared" si="14"/>
        <v>-6.9000000000000006E-2</v>
      </c>
      <c r="J59" s="57">
        <v>760</v>
      </c>
      <c r="K59" s="57">
        <v>508</v>
      </c>
      <c r="L59" s="57">
        <v>57</v>
      </c>
      <c r="M59" s="57">
        <f t="shared" si="15"/>
        <v>9.718</v>
      </c>
      <c r="N59" s="57">
        <f t="shared" si="8"/>
        <v>57.822482859178571</v>
      </c>
      <c r="O59" s="57">
        <f t="shared" si="16"/>
        <v>-5.9233608625444338</v>
      </c>
    </row>
    <row r="60" spans="1:15" ht="17" thickTop="1" thickBot="1" x14ac:dyDescent="0.25">
      <c r="A60" s="55">
        <f t="shared" si="9"/>
        <v>58</v>
      </c>
      <c r="B60" s="73">
        <f t="shared" si="7"/>
        <v>1.8279334229557298E-2</v>
      </c>
      <c r="C60" s="57">
        <v>5.7</v>
      </c>
      <c r="D60" s="57">
        <v>919</v>
      </c>
      <c r="E60" s="73">
        <f t="shared" si="10"/>
        <v>1.835</v>
      </c>
      <c r="F60" s="73">
        <f t="shared" si="11"/>
        <v>1.034</v>
      </c>
      <c r="G60" s="73">
        <f t="shared" si="12"/>
        <v>-0.252</v>
      </c>
      <c r="H60" s="73">
        <f t="shared" si="13"/>
        <v>-1.397</v>
      </c>
      <c r="I60" s="73">
        <f t="shared" si="14"/>
        <v>-6.9000000000000006E-2</v>
      </c>
      <c r="J60" s="57">
        <v>760</v>
      </c>
      <c r="K60" s="57">
        <v>919</v>
      </c>
      <c r="L60" s="57">
        <v>50</v>
      </c>
      <c r="M60" s="57">
        <f t="shared" si="15"/>
        <v>9.718</v>
      </c>
      <c r="N60" s="57">
        <f t="shared" si="8"/>
        <v>50.935640999206043</v>
      </c>
      <c r="O60" s="57">
        <f t="shared" si="16"/>
        <v>-4.0019841343219378</v>
      </c>
    </row>
    <row r="61" spans="1:15" ht="17" thickTop="1" thickBot="1" x14ac:dyDescent="0.25">
      <c r="A61" s="55">
        <f t="shared" si="9"/>
        <v>59</v>
      </c>
      <c r="B61" s="73" t="str">
        <f t="shared" si="7"/>
        <v/>
      </c>
      <c r="C61" s="57">
        <v>7.8</v>
      </c>
      <c r="D61" s="57"/>
      <c r="E61" s="73" t="str">
        <f t="shared" si="10"/>
        <v/>
      </c>
      <c r="F61" s="73" t="str">
        <f t="shared" si="11"/>
        <v/>
      </c>
      <c r="G61" s="73" t="str">
        <f t="shared" si="12"/>
        <v/>
      </c>
      <c r="H61" s="73" t="str">
        <f t="shared" si="13"/>
        <v/>
      </c>
      <c r="I61" s="73" t="str">
        <f t="shared" si="14"/>
        <v/>
      </c>
      <c r="J61" s="57">
        <v>760</v>
      </c>
      <c r="K61" s="57"/>
      <c r="L61" s="57">
        <v>90</v>
      </c>
      <c r="M61" s="57" t="str">
        <f t="shared" si="15"/>
        <v/>
      </c>
      <c r="N61" s="57" t="str">
        <f t="shared" si="8"/>
        <v/>
      </c>
      <c r="O61" s="57" t="str">
        <f t="shared" si="16"/>
        <v/>
      </c>
    </row>
    <row r="62" spans="1:15" ht="17" thickTop="1" thickBot="1" x14ac:dyDescent="0.25">
      <c r="A62" s="55">
        <f t="shared" si="9"/>
        <v>60</v>
      </c>
      <c r="B62" s="73" t="str">
        <f t="shared" si="7"/>
        <v/>
      </c>
      <c r="C62" s="57">
        <v>4.5999999999999996</v>
      </c>
      <c r="D62" s="57"/>
      <c r="E62" s="73" t="str">
        <f t="shared" si="10"/>
        <v/>
      </c>
      <c r="F62" s="73" t="str">
        <f t="shared" si="11"/>
        <v/>
      </c>
      <c r="G62" s="73" t="str">
        <f t="shared" si="12"/>
        <v/>
      </c>
      <c r="H62" s="73" t="str">
        <f t="shared" si="13"/>
        <v/>
      </c>
      <c r="I62" s="73" t="str">
        <f t="shared" si="14"/>
        <v/>
      </c>
      <c r="J62" s="57">
        <v>760</v>
      </c>
      <c r="K62" s="57"/>
      <c r="L62" s="57">
        <v>18</v>
      </c>
      <c r="M62" s="57" t="str">
        <f t="shared" si="15"/>
        <v/>
      </c>
      <c r="N62" s="57" t="str">
        <f t="shared" si="8"/>
        <v/>
      </c>
      <c r="O62" s="57" t="str">
        <f t="shared" si="16"/>
        <v/>
      </c>
    </row>
    <row r="63" spans="1:15" ht="17" thickTop="1" thickBot="1" x14ac:dyDescent="0.25">
      <c r="A63" s="55">
        <f t="shared" si="9"/>
        <v>61</v>
      </c>
      <c r="B63" s="73">
        <f t="shared" si="7"/>
        <v>1.4724076796415466E-2</v>
      </c>
      <c r="C63" s="57">
        <v>4.5</v>
      </c>
      <c r="D63" s="57">
        <v>1396</v>
      </c>
      <c r="E63" s="73">
        <f t="shared" si="10"/>
        <v>1.835</v>
      </c>
      <c r="F63" s="73">
        <f t="shared" si="11"/>
        <v>1.034</v>
      </c>
      <c r="G63" s="73">
        <f t="shared" si="12"/>
        <v>-0.252</v>
      </c>
      <c r="H63" s="73">
        <f t="shared" si="13"/>
        <v>-1.397</v>
      </c>
      <c r="I63" s="73">
        <f t="shared" si="14"/>
        <v>-6.9000000000000006E-2</v>
      </c>
      <c r="J63" s="57">
        <v>760</v>
      </c>
      <c r="K63" s="57">
        <v>1396</v>
      </c>
      <c r="L63" s="57">
        <v>13</v>
      </c>
      <c r="M63" s="57">
        <f t="shared" si="15"/>
        <v>9.718</v>
      </c>
      <c r="N63" s="57">
        <f t="shared" si="8"/>
        <v>16.230820188764337</v>
      </c>
      <c r="O63" s="57">
        <f t="shared" si="16"/>
        <v>-4.2182712477484925</v>
      </c>
    </row>
    <row r="64" spans="1:15" ht="17" thickTop="1" thickBot="1" x14ac:dyDescent="0.25">
      <c r="A64" s="55">
        <f t="shared" si="9"/>
        <v>62</v>
      </c>
      <c r="B64" s="73">
        <f t="shared" si="7"/>
        <v>1.2000603724071617E-2</v>
      </c>
      <c r="C64" s="57">
        <v>4.2</v>
      </c>
      <c r="D64" s="57">
        <v>1396</v>
      </c>
      <c r="E64" s="73">
        <f t="shared" si="10"/>
        <v>1.835</v>
      </c>
      <c r="F64" s="73">
        <f t="shared" si="11"/>
        <v>1.034</v>
      </c>
      <c r="G64" s="73">
        <f t="shared" si="12"/>
        <v>-0.252</v>
      </c>
      <c r="H64" s="73">
        <f t="shared" si="13"/>
        <v>-1.397</v>
      </c>
      <c r="I64" s="73">
        <f t="shared" si="14"/>
        <v>-6.9000000000000006E-2</v>
      </c>
      <c r="J64" s="57">
        <v>760</v>
      </c>
      <c r="K64" s="57">
        <v>1396</v>
      </c>
      <c r="L64" s="57">
        <v>8</v>
      </c>
      <c r="M64" s="57">
        <f t="shared" si="15"/>
        <v>9.718</v>
      </c>
      <c r="N64" s="57">
        <f t="shared" si="8"/>
        <v>12.587276274079313</v>
      </c>
      <c r="O64" s="57">
        <f t="shared" si="16"/>
        <v>-4.422798320120358</v>
      </c>
    </row>
    <row r="65" spans="1:15" ht="17" thickTop="1" thickBot="1" x14ac:dyDescent="0.25">
      <c r="A65" s="55">
        <f t="shared" si="9"/>
        <v>63</v>
      </c>
      <c r="B65" s="73">
        <f t="shared" si="7"/>
        <v>3.8938474765470937E-2</v>
      </c>
      <c r="C65" s="57">
        <v>5</v>
      </c>
      <c r="D65" s="57">
        <v>1396</v>
      </c>
      <c r="E65" s="73">
        <f t="shared" si="10"/>
        <v>1.835</v>
      </c>
      <c r="F65" s="73">
        <f t="shared" si="11"/>
        <v>1.034</v>
      </c>
      <c r="G65" s="73">
        <f t="shared" si="12"/>
        <v>-0.252</v>
      </c>
      <c r="H65" s="73">
        <f t="shared" si="13"/>
        <v>-1.397</v>
      </c>
      <c r="I65" s="73">
        <f t="shared" si="14"/>
        <v>-6.9000000000000006E-2</v>
      </c>
      <c r="J65" s="57">
        <v>760</v>
      </c>
      <c r="K65" s="57">
        <v>1396</v>
      </c>
      <c r="L65" s="57">
        <v>11</v>
      </c>
      <c r="M65" s="57">
        <f t="shared" si="15"/>
        <v>9.718</v>
      </c>
      <c r="N65" s="57">
        <f t="shared" si="8"/>
        <v>14.677858290636275</v>
      </c>
      <c r="O65" s="57">
        <f t="shared" si="16"/>
        <v>-3.2457724486426205</v>
      </c>
    </row>
    <row r="66" spans="1:15" ht="17" thickTop="1" thickBot="1" x14ac:dyDescent="0.25">
      <c r="A66" s="55">
        <f t="shared" si="9"/>
        <v>64</v>
      </c>
      <c r="B66" s="73">
        <f t="shared" si="7"/>
        <v>3.3996252004307552E-2</v>
      </c>
      <c r="C66" s="57">
        <v>6.2</v>
      </c>
      <c r="D66" s="57">
        <v>821</v>
      </c>
      <c r="E66" s="73">
        <f t="shared" si="10"/>
        <v>1.835</v>
      </c>
      <c r="F66" s="73">
        <f t="shared" si="11"/>
        <v>1.034</v>
      </c>
      <c r="G66" s="73">
        <f t="shared" si="12"/>
        <v>-0.252</v>
      </c>
      <c r="H66" s="73">
        <f t="shared" si="13"/>
        <v>-1.397</v>
      </c>
      <c r="I66" s="73">
        <f t="shared" si="14"/>
        <v>-6.9000000000000006E-2</v>
      </c>
      <c r="J66" s="57">
        <v>760</v>
      </c>
      <c r="K66" s="57">
        <v>821</v>
      </c>
      <c r="L66" s="57">
        <v>47</v>
      </c>
      <c r="M66" s="57">
        <f t="shared" si="15"/>
        <v>9.718</v>
      </c>
      <c r="N66" s="57">
        <f t="shared" si="8"/>
        <v>47.994161353231291</v>
      </c>
      <c r="O66" s="57">
        <f t="shared" si="16"/>
        <v>-3.3815049956097432</v>
      </c>
    </row>
    <row r="67" spans="1:15" ht="17" thickTop="1" thickBot="1" x14ac:dyDescent="0.25">
      <c r="A67" s="55">
        <f t="shared" si="9"/>
        <v>65</v>
      </c>
      <c r="B67" s="73">
        <f t="shared" si="7"/>
        <v>4.1665129588895579E-3</v>
      </c>
      <c r="C67" s="57">
        <v>4.3</v>
      </c>
      <c r="D67" s="57">
        <v>470</v>
      </c>
      <c r="E67" s="73">
        <f t="shared" ref="E67:E98" si="17">IFERROR((_xlfn.IFS(D67&gt;760,$S$3,AND(D67&gt;360,OR(D67=760,D67&lt;760)),$S$4,AND(D67&gt;180,OR(D67=360,D67&lt;360)),$S$5)),"")</f>
        <v>1.835</v>
      </c>
      <c r="F67" s="73">
        <f t="shared" ref="F67:F98" si="18">IFERROR((_xlfn.IFS(D67&gt;760,$T$3,AND(D67&gt;360,OR(D67=760,D67&lt;760)),$T$4,AND(D67&gt;180,OR(D67=360,D67&lt;360)),$T$5)),"")</f>
        <v>1.034</v>
      </c>
      <c r="G67" s="73">
        <f t="shared" ref="G67:G98" si="19">IFERROR((_xlfn.IFS(D67&gt;760,$U$3,AND(D67&gt;360,OR(D67=760,D67&lt;760)),$U$4,AND(D67&gt;180,OR(D67=360,D67&lt;360)),$U$5)),"")</f>
        <v>-0.252</v>
      </c>
      <c r="H67" s="73">
        <f t="shared" ref="H67:H98" si="20">IFERROR((_xlfn.IFS(D67&gt;760,$V$3,AND(D67&gt;360,OR(D67=760,D67&lt;760)),$V$4,AND(D67&gt;180,OR(D67=360,D67&lt;360)),$V$5)),"")</f>
        <v>-1.397</v>
      </c>
      <c r="I67" s="73">
        <f t="shared" ref="I67:I98" si="21">IFERROR((_xlfn.IFS(D67&gt;760,$W$3,AND(D67&gt;360,OR(D67=760,D67&lt;760)),$W$4,AND(D67&gt;180,OR(D67=360,D67&lt;360)),$W$5)),"")</f>
        <v>-6.9000000000000006E-2</v>
      </c>
      <c r="J67" s="57">
        <v>760</v>
      </c>
      <c r="K67" s="57">
        <v>470</v>
      </c>
      <c r="L67" s="57">
        <v>31</v>
      </c>
      <c r="M67" s="57">
        <f t="shared" ref="M67:M98" si="22">IFERROR((_xlfn.IFS(D67&gt;760,$X$3,AND(D67&gt;360,OR(D67=760,D67&lt;760)),$X$4,AND(D67&gt;180,OR(D67=360,D67&lt;360)),$X$5)),"")</f>
        <v>9.718</v>
      </c>
      <c r="N67" s="57">
        <f t="shared" si="8"/>
        <v>32.487528745658693</v>
      </c>
      <c r="O67" s="57">
        <f t="shared" ref="O67:O98" si="23">IFERROR((E67+(F67*(C67-6))+(G67*(C67-6)^2)+(H67*LN(N67))+(I67*LN(K67/J67))),"")</f>
        <v>-5.4806758138889453</v>
      </c>
    </row>
    <row r="68" spans="1:15" ht="17" thickTop="1" thickBot="1" x14ac:dyDescent="0.25">
      <c r="A68" s="55">
        <f t="shared" si="9"/>
        <v>66</v>
      </c>
      <c r="B68" s="73" t="str">
        <f t="shared" ref="B68:B131" si="24">IFERROR((EXP(O68)),"")</f>
        <v/>
      </c>
      <c r="C68" s="57">
        <v>5.0999999999999996</v>
      </c>
      <c r="D68" s="57"/>
      <c r="E68" s="73" t="str">
        <f t="shared" si="17"/>
        <v/>
      </c>
      <c r="F68" s="73" t="str">
        <f t="shared" si="18"/>
        <v/>
      </c>
      <c r="G68" s="73" t="str">
        <f t="shared" si="19"/>
        <v/>
      </c>
      <c r="H68" s="73" t="str">
        <f t="shared" si="20"/>
        <v/>
      </c>
      <c r="I68" s="73" t="str">
        <f t="shared" si="21"/>
        <v/>
      </c>
      <c r="J68" s="57">
        <v>760</v>
      </c>
      <c r="K68" s="57"/>
      <c r="L68" s="57">
        <v>21</v>
      </c>
      <c r="M68" s="57" t="str">
        <f t="shared" si="22"/>
        <v/>
      </c>
      <c r="N68" s="57" t="str">
        <f t="shared" ref="N68:N131" si="25">IFERROR((SQRT(L68^2+M68^2)),"")</f>
        <v/>
      </c>
      <c r="O68" s="57" t="str">
        <f t="shared" si="23"/>
        <v/>
      </c>
    </row>
    <row r="69" spans="1:15" ht="17" thickTop="1" thickBot="1" x14ac:dyDescent="0.25">
      <c r="A69" s="55">
        <f t="shared" ref="A69:A72" si="26">A68+1</f>
        <v>67</v>
      </c>
      <c r="B69" s="73" t="str">
        <f t="shared" si="24"/>
        <v/>
      </c>
      <c r="C69" s="57">
        <v>4.7</v>
      </c>
      <c r="D69" s="57"/>
      <c r="E69" s="73" t="str">
        <f t="shared" si="17"/>
        <v/>
      </c>
      <c r="F69" s="73" t="str">
        <f t="shared" si="18"/>
        <v/>
      </c>
      <c r="G69" s="73" t="str">
        <f t="shared" si="19"/>
        <v/>
      </c>
      <c r="H69" s="73" t="str">
        <f t="shared" si="20"/>
        <v/>
      </c>
      <c r="I69" s="73" t="str">
        <f t="shared" si="21"/>
        <v/>
      </c>
      <c r="J69" s="57">
        <v>760</v>
      </c>
      <c r="K69" s="57"/>
      <c r="L69" s="57">
        <v>28</v>
      </c>
      <c r="M69" s="57" t="str">
        <f t="shared" si="22"/>
        <v/>
      </c>
      <c r="N69" s="57" t="str">
        <f t="shared" si="25"/>
        <v/>
      </c>
      <c r="O69" s="57" t="str">
        <f t="shared" si="23"/>
        <v/>
      </c>
    </row>
    <row r="70" spans="1:15" ht="17" thickTop="1" thickBot="1" x14ac:dyDescent="0.25">
      <c r="A70" s="55">
        <f t="shared" si="26"/>
        <v>68</v>
      </c>
      <c r="B70" s="73">
        <f t="shared" si="24"/>
        <v>1.8110284185185864E-2</v>
      </c>
      <c r="C70" s="57">
        <v>5.6</v>
      </c>
      <c r="D70" s="57">
        <v>403</v>
      </c>
      <c r="E70" s="73">
        <f t="shared" si="17"/>
        <v>1.835</v>
      </c>
      <c r="F70" s="73">
        <f t="shared" si="18"/>
        <v>1.034</v>
      </c>
      <c r="G70" s="73">
        <f t="shared" si="19"/>
        <v>-0.252</v>
      </c>
      <c r="H70" s="73">
        <f t="shared" si="20"/>
        <v>-1.397</v>
      </c>
      <c r="I70" s="73">
        <f t="shared" si="21"/>
        <v>-6.9000000000000006E-2</v>
      </c>
      <c r="J70" s="57">
        <v>760</v>
      </c>
      <c r="K70" s="57">
        <v>403</v>
      </c>
      <c r="L70" s="57">
        <v>48</v>
      </c>
      <c r="M70" s="57">
        <f t="shared" si="22"/>
        <v>9.718</v>
      </c>
      <c r="N70" s="57">
        <f t="shared" si="25"/>
        <v>48.973865724486153</v>
      </c>
      <c r="O70" s="57">
        <f t="shared" si="23"/>
        <v>-4.0112753150406446</v>
      </c>
    </row>
    <row r="71" spans="1:15" ht="17" thickTop="1" thickBot="1" x14ac:dyDescent="0.25">
      <c r="A71" s="55">
        <f t="shared" si="26"/>
        <v>69</v>
      </c>
      <c r="B71" s="73">
        <f t="shared" si="24"/>
        <v>2.0360969022396497E-2</v>
      </c>
      <c r="C71" s="57">
        <v>5.7</v>
      </c>
      <c r="D71" s="57">
        <v>642</v>
      </c>
      <c r="E71" s="73">
        <f t="shared" si="17"/>
        <v>1.835</v>
      </c>
      <c r="F71" s="73">
        <f t="shared" si="18"/>
        <v>1.034</v>
      </c>
      <c r="G71" s="73">
        <f t="shared" si="19"/>
        <v>-0.252</v>
      </c>
      <c r="H71" s="73">
        <f t="shared" si="20"/>
        <v>-1.397</v>
      </c>
      <c r="I71" s="73">
        <f t="shared" si="21"/>
        <v>-6.9000000000000006E-2</v>
      </c>
      <c r="J71" s="57">
        <v>760</v>
      </c>
      <c r="K71" s="57">
        <v>642</v>
      </c>
      <c r="L71" s="57">
        <v>47</v>
      </c>
      <c r="M71" s="57">
        <f t="shared" si="22"/>
        <v>9.718</v>
      </c>
      <c r="N71" s="57">
        <f t="shared" si="25"/>
        <v>47.994161353231291</v>
      </c>
      <c r="O71" s="57">
        <f t="shared" si="23"/>
        <v>-3.8941354940121333</v>
      </c>
    </row>
    <row r="72" spans="1:15" ht="17" thickTop="1" thickBot="1" x14ac:dyDescent="0.25">
      <c r="A72" s="55">
        <f t="shared" si="26"/>
        <v>70</v>
      </c>
      <c r="B72" s="73">
        <f t="shared" si="24"/>
        <v>1.6265582920852579E-2</v>
      </c>
      <c r="C72" s="57">
        <v>5.0999999999999996</v>
      </c>
      <c r="D72" s="57">
        <v>403</v>
      </c>
      <c r="E72" s="73">
        <f t="shared" si="17"/>
        <v>1.835</v>
      </c>
      <c r="F72" s="73">
        <f t="shared" si="18"/>
        <v>1.034</v>
      </c>
      <c r="G72" s="73">
        <f t="shared" si="19"/>
        <v>-0.252</v>
      </c>
      <c r="H72" s="73">
        <f t="shared" si="20"/>
        <v>-1.397</v>
      </c>
      <c r="I72" s="73">
        <f t="shared" si="21"/>
        <v>-6.9000000000000006E-2</v>
      </c>
      <c r="J72" s="57">
        <v>760</v>
      </c>
      <c r="K72" s="57">
        <v>403</v>
      </c>
      <c r="L72" s="57">
        <v>31</v>
      </c>
      <c r="M72" s="57">
        <f t="shared" si="22"/>
        <v>9.718</v>
      </c>
      <c r="N72" s="57">
        <f t="shared" si="25"/>
        <v>32.487528745658693</v>
      </c>
      <c r="O72" s="57">
        <f t="shared" si="23"/>
        <v>-4.1187038807286829</v>
      </c>
    </row>
    <row r="73" spans="1:15" ht="17" thickTop="1" thickBot="1" x14ac:dyDescent="0.25">
      <c r="A73" s="55">
        <f>A72+1</f>
        <v>71</v>
      </c>
      <c r="B73" s="73">
        <f t="shared" si="24"/>
        <v>4.6004780266161935E-2</v>
      </c>
      <c r="C73" s="57">
        <v>5.5</v>
      </c>
      <c r="D73" s="57">
        <v>347</v>
      </c>
      <c r="E73" s="73">
        <f t="shared" si="17"/>
        <v>2.1349999999999998</v>
      </c>
      <c r="F73" s="73">
        <f t="shared" si="18"/>
        <v>1.008</v>
      </c>
      <c r="G73" s="73">
        <f t="shared" si="19"/>
        <v>-0.16300000000000001</v>
      </c>
      <c r="H73" s="73">
        <f t="shared" si="20"/>
        <v>-1.38</v>
      </c>
      <c r="I73" s="73">
        <f t="shared" si="21"/>
        <v>-0.13300000000000001</v>
      </c>
      <c r="J73" s="57">
        <v>760</v>
      </c>
      <c r="K73" s="57">
        <v>347</v>
      </c>
      <c r="L73" s="57">
        <v>30</v>
      </c>
      <c r="M73" s="57">
        <f t="shared" si="22"/>
        <v>10.51</v>
      </c>
      <c r="N73" s="57">
        <f t="shared" si="25"/>
        <v>31.787735056150193</v>
      </c>
      <c r="O73" s="57">
        <f t="shared" si="23"/>
        <v>-3.0790099690626223</v>
      </c>
    </row>
    <row r="74" spans="1:15" ht="17" thickTop="1" thickBot="1" x14ac:dyDescent="0.25">
      <c r="A74" s="55">
        <f t="shared" ref="A74:A82" si="27">A73+1</f>
        <v>72</v>
      </c>
      <c r="B74" s="73">
        <f t="shared" si="24"/>
        <v>0.10356014733422485</v>
      </c>
      <c r="C74" s="57">
        <v>5.7</v>
      </c>
      <c r="D74" s="57">
        <v>971</v>
      </c>
      <c r="E74" s="73">
        <f t="shared" si="17"/>
        <v>1.835</v>
      </c>
      <c r="F74" s="73">
        <f t="shared" si="18"/>
        <v>1.034</v>
      </c>
      <c r="G74" s="73">
        <f t="shared" si="19"/>
        <v>-0.252</v>
      </c>
      <c r="H74" s="73">
        <f t="shared" si="20"/>
        <v>-1.397</v>
      </c>
      <c r="I74" s="73">
        <f t="shared" si="21"/>
        <v>-6.9000000000000006E-2</v>
      </c>
      <c r="J74" s="57">
        <v>760</v>
      </c>
      <c r="K74" s="57">
        <v>971</v>
      </c>
      <c r="L74" s="57">
        <v>11</v>
      </c>
      <c r="M74" s="57">
        <f t="shared" si="22"/>
        <v>9.718</v>
      </c>
      <c r="N74" s="57">
        <f t="shared" si="25"/>
        <v>14.677858290636275</v>
      </c>
      <c r="O74" s="57">
        <f t="shared" si="23"/>
        <v>-2.2676027014054818</v>
      </c>
    </row>
    <row r="75" spans="1:15" ht="17" thickTop="1" thickBot="1" x14ac:dyDescent="0.25">
      <c r="A75" s="55">
        <f t="shared" si="27"/>
        <v>73</v>
      </c>
      <c r="B75" s="73">
        <f t="shared" si="24"/>
        <v>1.1761836023095521E-2</v>
      </c>
      <c r="C75" s="57">
        <v>4.4000000000000004</v>
      </c>
      <c r="D75" s="57">
        <v>971</v>
      </c>
      <c r="E75" s="73">
        <f t="shared" si="17"/>
        <v>1.835</v>
      </c>
      <c r="F75" s="73">
        <f t="shared" si="18"/>
        <v>1.034</v>
      </c>
      <c r="G75" s="73">
        <f t="shared" si="19"/>
        <v>-0.252</v>
      </c>
      <c r="H75" s="73">
        <f t="shared" si="20"/>
        <v>-1.397</v>
      </c>
      <c r="I75" s="73">
        <f t="shared" si="21"/>
        <v>-6.9000000000000006E-2</v>
      </c>
      <c r="J75" s="57">
        <v>760</v>
      </c>
      <c r="K75" s="57">
        <v>971</v>
      </c>
      <c r="L75" s="57">
        <v>14</v>
      </c>
      <c r="M75" s="57">
        <f t="shared" si="22"/>
        <v>9.718</v>
      </c>
      <c r="N75" s="57">
        <f t="shared" si="25"/>
        <v>17.042286348961515</v>
      </c>
      <c r="O75" s="57">
        <f t="shared" si="23"/>
        <v>-4.4428952242849196</v>
      </c>
    </row>
    <row r="76" spans="1:15" ht="17" thickTop="1" thickBot="1" x14ac:dyDescent="0.25">
      <c r="A76" s="55">
        <f t="shared" si="27"/>
        <v>74</v>
      </c>
      <c r="B76" s="73" t="str">
        <f t="shared" si="24"/>
        <v/>
      </c>
      <c r="C76" s="57">
        <v>4.3</v>
      </c>
      <c r="D76" s="57"/>
      <c r="E76" s="73" t="str">
        <f t="shared" si="17"/>
        <v/>
      </c>
      <c r="F76" s="73" t="str">
        <f t="shared" si="18"/>
        <v/>
      </c>
      <c r="G76" s="73" t="str">
        <f t="shared" si="19"/>
        <v/>
      </c>
      <c r="H76" s="73" t="str">
        <f t="shared" si="20"/>
        <v/>
      </c>
      <c r="I76" s="73" t="str">
        <f t="shared" si="21"/>
        <v/>
      </c>
      <c r="J76" s="57">
        <v>760</v>
      </c>
      <c r="K76" s="57"/>
      <c r="L76" s="57">
        <v>49</v>
      </c>
      <c r="M76" s="57" t="str">
        <f t="shared" si="22"/>
        <v/>
      </c>
      <c r="N76" s="57" t="str">
        <f t="shared" si="25"/>
        <v/>
      </c>
      <c r="O76" s="57" t="str">
        <f t="shared" si="23"/>
        <v/>
      </c>
    </row>
    <row r="77" spans="1:15" ht="17" thickTop="1" thickBot="1" x14ac:dyDescent="0.25">
      <c r="A77" s="55">
        <f t="shared" si="27"/>
        <v>75</v>
      </c>
      <c r="B77" s="73">
        <f t="shared" si="24"/>
        <v>2.5544760068383528E-2</v>
      </c>
      <c r="C77" s="57">
        <v>4.8</v>
      </c>
      <c r="D77" s="57">
        <v>821</v>
      </c>
      <c r="E77" s="73">
        <f t="shared" si="17"/>
        <v>1.835</v>
      </c>
      <c r="F77" s="73">
        <f t="shared" si="18"/>
        <v>1.034</v>
      </c>
      <c r="G77" s="73">
        <f t="shared" si="19"/>
        <v>-0.252</v>
      </c>
      <c r="H77" s="73">
        <f t="shared" si="20"/>
        <v>-1.397</v>
      </c>
      <c r="I77" s="73">
        <f t="shared" si="21"/>
        <v>-6.9000000000000006E-2</v>
      </c>
      <c r="J77" s="57">
        <v>760</v>
      </c>
      <c r="K77" s="57">
        <v>821</v>
      </c>
      <c r="L77" s="57">
        <v>13</v>
      </c>
      <c r="M77" s="57">
        <f t="shared" si="22"/>
        <v>9.718</v>
      </c>
      <c r="N77" s="57">
        <f t="shared" si="25"/>
        <v>16.230820188764337</v>
      </c>
      <c r="O77" s="57">
        <f t="shared" si="23"/>
        <v>-3.6673230687514704</v>
      </c>
    </row>
    <row r="78" spans="1:15" ht="17" thickTop="1" thickBot="1" x14ac:dyDescent="0.25">
      <c r="A78" s="55">
        <f t="shared" si="27"/>
        <v>76</v>
      </c>
      <c r="B78" s="73" t="str">
        <f t="shared" si="24"/>
        <v/>
      </c>
      <c r="C78" s="57">
        <v>4.2</v>
      </c>
      <c r="D78" s="57"/>
      <c r="E78" s="73" t="str">
        <f t="shared" si="17"/>
        <v/>
      </c>
      <c r="F78" s="73" t="str">
        <f t="shared" si="18"/>
        <v/>
      </c>
      <c r="G78" s="73" t="str">
        <f t="shared" si="19"/>
        <v/>
      </c>
      <c r="H78" s="73" t="str">
        <f t="shared" si="20"/>
        <v/>
      </c>
      <c r="I78" s="73" t="str">
        <f t="shared" si="21"/>
        <v/>
      </c>
      <c r="J78" s="57">
        <v>760</v>
      </c>
      <c r="K78" s="57"/>
      <c r="L78" s="57">
        <v>11</v>
      </c>
      <c r="M78" s="57" t="str">
        <f t="shared" si="22"/>
        <v/>
      </c>
      <c r="N78" s="57" t="str">
        <f t="shared" si="25"/>
        <v/>
      </c>
      <c r="O78" s="57" t="str">
        <f t="shared" si="23"/>
        <v/>
      </c>
    </row>
    <row r="79" spans="1:15" ht="17" thickTop="1" thickBot="1" x14ac:dyDescent="0.25">
      <c r="A79" s="55">
        <f t="shared" si="27"/>
        <v>77</v>
      </c>
      <c r="B79" s="73">
        <f t="shared" si="24"/>
        <v>1.153850420201224E-2</v>
      </c>
      <c r="C79" s="57">
        <v>5</v>
      </c>
      <c r="D79" s="57">
        <v>1172</v>
      </c>
      <c r="E79" s="73">
        <f t="shared" si="17"/>
        <v>1.835</v>
      </c>
      <c r="F79" s="73">
        <f t="shared" si="18"/>
        <v>1.034</v>
      </c>
      <c r="G79" s="73">
        <f t="shared" si="19"/>
        <v>-0.252</v>
      </c>
      <c r="H79" s="73">
        <f t="shared" si="20"/>
        <v>-1.397</v>
      </c>
      <c r="I79" s="73">
        <f t="shared" si="21"/>
        <v>-6.9000000000000006E-2</v>
      </c>
      <c r="J79" s="57">
        <v>760</v>
      </c>
      <c r="K79" s="57">
        <v>1172</v>
      </c>
      <c r="L79" s="57">
        <v>34</v>
      </c>
      <c r="M79" s="57">
        <f t="shared" si="22"/>
        <v>9.718</v>
      </c>
      <c r="N79" s="57">
        <f t="shared" si="25"/>
        <v>35.361554321041943</v>
      </c>
      <c r="O79" s="57">
        <f t="shared" si="23"/>
        <v>-4.4620656448465263</v>
      </c>
    </row>
    <row r="80" spans="1:15" ht="17" thickTop="1" thickBot="1" x14ac:dyDescent="0.25">
      <c r="A80" s="55">
        <f t="shared" si="27"/>
        <v>78</v>
      </c>
      <c r="B80" s="73" t="str">
        <f t="shared" si="24"/>
        <v/>
      </c>
      <c r="C80" s="57">
        <v>5.3</v>
      </c>
      <c r="D80" s="57"/>
      <c r="E80" s="73" t="str">
        <f t="shared" si="17"/>
        <v/>
      </c>
      <c r="F80" s="73" t="str">
        <f t="shared" si="18"/>
        <v/>
      </c>
      <c r="G80" s="73" t="str">
        <f t="shared" si="19"/>
        <v/>
      </c>
      <c r="H80" s="73" t="str">
        <f t="shared" si="20"/>
        <v/>
      </c>
      <c r="I80" s="73" t="str">
        <f t="shared" si="21"/>
        <v/>
      </c>
      <c r="J80" s="57">
        <v>760</v>
      </c>
      <c r="K80" s="57"/>
      <c r="L80" s="57">
        <v>27</v>
      </c>
      <c r="M80" s="57" t="str">
        <f t="shared" si="22"/>
        <v/>
      </c>
      <c r="N80" s="57" t="str">
        <f t="shared" si="25"/>
        <v/>
      </c>
      <c r="O80" s="57" t="str">
        <f t="shared" si="23"/>
        <v/>
      </c>
    </row>
    <row r="81" spans="1:15" ht="17" thickTop="1" thickBot="1" x14ac:dyDescent="0.25">
      <c r="A81" s="55">
        <f t="shared" si="27"/>
        <v>79</v>
      </c>
      <c r="B81" s="73">
        <f t="shared" si="24"/>
        <v>2.7577278184135225E-2</v>
      </c>
      <c r="C81" s="57">
        <v>6</v>
      </c>
      <c r="D81" s="57">
        <v>654</v>
      </c>
      <c r="E81" s="73">
        <f t="shared" si="17"/>
        <v>1.835</v>
      </c>
      <c r="F81" s="73">
        <f t="shared" si="18"/>
        <v>1.034</v>
      </c>
      <c r="G81" s="73">
        <f t="shared" si="19"/>
        <v>-0.252</v>
      </c>
      <c r="H81" s="73">
        <f t="shared" si="20"/>
        <v>-1.397</v>
      </c>
      <c r="I81" s="73">
        <f t="shared" si="21"/>
        <v>-6.9000000000000006E-2</v>
      </c>
      <c r="J81" s="57">
        <v>760</v>
      </c>
      <c r="K81" s="57">
        <v>654</v>
      </c>
      <c r="L81" s="57">
        <v>48</v>
      </c>
      <c r="M81" s="57">
        <f t="shared" si="22"/>
        <v>9.718</v>
      </c>
      <c r="N81" s="57">
        <f t="shared" si="25"/>
        <v>48.973865724486153</v>
      </c>
      <c r="O81" s="57">
        <f t="shared" si="23"/>
        <v>-3.5907630995168702</v>
      </c>
    </row>
    <row r="82" spans="1:15" ht="17" thickTop="1" thickBot="1" x14ac:dyDescent="0.25">
      <c r="A82" s="55">
        <f t="shared" si="27"/>
        <v>80</v>
      </c>
      <c r="B82" s="73">
        <f t="shared" si="24"/>
        <v>2.0093993835605478E-2</v>
      </c>
      <c r="C82" s="57">
        <v>5.8</v>
      </c>
      <c r="D82" s="57">
        <v>582</v>
      </c>
      <c r="E82" s="73">
        <f t="shared" si="17"/>
        <v>1.835</v>
      </c>
      <c r="F82" s="73">
        <f t="shared" si="18"/>
        <v>1.034</v>
      </c>
      <c r="G82" s="73">
        <f t="shared" si="19"/>
        <v>-0.252</v>
      </c>
      <c r="H82" s="73">
        <f t="shared" si="20"/>
        <v>-1.397</v>
      </c>
      <c r="I82" s="73">
        <f t="shared" si="21"/>
        <v>-6.9000000000000006E-2</v>
      </c>
      <c r="J82" s="57">
        <v>760</v>
      </c>
      <c r="K82" s="57">
        <v>582</v>
      </c>
      <c r="L82" s="57">
        <v>52</v>
      </c>
      <c r="M82" s="57">
        <f t="shared" si="22"/>
        <v>9.718</v>
      </c>
      <c r="N82" s="57">
        <f t="shared" si="25"/>
        <v>52.900279054084393</v>
      </c>
      <c r="O82" s="57">
        <f t="shared" si="23"/>
        <v>-3.9073343227199318</v>
      </c>
    </row>
    <row r="83" spans="1:15" ht="17" thickTop="1" thickBot="1" x14ac:dyDescent="0.25">
      <c r="A83" s="55">
        <f>A82+1</f>
        <v>81</v>
      </c>
      <c r="B83" s="73">
        <f t="shared" si="24"/>
        <v>8.9420449538528506E-3</v>
      </c>
      <c r="C83" s="57">
        <v>4.8</v>
      </c>
      <c r="D83" s="57">
        <v>472</v>
      </c>
      <c r="E83" s="73">
        <f t="shared" si="17"/>
        <v>1.835</v>
      </c>
      <c r="F83" s="73">
        <f t="shared" si="18"/>
        <v>1.034</v>
      </c>
      <c r="G83" s="73">
        <f t="shared" si="19"/>
        <v>-0.252</v>
      </c>
      <c r="H83" s="73">
        <f t="shared" si="20"/>
        <v>-1.397</v>
      </c>
      <c r="I83" s="73">
        <f t="shared" si="21"/>
        <v>-6.9000000000000006E-2</v>
      </c>
      <c r="J83" s="57">
        <v>760</v>
      </c>
      <c r="K83" s="57">
        <v>472</v>
      </c>
      <c r="L83" s="57">
        <v>34</v>
      </c>
      <c r="M83" s="57">
        <f t="shared" si="22"/>
        <v>9.718</v>
      </c>
      <c r="N83" s="57">
        <f t="shared" si="25"/>
        <v>35.361554321041943</v>
      </c>
      <c r="O83" s="57">
        <f t="shared" si="23"/>
        <v>-4.7169909739124805</v>
      </c>
    </row>
    <row r="84" spans="1:15" ht="17" thickTop="1" thickBot="1" x14ac:dyDescent="0.25">
      <c r="A84" s="55">
        <f t="shared" ref="A84:A92" si="28">A83+1</f>
        <v>82</v>
      </c>
      <c r="B84" s="73">
        <f t="shared" si="24"/>
        <v>4.7878535201219168E-3</v>
      </c>
      <c r="C84" s="57">
        <v>4.5</v>
      </c>
      <c r="D84" s="57">
        <v>798</v>
      </c>
      <c r="E84" s="73">
        <f t="shared" si="17"/>
        <v>1.835</v>
      </c>
      <c r="F84" s="73">
        <f t="shared" si="18"/>
        <v>1.034</v>
      </c>
      <c r="G84" s="73">
        <f t="shared" si="19"/>
        <v>-0.252</v>
      </c>
      <c r="H84" s="73">
        <f t="shared" si="20"/>
        <v>-1.397</v>
      </c>
      <c r="I84" s="73">
        <f t="shared" si="21"/>
        <v>-6.9000000000000006E-2</v>
      </c>
      <c r="J84" s="57">
        <v>760</v>
      </c>
      <c r="K84" s="57">
        <v>798</v>
      </c>
      <c r="L84" s="57">
        <v>36</v>
      </c>
      <c r="M84" s="57">
        <f t="shared" si="22"/>
        <v>9.718</v>
      </c>
      <c r="N84" s="57">
        <f t="shared" si="25"/>
        <v>37.288597774654917</v>
      </c>
      <c r="O84" s="57">
        <f t="shared" si="23"/>
        <v>-5.341673084878467</v>
      </c>
    </row>
    <row r="85" spans="1:15" ht="17" thickTop="1" thickBot="1" x14ac:dyDescent="0.25">
      <c r="A85" s="55">
        <f t="shared" si="28"/>
        <v>83</v>
      </c>
      <c r="B85" s="73">
        <f t="shared" si="24"/>
        <v>6.1979678802524793E-2</v>
      </c>
      <c r="C85" s="57">
        <v>5.4</v>
      </c>
      <c r="D85" s="57">
        <v>898</v>
      </c>
      <c r="E85" s="73">
        <f t="shared" si="17"/>
        <v>1.835</v>
      </c>
      <c r="F85" s="73">
        <f t="shared" si="18"/>
        <v>1.034</v>
      </c>
      <c r="G85" s="73">
        <f t="shared" si="19"/>
        <v>-0.252</v>
      </c>
      <c r="H85" s="73">
        <f t="shared" si="20"/>
        <v>-1.397</v>
      </c>
      <c r="I85" s="73">
        <f t="shared" si="21"/>
        <v>-6.9000000000000006E-2</v>
      </c>
      <c r="J85" s="57">
        <v>760</v>
      </c>
      <c r="K85" s="57">
        <v>898</v>
      </c>
      <c r="L85" s="57">
        <v>13</v>
      </c>
      <c r="M85" s="57">
        <f t="shared" si="22"/>
        <v>9.718</v>
      </c>
      <c r="N85" s="57">
        <f t="shared" si="25"/>
        <v>16.230820188764337</v>
      </c>
      <c r="O85" s="57">
        <f t="shared" si="23"/>
        <v>-2.7809487089121037</v>
      </c>
    </row>
    <row r="86" spans="1:15" ht="17" thickTop="1" thickBot="1" x14ac:dyDescent="0.25">
      <c r="A86" s="55">
        <f t="shared" si="28"/>
        <v>84</v>
      </c>
      <c r="B86" s="73">
        <f t="shared" si="24"/>
        <v>0.17654390762455019</v>
      </c>
      <c r="C86" s="57">
        <v>5.8</v>
      </c>
      <c r="D86" s="57">
        <v>898</v>
      </c>
      <c r="E86" s="73">
        <f t="shared" si="17"/>
        <v>1.835</v>
      </c>
      <c r="F86" s="73">
        <f t="shared" si="18"/>
        <v>1.034</v>
      </c>
      <c r="G86" s="73">
        <f t="shared" si="19"/>
        <v>-0.252</v>
      </c>
      <c r="H86" s="73">
        <f t="shared" si="20"/>
        <v>-1.397</v>
      </c>
      <c r="I86" s="73">
        <f t="shared" si="21"/>
        <v>-6.9000000000000006E-2</v>
      </c>
      <c r="J86" s="57">
        <v>760</v>
      </c>
      <c r="K86" s="57">
        <v>898</v>
      </c>
      <c r="L86" s="57">
        <v>5</v>
      </c>
      <c r="M86" s="57">
        <f t="shared" si="22"/>
        <v>9.718</v>
      </c>
      <c r="N86" s="57">
        <f t="shared" si="25"/>
        <v>10.9288390966287</v>
      </c>
      <c r="O86" s="57">
        <f t="shared" si="23"/>
        <v>-1.7341856651354668</v>
      </c>
    </row>
    <row r="87" spans="1:15" ht="17" thickTop="1" thickBot="1" x14ac:dyDescent="0.25">
      <c r="A87" s="55">
        <f t="shared" si="28"/>
        <v>85</v>
      </c>
      <c r="B87" s="73">
        <f t="shared" si="24"/>
        <v>5.6275512616463005E-2</v>
      </c>
      <c r="C87" s="57">
        <v>5.9</v>
      </c>
      <c r="D87" s="57">
        <v>898</v>
      </c>
      <c r="E87" s="73">
        <f t="shared" si="17"/>
        <v>1.835</v>
      </c>
      <c r="F87" s="73">
        <f t="shared" si="18"/>
        <v>1.034</v>
      </c>
      <c r="G87" s="73">
        <f t="shared" si="19"/>
        <v>-0.252</v>
      </c>
      <c r="H87" s="73">
        <f t="shared" si="20"/>
        <v>-1.397</v>
      </c>
      <c r="I87" s="73">
        <f t="shared" si="21"/>
        <v>-6.9000000000000006E-2</v>
      </c>
      <c r="J87" s="57">
        <v>760</v>
      </c>
      <c r="K87" s="57">
        <v>898</v>
      </c>
      <c r="L87" s="57">
        <v>25</v>
      </c>
      <c r="M87" s="57">
        <f t="shared" si="22"/>
        <v>9.718</v>
      </c>
      <c r="N87" s="57">
        <f t="shared" si="25"/>
        <v>26.822369843099249</v>
      </c>
      <c r="O87" s="57">
        <f t="shared" si="23"/>
        <v>-2.8774957830977681</v>
      </c>
    </row>
    <row r="88" spans="1:15" ht="17" thickTop="1" thickBot="1" x14ac:dyDescent="0.25">
      <c r="A88" s="55">
        <f t="shared" si="28"/>
        <v>86</v>
      </c>
      <c r="B88" s="73">
        <f t="shared" si="24"/>
        <v>9.4906561677424214E-2</v>
      </c>
      <c r="C88" s="57">
        <v>5.8</v>
      </c>
      <c r="D88" s="57">
        <v>898</v>
      </c>
      <c r="E88" s="73">
        <f t="shared" si="17"/>
        <v>1.835</v>
      </c>
      <c r="F88" s="73">
        <f t="shared" si="18"/>
        <v>1.034</v>
      </c>
      <c r="G88" s="73">
        <f t="shared" si="19"/>
        <v>-0.252</v>
      </c>
      <c r="H88" s="73">
        <f t="shared" si="20"/>
        <v>-1.397</v>
      </c>
      <c r="I88" s="73">
        <f t="shared" si="21"/>
        <v>-6.9000000000000006E-2</v>
      </c>
      <c r="J88" s="57">
        <v>760</v>
      </c>
      <c r="K88" s="57">
        <v>898</v>
      </c>
      <c r="L88" s="57">
        <v>14</v>
      </c>
      <c r="M88" s="57">
        <f t="shared" si="22"/>
        <v>9.718</v>
      </c>
      <c r="N88" s="57">
        <f t="shared" si="25"/>
        <v>17.042286348961515</v>
      </c>
      <c r="O88" s="57">
        <f t="shared" si="23"/>
        <v>-2.3548624326856711</v>
      </c>
    </row>
    <row r="89" spans="1:15" ht="17" thickTop="1" thickBot="1" x14ac:dyDescent="0.25">
      <c r="A89" s="55">
        <f t="shared" si="28"/>
        <v>87</v>
      </c>
      <c r="B89" s="73">
        <f t="shared" si="24"/>
        <v>4.659492195947413E-2</v>
      </c>
      <c r="C89" s="57">
        <v>4.8</v>
      </c>
      <c r="D89" s="57">
        <v>898</v>
      </c>
      <c r="E89" s="73">
        <f t="shared" si="17"/>
        <v>1.835</v>
      </c>
      <c r="F89" s="73">
        <f t="shared" si="18"/>
        <v>1.034</v>
      </c>
      <c r="G89" s="73">
        <f t="shared" si="19"/>
        <v>-0.252</v>
      </c>
      <c r="H89" s="73">
        <f t="shared" si="20"/>
        <v>-1.397</v>
      </c>
      <c r="I89" s="73">
        <f t="shared" si="21"/>
        <v>-6.9000000000000006E-2</v>
      </c>
      <c r="J89" s="57">
        <v>760</v>
      </c>
      <c r="K89" s="57">
        <v>898</v>
      </c>
      <c r="L89" s="57">
        <v>4</v>
      </c>
      <c r="M89" s="57">
        <f t="shared" si="22"/>
        <v>9.718</v>
      </c>
      <c r="N89" s="57">
        <f t="shared" si="25"/>
        <v>10.509021077150811</v>
      </c>
      <c r="O89" s="57">
        <f t="shared" si="23"/>
        <v>-3.0662637146150242</v>
      </c>
    </row>
    <row r="90" spans="1:15" ht="17" thickTop="1" thickBot="1" x14ac:dyDescent="0.25">
      <c r="A90" s="55">
        <f t="shared" si="28"/>
        <v>88</v>
      </c>
      <c r="B90" s="73">
        <f t="shared" si="24"/>
        <v>9.2623692376826758E-2</v>
      </c>
      <c r="C90" s="57">
        <v>5.6</v>
      </c>
      <c r="D90" s="57">
        <v>342</v>
      </c>
      <c r="E90" s="73">
        <f t="shared" si="17"/>
        <v>2.1349999999999998</v>
      </c>
      <c r="F90" s="73">
        <f t="shared" si="18"/>
        <v>1.008</v>
      </c>
      <c r="G90" s="73">
        <f t="shared" si="19"/>
        <v>-0.16300000000000001</v>
      </c>
      <c r="H90" s="73">
        <f t="shared" si="20"/>
        <v>-1.38</v>
      </c>
      <c r="I90" s="73">
        <f t="shared" si="21"/>
        <v>-0.13300000000000001</v>
      </c>
      <c r="J90" s="57">
        <v>760</v>
      </c>
      <c r="K90" s="57">
        <v>342</v>
      </c>
      <c r="L90" s="57">
        <v>18</v>
      </c>
      <c r="M90" s="57">
        <f t="shared" si="22"/>
        <v>10.51</v>
      </c>
      <c r="N90" s="57">
        <f t="shared" si="25"/>
        <v>20.843706484212447</v>
      </c>
      <c r="O90" s="57">
        <f t="shared" si="23"/>
        <v>-2.3792103128547222</v>
      </c>
    </row>
    <row r="91" spans="1:15" ht="17" thickTop="1" thickBot="1" x14ac:dyDescent="0.25">
      <c r="A91" s="55">
        <f t="shared" si="28"/>
        <v>89</v>
      </c>
      <c r="B91" s="73">
        <f t="shared" si="24"/>
        <v>1.8595343941938191E-2</v>
      </c>
      <c r="C91" s="57">
        <v>5</v>
      </c>
      <c r="D91" s="57">
        <v>1334</v>
      </c>
      <c r="E91" s="73">
        <f t="shared" si="17"/>
        <v>1.835</v>
      </c>
      <c r="F91" s="73">
        <f t="shared" si="18"/>
        <v>1.034</v>
      </c>
      <c r="G91" s="73">
        <f t="shared" si="19"/>
        <v>-0.252</v>
      </c>
      <c r="H91" s="73">
        <f t="shared" si="20"/>
        <v>-1.397</v>
      </c>
      <c r="I91" s="73">
        <f t="shared" si="21"/>
        <v>-6.9000000000000006E-2</v>
      </c>
      <c r="J91" s="57">
        <v>760</v>
      </c>
      <c r="K91" s="57">
        <v>1334</v>
      </c>
      <c r="L91" s="57">
        <v>23</v>
      </c>
      <c r="M91" s="57">
        <f t="shared" si="22"/>
        <v>9.718</v>
      </c>
      <c r="N91" s="57">
        <f t="shared" si="25"/>
        <v>24.968770974959902</v>
      </c>
      <c r="O91" s="57">
        <f t="shared" si="23"/>
        <v>-3.9848440553019375</v>
      </c>
    </row>
    <row r="92" spans="1:15" ht="17" thickTop="1" thickBot="1" x14ac:dyDescent="0.25">
      <c r="A92" s="55">
        <f t="shared" si="28"/>
        <v>90</v>
      </c>
      <c r="B92" s="73">
        <f t="shared" si="24"/>
        <v>1.8307366523892695E-2</v>
      </c>
      <c r="C92" s="57">
        <v>5.0999999999999996</v>
      </c>
      <c r="D92" s="57">
        <v>896</v>
      </c>
      <c r="E92" s="73">
        <f t="shared" si="17"/>
        <v>1.835</v>
      </c>
      <c r="F92" s="73">
        <f t="shared" si="18"/>
        <v>1.034</v>
      </c>
      <c r="G92" s="73">
        <f t="shared" si="19"/>
        <v>-0.252</v>
      </c>
      <c r="H92" s="73">
        <f t="shared" si="20"/>
        <v>-1.397</v>
      </c>
      <c r="I92" s="73">
        <f t="shared" si="21"/>
        <v>-6.9000000000000006E-2</v>
      </c>
      <c r="J92" s="57">
        <v>760</v>
      </c>
      <c r="K92" s="57">
        <v>896</v>
      </c>
      <c r="L92" s="57">
        <v>27</v>
      </c>
      <c r="M92" s="57">
        <f t="shared" si="22"/>
        <v>9.718</v>
      </c>
      <c r="N92" s="57">
        <f t="shared" si="25"/>
        <v>28.695635974830736</v>
      </c>
      <c r="O92" s="57">
        <f t="shared" si="23"/>
        <v>-4.0004517578439547</v>
      </c>
    </row>
    <row r="93" spans="1:15" ht="17" thickTop="1" thickBot="1" x14ac:dyDescent="0.25">
      <c r="A93" s="55">
        <f>A92+1</f>
        <v>91</v>
      </c>
      <c r="B93" s="73" t="str">
        <f t="shared" si="24"/>
        <v/>
      </c>
      <c r="C93" s="57">
        <v>5</v>
      </c>
      <c r="D93" s="57"/>
      <c r="E93" s="73" t="str">
        <f t="shared" si="17"/>
        <v/>
      </c>
      <c r="F93" s="73" t="str">
        <f t="shared" si="18"/>
        <v/>
      </c>
      <c r="G93" s="73" t="str">
        <f t="shared" si="19"/>
        <v/>
      </c>
      <c r="H93" s="73" t="str">
        <f t="shared" si="20"/>
        <v/>
      </c>
      <c r="I93" s="73" t="str">
        <f t="shared" si="21"/>
        <v/>
      </c>
      <c r="J93" s="57">
        <v>760</v>
      </c>
      <c r="K93" s="57"/>
      <c r="L93" s="57">
        <v>25</v>
      </c>
      <c r="M93" s="57" t="str">
        <f t="shared" si="22"/>
        <v/>
      </c>
      <c r="N93" s="57" t="str">
        <f t="shared" si="25"/>
        <v/>
      </c>
      <c r="O93" s="57" t="str">
        <f t="shared" si="23"/>
        <v/>
      </c>
    </row>
    <row r="94" spans="1:15" ht="17" thickTop="1" thickBot="1" x14ac:dyDescent="0.25">
      <c r="A94" s="55">
        <f t="shared" ref="A94:A132" si="29">A93+1</f>
        <v>92</v>
      </c>
      <c r="B94" s="73">
        <f t="shared" si="24"/>
        <v>2.1859761711897793E-2</v>
      </c>
      <c r="C94" s="57">
        <v>4.9000000000000004</v>
      </c>
      <c r="D94" s="57">
        <v>752</v>
      </c>
      <c r="E94" s="73">
        <f t="shared" si="17"/>
        <v>1.835</v>
      </c>
      <c r="F94" s="73">
        <f t="shared" si="18"/>
        <v>1.034</v>
      </c>
      <c r="G94" s="73">
        <f t="shared" si="19"/>
        <v>-0.252</v>
      </c>
      <c r="H94" s="73">
        <f t="shared" si="20"/>
        <v>-1.397</v>
      </c>
      <c r="I94" s="73">
        <f t="shared" si="21"/>
        <v>-6.9000000000000006E-2</v>
      </c>
      <c r="J94" s="57">
        <v>760</v>
      </c>
      <c r="K94" s="57">
        <v>752</v>
      </c>
      <c r="L94" s="57">
        <v>18</v>
      </c>
      <c r="M94" s="57">
        <f t="shared" si="22"/>
        <v>9.718</v>
      </c>
      <c r="N94" s="57">
        <f t="shared" si="25"/>
        <v>20.455794386921276</v>
      </c>
      <c r="O94" s="57">
        <f t="shared" si="23"/>
        <v>-3.8231076969382718</v>
      </c>
    </row>
    <row r="95" spans="1:15" ht="17" thickTop="1" thickBot="1" x14ac:dyDescent="0.25">
      <c r="A95" s="55">
        <f t="shared" si="29"/>
        <v>93</v>
      </c>
      <c r="B95" s="73">
        <f t="shared" si="24"/>
        <v>5.1416292198860824E-3</v>
      </c>
      <c r="C95" s="57">
        <v>4</v>
      </c>
      <c r="D95" s="57">
        <v>776</v>
      </c>
      <c r="E95" s="73">
        <f t="shared" si="17"/>
        <v>1.835</v>
      </c>
      <c r="F95" s="73">
        <f t="shared" si="18"/>
        <v>1.034</v>
      </c>
      <c r="G95" s="73">
        <f t="shared" si="19"/>
        <v>-0.252</v>
      </c>
      <c r="H95" s="73">
        <f t="shared" si="20"/>
        <v>-1.397</v>
      </c>
      <c r="I95" s="73">
        <f t="shared" si="21"/>
        <v>-6.9000000000000006E-2</v>
      </c>
      <c r="J95" s="57">
        <v>760</v>
      </c>
      <c r="K95" s="57">
        <v>776</v>
      </c>
      <c r="L95" s="57">
        <v>15</v>
      </c>
      <c r="M95" s="57">
        <f t="shared" si="22"/>
        <v>9.718</v>
      </c>
      <c r="N95" s="57">
        <f t="shared" si="25"/>
        <v>17.872871173932854</v>
      </c>
      <c r="O95" s="57">
        <f t="shared" si="23"/>
        <v>-5.2703852808896441</v>
      </c>
    </row>
    <row r="96" spans="1:15" ht="17" thickTop="1" thickBot="1" x14ac:dyDescent="0.25">
      <c r="A96" s="55">
        <f t="shared" si="29"/>
        <v>94</v>
      </c>
      <c r="B96" s="73">
        <f t="shared" si="24"/>
        <v>1.3927397120786819E-2</v>
      </c>
      <c r="C96" s="57">
        <v>4.8</v>
      </c>
      <c r="D96" s="57">
        <v>881</v>
      </c>
      <c r="E96" s="73">
        <f t="shared" si="17"/>
        <v>1.835</v>
      </c>
      <c r="F96" s="73">
        <f t="shared" si="18"/>
        <v>1.034</v>
      </c>
      <c r="G96" s="73">
        <f t="shared" si="19"/>
        <v>-0.252</v>
      </c>
      <c r="H96" s="73">
        <f t="shared" si="20"/>
        <v>-1.397</v>
      </c>
      <c r="I96" s="73">
        <f t="shared" si="21"/>
        <v>-6.9000000000000006E-2</v>
      </c>
      <c r="J96" s="57">
        <v>760</v>
      </c>
      <c r="K96" s="57">
        <v>881</v>
      </c>
      <c r="L96" s="57">
        <v>23</v>
      </c>
      <c r="M96" s="57">
        <f t="shared" si="22"/>
        <v>9.718</v>
      </c>
      <c r="N96" s="57">
        <f t="shared" si="25"/>
        <v>24.968770974959902</v>
      </c>
      <c r="O96" s="57">
        <f t="shared" si="23"/>
        <v>-4.2738973628647194</v>
      </c>
    </row>
    <row r="97" spans="1:15" ht="17" thickTop="1" thickBot="1" x14ac:dyDescent="0.25">
      <c r="A97" s="55">
        <f t="shared" si="29"/>
        <v>95</v>
      </c>
      <c r="B97" s="73">
        <f t="shared" si="24"/>
        <v>9.8792295240812247E-2</v>
      </c>
      <c r="C97" s="57">
        <v>5.5</v>
      </c>
      <c r="D97" s="57">
        <v>428</v>
      </c>
      <c r="E97" s="73">
        <f t="shared" si="17"/>
        <v>1.835</v>
      </c>
      <c r="F97" s="73">
        <f t="shared" si="18"/>
        <v>1.034</v>
      </c>
      <c r="G97" s="73">
        <f t="shared" si="19"/>
        <v>-0.252</v>
      </c>
      <c r="H97" s="73">
        <f t="shared" si="20"/>
        <v>-1.397</v>
      </c>
      <c r="I97" s="73">
        <f t="shared" si="21"/>
        <v>-6.9000000000000006E-2</v>
      </c>
      <c r="J97" s="57">
        <v>760</v>
      </c>
      <c r="K97" s="57">
        <v>428</v>
      </c>
      <c r="L97" s="57">
        <v>9</v>
      </c>
      <c r="M97" s="57">
        <f t="shared" si="22"/>
        <v>9.718</v>
      </c>
      <c r="N97" s="57">
        <f t="shared" si="25"/>
        <v>13.245358583292489</v>
      </c>
      <c r="O97" s="57">
        <f t="shared" si="23"/>
        <v>-2.3147356606617664</v>
      </c>
    </row>
    <row r="98" spans="1:15" ht="17" thickTop="1" thickBot="1" x14ac:dyDescent="0.25">
      <c r="A98" s="55">
        <f t="shared" si="29"/>
        <v>96</v>
      </c>
      <c r="B98" s="73" t="str">
        <f t="shared" si="24"/>
        <v/>
      </c>
      <c r="C98" s="57">
        <v>4.3</v>
      </c>
      <c r="D98" s="57"/>
      <c r="E98" s="73" t="str">
        <f t="shared" si="17"/>
        <v/>
      </c>
      <c r="F98" s="73" t="str">
        <f t="shared" si="18"/>
        <v/>
      </c>
      <c r="G98" s="73" t="str">
        <f t="shared" si="19"/>
        <v/>
      </c>
      <c r="H98" s="73" t="str">
        <f t="shared" si="20"/>
        <v/>
      </c>
      <c r="I98" s="73" t="str">
        <f t="shared" si="21"/>
        <v/>
      </c>
      <c r="J98" s="57">
        <v>760</v>
      </c>
      <c r="K98" s="57"/>
      <c r="L98" s="57">
        <v>6</v>
      </c>
      <c r="M98" s="57" t="str">
        <f t="shared" si="22"/>
        <v/>
      </c>
      <c r="N98" s="57" t="str">
        <f t="shared" si="25"/>
        <v/>
      </c>
      <c r="O98" s="57" t="str">
        <f t="shared" si="23"/>
        <v/>
      </c>
    </row>
    <row r="99" spans="1:15" ht="17" thickTop="1" thickBot="1" x14ac:dyDescent="0.25">
      <c r="A99" s="55">
        <f t="shared" si="29"/>
        <v>97</v>
      </c>
      <c r="B99" s="73">
        <f t="shared" si="24"/>
        <v>1.4451010310690217E-2</v>
      </c>
      <c r="C99" s="57">
        <v>4.3</v>
      </c>
      <c r="D99" s="57">
        <v>320</v>
      </c>
      <c r="E99" s="73">
        <f t="shared" ref="E99:E130" si="30">IFERROR((_xlfn.IFS(D99&gt;760,$S$3,AND(D99&gt;360,OR(D99=760,D99&lt;760)),$S$4,AND(D99&gt;180,OR(D99=360,D99&lt;360)),$S$5)),"")</f>
        <v>2.1349999999999998</v>
      </c>
      <c r="F99" s="73">
        <f t="shared" ref="F99:F132" si="31">IFERROR((_xlfn.IFS(D99&gt;760,$T$3,AND(D99&gt;360,OR(D99=760,D99&lt;760)),$T$4,AND(D99&gt;180,OR(D99=360,D99&lt;360)),$T$5)),"")</f>
        <v>1.008</v>
      </c>
      <c r="G99" s="73">
        <f t="shared" ref="G99:G132" si="32">IFERROR((_xlfn.IFS(D99&gt;760,$U$3,AND(D99&gt;360,OR(D99=760,D99&lt;760)),$U$4,AND(D99&gt;180,OR(D99=360,D99&lt;360)),$U$5)),"")</f>
        <v>-0.16300000000000001</v>
      </c>
      <c r="H99" s="73">
        <f t="shared" ref="H99:H132" si="33">IFERROR((_xlfn.IFS(D99&gt;760,$V$3,AND(D99&gt;360,OR(D99=760,D99&lt;760)),$V$4,AND(D99&gt;180,OR(D99=360,D99&lt;360)),$V$5)),"")</f>
        <v>-1.38</v>
      </c>
      <c r="I99" s="73">
        <f t="shared" ref="I99:I132" si="34">IFERROR((_xlfn.IFS(D99&gt;760,$W$3,AND(D99&gt;360,OR(D99=760,D99&lt;760)),$W$4,AND(D99&gt;180,OR(D99=360,D99&lt;360)),$W$5)),"")</f>
        <v>-0.13300000000000001</v>
      </c>
      <c r="J99" s="57">
        <v>760</v>
      </c>
      <c r="K99" s="57">
        <v>320</v>
      </c>
      <c r="L99" s="57">
        <v>20</v>
      </c>
      <c r="M99" s="57">
        <f t="shared" ref="M99:M132" si="35">IFERROR((_xlfn.IFS(D99&gt;760,$X$3,AND(D99&gt;360,OR(D99=760,D99&lt;760)),$X$4,AND(D99&gt;180,OR(D99=360,D99&lt;360)),$X$5)),"")</f>
        <v>10.51</v>
      </c>
      <c r="N99" s="57">
        <f t="shared" si="25"/>
        <v>22.593364070009585</v>
      </c>
      <c r="O99" s="57">
        <f t="shared" ref="O99:O130" si="36">IFERROR((E99+(F99*(C99-6))+(G99*(C99-6)^2)+(H99*LN(N99))+(I99*LN(K99/J99))),"")</f>
        <v>-4.2369909491729993</v>
      </c>
    </row>
    <row r="100" spans="1:15" ht="17" thickTop="1" thickBot="1" x14ac:dyDescent="0.25">
      <c r="A100" s="55">
        <f t="shared" si="29"/>
        <v>98</v>
      </c>
      <c r="B100" s="73">
        <f t="shared" si="24"/>
        <v>2.6404151079276982E-2</v>
      </c>
      <c r="C100" s="57">
        <v>5.4</v>
      </c>
      <c r="D100" s="57">
        <v>566</v>
      </c>
      <c r="E100" s="73">
        <f t="shared" si="30"/>
        <v>1.835</v>
      </c>
      <c r="F100" s="73">
        <f t="shared" si="31"/>
        <v>1.034</v>
      </c>
      <c r="G100" s="73">
        <f t="shared" si="32"/>
        <v>-0.252</v>
      </c>
      <c r="H100" s="73">
        <f t="shared" si="33"/>
        <v>-1.397</v>
      </c>
      <c r="I100" s="73">
        <f t="shared" si="34"/>
        <v>-6.9000000000000006E-2</v>
      </c>
      <c r="J100" s="57">
        <v>760</v>
      </c>
      <c r="K100" s="57">
        <v>566</v>
      </c>
      <c r="L100" s="57">
        <v>29</v>
      </c>
      <c r="M100" s="57">
        <f t="shared" si="35"/>
        <v>9.718</v>
      </c>
      <c r="N100" s="57">
        <f t="shared" si="25"/>
        <v>30.584955844336282</v>
      </c>
      <c r="O100" s="57">
        <f t="shared" si="36"/>
        <v>-3.634234043339041</v>
      </c>
    </row>
    <row r="101" spans="1:15" ht="17" thickTop="1" thickBot="1" x14ac:dyDescent="0.25">
      <c r="A101" s="55">
        <f t="shared" si="29"/>
        <v>99</v>
      </c>
      <c r="B101" s="73">
        <f t="shared" si="24"/>
        <v>4.304503463572874E-3</v>
      </c>
      <c r="C101" s="57">
        <v>4.2</v>
      </c>
      <c r="D101" s="57">
        <v>883</v>
      </c>
      <c r="E101" s="73">
        <f t="shared" si="30"/>
        <v>1.835</v>
      </c>
      <c r="F101" s="73">
        <f t="shared" si="31"/>
        <v>1.034</v>
      </c>
      <c r="G101" s="73">
        <f t="shared" si="32"/>
        <v>-0.252</v>
      </c>
      <c r="H101" s="73">
        <f t="shared" si="33"/>
        <v>-1.397</v>
      </c>
      <c r="I101" s="73">
        <f t="shared" si="34"/>
        <v>-6.9000000000000006E-2</v>
      </c>
      <c r="J101" s="57">
        <v>760</v>
      </c>
      <c r="K101" s="57">
        <v>883</v>
      </c>
      <c r="L101" s="57">
        <v>25</v>
      </c>
      <c r="M101" s="57">
        <f t="shared" si="35"/>
        <v>9.718</v>
      </c>
      <c r="N101" s="57">
        <f t="shared" si="25"/>
        <v>26.822369843099249</v>
      </c>
      <c r="O101" s="57">
        <f t="shared" si="36"/>
        <v>-5.4480934872265898</v>
      </c>
    </row>
    <row r="102" spans="1:15" ht="17" thickTop="1" thickBot="1" x14ac:dyDescent="0.25">
      <c r="A102" s="55">
        <f t="shared" si="29"/>
        <v>100</v>
      </c>
      <c r="B102" s="73">
        <f t="shared" si="24"/>
        <v>4.9861807850848962E-3</v>
      </c>
      <c r="C102" s="57">
        <v>4.0999999999999996</v>
      </c>
      <c r="D102" s="57">
        <v>621</v>
      </c>
      <c r="E102" s="73">
        <f t="shared" si="30"/>
        <v>1.835</v>
      </c>
      <c r="F102" s="73">
        <f t="shared" si="31"/>
        <v>1.034</v>
      </c>
      <c r="G102" s="73">
        <f t="shared" si="32"/>
        <v>-0.252</v>
      </c>
      <c r="H102" s="73">
        <f t="shared" si="33"/>
        <v>-1.397</v>
      </c>
      <c r="I102" s="73">
        <f t="shared" si="34"/>
        <v>-6.9000000000000006E-2</v>
      </c>
      <c r="J102" s="57">
        <v>760</v>
      </c>
      <c r="K102" s="57">
        <v>621</v>
      </c>
      <c r="L102" s="57">
        <v>19</v>
      </c>
      <c r="M102" s="57">
        <f t="shared" si="35"/>
        <v>9.718</v>
      </c>
      <c r="N102" s="57">
        <f t="shared" si="25"/>
        <v>21.341029122326788</v>
      </c>
      <c r="O102" s="57">
        <f t="shared" si="36"/>
        <v>-5.3010850359972022</v>
      </c>
    </row>
    <row r="103" spans="1:15" ht="17" thickTop="1" thickBot="1" x14ac:dyDescent="0.25">
      <c r="A103" s="55">
        <f t="shared" si="29"/>
        <v>101</v>
      </c>
      <c r="B103" s="73">
        <f t="shared" si="24"/>
        <v>4.083798122554725E-2</v>
      </c>
      <c r="C103" s="57">
        <v>5</v>
      </c>
      <c r="D103" s="57">
        <v>700</v>
      </c>
      <c r="E103" s="73">
        <f t="shared" si="30"/>
        <v>1.835</v>
      </c>
      <c r="F103" s="73">
        <f t="shared" si="31"/>
        <v>1.034</v>
      </c>
      <c r="G103" s="73">
        <f t="shared" si="32"/>
        <v>-0.252</v>
      </c>
      <c r="H103" s="73">
        <f t="shared" si="33"/>
        <v>-1.397</v>
      </c>
      <c r="I103" s="73">
        <f t="shared" si="34"/>
        <v>-6.9000000000000006E-2</v>
      </c>
      <c r="J103" s="57">
        <v>760</v>
      </c>
      <c r="K103" s="57">
        <v>700</v>
      </c>
      <c r="L103" s="57">
        <v>11</v>
      </c>
      <c r="M103" s="57">
        <f t="shared" si="35"/>
        <v>9.718</v>
      </c>
      <c r="N103" s="57">
        <f t="shared" si="25"/>
        <v>14.677858290636275</v>
      </c>
      <c r="O103" s="57">
        <f t="shared" si="36"/>
        <v>-3.1981427182113755</v>
      </c>
    </row>
    <row r="104" spans="1:15" ht="17" thickTop="1" thickBot="1" x14ac:dyDescent="0.25">
      <c r="A104" s="55">
        <f t="shared" si="29"/>
        <v>102</v>
      </c>
      <c r="B104" s="73" t="str">
        <f t="shared" si="24"/>
        <v/>
      </c>
      <c r="C104" s="57">
        <v>4.9000000000000004</v>
      </c>
      <c r="D104" s="57"/>
      <c r="E104" s="73" t="str">
        <f t="shared" si="30"/>
        <v/>
      </c>
      <c r="F104" s="73" t="str">
        <f t="shared" si="31"/>
        <v/>
      </c>
      <c r="G104" s="73" t="str">
        <f t="shared" si="32"/>
        <v/>
      </c>
      <c r="H104" s="73" t="str">
        <f t="shared" si="33"/>
        <v/>
      </c>
      <c r="I104" s="73" t="str">
        <f t="shared" si="34"/>
        <v/>
      </c>
      <c r="J104" s="57">
        <v>760</v>
      </c>
      <c r="K104" s="57"/>
      <c r="L104" s="57">
        <v>33</v>
      </c>
      <c r="M104" s="57" t="str">
        <f t="shared" si="35"/>
        <v/>
      </c>
      <c r="N104" s="57" t="str">
        <f t="shared" si="25"/>
        <v/>
      </c>
      <c r="O104" s="57" t="str">
        <f t="shared" si="36"/>
        <v/>
      </c>
    </row>
    <row r="105" spans="1:15" ht="17" thickTop="1" thickBot="1" x14ac:dyDescent="0.25">
      <c r="A105" s="55">
        <f t="shared" si="29"/>
        <v>103</v>
      </c>
      <c r="B105" s="73">
        <f t="shared" si="24"/>
        <v>1.3154266308130031E-2</v>
      </c>
      <c r="C105" s="57">
        <v>4.5</v>
      </c>
      <c r="D105" s="57">
        <v>398</v>
      </c>
      <c r="E105" s="73">
        <f t="shared" si="30"/>
        <v>1.835</v>
      </c>
      <c r="F105" s="73">
        <f t="shared" si="31"/>
        <v>1.034</v>
      </c>
      <c r="G105" s="73">
        <f t="shared" si="32"/>
        <v>-0.252</v>
      </c>
      <c r="H105" s="73">
        <f t="shared" si="33"/>
        <v>-1.397</v>
      </c>
      <c r="I105" s="73">
        <f t="shared" si="34"/>
        <v>-6.9000000000000006E-2</v>
      </c>
      <c r="J105" s="57">
        <v>760</v>
      </c>
      <c r="K105" s="57">
        <v>398</v>
      </c>
      <c r="L105" s="57">
        <v>16</v>
      </c>
      <c r="M105" s="57">
        <f t="shared" si="35"/>
        <v>9.718</v>
      </c>
      <c r="N105" s="57">
        <f t="shared" si="25"/>
        <v>18.720030021343447</v>
      </c>
      <c r="O105" s="57">
        <f t="shared" si="36"/>
        <v>-4.3310091388973895</v>
      </c>
    </row>
    <row r="106" spans="1:15" ht="17" thickTop="1" thickBot="1" x14ac:dyDescent="0.25">
      <c r="A106" s="55">
        <f t="shared" si="29"/>
        <v>104</v>
      </c>
      <c r="B106" s="73">
        <f t="shared" si="24"/>
        <v>1.7787819591504654E-2</v>
      </c>
      <c r="C106" s="57">
        <v>4.4000000000000004</v>
      </c>
      <c r="D106" s="57">
        <v>398</v>
      </c>
      <c r="E106" s="73">
        <f t="shared" si="30"/>
        <v>1.835</v>
      </c>
      <c r="F106" s="73">
        <f t="shared" si="31"/>
        <v>1.034</v>
      </c>
      <c r="G106" s="73">
        <f t="shared" si="32"/>
        <v>-0.252</v>
      </c>
      <c r="H106" s="73">
        <f t="shared" si="33"/>
        <v>-1.397</v>
      </c>
      <c r="I106" s="73">
        <f t="shared" si="34"/>
        <v>-6.9000000000000006E-2</v>
      </c>
      <c r="J106" s="57">
        <v>760</v>
      </c>
      <c r="K106" s="57">
        <v>398</v>
      </c>
      <c r="L106" s="57">
        <v>9</v>
      </c>
      <c r="M106" s="57">
        <f t="shared" si="35"/>
        <v>9.718</v>
      </c>
      <c r="N106" s="57">
        <f t="shared" si="25"/>
        <v>13.245358583292489</v>
      </c>
      <c r="O106" s="57">
        <f t="shared" si="36"/>
        <v>-4.0292413485312482</v>
      </c>
    </row>
    <row r="107" spans="1:15" ht="17" thickTop="1" thickBot="1" x14ac:dyDescent="0.25">
      <c r="A107" s="55">
        <f t="shared" si="29"/>
        <v>105</v>
      </c>
      <c r="B107" s="73" t="str">
        <f t="shared" si="24"/>
        <v/>
      </c>
      <c r="C107" s="57">
        <v>4.7</v>
      </c>
      <c r="D107" s="57"/>
      <c r="E107" s="73" t="str">
        <f t="shared" si="30"/>
        <v/>
      </c>
      <c r="F107" s="73" t="str">
        <f t="shared" si="31"/>
        <v/>
      </c>
      <c r="G107" s="73" t="str">
        <f t="shared" si="32"/>
        <v/>
      </c>
      <c r="H107" s="73" t="str">
        <f t="shared" si="33"/>
        <v/>
      </c>
      <c r="I107" s="73" t="str">
        <f t="shared" si="34"/>
        <v/>
      </c>
      <c r="J107" s="57">
        <v>760</v>
      </c>
      <c r="K107" s="57"/>
      <c r="L107" s="57">
        <v>5</v>
      </c>
      <c r="M107" s="57" t="str">
        <f t="shared" si="35"/>
        <v/>
      </c>
      <c r="N107" s="57" t="str">
        <f t="shared" si="25"/>
        <v/>
      </c>
      <c r="O107" s="57" t="str">
        <f t="shared" si="36"/>
        <v/>
      </c>
    </row>
    <row r="108" spans="1:15" ht="17" thickTop="1" thickBot="1" x14ac:dyDescent="0.25">
      <c r="A108" s="55">
        <f t="shared" si="29"/>
        <v>106</v>
      </c>
      <c r="B108" s="73">
        <f t="shared" si="24"/>
        <v>2.7539990194402217E-2</v>
      </c>
      <c r="C108" s="57">
        <v>4.5999999999999996</v>
      </c>
      <c r="D108" s="57">
        <v>971</v>
      </c>
      <c r="E108" s="73">
        <f t="shared" si="30"/>
        <v>1.835</v>
      </c>
      <c r="F108" s="73">
        <f t="shared" si="31"/>
        <v>1.034</v>
      </c>
      <c r="G108" s="73">
        <f t="shared" si="32"/>
        <v>-0.252</v>
      </c>
      <c r="H108" s="73">
        <f t="shared" si="33"/>
        <v>-1.397</v>
      </c>
      <c r="I108" s="73">
        <f t="shared" si="34"/>
        <v>-6.9000000000000006E-2</v>
      </c>
      <c r="J108" s="57">
        <v>760</v>
      </c>
      <c r="K108" s="57">
        <v>971</v>
      </c>
      <c r="L108" s="57">
        <v>7</v>
      </c>
      <c r="M108" s="57">
        <f t="shared" si="35"/>
        <v>9.718</v>
      </c>
      <c r="N108" s="57">
        <f t="shared" si="25"/>
        <v>11.976624065236415</v>
      </c>
      <c r="O108" s="57">
        <f t="shared" si="36"/>
        <v>-3.5921161417309939</v>
      </c>
    </row>
    <row r="109" spans="1:15" ht="17" thickTop="1" thickBot="1" x14ac:dyDescent="0.25">
      <c r="A109" s="55">
        <f t="shared" si="29"/>
        <v>107</v>
      </c>
      <c r="B109" s="73">
        <f t="shared" si="24"/>
        <v>3.9058384650953806E-2</v>
      </c>
      <c r="C109" s="57">
        <v>4.8</v>
      </c>
      <c r="D109" s="57">
        <v>821</v>
      </c>
      <c r="E109" s="73">
        <f t="shared" si="30"/>
        <v>1.835</v>
      </c>
      <c r="F109" s="73">
        <f t="shared" si="31"/>
        <v>1.034</v>
      </c>
      <c r="G109" s="73">
        <f t="shared" si="32"/>
        <v>-0.252</v>
      </c>
      <c r="H109" s="73">
        <f t="shared" si="33"/>
        <v>-1.397</v>
      </c>
      <c r="I109" s="73">
        <f t="shared" si="34"/>
        <v>-6.9000000000000006E-2</v>
      </c>
      <c r="J109" s="57">
        <v>760</v>
      </c>
      <c r="K109" s="57">
        <v>821</v>
      </c>
      <c r="L109" s="57">
        <v>7</v>
      </c>
      <c r="M109" s="57">
        <f t="shared" si="35"/>
        <v>9.718</v>
      </c>
      <c r="N109" s="57">
        <f t="shared" si="25"/>
        <v>11.976624065236415</v>
      </c>
      <c r="O109" s="57">
        <f t="shared" si="36"/>
        <v>-3.2426977099711096</v>
      </c>
    </row>
    <row r="110" spans="1:15" ht="17" thickTop="1" thickBot="1" x14ac:dyDescent="0.25">
      <c r="A110" s="55">
        <f t="shared" si="29"/>
        <v>108</v>
      </c>
      <c r="B110" s="73">
        <f t="shared" si="24"/>
        <v>1.8654387167537815E-2</v>
      </c>
      <c r="C110" s="57">
        <v>4.9000000000000004</v>
      </c>
      <c r="D110" s="57">
        <v>617</v>
      </c>
      <c r="E110" s="73">
        <f t="shared" si="30"/>
        <v>1.835</v>
      </c>
      <c r="F110" s="73">
        <f t="shared" si="31"/>
        <v>1.034</v>
      </c>
      <c r="G110" s="73">
        <f t="shared" si="32"/>
        <v>-0.252</v>
      </c>
      <c r="H110" s="73">
        <f t="shared" si="33"/>
        <v>-1.397</v>
      </c>
      <c r="I110" s="73">
        <f t="shared" si="34"/>
        <v>-6.9000000000000006E-2</v>
      </c>
      <c r="J110" s="57">
        <v>760</v>
      </c>
      <c r="K110" s="57">
        <v>617</v>
      </c>
      <c r="L110" s="57">
        <v>21</v>
      </c>
      <c r="M110" s="57">
        <f t="shared" si="35"/>
        <v>9.718</v>
      </c>
      <c r="N110" s="57">
        <f t="shared" si="25"/>
        <v>23.139566201638267</v>
      </c>
      <c r="O110" s="57">
        <f t="shared" si="36"/>
        <v>-3.9816739236908671</v>
      </c>
    </row>
    <row r="111" spans="1:15" ht="17" thickTop="1" thickBot="1" x14ac:dyDescent="0.25">
      <c r="A111" s="55">
        <f t="shared" si="29"/>
        <v>109</v>
      </c>
      <c r="B111" s="73" t="str">
        <f t="shared" si="24"/>
        <v/>
      </c>
      <c r="C111" s="57">
        <v>4.3</v>
      </c>
      <c r="D111" s="57"/>
      <c r="E111" s="73" t="str">
        <f t="shared" si="30"/>
        <v/>
      </c>
      <c r="F111" s="73" t="str">
        <f t="shared" si="31"/>
        <v/>
      </c>
      <c r="G111" s="73" t="str">
        <f t="shared" si="32"/>
        <v/>
      </c>
      <c r="H111" s="73" t="str">
        <f t="shared" si="33"/>
        <v/>
      </c>
      <c r="I111" s="73" t="str">
        <f t="shared" si="34"/>
        <v/>
      </c>
      <c r="J111" s="57">
        <v>760</v>
      </c>
      <c r="K111" s="57"/>
      <c r="L111" s="57">
        <v>11</v>
      </c>
      <c r="M111" s="57" t="str">
        <f t="shared" si="35"/>
        <v/>
      </c>
      <c r="N111" s="57" t="str">
        <f t="shared" si="25"/>
        <v/>
      </c>
      <c r="O111" s="57" t="str">
        <f t="shared" si="36"/>
        <v/>
      </c>
    </row>
    <row r="112" spans="1:15" ht="17" thickTop="1" thickBot="1" x14ac:dyDescent="0.25">
      <c r="A112" s="55">
        <f t="shared" si="29"/>
        <v>110</v>
      </c>
      <c r="B112" s="73" t="str">
        <f t="shared" si="24"/>
        <v/>
      </c>
      <c r="C112" s="57">
        <v>4.2</v>
      </c>
      <c r="D112" s="57"/>
      <c r="E112" s="73" t="str">
        <f t="shared" si="30"/>
        <v/>
      </c>
      <c r="F112" s="73" t="str">
        <f t="shared" si="31"/>
        <v/>
      </c>
      <c r="G112" s="73" t="str">
        <f t="shared" si="32"/>
        <v/>
      </c>
      <c r="H112" s="73" t="str">
        <f t="shared" si="33"/>
        <v/>
      </c>
      <c r="I112" s="73" t="str">
        <f t="shared" si="34"/>
        <v/>
      </c>
      <c r="J112" s="57">
        <v>760</v>
      </c>
      <c r="K112" s="57"/>
      <c r="L112" s="57">
        <v>14</v>
      </c>
      <c r="M112" s="57" t="str">
        <f t="shared" si="35"/>
        <v/>
      </c>
      <c r="N112" s="57" t="str">
        <f t="shared" si="25"/>
        <v/>
      </c>
      <c r="O112" s="57" t="str">
        <f t="shared" si="36"/>
        <v/>
      </c>
    </row>
    <row r="113" spans="1:15" ht="17" thickTop="1" thickBot="1" x14ac:dyDescent="0.25">
      <c r="A113" s="55">
        <f t="shared" si="29"/>
        <v>111</v>
      </c>
      <c r="B113" s="73">
        <f t="shared" si="24"/>
        <v>2.6335903830281841E-2</v>
      </c>
      <c r="C113" s="57">
        <v>6.1</v>
      </c>
      <c r="D113" s="57">
        <v>795</v>
      </c>
      <c r="E113" s="73">
        <f t="shared" si="30"/>
        <v>1.835</v>
      </c>
      <c r="F113" s="73">
        <f t="shared" si="31"/>
        <v>1.034</v>
      </c>
      <c r="G113" s="73">
        <f t="shared" si="32"/>
        <v>-0.252</v>
      </c>
      <c r="H113" s="73">
        <f t="shared" si="33"/>
        <v>-1.397</v>
      </c>
      <c r="I113" s="73">
        <f t="shared" si="34"/>
        <v>-6.9000000000000006E-2</v>
      </c>
      <c r="J113" s="57">
        <v>760</v>
      </c>
      <c r="K113" s="57">
        <v>795</v>
      </c>
      <c r="L113" s="57">
        <v>53</v>
      </c>
      <c r="M113" s="57">
        <f t="shared" si="35"/>
        <v>9.718</v>
      </c>
      <c r="N113" s="57">
        <f t="shared" si="25"/>
        <v>53.883573786451841</v>
      </c>
      <c r="O113" s="57">
        <f t="shared" si="36"/>
        <v>-3.6368221061389718</v>
      </c>
    </row>
    <row r="114" spans="1:15" ht="17" thickTop="1" thickBot="1" x14ac:dyDescent="0.25">
      <c r="A114" s="55">
        <f t="shared" si="29"/>
        <v>112</v>
      </c>
      <c r="B114" s="73">
        <f t="shared" si="24"/>
        <v>4.7095642296539628E-3</v>
      </c>
      <c r="C114" s="57">
        <v>4.8</v>
      </c>
      <c r="D114" s="57">
        <v>1472</v>
      </c>
      <c r="E114" s="73">
        <f t="shared" si="30"/>
        <v>1.835</v>
      </c>
      <c r="F114" s="73">
        <f t="shared" si="31"/>
        <v>1.034</v>
      </c>
      <c r="G114" s="73">
        <f t="shared" si="32"/>
        <v>-0.252</v>
      </c>
      <c r="H114" s="73">
        <f t="shared" si="33"/>
        <v>-1.397</v>
      </c>
      <c r="I114" s="73">
        <f t="shared" si="34"/>
        <v>-6.9000000000000006E-2</v>
      </c>
      <c r="J114" s="57">
        <v>760</v>
      </c>
      <c r="K114" s="57">
        <v>1472</v>
      </c>
      <c r="L114" s="57">
        <v>52</v>
      </c>
      <c r="M114" s="57">
        <f t="shared" si="35"/>
        <v>9.718</v>
      </c>
      <c r="N114" s="57">
        <f t="shared" si="25"/>
        <v>52.900279054084393</v>
      </c>
      <c r="O114" s="57">
        <f t="shared" si="36"/>
        <v>-5.3581598954773924</v>
      </c>
    </row>
    <row r="115" spans="1:15" ht="17" thickTop="1" thickBot="1" x14ac:dyDescent="0.25">
      <c r="A115" s="55">
        <f t="shared" si="29"/>
        <v>113</v>
      </c>
      <c r="B115" s="73" t="str">
        <f t="shared" si="24"/>
        <v/>
      </c>
      <c r="C115" s="57">
        <v>5.8</v>
      </c>
      <c r="D115" s="57"/>
      <c r="E115" s="73" t="str">
        <f t="shared" si="30"/>
        <v/>
      </c>
      <c r="F115" s="73" t="str">
        <f t="shared" si="31"/>
        <v/>
      </c>
      <c r="G115" s="73" t="str">
        <f t="shared" si="32"/>
        <v/>
      </c>
      <c r="H115" s="73" t="str">
        <f t="shared" si="33"/>
        <v/>
      </c>
      <c r="I115" s="73" t="str">
        <f t="shared" si="34"/>
        <v/>
      </c>
      <c r="J115" s="57">
        <v>760</v>
      </c>
      <c r="K115" s="57"/>
      <c r="L115" s="57">
        <v>23</v>
      </c>
      <c r="M115" s="57" t="str">
        <f t="shared" si="35"/>
        <v/>
      </c>
      <c r="N115" s="57" t="str">
        <f t="shared" si="25"/>
        <v/>
      </c>
      <c r="O115" s="57" t="str">
        <f t="shared" si="36"/>
        <v/>
      </c>
    </row>
    <row r="116" spans="1:15" ht="17" thickTop="1" thickBot="1" x14ac:dyDescent="0.25">
      <c r="A116" s="55">
        <f t="shared" si="29"/>
        <v>114</v>
      </c>
      <c r="B116" s="73" t="str">
        <f t="shared" si="24"/>
        <v/>
      </c>
      <c r="C116" s="57">
        <v>5.3</v>
      </c>
      <c r="D116" s="57"/>
      <c r="E116" s="73" t="str">
        <f t="shared" si="30"/>
        <v/>
      </c>
      <c r="F116" s="73" t="str">
        <f t="shared" si="31"/>
        <v/>
      </c>
      <c r="G116" s="73" t="str">
        <f t="shared" si="32"/>
        <v/>
      </c>
      <c r="H116" s="73" t="str">
        <f t="shared" si="33"/>
        <v/>
      </c>
      <c r="I116" s="73" t="str">
        <f t="shared" si="34"/>
        <v/>
      </c>
      <c r="J116" s="57">
        <v>760</v>
      </c>
      <c r="K116" s="57"/>
      <c r="L116" s="57">
        <v>60</v>
      </c>
      <c r="M116" s="57" t="str">
        <f t="shared" si="35"/>
        <v/>
      </c>
      <c r="N116" s="57" t="str">
        <f t="shared" si="25"/>
        <v/>
      </c>
      <c r="O116" s="57" t="str">
        <f t="shared" si="36"/>
        <v/>
      </c>
    </row>
    <row r="117" spans="1:15" ht="17" thickTop="1" thickBot="1" x14ac:dyDescent="0.25">
      <c r="A117" s="55">
        <f t="shared" si="29"/>
        <v>115</v>
      </c>
      <c r="B117" s="73">
        <f t="shared" si="24"/>
        <v>2.658350485721022E-2</v>
      </c>
      <c r="C117" s="57">
        <v>4.7</v>
      </c>
      <c r="D117" s="57">
        <v>894</v>
      </c>
      <c r="E117" s="73">
        <f t="shared" si="30"/>
        <v>1.835</v>
      </c>
      <c r="F117" s="73">
        <f t="shared" si="31"/>
        <v>1.034</v>
      </c>
      <c r="G117" s="73">
        <f t="shared" si="32"/>
        <v>-0.252</v>
      </c>
      <c r="H117" s="73">
        <f t="shared" si="33"/>
        <v>-1.397</v>
      </c>
      <c r="I117" s="73">
        <f t="shared" si="34"/>
        <v>-6.9000000000000006E-2</v>
      </c>
      <c r="J117" s="57">
        <v>760</v>
      </c>
      <c r="K117" s="57">
        <v>894</v>
      </c>
      <c r="L117" s="57">
        <v>10</v>
      </c>
      <c r="M117" s="57">
        <f t="shared" si="35"/>
        <v>9.718</v>
      </c>
      <c r="N117" s="57">
        <f t="shared" si="25"/>
        <v>13.944157342772636</v>
      </c>
      <c r="O117" s="57">
        <f t="shared" si="36"/>
        <v>-3.6274643736972605</v>
      </c>
    </row>
    <row r="118" spans="1:15" ht="17" thickTop="1" thickBot="1" x14ac:dyDescent="0.25">
      <c r="A118" s="55">
        <f t="shared" si="29"/>
        <v>116</v>
      </c>
      <c r="B118" s="73" t="str">
        <f t="shared" si="24"/>
        <v/>
      </c>
      <c r="C118" s="57">
        <v>4.5</v>
      </c>
      <c r="D118" s="57"/>
      <c r="E118" s="73" t="str">
        <f t="shared" si="30"/>
        <v/>
      </c>
      <c r="F118" s="73" t="str">
        <f t="shared" si="31"/>
        <v/>
      </c>
      <c r="G118" s="73" t="str">
        <f t="shared" si="32"/>
        <v/>
      </c>
      <c r="H118" s="73" t="str">
        <f t="shared" si="33"/>
        <v/>
      </c>
      <c r="I118" s="73" t="str">
        <f t="shared" si="34"/>
        <v/>
      </c>
      <c r="J118" s="57">
        <v>760</v>
      </c>
      <c r="K118" s="57"/>
      <c r="L118" s="57">
        <v>20</v>
      </c>
      <c r="M118" s="57" t="str">
        <f t="shared" si="35"/>
        <v/>
      </c>
      <c r="N118" s="57" t="str">
        <f t="shared" si="25"/>
        <v/>
      </c>
      <c r="O118" s="57" t="str">
        <f t="shared" si="36"/>
        <v/>
      </c>
    </row>
    <row r="119" spans="1:15" ht="17" thickTop="1" thickBot="1" x14ac:dyDescent="0.25">
      <c r="A119" s="55">
        <f t="shared" si="29"/>
        <v>117</v>
      </c>
      <c r="B119" s="73">
        <f t="shared" si="24"/>
        <v>9.0948705502419853E-3</v>
      </c>
      <c r="C119" s="57">
        <v>5.0999999999999996</v>
      </c>
      <c r="D119" s="57">
        <v>681</v>
      </c>
      <c r="E119" s="73">
        <f t="shared" si="30"/>
        <v>1.835</v>
      </c>
      <c r="F119" s="73">
        <f t="shared" si="31"/>
        <v>1.034</v>
      </c>
      <c r="G119" s="73">
        <f t="shared" si="32"/>
        <v>-0.252</v>
      </c>
      <c r="H119" s="73">
        <f t="shared" si="33"/>
        <v>-1.397</v>
      </c>
      <c r="I119" s="73">
        <f t="shared" si="34"/>
        <v>-6.9000000000000006E-2</v>
      </c>
      <c r="J119" s="57">
        <v>760</v>
      </c>
      <c r="K119" s="57">
        <v>681</v>
      </c>
      <c r="L119" s="57">
        <v>47</v>
      </c>
      <c r="M119" s="57">
        <f t="shared" si="35"/>
        <v>9.718</v>
      </c>
      <c r="N119" s="57">
        <f t="shared" si="25"/>
        <v>47.994161353231291</v>
      </c>
      <c r="O119" s="57">
        <f t="shared" si="36"/>
        <v>-4.7000447001818433</v>
      </c>
    </row>
    <row r="120" spans="1:15" ht="17" thickTop="1" thickBot="1" x14ac:dyDescent="0.25">
      <c r="A120" s="55">
        <f t="shared" si="29"/>
        <v>118</v>
      </c>
      <c r="B120" s="73">
        <f t="shared" si="24"/>
        <v>1.4766074779161144E-2</v>
      </c>
      <c r="C120" s="57">
        <v>5</v>
      </c>
      <c r="D120" s="57">
        <v>1172</v>
      </c>
      <c r="E120" s="73">
        <f t="shared" si="30"/>
        <v>1.835</v>
      </c>
      <c r="F120" s="73">
        <f t="shared" si="31"/>
        <v>1.034</v>
      </c>
      <c r="G120" s="73">
        <f t="shared" si="32"/>
        <v>-0.252</v>
      </c>
      <c r="H120" s="73">
        <f t="shared" si="33"/>
        <v>-1.397</v>
      </c>
      <c r="I120" s="73">
        <f t="shared" si="34"/>
        <v>-6.9000000000000006E-2</v>
      </c>
      <c r="J120" s="57">
        <v>760</v>
      </c>
      <c r="K120" s="57">
        <v>1172</v>
      </c>
      <c r="L120" s="57">
        <v>28</v>
      </c>
      <c r="M120" s="57">
        <f t="shared" si="35"/>
        <v>9.718</v>
      </c>
      <c r="N120" s="57">
        <f t="shared" si="25"/>
        <v>29.638480460374481</v>
      </c>
      <c r="O120" s="57">
        <f t="shared" si="36"/>
        <v>-4.2154229740778062</v>
      </c>
    </row>
    <row r="121" spans="1:15" ht="17" thickTop="1" thickBot="1" x14ac:dyDescent="0.25">
      <c r="A121" s="55">
        <f t="shared" si="29"/>
        <v>119</v>
      </c>
      <c r="B121" s="73">
        <f t="shared" si="24"/>
        <v>6.8841770204088543E-3</v>
      </c>
      <c r="C121" s="57">
        <v>4.0999999999999996</v>
      </c>
      <c r="D121" s="57">
        <v>1478</v>
      </c>
      <c r="E121" s="73">
        <f t="shared" si="30"/>
        <v>1.835</v>
      </c>
      <c r="F121" s="73">
        <f t="shared" si="31"/>
        <v>1.034</v>
      </c>
      <c r="G121" s="73">
        <f t="shared" si="32"/>
        <v>-0.252</v>
      </c>
      <c r="H121" s="73">
        <f t="shared" si="33"/>
        <v>-1.397</v>
      </c>
      <c r="I121" s="73">
        <f t="shared" si="34"/>
        <v>-6.9000000000000006E-2</v>
      </c>
      <c r="J121" s="57">
        <v>760</v>
      </c>
      <c r="K121" s="57">
        <v>1478</v>
      </c>
      <c r="L121" s="57">
        <v>13</v>
      </c>
      <c r="M121" s="57">
        <f t="shared" si="35"/>
        <v>9.718</v>
      </c>
      <c r="N121" s="57">
        <f t="shared" si="25"/>
        <v>16.230820188764337</v>
      </c>
      <c r="O121" s="57">
        <f t="shared" si="36"/>
        <v>-4.9785296862033155</v>
      </c>
    </row>
    <row r="122" spans="1:15" ht="17" thickTop="1" thickBot="1" x14ac:dyDescent="0.25">
      <c r="A122" s="55">
        <f t="shared" si="29"/>
        <v>120</v>
      </c>
      <c r="B122" s="73">
        <f t="shared" si="24"/>
        <v>4.0088476076098343E-3</v>
      </c>
      <c r="C122" s="57">
        <v>4.7</v>
      </c>
      <c r="D122" s="57">
        <v>1363</v>
      </c>
      <c r="E122" s="73">
        <f t="shared" si="30"/>
        <v>1.835</v>
      </c>
      <c r="F122" s="73">
        <f t="shared" si="31"/>
        <v>1.034</v>
      </c>
      <c r="G122" s="73">
        <f t="shared" si="32"/>
        <v>-0.252</v>
      </c>
      <c r="H122" s="73">
        <f t="shared" si="33"/>
        <v>-1.397</v>
      </c>
      <c r="I122" s="73">
        <f t="shared" si="34"/>
        <v>-6.9000000000000006E-2</v>
      </c>
      <c r="J122" s="57">
        <v>760</v>
      </c>
      <c r="K122" s="57">
        <v>1363</v>
      </c>
      <c r="L122" s="57">
        <v>52</v>
      </c>
      <c r="M122" s="57">
        <f t="shared" si="35"/>
        <v>9.718</v>
      </c>
      <c r="N122" s="57">
        <f t="shared" si="25"/>
        <v>52.900279054084393</v>
      </c>
      <c r="O122" s="57">
        <f t="shared" si="36"/>
        <v>-5.5192514586135237</v>
      </c>
    </row>
    <row r="123" spans="1:15" ht="17" thickTop="1" thickBot="1" x14ac:dyDescent="0.25">
      <c r="A123" s="55">
        <f t="shared" si="29"/>
        <v>121</v>
      </c>
      <c r="B123" s="73">
        <f t="shared" si="24"/>
        <v>1.4467661484760598E-2</v>
      </c>
      <c r="C123" s="57">
        <v>4.9000000000000004</v>
      </c>
      <c r="D123" s="57">
        <v>617</v>
      </c>
      <c r="E123" s="73">
        <f t="shared" si="30"/>
        <v>1.835</v>
      </c>
      <c r="F123" s="73">
        <f t="shared" si="31"/>
        <v>1.034</v>
      </c>
      <c r="G123" s="73">
        <f t="shared" si="32"/>
        <v>-0.252</v>
      </c>
      <c r="H123" s="73">
        <f t="shared" si="33"/>
        <v>-1.397</v>
      </c>
      <c r="I123" s="73">
        <f t="shared" si="34"/>
        <v>-6.9000000000000006E-2</v>
      </c>
      <c r="J123" s="57">
        <v>760</v>
      </c>
      <c r="K123" s="57">
        <v>617</v>
      </c>
      <c r="L123" s="57">
        <v>26</v>
      </c>
      <c r="M123" s="57">
        <f t="shared" si="35"/>
        <v>9.718</v>
      </c>
      <c r="N123" s="57">
        <f t="shared" si="25"/>
        <v>27.756792393934859</v>
      </c>
      <c r="O123" s="57">
        <f t="shared" si="36"/>
        <v>-4.2358393626804851</v>
      </c>
    </row>
    <row r="124" spans="1:15" ht="17" thickTop="1" thickBot="1" x14ac:dyDescent="0.25">
      <c r="A124" s="55">
        <f t="shared" si="29"/>
        <v>122</v>
      </c>
      <c r="B124" s="73" t="str">
        <f t="shared" si="24"/>
        <v/>
      </c>
      <c r="C124" s="57">
        <v>4.4000000000000004</v>
      </c>
      <c r="D124" s="57"/>
      <c r="E124" s="73" t="str">
        <f t="shared" si="30"/>
        <v/>
      </c>
      <c r="F124" s="73" t="str">
        <f t="shared" si="31"/>
        <v/>
      </c>
      <c r="G124" s="73" t="str">
        <f t="shared" si="32"/>
        <v/>
      </c>
      <c r="H124" s="73" t="str">
        <f t="shared" si="33"/>
        <v/>
      </c>
      <c r="I124" s="73" t="str">
        <f t="shared" si="34"/>
        <v/>
      </c>
      <c r="J124" s="57">
        <v>760</v>
      </c>
      <c r="K124" s="57"/>
      <c r="L124" s="57">
        <v>25</v>
      </c>
      <c r="M124" s="57" t="str">
        <f t="shared" si="35"/>
        <v/>
      </c>
      <c r="N124" s="57" t="str">
        <f t="shared" si="25"/>
        <v/>
      </c>
      <c r="O124" s="57" t="str">
        <f t="shared" si="36"/>
        <v/>
      </c>
    </row>
    <row r="125" spans="1:15" ht="17" thickTop="1" thickBot="1" x14ac:dyDescent="0.25">
      <c r="A125" s="55">
        <f t="shared" si="29"/>
        <v>123</v>
      </c>
      <c r="B125" s="73">
        <f t="shared" si="24"/>
        <v>3.4684726810890722E-2</v>
      </c>
      <c r="C125" s="57">
        <v>4.5999999999999996</v>
      </c>
      <c r="D125" s="57">
        <v>484</v>
      </c>
      <c r="E125" s="73">
        <f t="shared" si="30"/>
        <v>1.835</v>
      </c>
      <c r="F125" s="73">
        <f t="shared" si="31"/>
        <v>1.034</v>
      </c>
      <c r="G125" s="73">
        <f t="shared" si="32"/>
        <v>-0.252</v>
      </c>
      <c r="H125" s="73">
        <f t="shared" si="33"/>
        <v>-1.397</v>
      </c>
      <c r="I125" s="73">
        <f t="shared" si="34"/>
        <v>-6.9000000000000006E-2</v>
      </c>
      <c r="J125" s="57">
        <v>760</v>
      </c>
      <c r="K125" s="57">
        <v>484</v>
      </c>
      <c r="L125" s="57">
        <v>4</v>
      </c>
      <c r="M125" s="57">
        <f t="shared" si="35"/>
        <v>9.718</v>
      </c>
      <c r="N125" s="57">
        <f t="shared" si="25"/>
        <v>10.509021077150811</v>
      </c>
      <c r="O125" s="57">
        <f t="shared" si="36"/>
        <v>-3.3614558384656203</v>
      </c>
    </row>
    <row r="126" spans="1:15" ht="17" thickTop="1" thickBot="1" x14ac:dyDescent="0.25">
      <c r="A126" s="55">
        <f t="shared" si="29"/>
        <v>124</v>
      </c>
      <c r="B126" s="73">
        <f t="shared" si="24"/>
        <v>1.7287138206368922E-2</v>
      </c>
      <c r="C126" s="57">
        <v>5.4</v>
      </c>
      <c r="D126" s="57">
        <v>641</v>
      </c>
      <c r="E126" s="73">
        <f t="shared" si="30"/>
        <v>1.835</v>
      </c>
      <c r="F126" s="73">
        <f t="shared" si="31"/>
        <v>1.034</v>
      </c>
      <c r="G126" s="73">
        <f t="shared" si="32"/>
        <v>-0.252</v>
      </c>
      <c r="H126" s="73">
        <f t="shared" si="33"/>
        <v>-1.397</v>
      </c>
      <c r="I126" s="73">
        <f t="shared" si="34"/>
        <v>-6.9000000000000006E-2</v>
      </c>
      <c r="J126" s="57">
        <v>760</v>
      </c>
      <c r="K126" s="57">
        <v>641</v>
      </c>
      <c r="L126" s="57">
        <v>40</v>
      </c>
      <c r="M126" s="57">
        <f t="shared" si="35"/>
        <v>9.718</v>
      </c>
      <c r="N126" s="57">
        <f t="shared" si="25"/>
        <v>41.163570350493167</v>
      </c>
      <c r="O126" s="57">
        <f t="shared" si="36"/>
        <v>-4.057792510258329</v>
      </c>
    </row>
    <row r="127" spans="1:15" ht="17" thickTop="1" thickBot="1" x14ac:dyDescent="0.25">
      <c r="A127" s="55">
        <f t="shared" si="29"/>
        <v>125</v>
      </c>
      <c r="B127" s="73">
        <f t="shared" si="24"/>
        <v>1.0254747745170451E-2</v>
      </c>
      <c r="C127" s="57">
        <v>7.3</v>
      </c>
      <c r="D127" s="57">
        <v>863</v>
      </c>
      <c r="E127" s="73">
        <f t="shared" si="30"/>
        <v>1.835</v>
      </c>
      <c r="F127" s="73">
        <f t="shared" si="31"/>
        <v>1.034</v>
      </c>
      <c r="G127" s="73">
        <f t="shared" si="32"/>
        <v>-0.252</v>
      </c>
      <c r="H127" s="73">
        <f t="shared" si="33"/>
        <v>-1.397</v>
      </c>
      <c r="I127" s="73">
        <f t="shared" si="34"/>
        <v>-6.9000000000000006E-2</v>
      </c>
      <c r="J127" s="57">
        <v>760</v>
      </c>
      <c r="K127" s="57">
        <v>863</v>
      </c>
      <c r="L127" s="57">
        <v>189</v>
      </c>
      <c r="M127" s="57">
        <f t="shared" si="35"/>
        <v>9.718</v>
      </c>
      <c r="N127" s="57">
        <f t="shared" si="25"/>
        <v>189.24967509615439</v>
      </c>
      <c r="O127" s="57">
        <f t="shared" si="36"/>
        <v>-4.5800144859884719</v>
      </c>
    </row>
    <row r="128" spans="1:15" ht="17" thickTop="1" thickBot="1" x14ac:dyDescent="0.25">
      <c r="A128" s="55">
        <f t="shared" si="29"/>
        <v>126</v>
      </c>
      <c r="B128" s="73" t="str">
        <f t="shared" si="24"/>
        <v/>
      </c>
      <c r="C128" s="57">
        <v>4.8</v>
      </c>
      <c r="D128" s="57"/>
      <c r="E128" s="73" t="str">
        <f t="shared" si="30"/>
        <v/>
      </c>
      <c r="F128" s="73" t="str">
        <f t="shared" si="31"/>
        <v/>
      </c>
      <c r="G128" s="73" t="str">
        <f t="shared" si="32"/>
        <v/>
      </c>
      <c r="H128" s="73" t="str">
        <f t="shared" si="33"/>
        <v/>
      </c>
      <c r="I128" s="73" t="str">
        <f t="shared" si="34"/>
        <v/>
      </c>
      <c r="J128" s="57">
        <v>760</v>
      </c>
      <c r="K128" s="57"/>
      <c r="L128" s="57">
        <v>22</v>
      </c>
      <c r="M128" s="57" t="str">
        <f t="shared" si="35"/>
        <v/>
      </c>
      <c r="N128" s="57" t="str">
        <f t="shared" si="25"/>
        <v/>
      </c>
      <c r="O128" s="57" t="str">
        <f t="shared" si="36"/>
        <v/>
      </c>
    </row>
    <row r="129" spans="1:15" ht="17" thickTop="1" thickBot="1" x14ac:dyDescent="0.25">
      <c r="A129" s="55">
        <f t="shared" si="29"/>
        <v>127</v>
      </c>
      <c r="B129" s="73" t="str">
        <f t="shared" si="24"/>
        <v/>
      </c>
      <c r="C129" s="57">
        <v>4.4000000000000004</v>
      </c>
      <c r="D129" s="57"/>
      <c r="E129" s="73" t="str">
        <f t="shared" si="30"/>
        <v/>
      </c>
      <c r="F129" s="73" t="str">
        <f t="shared" si="31"/>
        <v/>
      </c>
      <c r="G129" s="73" t="str">
        <f t="shared" si="32"/>
        <v/>
      </c>
      <c r="H129" s="73" t="str">
        <f t="shared" si="33"/>
        <v/>
      </c>
      <c r="I129" s="73" t="str">
        <f t="shared" si="34"/>
        <v/>
      </c>
      <c r="J129" s="57">
        <v>760</v>
      </c>
      <c r="K129" s="57"/>
      <c r="L129" s="57">
        <v>19</v>
      </c>
      <c r="M129" s="57" t="str">
        <f t="shared" si="35"/>
        <v/>
      </c>
      <c r="N129" s="57" t="str">
        <f t="shared" si="25"/>
        <v/>
      </c>
      <c r="O129" s="57" t="str">
        <f t="shared" si="36"/>
        <v/>
      </c>
    </row>
    <row r="130" spans="1:15" ht="17" thickTop="1" thickBot="1" x14ac:dyDescent="0.25">
      <c r="A130" s="55">
        <f t="shared" si="29"/>
        <v>128</v>
      </c>
      <c r="B130" s="73">
        <f t="shared" si="24"/>
        <v>1.227504426576981E-2</v>
      </c>
      <c r="C130" s="57">
        <v>5.7</v>
      </c>
      <c r="D130" s="57">
        <v>692</v>
      </c>
      <c r="E130" s="73">
        <f t="shared" si="30"/>
        <v>1.835</v>
      </c>
      <c r="F130" s="73">
        <f t="shared" si="31"/>
        <v>1.034</v>
      </c>
      <c r="G130" s="73">
        <f t="shared" si="32"/>
        <v>-0.252</v>
      </c>
      <c r="H130" s="73">
        <f t="shared" si="33"/>
        <v>-1.397</v>
      </c>
      <c r="I130" s="73">
        <f t="shared" si="34"/>
        <v>-6.9000000000000006E-2</v>
      </c>
      <c r="J130" s="57">
        <v>760</v>
      </c>
      <c r="K130" s="57">
        <v>692</v>
      </c>
      <c r="L130" s="57">
        <v>68</v>
      </c>
      <c r="M130" s="57">
        <f t="shared" si="35"/>
        <v>9.718</v>
      </c>
      <c r="N130" s="57">
        <f t="shared" si="25"/>
        <v>68.690898407285374</v>
      </c>
      <c r="O130" s="57">
        <f t="shared" si="36"/>
        <v>-4.4001869991353617</v>
      </c>
    </row>
    <row r="131" spans="1:15" ht="17" thickTop="1" thickBot="1" x14ac:dyDescent="0.25">
      <c r="A131" s="55">
        <f t="shared" si="29"/>
        <v>129</v>
      </c>
      <c r="B131" s="73">
        <f t="shared" si="24"/>
        <v>6.5287911672367083E-2</v>
      </c>
      <c r="C131" s="57">
        <v>5.7</v>
      </c>
      <c r="D131" s="57">
        <v>398</v>
      </c>
      <c r="E131" s="73">
        <f t="shared" ref="E131:E162" si="37">IFERROR((_xlfn.IFS(D131&gt;760,$S$3,AND(D131&gt;360,OR(D131=760,D131&lt;760)),$S$4,AND(D131&gt;180,OR(D131=360,D131&lt;360)),$S$5)),"")</f>
        <v>1.835</v>
      </c>
      <c r="F131" s="73">
        <f t="shared" si="31"/>
        <v>1.034</v>
      </c>
      <c r="G131" s="73">
        <f t="shared" si="32"/>
        <v>-0.252</v>
      </c>
      <c r="H131" s="73">
        <f t="shared" si="33"/>
        <v>-1.397</v>
      </c>
      <c r="I131" s="73">
        <f t="shared" si="34"/>
        <v>-6.9000000000000006E-2</v>
      </c>
      <c r="J131" s="57">
        <v>760</v>
      </c>
      <c r="K131" s="57">
        <v>398</v>
      </c>
      <c r="L131" s="57">
        <v>19</v>
      </c>
      <c r="M131" s="57">
        <f t="shared" si="35"/>
        <v>9.718</v>
      </c>
      <c r="N131" s="57">
        <f t="shared" si="25"/>
        <v>21.341029122326788</v>
      </c>
      <c r="O131" s="57">
        <f t="shared" ref="O131:O132" si="38">IFERROR((E131+(F131*(C131-6))+(G131*(C131-6)^2)+(H131*LN(N131))+(I131*LN(K131/J131))),"")</f>
        <v>-2.7289483797084171</v>
      </c>
    </row>
    <row r="132" spans="1:15" ht="17" thickTop="1" thickBot="1" x14ac:dyDescent="0.25">
      <c r="A132" s="55">
        <f t="shared" si="29"/>
        <v>130</v>
      </c>
      <c r="B132" s="74">
        <f t="shared" ref="B132" si="39">IFERROR((EXP(O132)),"")</f>
        <v>2.6281230411519443E-2</v>
      </c>
      <c r="C132" s="58">
        <v>6</v>
      </c>
      <c r="D132" s="58">
        <v>403</v>
      </c>
      <c r="E132" s="74">
        <f t="shared" si="37"/>
        <v>1.835</v>
      </c>
      <c r="F132" s="74">
        <f t="shared" si="31"/>
        <v>1.034</v>
      </c>
      <c r="G132" s="74">
        <f t="shared" si="32"/>
        <v>-0.252</v>
      </c>
      <c r="H132" s="74">
        <f t="shared" si="33"/>
        <v>-1.397</v>
      </c>
      <c r="I132" s="74">
        <f t="shared" si="34"/>
        <v>-6.9000000000000006E-2</v>
      </c>
      <c r="J132" s="58">
        <v>760</v>
      </c>
      <c r="K132" s="58">
        <v>403</v>
      </c>
      <c r="L132" s="58">
        <v>51</v>
      </c>
      <c r="M132" s="58">
        <f t="shared" si="35"/>
        <v>9.718</v>
      </c>
      <c r="N132" s="58">
        <f t="shared" ref="N132" si="40">IFERROR((SQRT(L132^2+M132^2)),"")</f>
        <v>51.917622480233049</v>
      </c>
      <c r="O132" s="58">
        <f t="shared" si="38"/>
        <v>-3.6389002671497139</v>
      </c>
    </row>
    <row r="133" spans="1:15" ht="16" thickTop="1" x14ac:dyDescent="0.2"/>
  </sheetData>
  <mergeCells count="1">
    <mergeCell ref="A1: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33"/>
  <sheetViews>
    <sheetView topLeftCell="D1" workbookViewId="0">
      <selection activeCell="P12" sqref="P12"/>
    </sheetView>
  </sheetViews>
  <sheetFormatPr baseColWidth="10" defaultColWidth="8.83203125" defaultRowHeight="15" x14ac:dyDescent="0.2"/>
  <cols>
    <col min="1" max="1" width="14.33203125" bestFit="1" customWidth="1"/>
    <col min="2" max="2" width="25.33203125" bestFit="1" customWidth="1"/>
    <col min="9" max="9" width="18.6640625" bestFit="1" customWidth="1"/>
    <col min="10" max="10" width="18.5" bestFit="1" customWidth="1"/>
    <col min="11" max="11" width="33.33203125" bestFit="1" customWidth="1"/>
    <col min="12" max="12" width="9.5" bestFit="1" customWidth="1"/>
    <col min="14" max="14" width="13.5" bestFit="1" customWidth="1"/>
  </cols>
  <sheetData>
    <row r="1" spans="1:20" ht="17" thickTop="1" thickBot="1" x14ac:dyDescent="0.25">
      <c r="A1" s="99" t="s">
        <v>0</v>
      </c>
      <c r="B1" s="100" t="s">
        <v>1</v>
      </c>
      <c r="C1" s="101"/>
      <c r="D1" s="101"/>
      <c r="E1" s="101"/>
      <c r="F1" s="101"/>
      <c r="G1" s="101"/>
      <c r="H1" s="101"/>
      <c r="I1" s="101"/>
      <c r="J1" s="101"/>
      <c r="K1" s="101"/>
      <c r="L1" s="55" t="s">
        <v>390</v>
      </c>
    </row>
    <row r="2" spans="1:20" ht="19" thickTop="1" thickBot="1" x14ac:dyDescent="0.25">
      <c r="A2" s="99"/>
      <c r="B2" s="51" t="s">
        <v>351</v>
      </c>
      <c r="C2" s="52" t="s">
        <v>389</v>
      </c>
      <c r="D2" s="53" t="s">
        <v>350</v>
      </c>
      <c r="E2" s="52" t="s">
        <v>353</v>
      </c>
      <c r="F2" s="52" t="s">
        <v>354</v>
      </c>
      <c r="G2" s="52" t="s">
        <v>355</v>
      </c>
      <c r="H2" s="52" t="s">
        <v>356</v>
      </c>
      <c r="I2" s="53" t="s">
        <v>317</v>
      </c>
      <c r="J2" s="53" t="s">
        <v>318</v>
      </c>
      <c r="K2" s="53" t="s">
        <v>357</v>
      </c>
      <c r="L2" s="51" t="s">
        <v>352</v>
      </c>
      <c r="N2" s="63" t="s">
        <v>392</v>
      </c>
      <c r="O2" s="63" t="s">
        <v>391</v>
      </c>
      <c r="P2" s="52" t="s">
        <v>353</v>
      </c>
      <c r="Q2" s="52" t="s">
        <v>354</v>
      </c>
      <c r="R2" s="52" t="s">
        <v>355</v>
      </c>
      <c r="S2" s="52" t="s">
        <v>356</v>
      </c>
      <c r="T2" s="59" t="s">
        <v>361</v>
      </c>
    </row>
    <row r="3" spans="1:20" ht="17" thickTop="1" thickBot="1" x14ac:dyDescent="0.25">
      <c r="A3" s="55">
        <v>1</v>
      </c>
      <c r="B3" s="56">
        <f>IFERROR((EXP(L3)),"")</f>
        <v>63.441518429881008</v>
      </c>
      <c r="C3" s="56">
        <v>4.5999999999999996</v>
      </c>
      <c r="D3" s="64">
        <v>891</v>
      </c>
      <c r="E3" s="64">
        <f>IFERROR((_xlfn.IFS(D3&gt;760,$P$3,AND(D3&gt;360,OR(D3=760,D3&lt;760)),$P$4,AND(D3&gt;180,OR(D3=360,D3&lt;360)),$P$5)),"")</f>
        <v>4.0949999999999998</v>
      </c>
      <c r="F3" s="64">
        <f>IFERROR((_xlfn.IFS(D3&gt;760,$Q$3,AND(D3&gt;360,OR(D3=760,D3&lt;760)),$Q$4,AND(D3&gt;180,OR(D3=360,D3&lt;360)),$Q$5)),"")</f>
        <v>0.58799999999999997</v>
      </c>
      <c r="G3" s="64">
        <f>IFERROR((_xlfn.IFS(D3&gt;760,$R$3,AND(D3&gt;360,OR(D3=760,D3&lt;760)),$R$4,AND(D3&gt;180,OR(D3=360,D3&lt;360)),$R$5)),"")</f>
        <v>-0.86199999999999999</v>
      </c>
      <c r="H3" s="64">
        <f>IFERROR((_xlfn.IFS(D3&gt;760,$S$3,AND(D3&gt;360,OR(D3=760,D3&lt;760)),$S$4,AND(D3&gt;180,OR(D3=360,D3&lt;360)),$S$5)),"")</f>
        <v>-2E-3</v>
      </c>
      <c r="I3" s="64">
        <v>19</v>
      </c>
      <c r="J3" s="64">
        <v>8</v>
      </c>
      <c r="K3" s="56">
        <f>SQRT(I3^2+J3^2)</f>
        <v>20.615528128088304</v>
      </c>
      <c r="L3" s="56">
        <f>IFERROR((E3+(F3*C3)+(G3*LN(K3))+(H3*K3)),"")</f>
        <v>4.1501185119373991</v>
      </c>
      <c r="N3" s="62" t="s">
        <v>395</v>
      </c>
      <c r="O3" s="62" t="s">
        <v>393</v>
      </c>
      <c r="P3" s="62">
        <v>4.0949999999999998</v>
      </c>
      <c r="Q3" s="62">
        <v>0.58799999999999997</v>
      </c>
      <c r="R3" s="62">
        <v>-0.86199999999999999</v>
      </c>
      <c r="S3" s="62">
        <v>-2E-3</v>
      </c>
      <c r="T3" s="62">
        <v>0.6</v>
      </c>
    </row>
    <row r="4" spans="1:20" ht="17" thickTop="1" thickBot="1" x14ac:dyDescent="0.25">
      <c r="A4" s="55">
        <f>A3+1</f>
        <v>2</v>
      </c>
      <c r="B4" s="57" t="str">
        <f t="shared" ref="B4:B67" si="0">IFERROR((EXP(L4)),"")</f>
        <v/>
      </c>
      <c r="C4" s="57">
        <v>5.0999999999999996</v>
      </c>
      <c r="D4" s="65"/>
      <c r="E4" s="65" t="str">
        <f t="shared" ref="E4:E67" si="1">IFERROR((_xlfn.IFS(D4&gt;760,$P$3,AND(D4&gt;360,OR(D4=760,D4&lt;760)),$P$4,AND(D4&gt;180,OR(D4=360,D4&lt;360)),$P$5)),"")</f>
        <v/>
      </c>
      <c r="F4" s="65" t="str">
        <f t="shared" ref="F4:F67" si="2">IFERROR((_xlfn.IFS(D4&gt;760,$Q$3,AND(D4&gt;360,OR(D4=760,D4&lt;760)),$Q$4,AND(D4&gt;180,OR(D4=360,D4&lt;360)),$Q$5)),"")</f>
        <v/>
      </c>
      <c r="G4" s="65" t="str">
        <f t="shared" ref="G4:G67" si="3">IFERROR((_xlfn.IFS(D4&gt;760,$R$3,AND(D4&gt;360,OR(D4=760,D4&lt;760)),$R$4,AND(D4&gt;180,OR(D4=360,D4&lt;360)),$R$5)),"")</f>
        <v/>
      </c>
      <c r="H4" s="65" t="str">
        <f t="shared" ref="H4:H67" si="4">IFERROR((_xlfn.IFS(D4&gt;760,$S$3,AND(D4&gt;360,OR(D4=760,D4&lt;760)),$S$4,AND(D4&gt;180,OR(D4=360,D4&lt;360)),$S$5)),"")</f>
        <v/>
      </c>
      <c r="I4" s="65">
        <v>21</v>
      </c>
      <c r="J4" s="65">
        <v>8</v>
      </c>
      <c r="K4" s="57">
        <f t="shared" ref="K4:K67" si="5">SQRT(I4^2+J4^2)</f>
        <v>22.472205054244231</v>
      </c>
      <c r="L4" s="57" t="str">
        <f t="shared" ref="L4:L67" si="6">IFERROR((E4+(F4*C4)+(G4*LN(K4))+(H4*K4)),"")</f>
        <v/>
      </c>
      <c r="N4" s="62" t="s">
        <v>396</v>
      </c>
      <c r="O4" s="62" t="s">
        <v>397</v>
      </c>
      <c r="P4" s="62">
        <v>3.7130000000000001</v>
      </c>
      <c r="Q4" s="62">
        <v>0.66600000000000004</v>
      </c>
      <c r="R4" s="62">
        <v>-0.79500000000000004</v>
      </c>
      <c r="S4" s="62">
        <v>-4.0000000000000001E-3</v>
      </c>
      <c r="T4" s="62">
        <v>0.6</v>
      </c>
    </row>
    <row r="5" spans="1:20" ht="17" thickTop="1" thickBot="1" x14ac:dyDescent="0.25">
      <c r="A5" s="55">
        <f t="shared" ref="A5:A68" si="7">A4+1</f>
        <v>3</v>
      </c>
      <c r="B5" s="57">
        <f t="shared" si="0"/>
        <v>31.345333993698333</v>
      </c>
      <c r="C5" s="57">
        <v>5.0999999999999996</v>
      </c>
      <c r="D5" s="65">
        <v>514</v>
      </c>
      <c r="E5" s="65">
        <f t="shared" si="1"/>
        <v>3.7130000000000001</v>
      </c>
      <c r="F5" s="65">
        <f t="shared" si="2"/>
        <v>0.66600000000000004</v>
      </c>
      <c r="G5" s="65">
        <f t="shared" si="3"/>
        <v>-0.79500000000000004</v>
      </c>
      <c r="H5" s="65">
        <f t="shared" si="4"/>
        <v>-4.0000000000000001E-3</v>
      </c>
      <c r="I5" s="65">
        <v>70</v>
      </c>
      <c r="J5" s="65">
        <v>8</v>
      </c>
      <c r="K5" s="57">
        <f t="shared" si="5"/>
        <v>70.455659815234142</v>
      </c>
      <c r="L5" s="57">
        <f t="shared" si="6"/>
        <v>3.4450654200750761</v>
      </c>
      <c r="N5" s="62" t="s">
        <v>398</v>
      </c>
      <c r="O5" s="62" t="s">
        <v>399</v>
      </c>
      <c r="P5" s="62">
        <v>3.7130000000000001</v>
      </c>
      <c r="Q5" s="62">
        <v>0.66600000000000004</v>
      </c>
      <c r="R5" s="62">
        <v>-0.79500000000000004</v>
      </c>
      <c r="S5" s="62">
        <v>-4.0000000000000001E-3</v>
      </c>
      <c r="T5" s="62">
        <v>0.6</v>
      </c>
    </row>
    <row r="6" spans="1:20" ht="17" thickTop="1" thickBot="1" x14ac:dyDescent="0.25">
      <c r="A6" s="55">
        <f t="shared" si="7"/>
        <v>4</v>
      </c>
      <c r="B6" s="57">
        <f t="shared" si="0"/>
        <v>140.46217407933455</v>
      </c>
      <c r="C6" s="57">
        <v>5.4</v>
      </c>
      <c r="D6" s="65">
        <v>582</v>
      </c>
      <c r="E6" s="65">
        <f t="shared" si="1"/>
        <v>3.7130000000000001</v>
      </c>
      <c r="F6" s="65">
        <f t="shared" si="2"/>
        <v>0.66600000000000004</v>
      </c>
      <c r="G6" s="65">
        <f t="shared" si="3"/>
        <v>-0.79500000000000004</v>
      </c>
      <c r="H6" s="65">
        <f t="shared" si="4"/>
        <v>-4.0000000000000001E-3</v>
      </c>
      <c r="I6" s="65">
        <v>16</v>
      </c>
      <c r="J6" s="65">
        <v>8</v>
      </c>
      <c r="K6" s="57">
        <f t="shared" si="5"/>
        <v>17.888543819998318</v>
      </c>
      <c r="L6" s="57">
        <f t="shared" si="6"/>
        <v>4.9449382288919823</v>
      </c>
    </row>
    <row r="7" spans="1:20" ht="17" thickTop="1" thickBot="1" x14ac:dyDescent="0.25">
      <c r="A7" s="55">
        <f t="shared" si="7"/>
        <v>5</v>
      </c>
      <c r="B7" s="57">
        <f t="shared" si="0"/>
        <v>51.179324106924796</v>
      </c>
      <c r="C7" s="57">
        <v>5.0999999999999996</v>
      </c>
      <c r="D7" s="65">
        <v>971</v>
      </c>
      <c r="E7" s="65">
        <f t="shared" si="1"/>
        <v>4.0949999999999998</v>
      </c>
      <c r="F7" s="65">
        <f t="shared" si="2"/>
        <v>0.58799999999999997</v>
      </c>
      <c r="G7" s="65">
        <f t="shared" si="3"/>
        <v>-0.86199999999999999</v>
      </c>
      <c r="H7" s="65">
        <f t="shared" si="4"/>
        <v>-2E-3</v>
      </c>
      <c r="I7" s="65">
        <v>35</v>
      </c>
      <c r="J7" s="65">
        <v>8</v>
      </c>
      <c r="K7" s="57">
        <f t="shared" si="5"/>
        <v>35.902646142032481</v>
      </c>
      <c r="L7" s="57">
        <f t="shared" si="6"/>
        <v>3.9353356244491451</v>
      </c>
    </row>
    <row r="8" spans="1:20" ht="17" thickTop="1" thickBot="1" x14ac:dyDescent="0.25">
      <c r="A8" s="55">
        <f t="shared" si="7"/>
        <v>6</v>
      </c>
      <c r="B8" s="57" t="str">
        <f t="shared" si="0"/>
        <v/>
      </c>
      <c r="C8" s="57">
        <v>4.5</v>
      </c>
      <c r="D8" s="65"/>
      <c r="E8" s="65" t="str">
        <f t="shared" si="1"/>
        <v/>
      </c>
      <c r="F8" s="65" t="str">
        <f t="shared" si="2"/>
        <v/>
      </c>
      <c r="G8" s="65" t="str">
        <f t="shared" si="3"/>
        <v/>
      </c>
      <c r="H8" s="65" t="str">
        <f t="shared" si="4"/>
        <v/>
      </c>
      <c r="I8" s="65">
        <v>17</v>
      </c>
      <c r="J8" s="65">
        <v>8</v>
      </c>
      <c r="K8" s="57">
        <f t="shared" si="5"/>
        <v>18.788294228055936</v>
      </c>
      <c r="L8" s="57" t="str">
        <f t="shared" si="6"/>
        <v/>
      </c>
    </row>
    <row r="9" spans="1:20" ht="17" thickTop="1" thickBot="1" x14ac:dyDescent="0.25">
      <c r="A9" s="55">
        <f t="shared" si="7"/>
        <v>7</v>
      </c>
      <c r="B9" s="57">
        <f t="shared" si="0"/>
        <v>76.65776982256132</v>
      </c>
      <c r="C9" s="57">
        <v>5.9</v>
      </c>
      <c r="D9" s="65">
        <v>567</v>
      </c>
      <c r="E9" s="65">
        <f t="shared" si="1"/>
        <v>3.7130000000000001</v>
      </c>
      <c r="F9" s="65">
        <f t="shared" si="2"/>
        <v>0.66600000000000004</v>
      </c>
      <c r="G9" s="65">
        <f t="shared" si="3"/>
        <v>-0.79500000000000004</v>
      </c>
      <c r="H9" s="65">
        <f t="shared" si="4"/>
        <v>-4.0000000000000001E-3</v>
      </c>
      <c r="I9" s="65">
        <v>49</v>
      </c>
      <c r="J9" s="65">
        <v>8</v>
      </c>
      <c r="K9" s="57">
        <f t="shared" si="5"/>
        <v>49.648766349225639</v>
      </c>
      <c r="L9" s="57">
        <f t="shared" si="6"/>
        <v>4.3393509677285733</v>
      </c>
    </row>
    <row r="10" spans="1:20" ht="17" thickTop="1" thickBot="1" x14ac:dyDescent="0.25">
      <c r="A10" s="55">
        <f t="shared" si="7"/>
        <v>8</v>
      </c>
      <c r="B10" s="57">
        <f t="shared" si="0"/>
        <v>34.970258962152059</v>
      </c>
      <c r="C10" s="57">
        <v>5.0999999999999996</v>
      </c>
      <c r="D10" s="65">
        <v>881</v>
      </c>
      <c r="E10" s="65">
        <f t="shared" si="1"/>
        <v>4.0949999999999998</v>
      </c>
      <c r="F10" s="65">
        <f t="shared" si="2"/>
        <v>0.58799999999999997</v>
      </c>
      <c r="G10" s="65">
        <f t="shared" si="3"/>
        <v>-0.86199999999999999</v>
      </c>
      <c r="H10" s="65">
        <f t="shared" si="4"/>
        <v>-2E-3</v>
      </c>
      <c r="I10" s="65">
        <v>53</v>
      </c>
      <c r="J10" s="65">
        <v>8</v>
      </c>
      <c r="K10" s="57">
        <f t="shared" si="5"/>
        <v>53.600373133029585</v>
      </c>
      <c r="L10" s="57">
        <f t="shared" si="6"/>
        <v>3.5544979563138668</v>
      </c>
    </row>
    <row r="11" spans="1:20" ht="17" thickTop="1" thickBot="1" x14ac:dyDescent="0.25">
      <c r="A11" s="55">
        <f t="shared" si="7"/>
        <v>9</v>
      </c>
      <c r="B11" s="57">
        <f t="shared" si="0"/>
        <v>56.992632892557651</v>
      </c>
      <c r="C11" s="57">
        <v>5.9</v>
      </c>
      <c r="D11" s="65">
        <v>1196</v>
      </c>
      <c r="E11" s="65">
        <f t="shared" si="1"/>
        <v>4.0949999999999998</v>
      </c>
      <c r="F11" s="65">
        <f t="shared" si="2"/>
        <v>0.58799999999999997</v>
      </c>
      <c r="G11" s="65">
        <f t="shared" si="3"/>
        <v>-0.86199999999999999</v>
      </c>
      <c r="H11" s="65">
        <f t="shared" si="4"/>
        <v>-2E-3</v>
      </c>
      <c r="I11" s="65">
        <v>52</v>
      </c>
      <c r="J11" s="65">
        <v>8</v>
      </c>
      <c r="K11" s="57">
        <f t="shared" si="5"/>
        <v>52.611785751863621</v>
      </c>
      <c r="L11" s="57">
        <f t="shared" si="6"/>
        <v>4.0429220119823839</v>
      </c>
    </row>
    <row r="12" spans="1:20" ht="17" thickTop="1" thickBot="1" x14ac:dyDescent="0.25">
      <c r="A12" s="55">
        <f t="shared" si="7"/>
        <v>10</v>
      </c>
      <c r="B12" s="57">
        <f t="shared" si="0"/>
        <v>49.73427957320677</v>
      </c>
      <c r="C12" s="57">
        <v>5.7</v>
      </c>
      <c r="D12" s="65">
        <v>516</v>
      </c>
      <c r="E12" s="65">
        <f t="shared" si="1"/>
        <v>3.7130000000000001</v>
      </c>
      <c r="F12" s="65">
        <f t="shared" si="2"/>
        <v>0.66600000000000004</v>
      </c>
      <c r="G12" s="65">
        <f t="shared" si="3"/>
        <v>-0.79500000000000004</v>
      </c>
      <c r="H12" s="65">
        <f t="shared" si="4"/>
        <v>-4.0000000000000001E-3</v>
      </c>
      <c r="I12" s="65">
        <v>66</v>
      </c>
      <c r="J12" s="65">
        <v>8</v>
      </c>
      <c r="K12" s="57">
        <f t="shared" si="5"/>
        <v>66.483080554378645</v>
      </c>
      <c r="L12" s="57">
        <f t="shared" si="6"/>
        <v>3.9066944251914673</v>
      </c>
    </row>
    <row r="13" spans="1:20" ht="17" thickTop="1" thickBot="1" x14ac:dyDescent="0.25">
      <c r="A13" s="55">
        <f t="shared" si="7"/>
        <v>11</v>
      </c>
      <c r="B13" s="57">
        <f t="shared" si="0"/>
        <v>81.43010725795645</v>
      </c>
      <c r="C13" s="57">
        <v>4.3</v>
      </c>
      <c r="D13" s="65">
        <v>921</v>
      </c>
      <c r="E13" s="65">
        <f t="shared" si="1"/>
        <v>4.0949999999999998</v>
      </c>
      <c r="F13" s="65">
        <f t="shared" si="2"/>
        <v>0.58799999999999997</v>
      </c>
      <c r="G13" s="65">
        <f t="shared" si="3"/>
        <v>-0.86199999999999999</v>
      </c>
      <c r="H13" s="65">
        <f t="shared" si="4"/>
        <v>-2E-3</v>
      </c>
      <c r="I13" s="65">
        <v>10</v>
      </c>
      <c r="J13" s="65">
        <v>8</v>
      </c>
      <c r="K13" s="57">
        <f t="shared" si="5"/>
        <v>12.806248474865697</v>
      </c>
      <c r="L13" s="57">
        <f t="shared" si="6"/>
        <v>4.399745072658038</v>
      </c>
    </row>
    <row r="14" spans="1:20" ht="17" thickTop="1" thickBot="1" x14ac:dyDescent="0.25">
      <c r="A14" s="55">
        <f t="shared" si="7"/>
        <v>12</v>
      </c>
      <c r="B14" s="57" t="str">
        <f t="shared" si="0"/>
        <v/>
      </c>
      <c r="C14" s="57">
        <v>4.4000000000000004</v>
      </c>
      <c r="D14" s="65"/>
      <c r="E14" s="65" t="str">
        <f t="shared" si="1"/>
        <v/>
      </c>
      <c r="F14" s="65" t="str">
        <f t="shared" si="2"/>
        <v/>
      </c>
      <c r="G14" s="65" t="str">
        <f t="shared" si="3"/>
        <v/>
      </c>
      <c r="H14" s="65" t="str">
        <f t="shared" si="4"/>
        <v/>
      </c>
      <c r="I14" s="65">
        <v>2</v>
      </c>
      <c r="J14" s="65">
        <v>8</v>
      </c>
      <c r="K14" s="57">
        <f t="shared" si="5"/>
        <v>8.2462112512353212</v>
      </c>
      <c r="L14" s="57" t="str">
        <f t="shared" si="6"/>
        <v/>
      </c>
    </row>
    <row r="15" spans="1:20" ht="17" thickTop="1" thickBot="1" x14ac:dyDescent="0.25">
      <c r="A15" s="55">
        <f t="shared" si="7"/>
        <v>13</v>
      </c>
      <c r="B15" s="57">
        <f t="shared" si="0"/>
        <v>153.780424564523</v>
      </c>
      <c r="C15" s="57">
        <v>5.6</v>
      </c>
      <c r="D15" s="65">
        <v>759</v>
      </c>
      <c r="E15" s="65">
        <f t="shared" si="1"/>
        <v>3.7130000000000001</v>
      </c>
      <c r="F15" s="65">
        <f t="shared" si="2"/>
        <v>0.66600000000000004</v>
      </c>
      <c r="G15" s="65">
        <f t="shared" si="3"/>
        <v>-0.79500000000000004</v>
      </c>
      <c r="H15" s="65">
        <f t="shared" si="4"/>
        <v>-4.0000000000000001E-3</v>
      </c>
      <c r="I15" s="65">
        <v>17</v>
      </c>
      <c r="J15" s="65">
        <v>8</v>
      </c>
      <c r="K15" s="57">
        <f t="shared" si="5"/>
        <v>18.788294228055936</v>
      </c>
      <c r="L15" s="57">
        <f t="shared" si="6"/>
        <v>5.0355257704567915</v>
      </c>
    </row>
    <row r="16" spans="1:20" ht="17" thickTop="1" thickBot="1" x14ac:dyDescent="0.25">
      <c r="A16" s="55">
        <f t="shared" si="7"/>
        <v>14</v>
      </c>
      <c r="B16" s="57">
        <f t="shared" si="0"/>
        <v>77.813308671372027</v>
      </c>
      <c r="C16" s="57">
        <v>5.8</v>
      </c>
      <c r="D16" s="65">
        <v>450</v>
      </c>
      <c r="E16" s="65">
        <f t="shared" si="1"/>
        <v>3.7130000000000001</v>
      </c>
      <c r="F16" s="65">
        <f t="shared" si="2"/>
        <v>0.66600000000000004</v>
      </c>
      <c r="G16" s="65">
        <f t="shared" si="3"/>
        <v>-0.79500000000000004</v>
      </c>
      <c r="H16" s="65">
        <f t="shared" si="4"/>
        <v>-4.0000000000000001E-3</v>
      </c>
      <c r="I16" s="65">
        <v>45</v>
      </c>
      <c r="J16" s="65">
        <v>8</v>
      </c>
      <c r="K16" s="57">
        <f t="shared" si="5"/>
        <v>45.705579528105758</v>
      </c>
      <c r="L16" s="57">
        <f t="shared" si="6"/>
        <v>4.3543124791688417</v>
      </c>
    </row>
    <row r="17" spans="1:12" ht="17" thickTop="1" thickBot="1" x14ac:dyDescent="0.25">
      <c r="A17" s="55">
        <f t="shared" si="7"/>
        <v>15</v>
      </c>
      <c r="B17" s="57">
        <f t="shared" si="0"/>
        <v>21.868518349316826</v>
      </c>
      <c r="C17" s="57">
        <v>5.4</v>
      </c>
      <c r="D17" s="65">
        <v>401</v>
      </c>
      <c r="E17" s="65">
        <f t="shared" si="1"/>
        <v>3.7130000000000001</v>
      </c>
      <c r="F17" s="65">
        <f t="shared" si="2"/>
        <v>0.66600000000000004</v>
      </c>
      <c r="G17" s="65">
        <f t="shared" si="3"/>
        <v>-0.79500000000000004</v>
      </c>
      <c r="H17" s="65">
        <f t="shared" si="4"/>
        <v>-4.0000000000000001E-3</v>
      </c>
      <c r="I17" s="65">
        <v>114</v>
      </c>
      <c r="J17" s="65">
        <v>8</v>
      </c>
      <c r="K17" s="57">
        <f t="shared" si="5"/>
        <v>114.28035701729323</v>
      </c>
      <c r="L17" s="57">
        <f t="shared" si="6"/>
        <v>3.0850480843057344</v>
      </c>
    </row>
    <row r="18" spans="1:12" ht="17" thickTop="1" thickBot="1" x14ac:dyDescent="0.25">
      <c r="A18" s="55">
        <f t="shared" si="7"/>
        <v>16</v>
      </c>
      <c r="B18" s="57" t="str">
        <f t="shared" si="0"/>
        <v/>
      </c>
      <c r="C18" s="57">
        <v>4.9000000000000004</v>
      </c>
      <c r="D18" s="65"/>
      <c r="E18" s="65" t="str">
        <f t="shared" si="1"/>
        <v/>
      </c>
      <c r="F18" s="65" t="str">
        <f t="shared" si="2"/>
        <v/>
      </c>
      <c r="G18" s="65" t="str">
        <f t="shared" si="3"/>
        <v/>
      </c>
      <c r="H18" s="65" t="str">
        <f t="shared" si="4"/>
        <v/>
      </c>
      <c r="I18" s="65">
        <v>33</v>
      </c>
      <c r="J18" s="65">
        <v>8</v>
      </c>
      <c r="K18" s="57">
        <f t="shared" si="5"/>
        <v>33.955853692699293</v>
      </c>
      <c r="L18" s="57" t="str">
        <f t="shared" si="6"/>
        <v/>
      </c>
    </row>
    <row r="19" spans="1:12" ht="17" thickTop="1" thickBot="1" x14ac:dyDescent="0.25">
      <c r="A19" s="55">
        <f t="shared" si="7"/>
        <v>17</v>
      </c>
      <c r="B19" s="57" t="str">
        <f t="shared" si="0"/>
        <v/>
      </c>
      <c r="C19" s="57">
        <v>6.5</v>
      </c>
      <c r="D19" s="65"/>
      <c r="E19" s="65" t="str">
        <f t="shared" si="1"/>
        <v/>
      </c>
      <c r="F19" s="65" t="str">
        <f t="shared" si="2"/>
        <v/>
      </c>
      <c r="G19" s="65" t="str">
        <f t="shared" si="3"/>
        <v/>
      </c>
      <c r="H19" s="65" t="str">
        <f t="shared" si="4"/>
        <v/>
      </c>
      <c r="I19" s="65">
        <v>83</v>
      </c>
      <c r="J19" s="65">
        <v>8</v>
      </c>
      <c r="K19" s="57">
        <f t="shared" si="5"/>
        <v>83.384650865731871</v>
      </c>
      <c r="L19" s="57" t="str">
        <f t="shared" si="6"/>
        <v/>
      </c>
    </row>
    <row r="20" spans="1:12" ht="17" thickTop="1" thickBot="1" x14ac:dyDescent="0.25">
      <c r="A20" s="55">
        <f t="shared" si="7"/>
        <v>18</v>
      </c>
      <c r="B20" s="57">
        <f t="shared" si="0"/>
        <v>73.246421769297982</v>
      </c>
      <c r="C20" s="57">
        <v>5.4</v>
      </c>
      <c r="D20" s="65">
        <v>617</v>
      </c>
      <c r="E20" s="65">
        <f t="shared" si="1"/>
        <v>3.7130000000000001</v>
      </c>
      <c r="F20" s="65">
        <f t="shared" si="2"/>
        <v>0.66600000000000004</v>
      </c>
      <c r="G20" s="65">
        <f t="shared" si="3"/>
        <v>-0.79500000000000004</v>
      </c>
      <c r="H20" s="65">
        <f t="shared" si="4"/>
        <v>-4.0000000000000001E-3</v>
      </c>
      <c r="I20" s="65">
        <v>36</v>
      </c>
      <c r="J20" s="65">
        <v>8</v>
      </c>
      <c r="K20" s="57">
        <f t="shared" si="5"/>
        <v>36.878177829171548</v>
      </c>
      <c r="L20" s="57">
        <f t="shared" si="6"/>
        <v>4.2938293971380999</v>
      </c>
    </row>
    <row r="21" spans="1:12" ht="17" thickTop="1" thickBot="1" x14ac:dyDescent="0.25">
      <c r="A21" s="55">
        <f t="shared" si="7"/>
        <v>19</v>
      </c>
      <c r="B21" s="57">
        <f t="shared" si="0"/>
        <v>75.457538752821065</v>
      </c>
      <c r="C21" s="57">
        <v>4.5999999999999996</v>
      </c>
      <c r="D21" s="65">
        <v>1262</v>
      </c>
      <c r="E21" s="65">
        <f t="shared" si="1"/>
        <v>4.0949999999999998</v>
      </c>
      <c r="F21" s="65">
        <f t="shared" si="2"/>
        <v>0.58799999999999997</v>
      </c>
      <c r="G21" s="65">
        <f t="shared" si="3"/>
        <v>-0.86199999999999999</v>
      </c>
      <c r="H21" s="65">
        <f t="shared" si="4"/>
        <v>-2E-3</v>
      </c>
      <c r="I21" s="65">
        <v>15</v>
      </c>
      <c r="J21" s="65">
        <v>8</v>
      </c>
      <c r="K21" s="57">
        <f t="shared" si="5"/>
        <v>17</v>
      </c>
      <c r="L21" s="57">
        <f t="shared" si="6"/>
        <v>4.3235700974235414</v>
      </c>
    </row>
    <row r="22" spans="1:12" ht="17" thickTop="1" thickBot="1" x14ac:dyDescent="0.25">
      <c r="A22" s="55">
        <f t="shared" si="7"/>
        <v>20</v>
      </c>
      <c r="B22" s="57">
        <f t="shared" si="0"/>
        <v>71.148560855513367</v>
      </c>
      <c r="C22" s="57">
        <v>4.5</v>
      </c>
      <c r="D22" s="65">
        <v>1262</v>
      </c>
      <c r="E22" s="65">
        <f t="shared" si="1"/>
        <v>4.0949999999999998</v>
      </c>
      <c r="F22" s="65">
        <f t="shared" si="2"/>
        <v>0.58799999999999997</v>
      </c>
      <c r="G22" s="65">
        <f t="shared" si="3"/>
        <v>-0.86199999999999999</v>
      </c>
      <c r="H22" s="65">
        <f t="shared" si="4"/>
        <v>-2E-3</v>
      </c>
      <c r="I22" s="65">
        <v>15</v>
      </c>
      <c r="J22" s="65">
        <v>8</v>
      </c>
      <c r="K22" s="57">
        <f t="shared" si="5"/>
        <v>17</v>
      </c>
      <c r="L22" s="57">
        <f t="shared" si="6"/>
        <v>4.2647700974235416</v>
      </c>
    </row>
    <row r="23" spans="1:12" ht="17" thickTop="1" thickBot="1" x14ac:dyDescent="0.25">
      <c r="A23" s="55">
        <f t="shared" si="7"/>
        <v>21</v>
      </c>
      <c r="B23" s="57">
        <f t="shared" si="0"/>
        <v>52.187173212343893</v>
      </c>
      <c r="C23" s="57">
        <v>5</v>
      </c>
      <c r="D23" s="65">
        <v>617</v>
      </c>
      <c r="E23" s="65">
        <f t="shared" si="1"/>
        <v>3.7130000000000001</v>
      </c>
      <c r="F23" s="65">
        <f t="shared" si="2"/>
        <v>0.66600000000000004</v>
      </c>
      <c r="G23" s="65">
        <f t="shared" si="3"/>
        <v>-0.79500000000000004</v>
      </c>
      <c r="H23" s="65">
        <f t="shared" si="4"/>
        <v>-4.0000000000000001E-3</v>
      </c>
      <c r="I23" s="65">
        <v>39</v>
      </c>
      <c r="J23" s="65">
        <v>8</v>
      </c>
      <c r="K23" s="57">
        <f t="shared" si="5"/>
        <v>39.812058474788763</v>
      </c>
      <c r="L23" s="57">
        <f t="shared" si="6"/>
        <v>3.9548367407920706</v>
      </c>
    </row>
    <row r="24" spans="1:12" ht="17" thickTop="1" thickBot="1" x14ac:dyDescent="0.25">
      <c r="A24" s="55">
        <f t="shared" si="7"/>
        <v>22</v>
      </c>
      <c r="B24" s="57">
        <f t="shared" si="0"/>
        <v>102.58344481854301</v>
      </c>
      <c r="C24" s="57">
        <v>5.2</v>
      </c>
      <c r="D24" s="65">
        <v>1262</v>
      </c>
      <c r="E24" s="65">
        <f t="shared" si="1"/>
        <v>4.0949999999999998</v>
      </c>
      <c r="F24" s="65">
        <f t="shared" si="2"/>
        <v>0.58799999999999997</v>
      </c>
      <c r="G24" s="65">
        <f t="shared" si="3"/>
        <v>-0.86199999999999999</v>
      </c>
      <c r="H24" s="65">
        <f t="shared" si="4"/>
        <v>-2E-3</v>
      </c>
      <c r="I24" s="65">
        <v>16</v>
      </c>
      <c r="J24" s="65">
        <v>8</v>
      </c>
      <c r="K24" s="57">
        <f t="shared" si="5"/>
        <v>17.888543819998318</v>
      </c>
      <c r="L24" s="57">
        <f t="shared" si="6"/>
        <v>4.6306765631728863</v>
      </c>
    </row>
    <row r="25" spans="1:12" ht="17" thickTop="1" thickBot="1" x14ac:dyDescent="0.25">
      <c r="A25" s="55">
        <f t="shared" si="7"/>
        <v>23</v>
      </c>
      <c r="B25" s="57" t="str">
        <f t="shared" si="0"/>
        <v/>
      </c>
      <c r="C25" s="57">
        <v>4.7</v>
      </c>
      <c r="D25" s="65"/>
      <c r="E25" s="65" t="str">
        <f t="shared" si="1"/>
        <v/>
      </c>
      <c r="F25" s="65" t="str">
        <f t="shared" si="2"/>
        <v/>
      </c>
      <c r="G25" s="65" t="str">
        <f t="shared" si="3"/>
        <v/>
      </c>
      <c r="H25" s="65" t="str">
        <f t="shared" si="4"/>
        <v/>
      </c>
      <c r="I25" s="65">
        <v>46</v>
      </c>
      <c r="J25" s="65">
        <v>8</v>
      </c>
      <c r="K25" s="57">
        <f t="shared" si="5"/>
        <v>46.690470119715009</v>
      </c>
      <c r="L25" s="57" t="str">
        <f t="shared" si="6"/>
        <v/>
      </c>
    </row>
    <row r="26" spans="1:12" ht="17" thickTop="1" thickBot="1" x14ac:dyDescent="0.25">
      <c r="A26" s="55">
        <f t="shared" si="7"/>
        <v>24</v>
      </c>
      <c r="B26" s="57" t="str">
        <f t="shared" si="0"/>
        <v/>
      </c>
      <c r="C26" s="57">
        <v>6.1</v>
      </c>
      <c r="D26" s="65"/>
      <c r="E26" s="65" t="str">
        <f t="shared" si="1"/>
        <v/>
      </c>
      <c r="F26" s="65" t="str">
        <f t="shared" si="2"/>
        <v/>
      </c>
      <c r="G26" s="65" t="str">
        <f t="shared" si="3"/>
        <v/>
      </c>
      <c r="H26" s="65" t="str">
        <f t="shared" si="4"/>
        <v/>
      </c>
      <c r="I26" s="65">
        <v>47</v>
      </c>
      <c r="J26" s="65">
        <v>8</v>
      </c>
      <c r="K26" s="57">
        <f t="shared" si="5"/>
        <v>47.675989764240867</v>
      </c>
      <c r="L26" s="57" t="str">
        <f t="shared" si="6"/>
        <v/>
      </c>
    </row>
    <row r="27" spans="1:12" ht="17" thickTop="1" thickBot="1" x14ac:dyDescent="0.25">
      <c r="A27" s="55">
        <f t="shared" si="7"/>
        <v>25</v>
      </c>
      <c r="B27" s="57" t="str">
        <f t="shared" si="0"/>
        <v/>
      </c>
      <c r="C27" s="57">
        <v>5</v>
      </c>
      <c r="D27" s="65"/>
      <c r="E27" s="65" t="str">
        <f t="shared" si="1"/>
        <v/>
      </c>
      <c r="F27" s="65" t="str">
        <f t="shared" si="2"/>
        <v/>
      </c>
      <c r="G27" s="65" t="str">
        <f t="shared" si="3"/>
        <v/>
      </c>
      <c r="H27" s="65" t="str">
        <f t="shared" si="4"/>
        <v/>
      </c>
      <c r="I27" s="65">
        <v>18</v>
      </c>
      <c r="J27" s="65">
        <v>8</v>
      </c>
      <c r="K27" s="57">
        <f t="shared" si="5"/>
        <v>19.697715603592208</v>
      </c>
      <c r="L27" s="57" t="str">
        <f t="shared" si="6"/>
        <v/>
      </c>
    </row>
    <row r="28" spans="1:12" ht="17" thickTop="1" thickBot="1" x14ac:dyDescent="0.25">
      <c r="A28" s="55">
        <f t="shared" si="7"/>
        <v>26</v>
      </c>
      <c r="B28" s="57" t="str">
        <f t="shared" si="0"/>
        <v/>
      </c>
      <c r="C28" s="57">
        <v>5.2</v>
      </c>
      <c r="D28" s="65"/>
      <c r="E28" s="65" t="str">
        <f t="shared" si="1"/>
        <v/>
      </c>
      <c r="F28" s="65" t="str">
        <f t="shared" si="2"/>
        <v/>
      </c>
      <c r="G28" s="65" t="str">
        <f t="shared" si="3"/>
        <v/>
      </c>
      <c r="H28" s="65" t="str">
        <f t="shared" si="4"/>
        <v/>
      </c>
      <c r="I28" s="65">
        <v>38</v>
      </c>
      <c r="J28" s="65">
        <v>8</v>
      </c>
      <c r="K28" s="57">
        <f t="shared" si="5"/>
        <v>38.832975677895199</v>
      </c>
      <c r="L28" s="57" t="str">
        <f t="shared" si="6"/>
        <v/>
      </c>
    </row>
    <row r="29" spans="1:12" ht="17" thickTop="1" thickBot="1" x14ac:dyDescent="0.25">
      <c r="A29" s="55">
        <f t="shared" si="7"/>
        <v>27</v>
      </c>
      <c r="B29" s="57" t="str">
        <f t="shared" si="0"/>
        <v/>
      </c>
      <c r="C29" s="57">
        <v>4.9000000000000004</v>
      </c>
      <c r="D29" s="65"/>
      <c r="E29" s="65" t="str">
        <f t="shared" si="1"/>
        <v/>
      </c>
      <c r="F29" s="65" t="str">
        <f t="shared" si="2"/>
        <v/>
      </c>
      <c r="G29" s="65" t="str">
        <f t="shared" si="3"/>
        <v/>
      </c>
      <c r="H29" s="65" t="str">
        <f t="shared" si="4"/>
        <v/>
      </c>
      <c r="I29" s="65">
        <v>16</v>
      </c>
      <c r="J29" s="65">
        <v>8</v>
      </c>
      <c r="K29" s="57">
        <f t="shared" si="5"/>
        <v>17.888543819998318</v>
      </c>
      <c r="L29" s="57" t="str">
        <f t="shared" si="6"/>
        <v/>
      </c>
    </row>
    <row r="30" spans="1:12" ht="17" thickTop="1" thickBot="1" x14ac:dyDescent="0.25">
      <c r="A30" s="55">
        <f t="shared" si="7"/>
        <v>28</v>
      </c>
      <c r="B30" s="57" t="str">
        <f t="shared" si="0"/>
        <v/>
      </c>
      <c r="C30" s="57">
        <v>5.6</v>
      </c>
      <c r="D30" s="65"/>
      <c r="E30" s="65" t="str">
        <f t="shared" si="1"/>
        <v/>
      </c>
      <c r="F30" s="65" t="str">
        <f t="shared" si="2"/>
        <v/>
      </c>
      <c r="G30" s="65" t="str">
        <f t="shared" si="3"/>
        <v/>
      </c>
      <c r="H30" s="65" t="str">
        <f t="shared" si="4"/>
        <v/>
      </c>
      <c r="I30" s="65">
        <v>33</v>
      </c>
      <c r="J30" s="65">
        <v>8</v>
      </c>
      <c r="K30" s="57">
        <f t="shared" si="5"/>
        <v>33.955853692699293</v>
      </c>
      <c r="L30" s="57" t="str">
        <f t="shared" si="6"/>
        <v/>
      </c>
    </row>
    <row r="31" spans="1:12" ht="17" thickTop="1" thickBot="1" x14ac:dyDescent="0.25">
      <c r="A31" s="55">
        <f t="shared" si="7"/>
        <v>29</v>
      </c>
      <c r="B31" s="57">
        <f t="shared" si="0"/>
        <v>109.83988323070199</v>
      </c>
      <c r="C31" s="57">
        <v>4.9000000000000004</v>
      </c>
      <c r="D31" s="65">
        <v>776</v>
      </c>
      <c r="E31" s="65">
        <f t="shared" si="1"/>
        <v>4.0949999999999998</v>
      </c>
      <c r="F31" s="65">
        <f t="shared" si="2"/>
        <v>0.58799999999999997</v>
      </c>
      <c r="G31" s="65">
        <f t="shared" si="3"/>
        <v>-0.86199999999999999</v>
      </c>
      <c r="H31" s="65">
        <f t="shared" si="4"/>
        <v>-2E-3</v>
      </c>
      <c r="I31" s="65">
        <v>11</v>
      </c>
      <c r="J31" s="65">
        <v>8</v>
      </c>
      <c r="K31" s="57">
        <f t="shared" si="5"/>
        <v>13.601470508735444</v>
      </c>
      <c r="L31" s="57">
        <f t="shared" si="6"/>
        <v>4.6990236983737717</v>
      </c>
    </row>
    <row r="32" spans="1:12" ht="17" thickTop="1" thickBot="1" x14ac:dyDescent="0.25">
      <c r="A32" s="55">
        <f t="shared" si="7"/>
        <v>30</v>
      </c>
      <c r="B32" s="57">
        <f t="shared" si="0"/>
        <v>73.148343236010035</v>
      </c>
      <c r="C32" s="57">
        <v>5.2</v>
      </c>
      <c r="D32" s="65">
        <v>604</v>
      </c>
      <c r="E32" s="65">
        <f t="shared" si="1"/>
        <v>3.7130000000000001</v>
      </c>
      <c r="F32" s="65">
        <f t="shared" si="2"/>
        <v>0.66600000000000004</v>
      </c>
      <c r="G32" s="65">
        <f t="shared" si="3"/>
        <v>-0.79500000000000004</v>
      </c>
      <c r="H32" s="65">
        <f t="shared" si="4"/>
        <v>-4.0000000000000001E-3</v>
      </c>
      <c r="I32" s="65">
        <v>31</v>
      </c>
      <c r="J32" s="65">
        <v>8</v>
      </c>
      <c r="K32" s="57">
        <f t="shared" si="5"/>
        <v>32.015621187164243</v>
      </c>
      <c r="L32" s="57">
        <f t="shared" si="6"/>
        <v>4.2924894783512713</v>
      </c>
    </row>
    <row r="33" spans="1:12" ht="17" thickTop="1" thickBot="1" x14ac:dyDescent="0.25">
      <c r="A33" s="55">
        <f t="shared" si="7"/>
        <v>31</v>
      </c>
      <c r="B33" s="57" t="str">
        <f t="shared" si="0"/>
        <v/>
      </c>
      <c r="C33" s="57">
        <v>4.9000000000000004</v>
      </c>
      <c r="D33" s="65">
        <v>155</v>
      </c>
      <c r="E33" s="65" t="str">
        <f t="shared" si="1"/>
        <v/>
      </c>
      <c r="F33" s="65" t="str">
        <f t="shared" si="2"/>
        <v/>
      </c>
      <c r="G33" s="65" t="str">
        <f t="shared" si="3"/>
        <v/>
      </c>
      <c r="H33" s="65" t="str">
        <f t="shared" si="4"/>
        <v/>
      </c>
      <c r="I33" s="65">
        <v>18</v>
      </c>
      <c r="J33" s="65">
        <v>8</v>
      </c>
      <c r="K33" s="57">
        <f t="shared" si="5"/>
        <v>19.697715603592208</v>
      </c>
      <c r="L33" s="57" t="str">
        <f t="shared" si="6"/>
        <v/>
      </c>
    </row>
    <row r="34" spans="1:12" ht="17" thickTop="1" thickBot="1" x14ac:dyDescent="0.25">
      <c r="A34" s="55">
        <f t="shared" si="7"/>
        <v>32</v>
      </c>
      <c r="B34" s="57">
        <f t="shared" si="0"/>
        <v>59.622721866692316</v>
      </c>
      <c r="C34" s="57">
        <v>5.2</v>
      </c>
      <c r="D34" s="65">
        <v>514</v>
      </c>
      <c r="E34" s="65">
        <f t="shared" si="1"/>
        <v>3.7130000000000001</v>
      </c>
      <c r="F34" s="65">
        <f t="shared" si="2"/>
        <v>0.66600000000000004</v>
      </c>
      <c r="G34" s="65">
        <f t="shared" si="3"/>
        <v>-0.79500000000000004</v>
      </c>
      <c r="H34" s="65">
        <f t="shared" si="4"/>
        <v>-4.0000000000000001E-3</v>
      </c>
      <c r="I34" s="65">
        <v>39</v>
      </c>
      <c r="J34" s="65">
        <v>8</v>
      </c>
      <c r="K34" s="57">
        <f t="shared" si="5"/>
        <v>39.812058474788763</v>
      </c>
      <c r="L34" s="57">
        <f t="shared" si="6"/>
        <v>4.088036740792071</v>
      </c>
    </row>
    <row r="35" spans="1:12" ht="17" thickTop="1" thickBot="1" x14ac:dyDescent="0.25">
      <c r="A35" s="55">
        <f t="shared" si="7"/>
        <v>33</v>
      </c>
      <c r="B35" s="57" t="str">
        <f t="shared" si="0"/>
        <v/>
      </c>
      <c r="C35" s="57">
        <v>4.8</v>
      </c>
      <c r="D35" s="65"/>
      <c r="E35" s="65" t="str">
        <f t="shared" si="1"/>
        <v/>
      </c>
      <c r="F35" s="65" t="str">
        <f t="shared" si="2"/>
        <v/>
      </c>
      <c r="G35" s="65" t="str">
        <f t="shared" si="3"/>
        <v/>
      </c>
      <c r="H35" s="65" t="str">
        <f t="shared" si="4"/>
        <v/>
      </c>
      <c r="I35" s="65">
        <v>33</v>
      </c>
      <c r="J35" s="65">
        <v>8</v>
      </c>
      <c r="K35" s="57">
        <f t="shared" si="5"/>
        <v>33.955853692699293</v>
      </c>
      <c r="L35" s="57" t="str">
        <f t="shared" si="6"/>
        <v/>
      </c>
    </row>
    <row r="36" spans="1:12" ht="17" thickTop="1" thickBot="1" x14ac:dyDescent="0.25">
      <c r="A36" s="55">
        <f t="shared" si="7"/>
        <v>34</v>
      </c>
      <c r="B36" s="57">
        <f t="shared" si="0"/>
        <v>69.011836363412925</v>
      </c>
      <c r="C36" s="57">
        <v>5</v>
      </c>
      <c r="D36" s="65">
        <v>853</v>
      </c>
      <c r="E36" s="65">
        <f t="shared" si="1"/>
        <v>4.0949999999999998</v>
      </c>
      <c r="F36" s="65">
        <f t="shared" si="2"/>
        <v>0.58799999999999997</v>
      </c>
      <c r="G36" s="65">
        <f t="shared" si="3"/>
        <v>-0.86199999999999999</v>
      </c>
      <c r="H36" s="65">
        <f t="shared" si="4"/>
        <v>-2E-3</v>
      </c>
      <c r="I36" s="65">
        <v>23</v>
      </c>
      <c r="J36" s="65">
        <v>8</v>
      </c>
      <c r="K36" s="57">
        <f t="shared" si="5"/>
        <v>24.351591323771842</v>
      </c>
      <c r="L36" s="57">
        <f t="shared" si="6"/>
        <v>4.234278031384437</v>
      </c>
    </row>
    <row r="37" spans="1:12" ht="17" thickTop="1" thickBot="1" x14ac:dyDescent="0.25">
      <c r="A37" s="55">
        <f t="shared" si="7"/>
        <v>35</v>
      </c>
      <c r="B37" s="57" t="str">
        <f t="shared" si="0"/>
        <v/>
      </c>
      <c r="C37" s="57">
        <v>4.2</v>
      </c>
      <c r="D37" s="65"/>
      <c r="E37" s="65" t="str">
        <f t="shared" si="1"/>
        <v/>
      </c>
      <c r="F37" s="65" t="str">
        <f t="shared" si="2"/>
        <v/>
      </c>
      <c r="G37" s="65" t="str">
        <f t="shared" si="3"/>
        <v/>
      </c>
      <c r="H37" s="65" t="str">
        <f t="shared" si="4"/>
        <v/>
      </c>
      <c r="I37" s="65">
        <v>10</v>
      </c>
      <c r="J37" s="65">
        <v>8</v>
      </c>
      <c r="K37" s="57">
        <f t="shared" si="5"/>
        <v>12.806248474865697</v>
      </c>
      <c r="L37" s="57" t="str">
        <f t="shared" si="6"/>
        <v/>
      </c>
    </row>
    <row r="38" spans="1:12" ht="17" thickTop="1" thickBot="1" x14ac:dyDescent="0.25">
      <c r="A38" s="55">
        <f t="shared" si="7"/>
        <v>36</v>
      </c>
      <c r="B38" s="57">
        <f t="shared" si="0"/>
        <v>117.09384168580931</v>
      </c>
      <c r="C38" s="57">
        <v>5.5</v>
      </c>
      <c r="D38" s="65">
        <v>898</v>
      </c>
      <c r="E38" s="65">
        <f t="shared" si="1"/>
        <v>4.0949999999999998</v>
      </c>
      <c r="F38" s="65">
        <f t="shared" si="2"/>
        <v>0.58799999999999997</v>
      </c>
      <c r="G38" s="65">
        <f t="shared" si="3"/>
        <v>-0.86199999999999999</v>
      </c>
      <c r="H38" s="65">
        <f t="shared" si="4"/>
        <v>-2E-3</v>
      </c>
      <c r="I38" s="65">
        <v>17</v>
      </c>
      <c r="J38" s="65">
        <v>8</v>
      </c>
      <c r="K38" s="57">
        <f t="shared" si="5"/>
        <v>18.788294228055936</v>
      </c>
      <c r="L38" s="57">
        <f t="shared" si="6"/>
        <v>4.7629756790056366</v>
      </c>
    </row>
    <row r="39" spans="1:12" ht="17" thickTop="1" thickBot="1" x14ac:dyDescent="0.25">
      <c r="A39" s="55">
        <f t="shared" si="7"/>
        <v>37</v>
      </c>
      <c r="B39" s="57">
        <f t="shared" si="0"/>
        <v>109.26160719260095</v>
      </c>
      <c r="C39" s="57">
        <v>4.8</v>
      </c>
      <c r="D39" s="65">
        <v>1564</v>
      </c>
      <c r="E39" s="65">
        <f t="shared" si="1"/>
        <v>4.0949999999999998</v>
      </c>
      <c r="F39" s="65">
        <f t="shared" si="2"/>
        <v>0.58799999999999997</v>
      </c>
      <c r="G39" s="65">
        <f t="shared" si="3"/>
        <v>-0.86199999999999999</v>
      </c>
      <c r="H39" s="65">
        <f t="shared" si="4"/>
        <v>-2E-3</v>
      </c>
      <c r="I39" s="65">
        <v>10</v>
      </c>
      <c r="J39" s="65">
        <v>8</v>
      </c>
      <c r="K39" s="57">
        <f t="shared" si="5"/>
        <v>12.806248474865697</v>
      </c>
      <c r="L39" s="57">
        <f t="shared" si="6"/>
        <v>4.6937450726580376</v>
      </c>
    </row>
    <row r="40" spans="1:12" ht="17" thickTop="1" thickBot="1" x14ac:dyDescent="0.25">
      <c r="A40" s="55">
        <f t="shared" si="7"/>
        <v>38</v>
      </c>
      <c r="B40" s="57">
        <f t="shared" si="0"/>
        <v>96.384706161437705</v>
      </c>
      <c r="C40" s="57">
        <v>4.4000000000000004</v>
      </c>
      <c r="D40" s="65">
        <v>894</v>
      </c>
      <c r="E40" s="65">
        <f t="shared" si="1"/>
        <v>4.0949999999999998</v>
      </c>
      <c r="F40" s="65">
        <f t="shared" si="2"/>
        <v>0.58799999999999997</v>
      </c>
      <c r="G40" s="65">
        <f t="shared" si="3"/>
        <v>-0.86199999999999999</v>
      </c>
      <c r="H40" s="65">
        <f t="shared" si="4"/>
        <v>-2E-3</v>
      </c>
      <c r="I40" s="65">
        <v>8</v>
      </c>
      <c r="J40" s="65">
        <v>8</v>
      </c>
      <c r="K40" s="57">
        <f t="shared" si="5"/>
        <v>11.313708498984761</v>
      </c>
      <c r="L40" s="57">
        <f t="shared" si="6"/>
        <v>4.5683475392526756</v>
      </c>
    </row>
    <row r="41" spans="1:12" ht="17" thickTop="1" thickBot="1" x14ac:dyDescent="0.25">
      <c r="A41" s="55">
        <f t="shared" si="7"/>
        <v>39</v>
      </c>
      <c r="B41" s="57" t="str">
        <f t="shared" si="0"/>
        <v/>
      </c>
      <c r="C41" s="57">
        <v>4.8</v>
      </c>
      <c r="D41" s="65"/>
      <c r="E41" s="65" t="str">
        <f t="shared" si="1"/>
        <v/>
      </c>
      <c r="F41" s="65" t="str">
        <f t="shared" si="2"/>
        <v/>
      </c>
      <c r="G41" s="65" t="str">
        <f t="shared" si="3"/>
        <v/>
      </c>
      <c r="H41" s="65" t="str">
        <f t="shared" si="4"/>
        <v/>
      </c>
      <c r="I41" s="65">
        <v>18</v>
      </c>
      <c r="J41" s="65">
        <v>8</v>
      </c>
      <c r="K41" s="57">
        <f t="shared" si="5"/>
        <v>19.697715603592208</v>
      </c>
      <c r="L41" s="57" t="str">
        <f t="shared" si="6"/>
        <v/>
      </c>
    </row>
    <row r="42" spans="1:12" ht="17" thickTop="1" thickBot="1" x14ac:dyDescent="0.25">
      <c r="A42" s="55">
        <f t="shared" si="7"/>
        <v>40</v>
      </c>
      <c r="B42" s="57">
        <f t="shared" si="0"/>
        <v>75.244876341230537</v>
      </c>
      <c r="C42" s="57">
        <v>5.2</v>
      </c>
      <c r="D42" s="65">
        <v>643</v>
      </c>
      <c r="E42" s="65">
        <f t="shared" si="1"/>
        <v>3.7130000000000001</v>
      </c>
      <c r="F42" s="65">
        <f t="shared" si="2"/>
        <v>0.66600000000000004</v>
      </c>
      <c r="G42" s="65">
        <f t="shared" si="3"/>
        <v>-0.79500000000000004</v>
      </c>
      <c r="H42" s="65">
        <f t="shared" si="4"/>
        <v>-4.0000000000000001E-3</v>
      </c>
      <c r="I42" s="65">
        <v>30</v>
      </c>
      <c r="J42" s="65">
        <v>8</v>
      </c>
      <c r="K42" s="57">
        <f t="shared" si="5"/>
        <v>31.048349392520048</v>
      </c>
      <c r="L42" s="57">
        <f t="shared" si="6"/>
        <v>4.3207478128222281</v>
      </c>
    </row>
    <row r="43" spans="1:12" ht="17" thickTop="1" thickBot="1" x14ac:dyDescent="0.25">
      <c r="A43" s="55">
        <f t="shared" si="7"/>
        <v>41</v>
      </c>
      <c r="B43" s="57">
        <f t="shared" si="0"/>
        <v>64.089244874069763</v>
      </c>
      <c r="C43" s="57">
        <v>4.4000000000000004</v>
      </c>
      <c r="D43" s="65">
        <v>1477</v>
      </c>
      <c r="E43" s="65">
        <f t="shared" si="1"/>
        <v>4.0949999999999998</v>
      </c>
      <c r="F43" s="65">
        <f t="shared" si="2"/>
        <v>0.58799999999999997</v>
      </c>
      <c r="G43" s="65">
        <f t="shared" si="3"/>
        <v>-0.86199999999999999</v>
      </c>
      <c r="H43" s="65">
        <f t="shared" si="4"/>
        <v>-2E-3</v>
      </c>
      <c r="I43" s="65">
        <v>16</v>
      </c>
      <c r="J43" s="65">
        <v>8</v>
      </c>
      <c r="K43" s="57">
        <f t="shared" si="5"/>
        <v>17.888543819998318</v>
      </c>
      <c r="L43" s="57">
        <f t="shared" si="6"/>
        <v>4.1602765631728866</v>
      </c>
    </row>
    <row r="44" spans="1:12" ht="17" thickTop="1" thickBot="1" x14ac:dyDescent="0.25">
      <c r="A44" s="55">
        <f t="shared" si="7"/>
        <v>42</v>
      </c>
      <c r="B44" s="57" t="str">
        <f t="shared" si="0"/>
        <v/>
      </c>
      <c r="C44" s="57">
        <v>4.7</v>
      </c>
      <c r="D44" s="65"/>
      <c r="E44" s="65" t="str">
        <f t="shared" si="1"/>
        <v/>
      </c>
      <c r="F44" s="65" t="str">
        <f t="shared" si="2"/>
        <v/>
      </c>
      <c r="G44" s="65" t="str">
        <f t="shared" si="3"/>
        <v/>
      </c>
      <c r="H44" s="65" t="str">
        <f t="shared" si="4"/>
        <v/>
      </c>
      <c r="I44" s="65">
        <v>17</v>
      </c>
      <c r="J44" s="65">
        <v>8</v>
      </c>
      <c r="K44" s="57">
        <f t="shared" si="5"/>
        <v>18.788294228055936</v>
      </c>
      <c r="L44" s="57" t="str">
        <f t="shared" si="6"/>
        <v/>
      </c>
    </row>
    <row r="45" spans="1:12" ht="17" thickTop="1" thickBot="1" x14ac:dyDescent="0.25">
      <c r="A45" s="55">
        <f t="shared" si="7"/>
        <v>43</v>
      </c>
      <c r="B45" s="57" t="str">
        <f t="shared" si="0"/>
        <v/>
      </c>
      <c r="C45" s="57">
        <v>4.7</v>
      </c>
      <c r="D45" s="65"/>
      <c r="E45" s="65" t="str">
        <f t="shared" si="1"/>
        <v/>
      </c>
      <c r="F45" s="65" t="str">
        <f t="shared" si="2"/>
        <v/>
      </c>
      <c r="G45" s="65" t="str">
        <f t="shared" si="3"/>
        <v/>
      </c>
      <c r="H45" s="65" t="str">
        <f t="shared" si="4"/>
        <v/>
      </c>
      <c r="I45" s="65">
        <v>17</v>
      </c>
      <c r="J45" s="65">
        <v>8</v>
      </c>
      <c r="K45" s="57">
        <f t="shared" si="5"/>
        <v>18.788294228055936</v>
      </c>
      <c r="L45" s="57" t="str">
        <f t="shared" si="6"/>
        <v/>
      </c>
    </row>
    <row r="46" spans="1:12" ht="17" thickTop="1" thickBot="1" x14ac:dyDescent="0.25">
      <c r="A46" s="55">
        <f t="shared" si="7"/>
        <v>44</v>
      </c>
      <c r="B46" s="57">
        <f t="shared" si="0"/>
        <v>78.855042934640181</v>
      </c>
      <c r="C46" s="57">
        <v>4.9000000000000004</v>
      </c>
      <c r="D46" s="65">
        <v>919</v>
      </c>
      <c r="E46" s="65">
        <f t="shared" si="1"/>
        <v>4.0949999999999998</v>
      </c>
      <c r="F46" s="65">
        <f t="shared" si="2"/>
        <v>0.58799999999999997</v>
      </c>
      <c r="G46" s="65">
        <f t="shared" si="3"/>
        <v>-0.86199999999999999</v>
      </c>
      <c r="H46" s="65">
        <f t="shared" si="4"/>
        <v>-2E-3</v>
      </c>
      <c r="I46" s="65">
        <v>18</v>
      </c>
      <c r="J46" s="65">
        <v>8</v>
      </c>
      <c r="K46" s="57">
        <f t="shared" si="5"/>
        <v>19.697715603592208</v>
      </c>
      <c r="L46" s="57">
        <f t="shared" si="6"/>
        <v>4.3676112674151852</v>
      </c>
    </row>
    <row r="47" spans="1:12" ht="17" thickTop="1" thickBot="1" x14ac:dyDescent="0.25">
      <c r="A47" s="55">
        <f t="shared" si="7"/>
        <v>45</v>
      </c>
      <c r="B47" s="57">
        <f t="shared" si="0"/>
        <v>30.653788122998385</v>
      </c>
      <c r="C47" s="57">
        <v>4.8</v>
      </c>
      <c r="D47" s="65">
        <v>535</v>
      </c>
      <c r="E47" s="65">
        <f t="shared" si="1"/>
        <v>3.7130000000000001</v>
      </c>
      <c r="F47" s="65">
        <f t="shared" si="2"/>
        <v>0.66600000000000004</v>
      </c>
      <c r="G47" s="65">
        <f t="shared" si="3"/>
        <v>-0.79500000000000004</v>
      </c>
      <c r="H47" s="65">
        <f t="shared" si="4"/>
        <v>-4.0000000000000001E-3</v>
      </c>
      <c r="I47" s="65">
        <v>59</v>
      </c>
      <c r="J47" s="65">
        <v>8</v>
      </c>
      <c r="K47" s="57">
        <f t="shared" si="5"/>
        <v>59.539902586416787</v>
      </c>
      <c r="L47" s="57">
        <f t="shared" si="6"/>
        <v>3.4227562476652573</v>
      </c>
    </row>
    <row r="48" spans="1:12" ht="17" thickTop="1" thickBot="1" x14ac:dyDescent="0.25">
      <c r="A48" s="55">
        <f t="shared" si="7"/>
        <v>46</v>
      </c>
      <c r="B48" s="57">
        <f t="shared" si="0"/>
        <v>97.595212458186396</v>
      </c>
      <c r="C48" s="57">
        <v>5.4</v>
      </c>
      <c r="D48" s="65">
        <v>1397</v>
      </c>
      <c r="E48" s="65">
        <f t="shared" si="1"/>
        <v>4.0949999999999998</v>
      </c>
      <c r="F48" s="65">
        <f t="shared" si="2"/>
        <v>0.58799999999999997</v>
      </c>
      <c r="G48" s="65">
        <f t="shared" si="3"/>
        <v>-0.86199999999999999</v>
      </c>
      <c r="H48" s="65">
        <f t="shared" si="4"/>
        <v>-2E-3</v>
      </c>
      <c r="I48" s="65">
        <v>20</v>
      </c>
      <c r="J48" s="65">
        <v>8</v>
      </c>
      <c r="K48" s="57">
        <f t="shared" si="5"/>
        <v>21.540659228538015</v>
      </c>
      <c r="L48" s="57">
        <f t="shared" si="6"/>
        <v>4.5808284395334082</v>
      </c>
    </row>
    <row r="49" spans="1:12" ht="17" thickTop="1" thickBot="1" x14ac:dyDescent="0.25">
      <c r="A49" s="55">
        <f t="shared" si="7"/>
        <v>47</v>
      </c>
      <c r="B49" s="57" t="str">
        <f t="shared" si="0"/>
        <v/>
      </c>
      <c r="C49" s="57">
        <v>5</v>
      </c>
      <c r="D49" s="65"/>
      <c r="E49" s="65" t="str">
        <f t="shared" si="1"/>
        <v/>
      </c>
      <c r="F49" s="65" t="str">
        <f t="shared" si="2"/>
        <v/>
      </c>
      <c r="G49" s="65" t="str">
        <f t="shared" si="3"/>
        <v/>
      </c>
      <c r="H49" s="65" t="str">
        <f t="shared" si="4"/>
        <v/>
      </c>
      <c r="I49" s="65">
        <v>17</v>
      </c>
      <c r="J49" s="65">
        <v>8</v>
      </c>
      <c r="K49" s="57">
        <f t="shared" si="5"/>
        <v>18.788294228055936</v>
      </c>
      <c r="L49" s="57" t="str">
        <f t="shared" si="6"/>
        <v/>
      </c>
    </row>
    <row r="50" spans="1:12" ht="17" thickTop="1" thickBot="1" x14ac:dyDescent="0.25">
      <c r="A50" s="55">
        <f t="shared" si="7"/>
        <v>48</v>
      </c>
      <c r="B50" s="57" t="str">
        <f t="shared" si="0"/>
        <v/>
      </c>
      <c r="C50" s="57">
        <v>4.2</v>
      </c>
      <c r="D50" s="65"/>
      <c r="E50" s="65" t="str">
        <f t="shared" si="1"/>
        <v/>
      </c>
      <c r="F50" s="65" t="str">
        <f t="shared" si="2"/>
        <v/>
      </c>
      <c r="G50" s="65" t="str">
        <f t="shared" si="3"/>
        <v/>
      </c>
      <c r="H50" s="65" t="str">
        <f t="shared" si="4"/>
        <v/>
      </c>
      <c r="I50" s="65">
        <v>13</v>
      </c>
      <c r="J50" s="65">
        <v>8</v>
      </c>
      <c r="K50" s="57">
        <f t="shared" si="5"/>
        <v>15.264337522473747</v>
      </c>
      <c r="L50" s="57" t="str">
        <f t="shared" si="6"/>
        <v/>
      </c>
    </row>
    <row r="51" spans="1:12" ht="17" thickTop="1" thickBot="1" x14ac:dyDescent="0.25">
      <c r="A51" s="55">
        <f t="shared" si="7"/>
        <v>49</v>
      </c>
      <c r="B51" s="57">
        <f t="shared" si="0"/>
        <v>167.70313981715134</v>
      </c>
      <c r="C51" s="57">
        <v>5.6</v>
      </c>
      <c r="D51" s="65">
        <v>398</v>
      </c>
      <c r="E51" s="65">
        <f t="shared" si="1"/>
        <v>3.7130000000000001</v>
      </c>
      <c r="F51" s="65">
        <f t="shared" si="2"/>
        <v>0.66600000000000004</v>
      </c>
      <c r="G51" s="65">
        <f t="shared" si="3"/>
        <v>-0.79500000000000004</v>
      </c>
      <c r="H51" s="65">
        <f t="shared" si="4"/>
        <v>-4.0000000000000001E-3</v>
      </c>
      <c r="I51" s="65">
        <v>15</v>
      </c>
      <c r="J51" s="65">
        <v>8</v>
      </c>
      <c r="K51" s="57">
        <f t="shared" si="5"/>
        <v>17</v>
      </c>
      <c r="L51" s="57">
        <f t="shared" si="6"/>
        <v>5.1221953914753087</v>
      </c>
    </row>
    <row r="52" spans="1:12" ht="17" thickTop="1" thickBot="1" x14ac:dyDescent="0.25">
      <c r="A52" s="55">
        <f t="shared" si="7"/>
        <v>50</v>
      </c>
      <c r="B52" s="57" t="str">
        <f t="shared" si="0"/>
        <v/>
      </c>
      <c r="C52" s="57">
        <v>5.2</v>
      </c>
      <c r="D52" s="65"/>
      <c r="E52" s="65" t="str">
        <f t="shared" si="1"/>
        <v/>
      </c>
      <c r="F52" s="65" t="str">
        <f t="shared" si="2"/>
        <v/>
      </c>
      <c r="G52" s="65" t="str">
        <f t="shared" si="3"/>
        <v/>
      </c>
      <c r="H52" s="65" t="str">
        <f t="shared" si="4"/>
        <v/>
      </c>
      <c r="I52" s="65">
        <v>7</v>
      </c>
      <c r="J52" s="65">
        <v>8</v>
      </c>
      <c r="K52" s="57">
        <f t="shared" si="5"/>
        <v>10.63014581273465</v>
      </c>
      <c r="L52" s="57" t="str">
        <f t="shared" si="6"/>
        <v/>
      </c>
    </row>
    <row r="53" spans="1:12" ht="17" thickTop="1" thickBot="1" x14ac:dyDescent="0.25">
      <c r="A53" s="55">
        <f t="shared" si="7"/>
        <v>51</v>
      </c>
      <c r="B53" s="57" t="str">
        <f t="shared" si="0"/>
        <v/>
      </c>
      <c r="C53" s="57">
        <v>4.5999999999999996</v>
      </c>
      <c r="D53" s="65"/>
      <c r="E53" s="65" t="str">
        <f t="shared" si="1"/>
        <v/>
      </c>
      <c r="F53" s="65" t="str">
        <f t="shared" si="2"/>
        <v/>
      </c>
      <c r="G53" s="65" t="str">
        <f t="shared" si="3"/>
        <v/>
      </c>
      <c r="H53" s="65" t="str">
        <f t="shared" si="4"/>
        <v/>
      </c>
      <c r="I53" s="65">
        <v>8</v>
      </c>
      <c r="J53" s="65">
        <v>8</v>
      </c>
      <c r="K53" s="57">
        <f t="shared" si="5"/>
        <v>11.313708498984761</v>
      </c>
      <c r="L53" s="57" t="str">
        <f t="shared" si="6"/>
        <v/>
      </c>
    </row>
    <row r="54" spans="1:12" ht="17" thickTop="1" thickBot="1" x14ac:dyDescent="0.25">
      <c r="A54" s="55">
        <f t="shared" si="7"/>
        <v>52</v>
      </c>
      <c r="B54" s="57" t="str">
        <f t="shared" si="0"/>
        <v/>
      </c>
      <c r="C54" s="57">
        <v>4.5</v>
      </c>
      <c r="D54" s="65"/>
      <c r="E54" s="65" t="str">
        <f t="shared" si="1"/>
        <v/>
      </c>
      <c r="F54" s="65" t="str">
        <f t="shared" si="2"/>
        <v/>
      </c>
      <c r="G54" s="65" t="str">
        <f t="shared" si="3"/>
        <v/>
      </c>
      <c r="H54" s="65" t="str">
        <f t="shared" si="4"/>
        <v/>
      </c>
      <c r="I54" s="65">
        <v>8</v>
      </c>
      <c r="J54" s="65">
        <v>8</v>
      </c>
      <c r="K54" s="57">
        <f t="shared" si="5"/>
        <v>11.313708498984761</v>
      </c>
      <c r="L54" s="57" t="str">
        <f t="shared" si="6"/>
        <v/>
      </c>
    </row>
    <row r="55" spans="1:12" ht="17" thickTop="1" thickBot="1" x14ac:dyDescent="0.25">
      <c r="A55" s="55">
        <f t="shared" si="7"/>
        <v>53</v>
      </c>
      <c r="B55" s="57" t="str">
        <f t="shared" si="0"/>
        <v/>
      </c>
      <c r="C55" s="57">
        <v>6</v>
      </c>
      <c r="D55" s="65"/>
      <c r="E55" s="65" t="str">
        <f t="shared" si="1"/>
        <v/>
      </c>
      <c r="F55" s="65" t="str">
        <f t="shared" si="2"/>
        <v/>
      </c>
      <c r="G55" s="65" t="str">
        <f t="shared" si="3"/>
        <v/>
      </c>
      <c r="H55" s="65" t="str">
        <f t="shared" si="4"/>
        <v/>
      </c>
      <c r="I55" s="65">
        <v>50</v>
      </c>
      <c r="J55" s="65">
        <v>8</v>
      </c>
      <c r="K55" s="57">
        <f t="shared" si="5"/>
        <v>50.635955604688654</v>
      </c>
      <c r="L55" s="57" t="str">
        <f t="shared" si="6"/>
        <v/>
      </c>
    </row>
    <row r="56" spans="1:12" ht="17" thickTop="1" thickBot="1" x14ac:dyDescent="0.25">
      <c r="A56" s="55">
        <f t="shared" si="7"/>
        <v>54</v>
      </c>
      <c r="B56" s="57">
        <f t="shared" si="0"/>
        <v>117.26973133145962</v>
      </c>
      <c r="C56" s="57">
        <v>5.0999999999999996</v>
      </c>
      <c r="D56" s="65">
        <v>1396</v>
      </c>
      <c r="E56" s="65">
        <f t="shared" si="1"/>
        <v>4.0949999999999998</v>
      </c>
      <c r="F56" s="65">
        <f t="shared" si="2"/>
        <v>0.58799999999999997</v>
      </c>
      <c r="G56" s="65">
        <f t="shared" si="3"/>
        <v>-0.86199999999999999</v>
      </c>
      <c r="H56" s="65">
        <f t="shared" si="4"/>
        <v>-2E-3</v>
      </c>
      <c r="I56" s="65">
        <v>12</v>
      </c>
      <c r="J56" s="65">
        <v>8</v>
      </c>
      <c r="K56" s="57">
        <f t="shared" si="5"/>
        <v>14.422205101855956</v>
      </c>
      <c r="L56" s="57">
        <f t="shared" si="6"/>
        <v>4.7644766774450193</v>
      </c>
    </row>
    <row r="57" spans="1:12" ht="17" thickTop="1" thickBot="1" x14ac:dyDescent="0.25">
      <c r="A57" s="55">
        <f t="shared" si="7"/>
        <v>55</v>
      </c>
      <c r="B57" s="57">
        <f t="shared" si="0"/>
        <v>43.799459549344753</v>
      </c>
      <c r="C57" s="57">
        <v>5</v>
      </c>
      <c r="D57" s="65">
        <v>919</v>
      </c>
      <c r="E57" s="65">
        <f t="shared" si="1"/>
        <v>4.0949999999999998</v>
      </c>
      <c r="F57" s="65">
        <f t="shared" si="2"/>
        <v>0.58799999999999997</v>
      </c>
      <c r="G57" s="65">
        <f t="shared" si="3"/>
        <v>-0.86199999999999999</v>
      </c>
      <c r="H57" s="65">
        <f t="shared" si="4"/>
        <v>-2E-3</v>
      </c>
      <c r="I57" s="65">
        <v>39</v>
      </c>
      <c r="J57" s="65">
        <v>8</v>
      </c>
      <c r="K57" s="57">
        <f t="shared" si="5"/>
        <v>39.812058474788763</v>
      </c>
      <c r="L57" s="57">
        <f t="shared" si="6"/>
        <v>3.7796214782502178</v>
      </c>
    </row>
    <row r="58" spans="1:12" ht="17" thickTop="1" thickBot="1" x14ac:dyDescent="0.25">
      <c r="A58" s="55">
        <f t="shared" si="7"/>
        <v>56</v>
      </c>
      <c r="B58" s="57">
        <f t="shared" si="0"/>
        <v>205.23828086880414</v>
      </c>
      <c r="C58" s="57">
        <v>5.5</v>
      </c>
      <c r="D58" s="65">
        <v>1396</v>
      </c>
      <c r="E58" s="65">
        <f t="shared" si="1"/>
        <v>4.0949999999999998</v>
      </c>
      <c r="F58" s="65">
        <f t="shared" si="2"/>
        <v>0.58799999999999997</v>
      </c>
      <c r="G58" s="65">
        <f t="shared" si="3"/>
        <v>-0.86199999999999999</v>
      </c>
      <c r="H58" s="65">
        <f t="shared" si="4"/>
        <v>-2E-3</v>
      </c>
      <c r="I58" s="65">
        <v>6</v>
      </c>
      <c r="J58" s="65">
        <v>8</v>
      </c>
      <c r="K58" s="57">
        <f t="shared" si="5"/>
        <v>10</v>
      </c>
      <c r="L58" s="57">
        <f t="shared" si="6"/>
        <v>5.3241716498391325</v>
      </c>
    </row>
    <row r="59" spans="1:12" ht="17" thickTop="1" thickBot="1" x14ac:dyDescent="0.25">
      <c r="A59" s="55">
        <f t="shared" si="7"/>
        <v>57</v>
      </c>
      <c r="B59" s="57">
        <f t="shared" si="0"/>
        <v>25.99191686005442</v>
      </c>
      <c r="C59" s="57">
        <v>4.5</v>
      </c>
      <c r="D59" s="65">
        <v>508</v>
      </c>
      <c r="E59" s="65">
        <f t="shared" si="1"/>
        <v>3.7130000000000001</v>
      </c>
      <c r="F59" s="65">
        <f t="shared" si="2"/>
        <v>0.66600000000000004</v>
      </c>
      <c r="G59" s="65">
        <f t="shared" si="3"/>
        <v>-0.79500000000000004</v>
      </c>
      <c r="H59" s="65">
        <f t="shared" si="4"/>
        <v>-4.0000000000000001E-3</v>
      </c>
      <c r="I59" s="65">
        <v>57</v>
      </c>
      <c r="J59" s="65">
        <v>8</v>
      </c>
      <c r="K59" s="57">
        <f t="shared" si="5"/>
        <v>57.55866572463264</v>
      </c>
      <c r="L59" s="57">
        <f t="shared" si="6"/>
        <v>3.2577855996872613</v>
      </c>
    </row>
    <row r="60" spans="1:12" ht="17" thickTop="1" thickBot="1" x14ac:dyDescent="0.25">
      <c r="A60" s="55">
        <f t="shared" si="7"/>
        <v>58</v>
      </c>
      <c r="B60" s="57">
        <f t="shared" si="0"/>
        <v>52.576514267313378</v>
      </c>
      <c r="C60" s="57">
        <v>5.7</v>
      </c>
      <c r="D60" s="65">
        <v>919</v>
      </c>
      <c r="E60" s="65">
        <f t="shared" si="1"/>
        <v>4.0949999999999998</v>
      </c>
      <c r="F60" s="65">
        <f t="shared" si="2"/>
        <v>0.58799999999999997</v>
      </c>
      <c r="G60" s="65">
        <f t="shared" si="3"/>
        <v>-0.86199999999999999</v>
      </c>
      <c r="H60" s="65">
        <f t="shared" si="4"/>
        <v>-2E-3</v>
      </c>
      <c r="I60" s="65">
        <v>50</v>
      </c>
      <c r="J60" s="65">
        <v>8</v>
      </c>
      <c r="K60" s="57">
        <f t="shared" si="5"/>
        <v>50.635955604688654</v>
      </c>
      <c r="L60" s="57">
        <f t="shared" si="6"/>
        <v>3.962269523215141</v>
      </c>
    </row>
    <row r="61" spans="1:12" ht="17" thickTop="1" thickBot="1" x14ac:dyDescent="0.25">
      <c r="A61" s="55">
        <f t="shared" si="7"/>
        <v>59</v>
      </c>
      <c r="B61" s="57" t="str">
        <f t="shared" si="0"/>
        <v/>
      </c>
      <c r="C61" s="57">
        <v>7.8</v>
      </c>
      <c r="D61" s="65"/>
      <c r="E61" s="65" t="str">
        <f t="shared" si="1"/>
        <v/>
      </c>
      <c r="F61" s="65" t="str">
        <f t="shared" si="2"/>
        <v/>
      </c>
      <c r="G61" s="65" t="str">
        <f t="shared" si="3"/>
        <v/>
      </c>
      <c r="H61" s="65" t="str">
        <f t="shared" si="4"/>
        <v/>
      </c>
      <c r="I61" s="65">
        <v>90</v>
      </c>
      <c r="J61" s="65">
        <v>8</v>
      </c>
      <c r="K61" s="57">
        <f t="shared" si="5"/>
        <v>90.354855984612144</v>
      </c>
      <c r="L61" s="57" t="str">
        <f t="shared" si="6"/>
        <v/>
      </c>
    </row>
    <row r="62" spans="1:12" ht="17" thickTop="1" thickBot="1" x14ac:dyDescent="0.25">
      <c r="A62" s="55">
        <f t="shared" si="7"/>
        <v>60</v>
      </c>
      <c r="B62" s="57" t="str">
        <f t="shared" si="0"/>
        <v/>
      </c>
      <c r="C62" s="57">
        <v>4.5999999999999996</v>
      </c>
      <c r="D62" s="65"/>
      <c r="E62" s="65" t="str">
        <f t="shared" si="1"/>
        <v/>
      </c>
      <c r="F62" s="65" t="str">
        <f t="shared" si="2"/>
        <v/>
      </c>
      <c r="G62" s="65" t="str">
        <f t="shared" si="3"/>
        <v/>
      </c>
      <c r="H62" s="65" t="str">
        <f t="shared" si="4"/>
        <v/>
      </c>
      <c r="I62" s="65">
        <v>18</v>
      </c>
      <c r="J62" s="65">
        <v>8</v>
      </c>
      <c r="K62" s="57">
        <f t="shared" si="5"/>
        <v>19.697715603592208</v>
      </c>
      <c r="L62" s="57" t="str">
        <f t="shared" si="6"/>
        <v/>
      </c>
    </row>
    <row r="63" spans="1:12" ht="17" thickTop="1" thickBot="1" x14ac:dyDescent="0.25">
      <c r="A63" s="55">
        <f t="shared" si="7"/>
        <v>61</v>
      </c>
      <c r="B63" s="57">
        <f t="shared" si="0"/>
        <v>78.341208265198958</v>
      </c>
      <c r="C63" s="57">
        <v>4.5</v>
      </c>
      <c r="D63" s="65">
        <v>1396</v>
      </c>
      <c r="E63" s="65">
        <f t="shared" si="1"/>
        <v>4.0949999999999998</v>
      </c>
      <c r="F63" s="65">
        <f t="shared" si="2"/>
        <v>0.58799999999999997</v>
      </c>
      <c r="G63" s="65">
        <f t="shared" si="3"/>
        <v>-0.86199999999999999</v>
      </c>
      <c r="H63" s="65">
        <f t="shared" si="4"/>
        <v>-2E-3</v>
      </c>
      <c r="I63" s="65">
        <v>13</v>
      </c>
      <c r="J63" s="65">
        <v>8</v>
      </c>
      <c r="K63" s="57">
        <f t="shared" si="5"/>
        <v>15.264337522473747</v>
      </c>
      <c r="L63" s="57">
        <f t="shared" si="6"/>
        <v>4.3610737514682354</v>
      </c>
    </row>
    <row r="64" spans="1:12" ht="17" thickTop="1" thickBot="1" x14ac:dyDescent="0.25">
      <c r="A64" s="55">
        <f t="shared" si="7"/>
        <v>62</v>
      </c>
      <c r="B64" s="57">
        <f t="shared" si="0"/>
        <v>85.690977434699079</v>
      </c>
      <c r="C64" s="57">
        <v>4.2</v>
      </c>
      <c r="D64" s="65">
        <v>1396</v>
      </c>
      <c r="E64" s="65">
        <f t="shared" si="1"/>
        <v>4.0949999999999998</v>
      </c>
      <c r="F64" s="65">
        <f t="shared" si="2"/>
        <v>0.58799999999999997</v>
      </c>
      <c r="G64" s="65">
        <f t="shared" si="3"/>
        <v>-0.86199999999999999</v>
      </c>
      <c r="H64" s="65">
        <f t="shared" si="4"/>
        <v>-2E-3</v>
      </c>
      <c r="I64" s="65">
        <v>8</v>
      </c>
      <c r="J64" s="65">
        <v>8</v>
      </c>
      <c r="K64" s="57">
        <f t="shared" si="5"/>
        <v>11.313708498984761</v>
      </c>
      <c r="L64" s="57">
        <f t="shared" si="6"/>
        <v>4.4507475392526752</v>
      </c>
    </row>
    <row r="65" spans="1:12" ht="17" thickTop="1" thickBot="1" x14ac:dyDescent="0.25">
      <c r="A65" s="55">
        <f t="shared" si="7"/>
        <v>63</v>
      </c>
      <c r="B65" s="57">
        <f t="shared" si="0"/>
        <v>116.49212782135666</v>
      </c>
      <c r="C65" s="57">
        <v>5</v>
      </c>
      <c r="D65" s="65">
        <v>1396</v>
      </c>
      <c r="E65" s="65">
        <f t="shared" si="1"/>
        <v>4.0949999999999998</v>
      </c>
      <c r="F65" s="65">
        <f t="shared" si="2"/>
        <v>0.58799999999999997</v>
      </c>
      <c r="G65" s="65">
        <f t="shared" si="3"/>
        <v>-0.86199999999999999</v>
      </c>
      <c r="H65" s="65">
        <f t="shared" si="4"/>
        <v>-2E-3</v>
      </c>
      <c r="I65" s="65">
        <v>11</v>
      </c>
      <c r="J65" s="65">
        <v>8</v>
      </c>
      <c r="K65" s="57">
        <f t="shared" si="5"/>
        <v>13.601470508735444</v>
      </c>
      <c r="L65" s="57">
        <f t="shared" si="6"/>
        <v>4.7578236983737714</v>
      </c>
    </row>
    <row r="66" spans="1:12" ht="17" thickTop="1" thickBot="1" x14ac:dyDescent="0.25">
      <c r="A66" s="55">
        <f t="shared" si="7"/>
        <v>64</v>
      </c>
      <c r="B66" s="57">
        <f t="shared" si="0"/>
        <v>74.747155676106956</v>
      </c>
      <c r="C66" s="57">
        <v>6.2</v>
      </c>
      <c r="D66" s="65">
        <v>821</v>
      </c>
      <c r="E66" s="65">
        <f t="shared" si="1"/>
        <v>4.0949999999999998</v>
      </c>
      <c r="F66" s="65">
        <f t="shared" si="2"/>
        <v>0.58799999999999997</v>
      </c>
      <c r="G66" s="65">
        <f t="shared" si="3"/>
        <v>-0.86199999999999999</v>
      </c>
      <c r="H66" s="65">
        <f t="shared" si="4"/>
        <v>-2E-3</v>
      </c>
      <c r="I66" s="65">
        <v>47</v>
      </c>
      <c r="J66" s="65">
        <v>8</v>
      </c>
      <c r="K66" s="57">
        <f t="shared" si="5"/>
        <v>47.675989764240867</v>
      </c>
      <c r="L66" s="57">
        <f t="shared" si="6"/>
        <v>4.3141111603910725</v>
      </c>
    </row>
    <row r="67" spans="1:12" ht="17" thickTop="1" thickBot="1" x14ac:dyDescent="0.25">
      <c r="A67" s="55">
        <f t="shared" si="7"/>
        <v>65</v>
      </c>
      <c r="B67" s="57">
        <f t="shared" si="0"/>
        <v>40.168755953563995</v>
      </c>
      <c r="C67" s="57">
        <v>4.3</v>
      </c>
      <c r="D67" s="65">
        <v>470</v>
      </c>
      <c r="E67" s="65">
        <f t="shared" si="1"/>
        <v>3.7130000000000001</v>
      </c>
      <c r="F67" s="65">
        <f t="shared" si="2"/>
        <v>0.66600000000000004</v>
      </c>
      <c r="G67" s="65">
        <f t="shared" si="3"/>
        <v>-0.79500000000000004</v>
      </c>
      <c r="H67" s="65">
        <f t="shared" si="4"/>
        <v>-4.0000000000000001E-3</v>
      </c>
      <c r="I67" s="65">
        <v>31</v>
      </c>
      <c r="J67" s="65">
        <v>8</v>
      </c>
      <c r="K67" s="57">
        <f t="shared" si="5"/>
        <v>32.015621187164243</v>
      </c>
      <c r="L67" s="57">
        <f t="shared" si="6"/>
        <v>3.6930894783512711</v>
      </c>
    </row>
    <row r="68" spans="1:12" ht="17" thickTop="1" thickBot="1" x14ac:dyDescent="0.25">
      <c r="A68" s="55">
        <f t="shared" si="7"/>
        <v>66</v>
      </c>
      <c r="B68" s="57" t="str">
        <f t="shared" ref="B68:B131" si="8">IFERROR((EXP(L68)),"")</f>
        <v/>
      </c>
      <c r="C68" s="57">
        <v>5.0999999999999996</v>
      </c>
      <c r="D68" s="65"/>
      <c r="E68" s="65" t="str">
        <f t="shared" ref="E68:E131" si="9">IFERROR((_xlfn.IFS(D68&gt;760,$P$3,AND(D68&gt;360,OR(D68=760,D68&lt;760)),$P$4,AND(D68&gt;180,OR(D68=360,D68&lt;360)),$P$5)),"")</f>
        <v/>
      </c>
      <c r="F68" s="65" t="str">
        <f t="shared" ref="F68:F131" si="10">IFERROR((_xlfn.IFS(D68&gt;760,$Q$3,AND(D68&gt;360,OR(D68=760,D68&lt;760)),$Q$4,AND(D68&gt;180,OR(D68=360,D68&lt;360)),$Q$5)),"")</f>
        <v/>
      </c>
      <c r="G68" s="65" t="str">
        <f t="shared" ref="G68:G131" si="11">IFERROR((_xlfn.IFS(D68&gt;760,$R$3,AND(D68&gt;360,OR(D68=760,D68&lt;760)),$R$4,AND(D68&gt;180,OR(D68=360,D68&lt;360)),$R$5)),"")</f>
        <v/>
      </c>
      <c r="H68" s="65" t="str">
        <f t="shared" ref="H68:H131" si="12">IFERROR((_xlfn.IFS(D68&gt;760,$S$3,AND(D68&gt;360,OR(D68=760,D68&lt;760)),$S$4,AND(D68&gt;180,OR(D68=360,D68&lt;360)),$S$5)),"")</f>
        <v/>
      </c>
      <c r="I68" s="65">
        <v>21</v>
      </c>
      <c r="J68" s="65">
        <v>8</v>
      </c>
      <c r="K68" s="57">
        <f t="shared" ref="K68:K131" si="13">SQRT(I68^2+J68^2)</f>
        <v>22.472205054244231</v>
      </c>
      <c r="L68" s="57" t="str">
        <f t="shared" ref="L68:L131" si="14">IFERROR((E68+(F68*C68)+(G68*LN(K68))+(H68*K68)),"")</f>
        <v/>
      </c>
    </row>
    <row r="69" spans="1:12" ht="17" thickTop="1" thickBot="1" x14ac:dyDescent="0.25">
      <c r="A69" s="55">
        <f t="shared" ref="A69:A72" si="15">A68+1</f>
        <v>67</v>
      </c>
      <c r="B69" s="57" t="str">
        <f t="shared" si="8"/>
        <v/>
      </c>
      <c r="C69" s="57">
        <v>4.7</v>
      </c>
      <c r="D69" s="65"/>
      <c r="E69" s="65" t="str">
        <f t="shared" si="9"/>
        <v/>
      </c>
      <c r="F69" s="65" t="str">
        <f t="shared" si="10"/>
        <v/>
      </c>
      <c r="G69" s="65" t="str">
        <f t="shared" si="11"/>
        <v/>
      </c>
      <c r="H69" s="65" t="str">
        <f t="shared" si="12"/>
        <v/>
      </c>
      <c r="I69" s="65">
        <v>28</v>
      </c>
      <c r="J69" s="65">
        <v>8</v>
      </c>
      <c r="K69" s="57">
        <f t="shared" si="13"/>
        <v>29.120439557122072</v>
      </c>
      <c r="L69" s="57" t="str">
        <f t="shared" si="14"/>
        <v/>
      </c>
    </row>
    <row r="70" spans="1:12" ht="17" thickTop="1" thickBot="1" x14ac:dyDescent="0.25">
      <c r="A70" s="55">
        <f t="shared" si="15"/>
        <v>68</v>
      </c>
      <c r="B70" s="57">
        <f t="shared" si="8"/>
        <v>64.036658159182608</v>
      </c>
      <c r="C70" s="57">
        <v>5.6</v>
      </c>
      <c r="D70" s="65">
        <v>403</v>
      </c>
      <c r="E70" s="65">
        <f t="shared" si="9"/>
        <v>3.7130000000000001</v>
      </c>
      <c r="F70" s="65">
        <f t="shared" si="10"/>
        <v>0.66600000000000004</v>
      </c>
      <c r="G70" s="65">
        <f t="shared" si="11"/>
        <v>-0.79500000000000004</v>
      </c>
      <c r="H70" s="65">
        <f t="shared" si="12"/>
        <v>-4.0000000000000001E-3</v>
      </c>
      <c r="I70" s="65">
        <v>48</v>
      </c>
      <c r="J70" s="65">
        <v>8</v>
      </c>
      <c r="K70" s="57">
        <f t="shared" si="13"/>
        <v>48.662100242385755</v>
      </c>
      <c r="L70" s="57">
        <f t="shared" si="14"/>
        <v>4.1594557031189083</v>
      </c>
    </row>
    <row r="71" spans="1:12" ht="17" thickTop="1" thickBot="1" x14ac:dyDescent="0.25">
      <c r="A71" s="55">
        <f t="shared" si="15"/>
        <v>69</v>
      </c>
      <c r="B71" s="57">
        <f t="shared" si="8"/>
        <v>69.844814895778583</v>
      </c>
      <c r="C71" s="57">
        <v>5.7</v>
      </c>
      <c r="D71" s="65">
        <v>642</v>
      </c>
      <c r="E71" s="65">
        <f t="shared" si="9"/>
        <v>3.7130000000000001</v>
      </c>
      <c r="F71" s="65">
        <f t="shared" si="10"/>
        <v>0.66600000000000004</v>
      </c>
      <c r="G71" s="65">
        <f t="shared" si="11"/>
        <v>-0.79500000000000004</v>
      </c>
      <c r="H71" s="65">
        <f t="shared" si="12"/>
        <v>-4.0000000000000001E-3</v>
      </c>
      <c r="I71" s="65">
        <v>47</v>
      </c>
      <c r="J71" s="65">
        <v>8</v>
      </c>
      <c r="K71" s="57">
        <f t="shared" si="13"/>
        <v>47.675989764240867</v>
      </c>
      <c r="L71" s="57">
        <f t="shared" si="14"/>
        <v>4.2462758509616503</v>
      </c>
    </row>
    <row r="72" spans="1:12" ht="17" thickTop="1" thickBot="1" x14ac:dyDescent="0.25">
      <c r="A72" s="55">
        <f t="shared" si="15"/>
        <v>70</v>
      </c>
      <c r="B72" s="57">
        <f t="shared" si="8"/>
        <v>68.435348245252172</v>
      </c>
      <c r="C72" s="57">
        <v>5.0999999999999996</v>
      </c>
      <c r="D72" s="65">
        <v>403</v>
      </c>
      <c r="E72" s="65">
        <f t="shared" si="9"/>
        <v>3.7130000000000001</v>
      </c>
      <c r="F72" s="65">
        <f t="shared" si="10"/>
        <v>0.66600000000000004</v>
      </c>
      <c r="G72" s="65">
        <f t="shared" si="11"/>
        <v>-0.79500000000000004</v>
      </c>
      <c r="H72" s="65">
        <f t="shared" si="12"/>
        <v>-4.0000000000000001E-3</v>
      </c>
      <c r="I72" s="65">
        <v>31</v>
      </c>
      <c r="J72" s="65">
        <v>8</v>
      </c>
      <c r="K72" s="57">
        <f t="shared" si="13"/>
        <v>32.015621187164243</v>
      </c>
      <c r="L72" s="57">
        <f t="shared" si="14"/>
        <v>4.225889478351271</v>
      </c>
    </row>
    <row r="73" spans="1:12" ht="17" thickTop="1" thickBot="1" x14ac:dyDescent="0.25">
      <c r="A73" s="55">
        <f>A72+1</f>
        <v>71</v>
      </c>
      <c r="B73" s="57">
        <f t="shared" si="8"/>
        <v>91.885920478663209</v>
      </c>
      <c r="C73" s="57">
        <v>5.5</v>
      </c>
      <c r="D73" s="65">
        <v>347</v>
      </c>
      <c r="E73" s="65">
        <f t="shared" si="9"/>
        <v>3.7130000000000001</v>
      </c>
      <c r="F73" s="65">
        <f t="shared" si="10"/>
        <v>0.66600000000000004</v>
      </c>
      <c r="G73" s="65">
        <f t="shared" si="11"/>
        <v>-0.79500000000000004</v>
      </c>
      <c r="H73" s="65">
        <f t="shared" si="12"/>
        <v>-4.0000000000000001E-3</v>
      </c>
      <c r="I73" s="65">
        <v>30</v>
      </c>
      <c r="J73" s="65">
        <v>8</v>
      </c>
      <c r="K73" s="57">
        <f t="shared" si="13"/>
        <v>31.048349392520048</v>
      </c>
      <c r="L73" s="57">
        <f t="shared" si="14"/>
        <v>4.5205478128222278</v>
      </c>
    </row>
    <row r="74" spans="1:12" ht="17" thickTop="1" thickBot="1" x14ac:dyDescent="0.25">
      <c r="A74" s="55">
        <f t="shared" ref="A74:A82" si="16">A73+1</f>
        <v>72</v>
      </c>
      <c r="B74" s="57">
        <f t="shared" si="8"/>
        <v>175.81348668426594</v>
      </c>
      <c r="C74" s="57">
        <v>5.7</v>
      </c>
      <c r="D74" s="65">
        <v>971</v>
      </c>
      <c r="E74" s="65">
        <f t="shared" si="9"/>
        <v>4.0949999999999998</v>
      </c>
      <c r="F74" s="65">
        <f t="shared" si="10"/>
        <v>0.58799999999999997</v>
      </c>
      <c r="G74" s="65">
        <f t="shared" si="11"/>
        <v>-0.86199999999999999</v>
      </c>
      <c r="H74" s="65">
        <f t="shared" si="12"/>
        <v>-2E-3</v>
      </c>
      <c r="I74" s="65">
        <v>11</v>
      </c>
      <c r="J74" s="65">
        <v>8</v>
      </c>
      <c r="K74" s="57">
        <f t="shared" si="13"/>
        <v>13.601470508735444</v>
      </c>
      <c r="L74" s="57">
        <f t="shared" si="14"/>
        <v>5.1694236983737714</v>
      </c>
    </row>
    <row r="75" spans="1:12" ht="17" thickTop="1" thickBot="1" x14ac:dyDescent="0.25">
      <c r="A75" s="55">
        <f t="shared" si="16"/>
        <v>73</v>
      </c>
      <c r="B75" s="57">
        <f t="shared" si="8"/>
        <v>70.336944425956219</v>
      </c>
      <c r="C75" s="57">
        <v>4.4000000000000004</v>
      </c>
      <c r="D75" s="65">
        <v>971</v>
      </c>
      <c r="E75" s="65">
        <f t="shared" si="9"/>
        <v>4.0949999999999998</v>
      </c>
      <c r="F75" s="65">
        <f t="shared" si="10"/>
        <v>0.58799999999999997</v>
      </c>
      <c r="G75" s="65">
        <f t="shared" si="11"/>
        <v>-0.86199999999999999</v>
      </c>
      <c r="H75" s="65">
        <f t="shared" si="12"/>
        <v>-2E-3</v>
      </c>
      <c r="I75" s="65">
        <v>14</v>
      </c>
      <c r="J75" s="65">
        <v>8</v>
      </c>
      <c r="K75" s="57">
        <f t="shared" si="13"/>
        <v>16.124515496597098</v>
      </c>
      <c r="L75" s="57">
        <f t="shared" si="14"/>
        <v>4.2532971860391138</v>
      </c>
    </row>
    <row r="76" spans="1:12" ht="17" thickTop="1" thickBot="1" x14ac:dyDescent="0.25">
      <c r="A76" s="55">
        <f t="shared" si="16"/>
        <v>74</v>
      </c>
      <c r="B76" s="57" t="str">
        <f t="shared" si="8"/>
        <v/>
      </c>
      <c r="C76" s="57">
        <v>4.3</v>
      </c>
      <c r="D76" s="65"/>
      <c r="E76" s="65" t="str">
        <f t="shared" si="9"/>
        <v/>
      </c>
      <c r="F76" s="65" t="str">
        <f t="shared" si="10"/>
        <v/>
      </c>
      <c r="G76" s="65" t="str">
        <f t="shared" si="11"/>
        <v/>
      </c>
      <c r="H76" s="65" t="str">
        <f t="shared" si="12"/>
        <v/>
      </c>
      <c r="I76" s="65">
        <v>49</v>
      </c>
      <c r="J76" s="65">
        <v>8</v>
      </c>
      <c r="K76" s="57">
        <f t="shared" si="13"/>
        <v>49.648766349225639</v>
      </c>
      <c r="L76" s="57" t="str">
        <f t="shared" si="14"/>
        <v/>
      </c>
    </row>
    <row r="77" spans="1:12" ht="17" thickTop="1" thickBot="1" x14ac:dyDescent="0.25">
      <c r="A77" s="55">
        <f t="shared" si="16"/>
        <v>75</v>
      </c>
      <c r="B77" s="57">
        <f t="shared" si="8"/>
        <v>93.454412585779593</v>
      </c>
      <c r="C77" s="57">
        <v>4.8</v>
      </c>
      <c r="D77" s="65">
        <v>821</v>
      </c>
      <c r="E77" s="65">
        <f t="shared" si="9"/>
        <v>4.0949999999999998</v>
      </c>
      <c r="F77" s="65">
        <f t="shared" si="10"/>
        <v>0.58799999999999997</v>
      </c>
      <c r="G77" s="65">
        <f t="shared" si="11"/>
        <v>-0.86199999999999999</v>
      </c>
      <c r="H77" s="65">
        <f t="shared" si="12"/>
        <v>-2E-3</v>
      </c>
      <c r="I77" s="65">
        <v>13</v>
      </c>
      <c r="J77" s="65">
        <v>8</v>
      </c>
      <c r="K77" s="57">
        <f t="shared" si="13"/>
        <v>15.264337522473747</v>
      </c>
      <c r="L77" s="57">
        <f t="shared" si="14"/>
        <v>4.5374737514682346</v>
      </c>
    </row>
    <row r="78" spans="1:12" ht="17" thickTop="1" thickBot="1" x14ac:dyDescent="0.25">
      <c r="A78" s="55">
        <f t="shared" si="16"/>
        <v>76</v>
      </c>
      <c r="B78" s="57" t="str">
        <f t="shared" si="8"/>
        <v/>
      </c>
      <c r="C78" s="57">
        <v>4.2</v>
      </c>
      <c r="D78" s="65"/>
      <c r="E78" s="65" t="str">
        <f t="shared" si="9"/>
        <v/>
      </c>
      <c r="F78" s="65" t="str">
        <f t="shared" si="10"/>
        <v/>
      </c>
      <c r="G78" s="65" t="str">
        <f t="shared" si="11"/>
        <v/>
      </c>
      <c r="H78" s="65" t="str">
        <f t="shared" si="12"/>
        <v/>
      </c>
      <c r="I78" s="65">
        <v>11</v>
      </c>
      <c r="J78" s="65">
        <v>8</v>
      </c>
      <c r="K78" s="57">
        <f t="shared" si="13"/>
        <v>13.601470508735444</v>
      </c>
      <c r="L78" s="57" t="str">
        <f t="shared" si="14"/>
        <v/>
      </c>
    </row>
    <row r="79" spans="1:12" ht="17" thickTop="1" thickBot="1" x14ac:dyDescent="0.25">
      <c r="A79" s="55">
        <f t="shared" si="16"/>
        <v>77</v>
      </c>
      <c r="B79" s="57">
        <f t="shared" si="8"/>
        <v>49.511044101649546</v>
      </c>
      <c r="C79" s="57">
        <v>5</v>
      </c>
      <c r="D79" s="65">
        <v>1172</v>
      </c>
      <c r="E79" s="65">
        <f t="shared" si="9"/>
        <v>4.0949999999999998</v>
      </c>
      <c r="F79" s="65">
        <f t="shared" si="10"/>
        <v>0.58799999999999997</v>
      </c>
      <c r="G79" s="65">
        <f t="shared" si="11"/>
        <v>-0.86199999999999999</v>
      </c>
      <c r="H79" s="65">
        <f t="shared" si="12"/>
        <v>-2E-3</v>
      </c>
      <c r="I79" s="65">
        <v>34</v>
      </c>
      <c r="J79" s="65">
        <v>8</v>
      </c>
      <c r="K79" s="57">
        <f t="shared" si="13"/>
        <v>34.928498393145958</v>
      </c>
      <c r="L79" s="57">
        <f t="shared" si="14"/>
        <v>3.9021957578532414</v>
      </c>
    </row>
    <row r="80" spans="1:12" ht="17" thickTop="1" thickBot="1" x14ac:dyDescent="0.25">
      <c r="A80" s="55">
        <f t="shared" si="16"/>
        <v>78</v>
      </c>
      <c r="B80" s="57" t="str">
        <f t="shared" si="8"/>
        <v/>
      </c>
      <c r="C80" s="57">
        <v>5.3</v>
      </c>
      <c r="D80" s="65"/>
      <c r="E80" s="65" t="str">
        <f t="shared" si="9"/>
        <v/>
      </c>
      <c r="F80" s="65" t="str">
        <f t="shared" si="10"/>
        <v/>
      </c>
      <c r="G80" s="65" t="str">
        <f t="shared" si="11"/>
        <v/>
      </c>
      <c r="H80" s="65" t="str">
        <f t="shared" si="12"/>
        <v/>
      </c>
      <c r="I80" s="65">
        <v>27</v>
      </c>
      <c r="J80" s="65">
        <v>8</v>
      </c>
      <c r="K80" s="57">
        <f t="shared" si="13"/>
        <v>28.160255680657446</v>
      </c>
      <c r="L80" s="57" t="str">
        <f t="shared" si="14"/>
        <v/>
      </c>
    </row>
    <row r="81" spans="1:12" ht="17" thickTop="1" thickBot="1" x14ac:dyDescent="0.25">
      <c r="A81" s="55">
        <f t="shared" si="16"/>
        <v>79</v>
      </c>
      <c r="B81" s="57">
        <f t="shared" si="8"/>
        <v>83.584299975573643</v>
      </c>
      <c r="C81" s="57">
        <v>6</v>
      </c>
      <c r="D81" s="65">
        <v>654</v>
      </c>
      <c r="E81" s="65">
        <f t="shared" si="9"/>
        <v>3.7130000000000001</v>
      </c>
      <c r="F81" s="65">
        <f t="shared" si="10"/>
        <v>0.66600000000000004</v>
      </c>
      <c r="G81" s="65">
        <f t="shared" si="11"/>
        <v>-0.79500000000000004</v>
      </c>
      <c r="H81" s="65">
        <f t="shared" si="12"/>
        <v>-4.0000000000000001E-3</v>
      </c>
      <c r="I81" s="65">
        <v>48</v>
      </c>
      <c r="J81" s="65">
        <v>8</v>
      </c>
      <c r="K81" s="57">
        <f t="shared" si="13"/>
        <v>48.662100242385755</v>
      </c>
      <c r="L81" s="57">
        <f t="shared" si="14"/>
        <v>4.4258557031189092</v>
      </c>
    </row>
    <row r="82" spans="1:12" ht="17" thickTop="1" thickBot="1" x14ac:dyDescent="0.25">
      <c r="A82" s="55">
        <f t="shared" si="16"/>
        <v>80</v>
      </c>
      <c r="B82" s="57">
        <f t="shared" si="8"/>
        <v>67.681672785433832</v>
      </c>
      <c r="C82" s="57">
        <v>5.8</v>
      </c>
      <c r="D82" s="65">
        <v>582</v>
      </c>
      <c r="E82" s="65">
        <f t="shared" si="9"/>
        <v>3.7130000000000001</v>
      </c>
      <c r="F82" s="65">
        <f t="shared" si="10"/>
        <v>0.66600000000000004</v>
      </c>
      <c r="G82" s="65">
        <f t="shared" si="11"/>
        <v>-0.79500000000000004</v>
      </c>
      <c r="H82" s="65">
        <f t="shared" si="12"/>
        <v>-4.0000000000000001E-3</v>
      </c>
      <c r="I82" s="65">
        <v>52</v>
      </c>
      <c r="J82" s="65">
        <v>8</v>
      </c>
      <c r="K82" s="57">
        <f t="shared" si="13"/>
        <v>52.611785751863621</v>
      </c>
      <c r="L82" s="57">
        <f t="shared" si="14"/>
        <v>4.2148154310893657</v>
      </c>
    </row>
    <row r="83" spans="1:12" ht="17" thickTop="1" thickBot="1" x14ac:dyDescent="0.25">
      <c r="A83" s="55">
        <f>A82+1</f>
        <v>81</v>
      </c>
      <c r="B83" s="57">
        <f t="shared" si="8"/>
        <v>51.687194729197707</v>
      </c>
      <c r="C83" s="57">
        <v>4.8</v>
      </c>
      <c r="D83" s="65">
        <v>472</v>
      </c>
      <c r="E83" s="65">
        <f t="shared" si="9"/>
        <v>3.7130000000000001</v>
      </c>
      <c r="F83" s="65">
        <f t="shared" si="10"/>
        <v>0.66600000000000004</v>
      </c>
      <c r="G83" s="65">
        <f t="shared" si="11"/>
        <v>-0.79500000000000004</v>
      </c>
      <c r="H83" s="65">
        <f t="shared" si="12"/>
        <v>-4.0000000000000001E-3</v>
      </c>
      <c r="I83" s="65">
        <v>34</v>
      </c>
      <c r="J83" s="65">
        <v>8</v>
      </c>
      <c r="K83" s="57">
        <f t="shared" si="13"/>
        <v>34.928498393145958</v>
      </c>
      <c r="L83" s="57">
        <f t="shared" si="14"/>
        <v>3.9452100666808141</v>
      </c>
    </row>
    <row r="84" spans="1:12" ht="17" thickTop="1" thickBot="1" x14ac:dyDescent="0.25">
      <c r="A84" s="55">
        <f t="shared" ref="A84:A92" si="17">A83+1</f>
        <v>82</v>
      </c>
      <c r="B84" s="57">
        <f t="shared" si="8"/>
        <v>35.074529560435018</v>
      </c>
      <c r="C84" s="57">
        <v>4.5</v>
      </c>
      <c r="D84" s="65">
        <v>798</v>
      </c>
      <c r="E84" s="65">
        <f t="shared" si="9"/>
        <v>4.0949999999999998</v>
      </c>
      <c r="F84" s="65">
        <f t="shared" si="10"/>
        <v>0.58799999999999997</v>
      </c>
      <c r="G84" s="65">
        <f t="shared" si="11"/>
        <v>-0.86199999999999999</v>
      </c>
      <c r="H84" s="65">
        <f t="shared" si="12"/>
        <v>-2E-3</v>
      </c>
      <c r="I84" s="65">
        <v>36</v>
      </c>
      <c r="J84" s="65">
        <v>8</v>
      </c>
      <c r="K84" s="57">
        <f t="shared" si="13"/>
        <v>36.878177829171548</v>
      </c>
      <c r="L84" s="57">
        <f t="shared" si="14"/>
        <v>3.5574752135089844</v>
      </c>
    </row>
    <row r="85" spans="1:12" ht="17" thickTop="1" thickBot="1" x14ac:dyDescent="0.25">
      <c r="A85" s="55">
        <f t="shared" si="17"/>
        <v>83</v>
      </c>
      <c r="B85" s="57">
        <f t="shared" si="8"/>
        <v>132.98997526960267</v>
      </c>
      <c r="C85" s="57">
        <v>5.4</v>
      </c>
      <c r="D85" s="65">
        <v>898</v>
      </c>
      <c r="E85" s="65">
        <f t="shared" si="9"/>
        <v>4.0949999999999998</v>
      </c>
      <c r="F85" s="65">
        <f t="shared" si="10"/>
        <v>0.58799999999999997</v>
      </c>
      <c r="G85" s="65">
        <f t="shared" si="11"/>
        <v>-0.86199999999999999</v>
      </c>
      <c r="H85" s="65">
        <f t="shared" si="12"/>
        <v>-2E-3</v>
      </c>
      <c r="I85" s="65">
        <v>13</v>
      </c>
      <c r="J85" s="65">
        <v>8</v>
      </c>
      <c r="K85" s="57">
        <f t="shared" si="13"/>
        <v>15.264337522473747</v>
      </c>
      <c r="L85" s="57">
        <f t="shared" si="14"/>
        <v>4.8902737514682357</v>
      </c>
    </row>
    <row r="86" spans="1:12" ht="17" thickTop="1" thickBot="1" x14ac:dyDescent="0.25">
      <c r="A86" s="55">
        <f t="shared" si="17"/>
        <v>84</v>
      </c>
      <c r="B86" s="57">
        <f t="shared" si="8"/>
        <v>257.734442546602</v>
      </c>
      <c r="C86" s="57">
        <v>5.8</v>
      </c>
      <c r="D86" s="65">
        <v>898</v>
      </c>
      <c r="E86" s="65">
        <f t="shared" si="9"/>
        <v>4.0949999999999998</v>
      </c>
      <c r="F86" s="65">
        <f t="shared" si="10"/>
        <v>0.58799999999999997</v>
      </c>
      <c r="G86" s="65">
        <f t="shared" si="11"/>
        <v>-0.86199999999999999</v>
      </c>
      <c r="H86" s="65">
        <f t="shared" si="12"/>
        <v>-2E-3</v>
      </c>
      <c r="I86" s="65">
        <v>5</v>
      </c>
      <c r="J86" s="65">
        <v>8</v>
      </c>
      <c r="K86" s="57">
        <f t="shared" si="13"/>
        <v>9.4339811320566032</v>
      </c>
      <c r="L86" s="57">
        <f t="shared" si="14"/>
        <v>5.5519297623813344</v>
      </c>
    </row>
    <row r="87" spans="1:12" ht="17" thickTop="1" thickBot="1" x14ac:dyDescent="0.25">
      <c r="A87" s="55">
        <f t="shared" si="17"/>
        <v>85</v>
      </c>
      <c r="B87" s="57">
        <f t="shared" si="8"/>
        <v>109.40027385169233</v>
      </c>
      <c r="C87" s="57">
        <v>5.9</v>
      </c>
      <c r="D87" s="65">
        <v>898</v>
      </c>
      <c r="E87" s="65">
        <f t="shared" si="9"/>
        <v>4.0949999999999998</v>
      </c>
      <c r="F87" s="65">
        <f t="shared" si="10"/>
        <v>0.58799999999999997</v>
      </c>
      <c r="G87" s="65">
        <f t="shared" si="11"/>
        <v>-0.86199999999999999</v>
      </c>
      <c r="H87" s="65">
        <f t="shared" si="12"/>
        <v>-2E-3</v>
      </c>
      <c r="I87" s="65">
        <v>25</v>
      </c>
      <c r="J87" s="65">
        <v>8</v>
      </c>
      <c r="K87" s="57">
        <f t="shared" si="13"/>
        <v>26.248809496813376</v>
      </c>
      <c r="L87" s="57">
        <f t="shared" si="14"/>
        <v>4.6950133931994857</v>
      </c>
    </row>
    <row r="88" spans="1:12" ht="17" thickTop="1" thickBot="1" x14ac:dyDescent="0.25">
      <c r="A88" s="55">
        <f t="shared" si="17"/>
        <v>86</v>
      </c>
      <c r="B88" s="57">
        <f t="shared" si="8"/>
        <v>160.21187949549295</v>
      </c>
      <c r="C88" s="57">
        <v>5.8</v>
      </c>
      <c r="D88" s="65">
        <v>898</v>
      </c>
      <c r="E88" s="65">
        <f t="shared" si="9"/>
        <v>4.0949999999999998</v>
      </c>
      <c r="F88" s="65">
        <f t="shared" si="10"/>
        <v>0.58799999999999997</v>
      </c>
      <c r="G88" s="65">
        <f t="shared" si="11"/>
        <v>-0.86199999999999999</v>
      </c>
      <c r="H88" s="65">
        <f t="shared" si="12"/>
        <v>-2E-3</v>
      </c>
      <c r="I88" s="65">
        <v>14</v>
      </c>
      <c r="J88" s="65">
        <v>8</v>
      </c>
      <c r="K88" s="57">
        <f t="shared" si="13"/>
        <v>16.124515496597098</v>
      </c>
      <c r="L88" s="57">
        <f t="shared" si="14"/>
        <v>5.0764971860391137</v>
      </c>
    </row>
    <row r="89" spans="1:12" ht="17" thickTop="1" thickBot="1" x14ac:dyDescent="0.25">
      <c r="A89" s="55">
        <f t="shared" si="17"/>
        <v>87</v>
      </c>
      <c r="B89" s="57">
        <f t="shared" si="8"/>
        <v>150.03340610023488</v>
      </c>
      <c r="C89" s="57">
        <v>4.8</v>
      </c>
      <c r="D89" s="65">
        <v>898</v>
      </c>
      <c r="E89" s="65">
        <f t="shared" si="9"/>
        <v>4.0949999999999998</v>
      </c>
      <c r="F89" s="65">
        <f t="shared" si="10"/>
        <v>0.58799999999999997</v>
      </c>
      <c r="G89" s="65">
        <f t="shared" si="11"/>
        <v>-0.86199999999999999</v>
      </c>
      <c r="H89" s="65">
        <f t="shared" si="12"/>
        <v>-2E-3</v>
      </c>
      <c r="I89" s="65">
        <v>4</v>
      </c>
      <c r="J89" s="65">
        <v>8</v>
      </c>
      <c r="K89" s="57">
        <f t="shared" si="13"/>
        <v>8.9442719099991592</v>
      </c>
      <c r="L89" s="57">
        <f t="shared" si="14"/>
        <v>5.0108579766355579</v>
      </c>
    </row>
    <row r="90" spans="1:12" ht="17" thickTop="1" thickBot="1" x14ac:dyDescent="0.25">
      <c r="A90" s="55">
        <f t="shared" si="17"/>
        <v>88</v>
      </c>
      <c r="B90" s="57">
        <f t="shared" si="8"/>
        <v>147.57101463725905</v>
      </c>
      <c r="C90" s="57">
        <v>5.6</v>
      </c>
      <c r="D90" s="65">
        <v>342</v>
      </c>
      <c r="E90" s="65">
        <f t="shared" si="9"/>
        <v>3.7130000000000001</v>
      </c>
      <c r="F90" s="65">
        <f t="shared" si="10"/>
        <v>0.66600000000000004</v>
      </c>
      <c r="G90" s="65">
        <f t="shared" si="11"/>
        <v>-0.79500000000000004</v>
      </c>
      <c r="H90" s="65">
        <f t="shared" si="12"/>
        <v>-4.0000000000000001E-3</v>
      </c>
      <c r="I90" s="65">
        <v>18</v>
      </c>
      <c r="J90" s="65">
        <v>8</v>
      </c>
      <c r="K90" s="57">
        <f t="shared" si="13"/>
        <v>19.697715603592208</v>
      </c>
      <c r="L90" s="57">
        <f t="shared" si="14"/>
        <v>4.99430951508538</v>
      </c>
    </row>
    <row r="91" spans="1:12" ht="17" thickTop="1" thickBot="1" x14ac:dyDescent="0.25">
      <c r="A91" s="55">
        <f t="shared" si="17"/>
        <v>89</v>
      </c>
      <c r="B91" s="57">
        <f t="shared" si="8"/>
        <v>69.011836363412925</v>
      </c>
      <c r="C91" s="57">
        <v>5</v>
      </c>
      <c r="D91" s="65">
        <v>1334</v>
      </c>
      <c r="E91" s="65">
        <f t="shared" si="9"/>
        <v>4.0949999999999998</v>
      </c>
      <c r="F91" s="65">
        <f t="shared" si="10"/>
        <v>0.58799999999999997</v>
      </c>
      <c r="G91" s="65">
        <f t="shared" si="11"/>
        <v>-0.86199999999999999</v>
      </c>
      <c r="H91" s="65">
        <f t="shared" si="12"/>
        <v>-2E-3</v>
      </c>
      <c r="I91" s="65">
        <v>23</v>
      </c>
      <c r="J91" s="65">
        <v>8</v>
      </c>
      <c r="K91" s="57">
        <f t="shared" si="13"/>
        <v>24.351591323771842</v>
      </c>
      <c r="L91" s="57">
        <f t="shared" si="14"/>
        <v>4.234278031384437</v>
      </c>
    </row>
    <row r="92" spans="1:12" ht="17" thickTop="1" thickBot="1" x14ac:dyDescent="0.25">
      <c r="A92" s="55">
        <f t="shared" si="17"/>
        <v>90</v>
      </c>
      <c r="B92" s="57">
        <f t="shared" si="8"/>
        <v>64.084317686297396</v>
      </c>
      <c r="C92" s="57">
        <v>5.0999999999999996</v>
      </c>
      <c r="D92" s="65">
        <v>896</v>
      </c>
      <c r="E92" s="65">
        <f t="shared" si="9"/>
        <v>4.0949999999999998</v>
      </c>
      <c r="F92" s="65">
        <f t="shared" si="10"/>
        <v>0.58799999999999997</v>
      </c>
      <c r="G92" s="65">
        <f t="shared" si="11"/>
        <v>-0.86199999999999999</v>
      </c>
      <c r="H92" s="65">
        <f t="shared" si="12"/>
        <v>-2E-3</v>
      </c>
      <c r="I92" s="65">
        <v>27</v>
      </c>
      <c r="J92" s="65">
        <v>8</v>
      </c>
      <c r="K92" s="57">
        <f t="shared" si="13"/>
        <v>28.160255680657446</v>
      </c>
      <c r="L92" s="57">
        <f t="shared" si="14"/>
        <v>4.1601996801140659</v>
      </c>
    </row>
    <row r="93" spans="1:12" ht="17" thickTop="1" thickBot="1" x14ac:dyDescent="0.25">
      <c r="A93" s="55">
        <f>A92+1</f>
        <v>91</v>
      </c>
      <c r="B93" s="57" t="str">
        <f t="shared" si="8"/>
        <v/>
      </c>
      <c r="C93" s="57">
        <v>5</v>
      </c>
      <c r="D93" s="65"/>
      <c r="E93" s="65" t="str">
        <f t="shared" si="9"/>
        <v/>
      </c>
      <c r="F93" s="65" t="str">
        <f t="shared" si="10"/>
        <v/>
      </c>
      <c r="G93" s="65" t="str">
        <f t="shared" si="11"/>
        <v/>
      </c>
      <c r="H93" s="65" t="str">
        <f t="shared" si="12"/>
        <v/>
      </c>
      <c r="I93" s="65">
        <v>25</v>
      </c>
      <c r="J93" s="65">
        <v>8</v>
      </c>
      <c r="K93" s="57">
        <f t="shared" si="13"/>
        <v>26.248809496813376</v>
      </c>
      <c r="L93" s="57" t="str">
        <f t="shared" si="14"/>
        <v/>
      </c>
    </row>
    <row r="94" spans="1:12" ht="17" thickTop="1" thickBot="1" x14ac:dyDescent="0.25">
      <c r="A94" s="55">
        <f t="shared" ref="A94:A132" si="18">A93+1</f>
        <v>92</v>
      </c>
      <c r="B94" s="57">
        <f t="shared" si="8"/>
        <v>92.583368073731179</v>
      </c>
      <c r="C94" s="57">
        <v>4.9000000000000004</v>
      </c>
      <c r="D94" s="65">
        <v>752</v>
      </c>
      <c r="E94" s="65">
        <f t="shared" si="9"/>
        <v>3.7130000000000001</v>
      </c>
      <c r="F94" s="65">
        <f t="shared" si="10"/>
        <v>0.66600000000000004</v>
      </c>
      <c r="G94" s="65">
        <f t="shared" si="11"/>
        <v>-0.79500000000000004</v>
      </c>
      <c r="H94" s="65">
        <f t="shared" si="12"/>
        <v>-4.0000000000000001E-3</v>
      </c>
      <c r="I94" s="65">
        <v>18</v>
      </c>
      <c r="J94" s="65">
        <v>8</v>
      </c>
      <c r="K94" s="57">
        <f t="shared" si="13"/>
        <v>19.697715603592208</v>
      </c>
      <c r="L94" s="57">
        <f t="shared" si="14"/>
        <v>4.5281095150853794</v>
      </c>
    </row>
    <row r="95" spans="1:12" ht="17" thickTop="1" thickBot="1" x14ac:dyDescent="0.25">
      <c r="A95" s="55">
        <f t="shared" si="18"/>
        <v>93</v>
      </c>
      <c r="B95" s="57">
        <f t="shared" si="8"/>
        <v>53.025349805636282</v>
      </c>
      <c r="C95" s="57">
        <v>4</v>
      </c>
      <c r="D95" s="65">
        <v>776</v>
      </c>
      <c r="E95" s="65">
        <f t="shared" si="9"/>
        <v>4.0949999999999998</v>
      </c>
      <c r="F95" s="65">
        <f t="shared" si="10"/>
        <v>0.58799999999999997</v>
      </c>
      <c r="G95" s="65">
        <f t="shared" si="11"/>
        <v>-0.86199999999999999</v>
      </c>
      <c r="H95" s="65">
        <f t="shared" si="12"/>
        <v>-2E-3</v>
      </c>
      <c r="I95" s="65">
        <v>15</v>
      </c>
      <c r="J95" s="65">
        <v>8</v>
      </c>
      <c r="K95" s="57">
        <f t="shared" si="13"/>
        <v>17</v>
      </c>
      <c r="L95" s="57">
        <f t="shared" si="14"/>
        <v>3.9707700974235411</v>
      </c>
    </row>
    <row r="96" spans="1:12" ht="17" thickTop="1" thickBot="1" x14ac:dyDescent="0.25">
      <c r="A96" s="55">
        <f t="shared" si="18"/>
        <v>94</v>
      </c>
      <c r="B96" s="57">
        <f t="shared" si="8"/>
        <v>61.355083685572829</v>
      </c>
      <c r="C96" s="57">
        <v>4.8</v>
      </c>
      <c r="D96" s="65">
        <v>881</v>
      </c>
      <c r="E96" s="65">
        <f t="shared" si="9"/>
        <v>4.0949999999999998</v>
      </c>
      <c r="F96" s="65">
        <f t="shared" si="10"/>
        <v>0.58799999999999997</v>
      </c>
      <c r="G96" s="65">
        <f t="shared" si="11"/>
        <v>-0.86199999999999999</v>
      </c>
      <c r="H96" s="65">
        <f t="shared" si="12"/>
        <v>-2E-3</v>
      </c>
      <c r="I96" s="65">
        <v>23</v>
      </c>
      <c r="J96" s="65">
        <v>8</v>
      </c>
      <c r="K96" s="57">
        <f t="shared" si="13"/>
        <v>24.351591323771842</v>
      </c>
      <c r="L96" s="57">
        <f t="shared" si="14"/>
        <v>4.1166780313844358</v>
      </c>
    </row>
    <row r="97" spans="1:12" ht="17" thickTop="1" thickBot="1" x14ac:dyDescent="0.25">
      <c r="A97" s="55">
        <f t="shared" si="18"/>
        <v>95</v>
      </c>
      <c r="B97" s="57">
        <f t="shared" si="8"/>
        <v>210.52027337872829</v>
      </c>
      <c r="C97" s="57">
        <v>5.5</v>
      </c>
      <c r="D97" s="65">
        <v>428</v>
      </c>
      <c r="E97" s="65">
        <f t="shared" si="9"/>
        <v>3.7130000000000001</v>
      </c>
      <c r="F97" s="65">
        <f t="shared" si="10"/>
        <v>0.66600000000000004</v>
      </c>
      <c r="G97" s="65">
        <f t="shared" si="11"/>
        <v>-0.79500000000000004</v>
      </c>
      <c r="H97" s="65">
        <f t="shared" si="12"/>
        <v>-4.0000000000000001E-3</v>
      </c>
      <c r="I97" s="65">
        <v>9</v>
      </c>
      <c r="J97" s="65">
        <v>8</v>
      </c>
      <c r="K97" s="57">
        <f t="shared" si="13"/>
        <v>12.041594578792296</v>
      </c>
      <c r="L97" s="57">
        <f t="shared" si="14"/>
        <v>5.3495819590726521</v>
      </c>
    </row>
    <row r="98" spans="1:12" ht="17" thickTop="1" thickBot="1" x14ac:dyDescent="0.25">
      <c r="A98" s="55">
        <f t="shared" si="18"/>
        <v>96</v>
      </c>
      <c r="B98" s="57" t="str">
        <f t="shared" si="8"/>
        <v/>
      </c>
      <c r="C98" s="57">
        <v>4.3</v>
      </c>
      <c r="D98" s="65"/>
      <c r="E98" s="65" t="str">
        <f t="shared" si="9"/>
        <v/>
      </c>
      <c r="F98" s="65" t="str">
        <f t="shared" si="10"/>
        <v/>
      </c>
      <c r="G98" s="65" t="str">
        <f t="shared" si="11"/>
        <v/>
      </c>
      <c r="H98" s="65" t="str">
        <f t="shared" si="12"/>
        <v/>
      </c>
      <c r="I98" s="65">
        <v>6</v>
      </c>
      <c r="J98" s="65">
        <v>8</v>
      </c>
      <c r="K98" s="57">
        <f t="shared" si="13"/>
        <v>10</v>
      </c>
      <c r="L98" s="57" t="str">
        <f t="shared" si="14"/>
        <v/>
      </c>
    </row>
    <row r="99" spans="1:12" ht="17" thickTop="1" thickBot="1" x14ac:dyDescent="0.25">
      <c r="A99" s="55">
        <f t="shared" si="18"/>
        <v>97</v>
      </c>
      <c r="B99" s="57">
        <f t="shared" si="8"/>
        <v>57.399365747876594</v>
      </c>
      <c r="C99" s="57">
        <v>4.3</v>
      </c>
      <c r="D99" s="65">
        <v>320</v>
      </c>
      <c r="E99" s="65">
        <f t="shared" si="9"/>
        <v>3.7130000000000001</v>
      </c>
      <c r="F99" s="65">
        <f t="shared" si="10"/>
        <v>0.66600000000000004</v>
      </c>
      <c r="G99" s="65">
        <f t="shared" si="11"/>
        <v>-0.79500000000000004</v>
      </c>
      <c r="H99" s="65">
        <f t="shared" si="12"/>
        <v>-4.0000000000000001E-3</v>
      </c>
      <c r="I99" s="65">
        <v>20</v>
      </c>
      <c r="J99" s="65">
        <v>8</v>
      </c>
      <c r="K99" s="57">
        <f t="shared" si="13"/>
        <v>21.540659228538015</v>
      </c>
      <c r="L99" s="57">
        <f t="shared" si="14"/>
        <v>4.0500332535759114</v>
      </c>
    </row>
    <row r="100" spans="1:12" ht="17" thickTop="1" thickBot="1" x14ac:dyDescent="0.25">
      <c r="A100" s="55">
        <f t="shared" si="18"/>
        <v>98</v>
      </c>
      <c r="B100" s="57">
        <f t="shared" si="8"/>
        <v>88.492073959840013</v>
      </c>
      <c r="C100" s="57">
        <v>5.4</v>
      </c>
      <c r="D100" s="65">
        <v>566</v>
      </c>
      <c r="E100" s="65">
        <f t="shared" si="9"/>
        <v>3.7130000000000001</v>
      </c>
      <c r="F100" s="65">
        <f t="shared" si="10"/>
        <v>0.66600000000000004</v>
      </c>
      <c r="G100" s="65">
        <f t="shared" si="11"/>
        <v>-0.79500000000000004</v>
      </c>
      <c r="H100" s="65">
        <f t="shared" si="12"/>
        <v>-4.0000000000000001E-3</v>
      </c>
      <c r="I100" s="65">
        <v>29</v>
      </c>
      <c r="J100" s="65">
        <v>8</v>
      </c>
      <c r="K100" s="57">
        <f t="shared" si="13"/>
        <v>30.083217912982647</v>
      </c>
      <c r="L100" s="57">
        <f t="shared" si="14"/>
        <v>4.4829129882273486</v>
      </c>
    </row>
    <row r="101" spans="1:12" ht="17" thickTop="1" thickBot="1" x14ac:dyDescent="0.25">
      <c r="A101" s="55">
        <f t="shared" si="18"/>
        <v>99</v>
      </c>
      <c r="B101" s="57">
        <f t="shared" si="8"/>
        <v>40.262213273325017</v>
      </c>
      <c r="C101" s="57">
        <v>4.2</v>
      </c>
      <c r="D101" s="65">
        <v>883</v>
      </c>
      <c r="E101" s="65">
        <f t="shared" si="9"/>
        <v>4.0949999999999998</v>
      </c>
      <c r="F101" s="65">
        <f t="shared" si="10"/>
        <v>0.58799999999999997</v>
      </c>
      <c r="G101" s="65">
        <f t="shared" si="11"/>
        <v>-0.86199999999999999</v>
      </c>
      <c r="H101" s="65">
        <f t="shared" si="12"/>
        <v>-2E-3</v>
      </c>
      <c r="I101" s="65">
        <v>25</v>
      </c>
      <c r="J101" s="65">
        <v>8</v>
      </c>
      <c r="K101" s="57">
        <f t="shared" si="13"/>
        <v>26.248809496813376</v>
      </c>
      <c r="L101" s="57">
        <f t="shared" si="14"/>
        <v>3.6954133931994857</v>
      </c>
    </row>
    <row r="102" spans="1:12" ht="17" thickTop="1" thickBot="1" x14ac:dyDescent="0.25">
      <c r="A102" s="55">
        <f t="shared" si="18"/>
        <v>100</v>
      </c>
      <c r="B102" s="57">
        <f t="shared" si="8"/>
        <v>52.218270479745428</v>
      </c>
      <c r="C102" s="57">
        <v>4.0999999999999996</v>
      </c>
      <c r="D102" s="65">
        <v>621</v>
      </c>
      <c r="E102" s="65">
        <f t="shared" si="9"/>
        <v>3.7130000000000001</v>
      </c>
      <c r="F102" s="65">
        <f t="shared" si="10"/>
        <v>0.66600000000000004</v>
      </c>
      <c r="G102" s="65">
        <f t="shared" si="11"/>
        <v>-0.79500000000000004</v>
      </c>
      <c r="H102" s="65">
        <f t="shared" si="12"/>
        <v>-4.0000000000000001E-3</v>
      </c>
      <c r="I102" s="65">
        <v>19</v>
      </c>
      <c r="J102" s="65">
        <v>8</v>
      </c>
      <c r="K102" s="57">
        <f t="shared" si="13"/>
        <v>20.615528128088304</v>
      </c>
      <c r="L102" s="57">
        <f t="shared" si="14"/>
        <v>3.9554324428401908</v>
      </c>
    </row>
    <row r="103" spans="1:12" ht="17" thickTop="1" thickBot="1" x14ac:dyDescent="0.25">
      <c r="A103" s="55">
        <f t="shared" si="18"/>
        <v>101</v>
      </c>
      <c r="B103" s="57">
        <f t="shared" si="8"/>
        <v>136.11534856828453</v>
      </c>
      <c r="C103" s="57">
        <v>5</v>
      </c>
      <c r="D103" s="65">
        <v>700</v>
      </c>
      <c r="E103" s="65">
        <f t="shared" si="9"/>
        <v>3.7130000000000001</v>
      </c>
      <c r="F103" s="65">
        <f t="shared" si="10"/>
        <v>0.66600000000000004</v>
      </c>
      <c r="G103" s="65">
        <f t="shared" si="11"/>
        <v>-0.79500000000000004</v>
      </c>
      <c r="H103" s="65">
        <f t="shared" si="12"/>
        <v>-4.0000000000000001E-3</v>
      </c>
      <c r="I103" s="65">
        <v>11</v>
      </c>
      <c r="J103" s="65">
        <v>8</v>
      </c>
      <c r="K103" s="57">
        <f t="shared" si="13"/>
        <v>13.601470508735444</v>
      </c>
      <c r="L103" s="57">
        <f t="shared" si="14"/>
        <v>4.9135026774964237</v>
      </c>
    </row>
    <row r="104" spans="1:12" ht="17" thickTop="1" thickBot="1" x14ac:dyDescent="0.25">
      <c r="A104" s="55">
        <f t="shared" si="18"/>
        <v>102</v>
      </c>
      <c r="B104" s="57" t="str">
        <f t="shared" si="8"/>
        <v/>
      </c>
      <c r="C104" s="57">
        <v>4.9000000000000004</v>
      </c>
      <c r="D104" s="65"/>
      <c r="E104" s="65" t="str">
        <f t="shared" si="9"/>
        <v/>
      </c>
      <c r="F104" s="65" t="str">
        <f t="shared" si="10"/>
        <v/>
      </c>
      <c r="G104" s="65" t="str">
        <f t="shared" si="11"/>
        <v/>
      </c>
      <c r="H104" s="65" t="str">
        <f t="shared" si="12"/>
        <v/>
      </c>
      <c r="I104" s="65">
        <v>33</v>
      </c>
      <c r="J104" s="65">
        <v>8</v>
      </c>
      <c r="K104" s="57">
        <f t="shared" si="13"/>
        <v>33.955853692699293</v>
      </c>
      <c r="L104" s="57" t="str">
        <f t="shared" si="14"/>
        <v/>
      </c>
    </row>
    <row r="105" spans="1:12" ht="17" thickTop="1" thickBot="1" x14ac:dyDescent="0.25">
      <c r="A105" s="55">
        <f t="shared" si="18"/>
        <v>103</v>
      </c>
      <c r="B105" s="57">
        <f t="shared" si="8"/>
        <v>77.133541809628241</v>
      </c>
      <c r="C105" s="57">
        <v>4.5</v>
      </c>
      <c r="D105" s="65">
        <v>398</v>
      </c>
      <c r="E105" s="65">
        <f t="shared" si="9"/>
        <v>3.7130000000000001</v>
      </c>
      <c r="F105" s="65">
        <f t="shared" si="10"/>
        <v>0.66600000000000004</v>
      </c>
      <c r="G105" s="65">
        <f t="shared" si="11"/>
        <v>-0.79500000000000004</v>
      </c>
      <c r="H105" s="65">
        <f t="shared" si="12"/>
        <v>-4.0000000000000001E-3</v>
      </c>
      <c r="I105" s="65">
        <v>16</v>
      </c>
      <c r="J105" s="65">
        <v>8</v>
      </c>
      <c r="K105" s="57">
        <f t="shared" si="13"/>
        <v>17.888543819998318</v>
      </c>
      <c r="L105" s="57">
        <f t="shared" si="14"/>
        <v>4.345538228891983</v>
      </c>
    </row>
    <row r="106" spans="1:12" ht="17" thickTop="1" thickBot="1" x14ac:dyDescent="0.25">
      <c r="A106" s="55">
        <f t="shared" si="18"/>
        <v>104</v>
      </c>
      <c r="B106" s="57">
        <f t="shared" si="8"/>
        <v>101.18818075483611</v>
      </c>
      <c r="C106" s="57">
        <v>4.4000000000000004</v>
      </c>
      <c r="D106" s="65">
        <v>398</v>
      </c>
      <c r="E106" s="65">
        <f t="shared" si="9"/>
        <v>3.7130000000000001</v>
      </c>
      <c r="F106" s="65">
        <f t="shared" si="10"/>
        <v>0.66600000000000004</v>
      </c>
      <c r="G106" s="65">
        <f t="shared" si="11"/>
        <v>-0.79500000000000004</v>
      </c>
      <c r="H106" s="65">
        <f t="shared" si="12"/>
        <v>-4.0000000000000001E-3</v>
      </c>
      <c r="I106" s="65">
        <v>9</v>
      </c>
      <c r="J106" s="65">
        <v>8</v>
      </c>
      <c r="K106" s="57">
        <f t="shared" si="13"/>
        <v>12.041594578792296</v>
      </c>
      <c r="L106" s="57">
        <f t="shared" si="14"/>
        <v>4.6169819590726524</v>
      </c>
    </row>
    <row r="107" spans="1:12" ht="17" thickTop="1" thickBot="1" x14ac:dyDescent="0.25">
      <c r="A107" s="55">
        <f t="shared" si="18"/>
        <v>105</v>
      </c>
      <c r="B107" s="57" t="str">
        <f t="shared" si="8"/>
        <v/>
      </c>
      <c r="C107" s="57">
        <v>4.7</v>
      </c>
      <c r="D107" s="65"/>
      <c r="E107" s="65" t="str">
        <f t="shared" si="9"/>
        <v/>
      </c>
      <c r="F107" s="65" t="str">
        <f t="shared" si="10"/>
        <v/>
      </c>
      <c r="G107" s="65" t="str">
        <f t="shared" si="11"/>
        <v/>
      </c>
      <c r="H107" s="65" t="str">
        <f t="shared" si="12"/>
        <v/>
      </c>
      <c r="I107" s="65">
        <v>5</v>
      </c>
      <c r="J107" s="65">
        <v>8</v>
      </c>
      <c r="K107" s="57">
        <f t="shared" si="13"/>
        <v>9.4339811320566032</v>
      </c>
      <c r="L107" s="57" t="str">
        <f t="shared" si="14"/>
        <v/>
      </c>
    </row>
    <row r="108" spans="1:12" ht="17" thickTop="1" thickBot="1" x14ac:dyDescent="0.25">
      <c r="A108" s="55">
        <f t="shared" si="18"/>
        <v>106</v>
      </c>
      <c r="B108" s="57">
        <f t="shared" si="8"/>
        <v>114.55276637122957</v>
      </c>
      <c r="C108" s="57">
        <v>4.5999999999999996</v>
      </c>
      <c r="D108" s="65">
        <v>971</v>
      </c>
      <c r="E108" s="65">
        <f t="shared" si="9"/>
        <v>4.0949999999999998</v>
      </c>
      <c r="F108" s="65">
        <f t="shared" si="10"/>
        <v>0.58799999999999997</v>
      </c>
      <c r="G108" s="65">
        <f t="shared" si="11"/>
        <v>-0.86199999999999999</v>
      </c>
      <c r="H108" s="65">
        <f t="shared" si="12"/>
        <v>-2E-3</v>
      </c>
      <c r="I108" s="65">
        <v>7</v>
      </c>
      <c r="J108" s="65">
        <v>8</v>
      </c>
      <c r="K108" s="57">
        <f t="shared" si="13"/>
        <v>10.63014581273465</v>
      </c>
      <c r="L108" s="57">
        <f t="shared" si="14"/>
        <v>4.7410355585095116</v>
      </c>
    </row>
    <row r="109" spans="1:12" ht="17" thickTop="1" thickBot="1" x14ac:dyDescent="0.25">
      <c r="A109" s="55">
        <f t="shared" si="18"/>
        <v>107</v>
      </c>
      <c r="B109" s="57">
        <f t="shared" si="8"/>
        <v>128.84827618035618</v>
      </c>
      <c r="C109" s="57">
        <v>4.8</v>
      </c>
      <c r="D109" s="65">
        <v>821</v>
      </c>
      <c r="E109" s="65">
        <f t="shared" si="9"/>
        <v>4.0949999999999998</v>
      </c>
      <c r="F109" s="65">
        <f t="shared" si="10"/>
        <v>0.58799999999999997</v>
      </c>
      <c r="G109" s="65">
        <f t="shared" si="11"/>
        <v>-0.86199999999999999</v>
      </c>
      <c r="H109" s="65">
        <f t="shared" si="12"/>
        <v>-2E-3</v>
      </c>
      <c r="I109" s="65">
        <v>7</v>
      </c>
      <c r="J109" s="65">
        <v>8</v>
      </c>
      <c r="K109" s="57">
        <f t="shared" si="13"/>
        <v>10.63014581273465</v>
      </c>
      <c r="L109" s="57">
        <f t="shared" si="14"/>
        <v>4.8586355585095111</v>
      </c>
    </row>
    <row r="110" spans="1:12" ht="17" thickTop="1" thickBot="1" x14ac:dyDescent="0.25">
      <c r="A110" s="55">
        <f t="shared" si="18"/>
        <v>108</v>
      </c>
      <c r="B110" s="57">
        <f t="shared" si="8"/>
        <v>82.454712576003487</v>
      </c>
      <c r="C110" s="57">
        <v>4.9000000000000004</v>
      </c>
      <c r="D110" s="65">
        <v>617</v>
      </c>
      <c r="E110" s="65">
        <f t="shared" si="9"/>
        <v>3.7130000000000001</v>
      </c>
      <c r="F110" s="65">
        <f t="shared" si="10"/>
        <v>0.66600000000000004</v>
      </c>
      <c r="G110" s="65">
        <f t="shared" si="11"/>
        <v>-0.79500000000000004</v>
      </c>
      <c r="H110" s="65">
        <f t="shared" si="12"/>
        <v>-4.0000000000000001E-3</v>
      </c>
      <c r="I110" s="65">
        <v>21</v>
      </c>
      <c r="J110" s="65">
        <v>8</v>
      </c>
      <c r="K110" s="57">
        <f t="shared" si="13"/>
        <v>22.472205054244231</v>
      </c>
      <c r="L110" s="57">
        <f t="shared" si="14"/>
        <v>4.4122492041460664</v>
      </c>
    </row>
    <row r="111" spans="1:12" ht="17" thickTop="1" thickBot="1" x14ac:dyDescent="0.25">
      <c r="A111" s="55">
        <f t="shared" si="18"/>
        <v>109</v>
      </c>
      <c r="B111" s="57" t="str">
        <f t="shared" si="8"/>
        <v/>
      </c>
      <c r="C111" s="57">
        <v>4.3</v>
      </c>
      <c r="D111" s="65"/>
      <c r="E111" s="65" t="str">
        <f t="shared" si="9"/>
        <v/>
      </c>
      <c r="F111" s="65" t="str">
        <f t="shared" si="10"/>
        <v/>
      </c>
      <c r="G111" s="65" t="str">
        <f t="shared" si="11"/>
        <v/>
      </c>
      <c r="H111" s="65" t="str">
        <f t="shared" si="12"/>
        <v/>
      </c>
      <c r="I111" s="65">
        <v>11</v>
      </c>
      <c r="J111" s="65">
        <v>8</v>
      </c>
      <c r="K111" s="57">
        <f t="shared" si="13"/>
        <v>13.601470508735444</v>
      </c>
      <c r="L111" s="57" t="str">
        <f t="shared" si="14"/>
        <v/>
      </c>
    </row>
    <row r="112" spans="1:12" ht="17" thickTop="1" thickBot="1" x14ac:dyDescent="0.25">
      <c r="A112" s="55">
        <f t="shared" si="18"/>
        <v>110</v>
      </c>
      <c r="B112" s="57" t="str">
        <f t="shared" si="8"/>
        <v/>
      </c>
      <c r="C112" s="57">
        <v>4.2</v>
      </c>
      <c r="D112" s="65"/>
      <c r="E112" s="65" t="str">
        <f t="shared" si="9"/>
        <v/>
      </c>
      <c r="F112" s="65" t="str">
        <f t="shared" si="10"/>
        <v/>
      </c>
      <c r="G112" s="65" t="str">
        <f t="shared" si="11"/>
        <v/>
      </c>
      <c r="H112" s="65" t="str">
        <f t="shared" si="12"/>
        <v/>
      </c>
      <c r="I112" s="65">
        <v>14</v>
      </c>
      <c r="J112" s="65">
        <v>8</v>
      </c>
      <c r="K112" s="57">
        <f t="shared" si="13"/>
        <v>16.124515496597098</v>
      </c>
      <c r="L112" s="57" t="str">
        <f t="shared" si="14"/>
        <v/>
      </c>
    </row>
    <row r="113" spans="1:12" ht="17" thickTop="1" thickBot="1" x14ac:dyDescent="0.25">
      <c r="A113" s="55">
        <f t="shared" si="18"/>
        <v>111</v>
      </c>
      <c r="B113" s="57">
        <f t="shared" si="8"/>
        <v>62.959896254894531</v>
      </c>
      <c r="C113" s="57">
        <v>6.1</v>
      </c>
      <c r="D113" s="65">
        <v>795</v>
      </c>
      <c r="E113" s="65">
        <f t="shared" si="9"/>
        <v>4.0949999999999998</v>
      </c>
      <c r="F113" s="65">
        <f t="shared" si="10"/>
        <v>0.58799999999999997</v>
      </c>
      <c r="G113" s="65">
        <f t="shared" si="11"/>
        <v>-0.86199999999999999</v>
      </c>
      <c r="H113" s="65">
        <f t="shared" si="12"/>
        <v>-2E-3</v>
      </c>
      <c r="I113" s="65">
        <v>53</v>
      </c>
      <c r="J113" s="65">
        <v>8</v>
      </c>
      <c r="K113" s="57">
        <f t="shared" si="13"/>
        <v>53.600373133029585</v>
      </c>
      <c r="L113" s="57">
        <f t="shared" si="14"/>
        <v>4.142497956313866</v>
      </c>
    </row>
    <row r="114" spans="1:12" ht="17" thickTop="1" thickBot="1" x14ac:dyDescent="0.25">
      <c r="A114" s="55">
        <f t="shared" si="18"/>
        <v>112</v>
      </c>
      <c r="B114" s="57">
        <f t="shared" si="8"/>
        <v>29.848124647404418</v>
      </c>
      <c r="C114" s="57">
        <v>4.8</v>
      </c>
      <c r="D114" s="65">
        <v>1472</v>
      </c>
      <c r="E114" s="65">
        <f t="shared" si="9"/>
        <v>4.0949999999999998</v>
      </c>
      <c r="F114" s="65">
        <f t="shared" si="10"/>
        <v>0.58799999999999997</v>
      </c>
      <c r="G114" s="65">
        <f t="shared" si="11"/>
        <v>-0.86199999999999999</v>
      </c>
      <c r="H114" s="65">
        <f t="shared" si="12"/>
        <v>-2E-3</v>
      </c>
      <c r="I114" s="65">
        <v>52</v>
      </c>
      <c r="J114" s="65">
        <v>8</v>
      </c>
      <c r="K114" s="57">
        <f t="shared" si="13"/>
        <v>52.611785751863621</v>
      </c>
      <c r="L114" s="57">
        <f t="shared" si="14"/>
        <v>3.3961220119823836</v>
      </c>
    </row>
    <row r="115" spans="1:12" ht="17" thickTop="1" thickBot="1" x14ac:dyDescent="0.25">
      <c r="A115" s="55">
        <f t="shared" si="18"/>
        <v>113</v>
      </c>
      <c r="B115" s="57" t="str">
        <f t="shared" si="8"/>
        <v/>
      </c>
      <c r="C115" s="57">
        <v>5.8</v>
      </c>
      <c r="D115" s="65"/>
      <c r="E115" s="65" t="str">
        <f t="shared" si="9"/>
        <v/>
      </c>
      <c r="F115" s="65" t="str">
        <f t="shared" si="10"/>
        <v/>
      </c>
      <c r="G115" s="65" t="str">
        <f t="shared" si="11"/>
        <v/>
      </c>
      <c r="H115" s="65" t="str">
        <f t="shared" si="12"/>
        <v/>
      </c>
      <c r="I115" s="65">
        <v>23</v>
      </c>
      <c r="J115" s="65">
        <v>8</v>
      </c>
      <c r="K115" s="57">
        <f t="shared" si="13"/>
        <v>24.351591323771842</v>
      </c>
      <c r="L115" s="57" t="str">
        <f t="shared" si="14"/>
        <v/>
      </c>
    </row>
    <row r="116" spans="1:12" ht="17" thickTop="1" thickBot="1" x14ac:dyDescent="0.25">
      <c r="A116" s="55">
        <f t="shared" si="18"/>
        <v>114</v>
      </c>
      <c r="B116" s="57" t="str">
        <f t="shared" si="8"/>
        <v/>
      </c>
      <c r="C116" s="57">
        <v>5.3</v>
      </c>
      <c r="D116" s="65"/>
      <c r="E116" s="65" t="str">
        <f t="shared" si="9"/>
        <v/>
      </c>
      <c r="F116" s="65" t="str">
        <f t="shared" si="10"/>
        <v/>
      </c>
      <c r="G116" s="65" t="str">
        <f t="shared" si="11"/>
        <v/>
      </c>
      <c r="H116" s="65" t="str">
        <f t="shared" si="12"/>
        <v/>
      </c>
      <c r="I116" s="65">
        <v>60</v>
      </c>
      <c r="J116" s="65">
        <v>8</v>
      </c>
      <c r="K116" s="57">
        <f t="shared" si="13"/>
        <v>60.530983801686226</v>
      </c>
      <c r="L116" s="57" t="str">
        <f t="shared" si="14"/>
        <v/>
      </c>
    </row>
    <row r="117" spans="1:12" ht="17" thickTop="1" thickBot="1" x14ac:dyDescent="0.25">
      <c r="A117" s="55">
        <f t="shared" si="18"/>
        <v>115</v>
      </c>
      <c r="B117" s="57">
        <f t="shared" si="8"/>
        <v>103.02225910096136</v>
      </c>
      <c r="C117" s="57">
        <v>4.7</v>
      </c>
      <c r="D117" s="65">
        <v>894</v>
      </c>
      <c r="E117" s="65">
        <f t="shared" si="9"/>
        <v>4.0949999999999998</v>
      </c>
      <c r="F117" s="65">
        <f t="shared" si="10"/>
        <v>0.58799999999999997</v>
      </c>
      <c r="G117" s="65">
        <f t="shared" si="11"/>
        <v>-0.86199999999999999</v>
      </c>
      <c r="H117" s="65">
        <f t="shared" si="12"/>
        <v>-2E-3</v>
      </c>
      <c r="I117" s="65">
        <v>10</v>
      </c>
      <c r="J117" s="65">
        <v>8</v>
      </c>
      <c r="K117" s="57">
        <f t="shared" si="13"/>
        <v>12.806248474865697</v>
      </c>
      <c r="L117" s="57">
        <f t="shared" si="14"/>
        <v>4.6349450726580379</v>
      </c>
    </row>
    <row r="118" spans="1:12" ht="17" thickTop="1" thickBot="1" x14ac:dyDescent="0.25">
      <c r="A118" s="55">
        <f t="shared" si="18"/>
        <v>116</v>
      </c>
      <c r="B118" s="57" t="str">
        <f t="shared" si="8"/>
        <v/>
      </c>
      <c r="C118" s="57">
        <v>4.5</v>
      </c>
      <c r="D118" s="65"/>
      <c r="E118" s="65" t="str">
        <f t="shared" si="9"/>
        <v/>
      </c>
      <c r="F118" s="65" t="str">
        <f t="shared" si="10"/>
        <v/>
      </c>
      <c r="G118" s="65" t="str">
        <f t="shared" si="11"/>
        <v/>
      </c>
      <c r="H118" s="65" t="str">
        <f t="shared" si="12"/>
        <v/>
      </c>
      <c r="I118" s="65">
        <v>20</v>
      </c>
      <c r="J118" s="65">
        <v>8</v>
      </c>
      <c r="K118" s="57">
        <f t="shared" si="13"/>
        <v>21.540659228538015</v>
      </c>
      <c r="L118" s="57" t="str">
        <f t="shared" si="14"/>
        <v/>
      </c>
    </row>
    <row r="119" spans="1:12" ht="17" thickTop="1" thickBot="1" x14ac:dyDescent="0.25">
      <c r="A119" s="55">
        <f t="shared" si="18"/>
        <v>117</v>
      </c>
      <c r="B119" s="57">
        <f t="shared" si="8"/>
        <v>46.837110634073348</v>
      </c>
      <c r="C119" s="57">
        <v>5.0999999999999996</v>
      </c>
      <c r="D119" s="65">
        <v>681</v>
      </c>
      <c r="E119" s="65">
        <f t="shared" si="9"/>
        <v>3.7130000000000001</v>
      </c>
      <c r="F119" s="65">
        <f t="shared" si="10"/>
        <v>0.66600000000000004</v>
      </c>
      <c r="G119" s="65">
        <f t="shared" si="11"/>
        <v>-0.79500000000000004</v>
      </c>
      <c r="H119" s="65">
        <f t="shared" si="12"/>
        <v>-4.0000000000000001E-3</v>
      </c>
      <c r="I119" s="65">
        <v>47</v>
      </c>
      <c r="J119" s="65">
        <v>8</v>
      </c>
      <c r="K119" s="57">
        <f t="shared" si="13"/>
        <v>47.675989764240867</v>
      </c>
      <c r="L119" s="57">
        <f t="shared" si="14"/>
        <v>3.8466758509616508</v>
      </c>
    </row>
    <row r="120" spans="1:12" ht="17" thickTop="1" thickBot="1" x14ac:dyDescent="0.25">
      <c r="A120" s="55">
        <f t="shared" si="18"/>
        <v>118</v>
      </c>
      <c r="B120" s="57">
        <f t="shared" si="8"/>
        <v>58.590792921573446</v>
      </c>
      <c r="C120" s="57">
        <v>5</v>
      </c>
      <c r="D120" s="65">
        <v>1172</v>
      </c>
      <c r="E120" s="65">
        <f t="shared" si="9"/>
        <v>4.0949999999999998</v>
      </c>
      <c r="F120" s="65">
        <f t="shared" si="10"/>
        <v>0.58799999999999997</v>
      </c>
      <c r="G120" s="65">
        <f t="shared" si="11"/>
        <v>-0.86199999999999999</v>
      </c>
      <c r="H120" s="65">
        <f t="shared" si="12"/>
        <v>-2E-3</v>
      </c>
      <c r="I120" s="65">
        <v>28</v>
      </c>
      <c r="J120" s="65">
        <v>8</v>
      </c>
      <c r="K120" s="57">
        <f t="shared" si="13"/>
        <v>29.120439557122072</v>
      </c>
      <c r="L120" s="57">
        <f t="shared" si="14"/>
        <v>4.0705775668594457</v>
      </c>
    </row>
    <row r="121" spans="1:12" ht="17" thickTop="1" thickBot="1" x14ac:dyDescent="0.25">
      <c r="A121" s="55">
        <f t="shared" si="18"/>
        <v>119</v>
      </c>
      <c r="B121" s="57">
        <f t="shared" si="8"/>
        <v>61.921889962647114</v>
      </c>
      <c r="C121" s="57">
        <v>4.0999999999999996</v>
      </c>
      <c r="D121" s="65">
        <v>1478</v>
      </c>
      <c r="E121" s="65">
        <f t="shared" si="9"/>
        <v>4.0949999999999998</v>
      </c>
      <c r="F121" s="65">
        <f t="shared" si="10"/>
        <v>0.58799999999999997</v>
      </c>
      <c r="G121" s="65">
        <f t="shared" si="11"/>
        <v>-0.86199999999999999</v>
      </c>
      <c r="H121" s="65">
        <f t="shared" si="12"/>
        <v>-2E-3</v>
      </c>
      <c r="I121" s="65">
        <v>13</v>
      </c>
      <c r="J121" s="65">
        <v>8</v>
      </c>
      <c r="K121" s="57">
        <f t="shared" si="13"/>
        <v>15.264337522473747</v>
      </c>
      <c r="L121" s="57">
        <f t="shared" si="14"/>
        <v>4.1258737514682347</v>
      </c>
    </row>
    <row r="122" spans="1:12" ht="17" thickTop="1" thickBot="1" x14ac:dyDescent="0.25">
      <c r="A122" s="55">
        <f t="shared" si="18"/>
        <v>120</v>
      </c>
      <c r="B122" s="57">
        <f t="shared" si="8"/>
        <v>28.143657320381475</v>
      </c>
      <c r="C122" s="57">
        <v>4.7</v>
      </c>
      <c r="D122" s="65">
        <v>1363</v>
      </c>
      <c r="E122" s="65">
        <f t="shared" si="9"/>
        <v>4.0949999999999998</v>
      </c>
      <c r="F122" s="65">
        <f t="shared" si="10"/>
        <v>0.58799999999999997</v>
      </c>
      <c r="G122" s="65">
        <f t="shared" si="11"/>
        <v>-0.86199999999999999</v>
      </c>
      <c r="H122" s="65">
        <f t="shared" si="12"/>
        <v>-2E-3</v>
      </c>
      <c r="I122" s="65">
        <v>52</v>
      </c>
      <c r="J122" s="65">
        <v>8</v>
      </c>
      <c r="K122" s="57">
        <f t="shared" si="13"/>
        <v>52.611785751863621</v>
      </c>
      <c r="L122" s="57">
        <f t="shared" si="14"/>
        <v>3.3373220119823839</v>
      </c>
    </row>
    <row r="123" spans="1:12" ht="17" thickTop="1" thickBot="1" x14ac:dyDescent="0.25">
      <c r="A123" s="55">
        <f t="shared" si="18"/>
        <v>121</v>
      </c>
      <c r="B123" s="57">
        <f t="shared" si="8"/>
        <v>69.508203871177557</v>
      </c>
      <c r="C123" s="57">
        <v>4.9000000000000004</v>
      </c>
      <c r="D123" s="65">
        <v>617</v>
      </c>
      <c r="E123" s="65">
        <f t="shared" si="9"/>
        <v>3.7130000000000001</v>
      </c>
      <c r="F123" s="65">
        <f t="shared" si="10"/>
        <v>0.66600000000000004</v>
      </c>
      <c r="G123" s="65">
        <f t="shared" si="11"/>
        <v>-0.79500000000000004</v>
      </c>
      <c r="H123" s="65">
        <f t="shared" si="12"/>
        <v>-4.0000000000000001E-3</v>
      </c>
      <c r="I123" s="65">
        <v>26</v>
      </c>
      <c r="J123" s="65">
        <v>8</v>
      </c>
      <c r="K123" s="57">
        <f t="shared" si="13"/>
        <v>27.202941017470888</v>
      </c>
      <c r="L123" s="57">
        <f t="shared" si="14"/>
        <v>4.2414447869163263</v>
      </c>
    </row>
    <row r="124" spans="1:12" ht="17" thickTop="1" thickBot="1" x14ac:dyDescent="0.25">
      <c r="A124" s="55">
        <f t="shared" si="18"/>
        <v>122</v>
      </c>
      <c r="B124" s="57" t="str">
        <f t="shared" si="8"/>
        <v/>
      </c>
      <c r="C124" s="57">
        <v>4.4000000000000004</v>
      </c>
      <c r="D124" s="65"/>
      <c r="E124" s="65" t="str">
        <f t="shared" si="9"/>
        <v/>
      </c>
      <c r="F124" s="65" t="str">
        <f t="shared" si="10"/>
        <v/>
      </c>
      <c r="G124" s="65" t="str">
        <f t="shared" si="11"/>
        <v/>
      </c>
      <c r="H124" s="65" t="str">
        <f t="shared" si="12"/>
        <v/>
      </c>
      <c r="I124" s="65">
        <v>25</v>
      </c>
      <c r="J124" s="65">
        <v>8</v>
      </c>
      <c r="K124" s="57">
        <f t="shared" si="13"/>
        <v>26.248809496813376</v>
      </c>
      <c r="L124" s="57" t="str">
        <f t="shared" si="14"/>
        <v/>
      </c>
    </row>
    <row r="125" spans="1:12" ht="17" thickTop="1" thickBot="1" x14ac:dyDescent="0.25">
      <c r="A125" s="55">
        <f t="shared" si="18"/>
        <v>123</v>
      </c>
      <c r="B125" s="57">
        <f t="shared" si="8"/>
        <v>148.25997566290962</v>
      </c>
      <c r="C125" s="57">
        <v>4.5999999999999996</v>
      </c>
      <c r="D125" s="65">
        <v>484</v>
      </c>
      <c r="E125" s="65">
        <f t="shared" si="9"/>
        <v>3.7130000000000001</v>
      </c>
      <c r="F125" s="65">
        <f t="shared" si="10"/>
        <v>0.66600000000000004</v>
      </c>
      <c r="G125" s="65">
        <f t="shared" si="11"/>
        <v>-0.79500000000000004</v>
      </c>
      <c r="H125" s="65">
        <f t="shared" si="12"/>
        <v>-4.0000000000000001E-3</v>
      </c>
      <c r="I125" s="65">
        <v>4</v>
      </c>
      <c r="J125" s="65">
        <v>8</v>
      </c>
      <c r="K125" s="57">
        <f t="shared" si="13"/>
        <v>8.9442719099991592</v>
      </c>
      <c r="L125" s="57">
        <f t="shared" si="14"/>
        <v>4.9989673250771345</v>
      </c>
    </row>
    <row r="126" spans="1:12" ht="17" thickTop="1" thickBot="1" x14ac:dyDescent="0.25">
      <c r="A126" s="55">
        <f t="shared" si="18"/>
        <v>124</v>
      </c>
      <c r="B126" s="57">
        <f t="shared" si="8"/>
        <v>66.551892124914787</v>
      </c>
      <c r="C126" s="57">
        <v>5.4</v>
      </c>
      <c r="D126" s="65">
        <v>641</v>
      </c>
      <c r="E126" s="65">
        <f t="shared" si="9"/>
        <v>3.7130000000000001</v>
      </c>
      <c r="F126" s="65">
        <f t="shared" si="10"/>
        <v>0.66600000000000004</v>
      </c>
      <c r="G126" s="65">
        <f t="shared" si="11"/>
        <v>-0.79500000000000004</v>
      </c>
      <c r="H126" s="65">
        <f t="shared" si="12"/>
        <v>-4.0000000000000001E-3</v>
      </c>
      <c r="I126" s="65">
        <v>40</v>
      </c>
      <c r="J126" s="65">
        <v>8</v>
      </c>
      <c r="K126" s="57">
        <f t="shared" si="13"/>
        <v>40.792156108742276</v>
      </c>
      <c r="L126" s="57">
        <f t="shared" si="14"/>
        <v>4.1979819760660222</v>
      </c>
    </row>
    <row r="127" spans="1:12" ht="17" thickTop="1" thickBot="1" x14ac:dyDescent="0.25">
      <c r="A127" s="55">
        <f t="shared" si="18"/>
        <v>125</v>
      </c>
      <c r="B127" s="57">
        <f t="shared" si="8"/>
        <v>32.782803171108625</v>
      </c>
      <c r="C127" s="57">
        <v>7.3</v>
      </c>
      <c r="D127" s="65">
        <v>863</v>
      </c>
      <c r="E127" s="65">
        <f t="shared" si="9"/>
        <v>4.0949999999999998</v>
      </c>
      <c r="F127" s="65">
        <f t="shared" si="10"/>
        <v>0.58799999999999997</v>
      </c>
      <c r="G127" s="65">
        <f t="shared" si="11"/>
        <v>-0.86199999999999999</v>
      </c>
      <c r="H127" s="65">
        <f t="shared" si="12"/>
        <v>-2E-3</v>
      </c>
      <c r="I127" s="65">
        <v>189</v>
      </c>
      <c r="J127" s="65">
        <v>8</v>
      </c>
      <c r="K127" s="57">
        <f t="shared" si="13"/>
        <v>189.16923639957952</v>
      </c>
      <c r="L127" s="57">
        <f t="shared" si="14"/>
        <v>3.4899040843364073</v>
      </c>
    </row>
    <row r="128" spans="1:12" ht="17" thickTop="1" thickBot="1" x14ac:dyDescent="0.25">
      <c r="A128" s="55">
        <f t="shared" si="18"/>
        <v>126</v>
      </c>
      <c r="B128" s="57" t="str">
        <f t="shared" si="8"/>
        <v/>
      </c>
      <c r="C128" s="57">
        <v>4.8</v>
      </c>
      <c r="D128" s="65"/>
      <c r="E128" s="65" t="str">
        <f t="shared" si="9"/>
        <v/>
      </c>
      <c r="F128" s="65" t="str">
        <f t="shared" si="10"/>
        <v/>
      </c>
      <c r="G128" s="65" t="str">
        <f t="shared" si="11"/>
        <v/>
      </c>
      <c r="H128" s="65" t="str">
        <f t="shared" si="12"/>
        <v/>
      </c>
      <c r="I128" s="65">
        <v>22</v>
      </c>
      <c r="J128" s="65">
        <v>8</v>
      </c>
      <c r="K128" s="57">
        <f t="shared" si="13"/>
        <v>23.409399821439251</v>
      </c>
      <c r="L128" s="57" t="str">
        <f t="shared" si="14"/>
        <v/>
      </c>
    </row>
    <row r="129" spans="1:12" ht="17" thickTop="1" thickBot="1" x14ac:dyDescent="0.25">
      <c r="A129" s="55">
        <f t="shared" si="18"/>
        <v>127</v>
      </c>
      <c r="B129" s="57" t="str">
        <f t="shared" si="8"/>
        <v/>
      </c>
      <c r="C129" s="57">
        <v>4.4000000000000004</v>
      </c>
      <c r="D129" s="65"/>
      <c r="E129" s="65" t="str">
        <f t="shared" si="9"/>
        <v/>
      </c>
      <c r="F129" s="65" t="str">
        <f t="shared" si="10"/>
        <v/>
      </c>
      <c r="G129" s="65" t="str">
        <f t="shared" si="11"/>
        <v/>
      </c>
      <c r="H129" s="65" t="str">
        <f t="shared" si="12"/>
        <v/>
      </c>
      <c r="I129" s="65">
        <v>19</v>
      </c>
      <c r="J129" s="65">
        <v>8</v>
      </c>
      <c r="K129" s="57">
        <f t="shared" si="13"/>
        <v>20.615528128088304</v>
      </c>
      <c r="L129" s="57" t="str">
        <f t="shared" si="14"/>
        <v/>
      </c>
    </row>
    <row r="130" spans="1:12" ht="17" thickTop="1" thickBot="1" x14ac:dyDescent="0.25">
      <c r="A130" s="55">
        <f t="shared" si="18"/>
        <v>128</v>
      </c>
      <c r="B130" s="57">
        <f t="shared" si="8"/>
        <v>48.199636837063991</v>
      </c>
      <c r="C130" s="57">
        <v>5.7</v>
      </c>
      <c r="D130" s="65">
        <v>692</v>
      </c>
      <c r="E130" s="65">
        <f t="shared" si="9"/>
        <v>3.7130000000000001</v>
      </c>
      <c r="F130" s="65">
        <f t="shared" si="10"/>
        <v>0.66600000000000004</v>
      </c>
      <c r="G130" s="65">
        <f t="shared" si="11"/>
        <v>-0.79500000000000004</v>
      </c>
      <c r="H130" s="65">
        <f t="shared" si="12"/>
        <v>-4.0000000000000001E-3</v>
      </c>
      <c r="I130" s="65">
        <v>68</v>
      </c>
      <c r="J130" s="65">
        <v>8</v>
      </c>
      <c r="K130" s="57">
        <f t="shared" si="13"/>
        <v>68.46897107449476</v>
      </c>
      <c r="L130" s="57">
        <f t="shared" si="14"/>
        <v>3.875351486527423</v>
      </c>
    </row>
    <row r="131" spans="1:12" ht="17" thickTop="1" thickBot="1" x14ac:dyDescent="0.25">
      <c r="A131" s="55">
        <f t="shared" si="18"/>
        <v>129</v>
      </c>
      <c r="B131" s="57">
        <f t="shared" si="8"/>
        <v>151.56770803590567</v>
      </c>
      <c r="C131" s="57">
        <v>5.7</v>
      </c>
      <c r="D131" s="65">
        <v>398</v>
      </c>
      <c r="E131" s="65">
        <f t="shared" si="9"/>
        <v>3.7130000000000001</v>
      </c>
      <c r="F131" s="65">
        <f t="shared" si="10"/>
        <v>0.66600000000000004</v>
      </c>
      <c r="G131" s="65">
        <f t="shared" si="11"/>
        <v>-0.79500000000000004</v>
      </c>
      <c r="H131" s="65">
        <f t="shared" si="12"/>
        <v>-4.0000000000000001E-3</v>
      </c>
      <c r="I131" s="65">
        <v>19</v>
      </c>
      <c r="J131" s="65">
        <v>8</v>
      </c>
      <c r="K131" s="57">
        <f t="shared" si="13"/>
        <v>20.615528128088304</v>
      </c>
      <c r="L131" s="57">
        <f t="shared" si="14"/>
        <v>5.0210324428401911</v>
      </c>
    </row>
    <row r="132" spans="1:12" ht="17" thickTop="1" thickBot="1" x14ac:dyDescent="0.25">
      <c r="A132" s="55">
        <f t="shared" si="18"/>
        <v>130</v>
      </c>
      <c r="B132" s="58">
        <f t="shared" ref="B132" si="19">IFERROR((EXP(L132)),"")</f>
        <v>78.810135502067837</v>
      </c>
      <c r="C132" s="58">
        <v>6</v>
      </c>
      <c r="D132" s="66">
        <v>403</v>
      </c>
      <c r="E132" s="66">
        <f t="shared" ref="E132" si="20">IFERROR((_xlfn.IFS(D132&gt;760,$P$3,AND(D132&gt;360,OR(D132=760,D132&lt;760)),$P$4,AND(D132&gt;180,OR(D132=360,D132&lt;360)),$P$5)),"")</f>
        <v>3.7130000000000001</v>
      </c>
      <c r="F132" s="66">
        <f t="shared" ref="F132" si="21">IFERROR((_xlfn.IFS(D132&gt;760,$Q$3,AND(D132&gt;360,OR(D132=760,D132&lt;760)),$Q$4,AND(D132&gt;180,OR(D132=360,D132&lt;360)),$Q$5)),"")</f>
        <v>0.66600000000000004</v>
      </c>
      <c r="G132" s="66">
        <f t="shared" ref="G132" si="22">IFERROR((_xlfn.IFS(D132&gt;760,$R$3,AND(D132&gt;360,OR(D132=760,D132&lt;760)),$R$4,AND(D132&gt;180,OR(D132=360,D132&lt;360)),$R$5)),"")</f>
        <v>-0.79500000000000004</v>
      </c>
      <c r="H132" s="66">
        <f t="shared" ref="H132" si="23">IFERROR((_xlfn.IFS(D132&gt;760,$S$3,AND(D132&gt;360,OR(D132=760,D132&lt;760)),$S$4,AND(D132&gt;180,OR(D132=360,D132&lt;360)),$S$5)),"")</f>
        <v>-4.0000000000000001E-3</v>
      </c>
      <c r="I132" s="66">
        <v>51</v>
      </c>
      <c r="J132" s="66">
        <v>8</v>
      </c>
      <c r="K132" s="58">
        <f t="shared" ref="K132" si="24">SQRT(I132^2+J132^2)</f>
        <v>51.623637996561229</v>
      </c>
      <c r="L132" s="58">
        <f t="shared" ref="L132" si="25">IFERROR((E132+(F132*C132)+(G132*LN(K132))+(H132*K132)),"")</f>
        <v>4.367041611715277</v>
      </c>
    </row>
    <row r="133" spans="1:12" ht="16" thickTop="1" x14ac:dyDescent="0.2"/>
  </sheetData>
  <mergeCells count="2">
    <mergeCell ref="A1:A2"/>
    <mergeCell ref="B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3"/>
  <sheetViews>
    <sheetView workbookViewId="0">
      <selection activeCell="M10" sqref="M10"/>
    </sheetView>
  </sheetViews>
  <sheetFormatPr baseColWidth="10" defaultColWidth="8.83203125" defaultRowHeight="15" x14ac:dyDescent="0.2"/>
  <cols>
    <col min="1" max="1" width="14.33203125" bestFit="1" customWidth="1"/>
    <col min="2" max="2" width="28.5" customWidth="1"/>
    <col min="3" max="3" width="12.5" bestFit="1" customWidth="1"/>
    <col min="8" max="8" width="29.6640625" bestFit="1" customWidth="1"/>
    <col min="9" max="9" width="18.33203125" bestFit="1" customWidth="1"/>
  </cols>
  <sheetData>
    <row r="1" spans="1:11" ht="17" thickTop="1" thickBot="1" x14ac:dyDescent="0.25">
      <c r="A1" s="99" t="s">
        <v>0</v>
      </c>
      <c r="B1" s="100" t="s">
        <v>1</v>
      </c>
      <c r="C1" s="101"/>
      <c r="D1" s="101"/>
      <c r="E1" s="101"/>
      <c r="F1" s="101"/>
      <c r="G1" s="101"/>
      <c r="H1" s="101"/>
      <c r="I1" s="101"/>
      <c r="J1" s="102"/>
      <c r="K1" s="55" t="s">
        <v>390</v>
      </c>
    </row>
    <row r="2" spans="1:11" ht="34" thickTop="1" thickBot="1" x14ac:dyDescent="0.25">
      <c r="A2" s="99"/>
      <c r="B2" s="51" t="s">
        <v>358</v>
      </c>
      <c r="C2" s="53" t="s">
        <v>389</v>
      </c>
      <c r="D2" s="53" t="s">
        <v>335</v>
      </c>
      <c r="E2" s="53" t="s">
        <v>336</v>
      </c>
      <c r="F2" s="53" t="s">
        <v>338</v>
      </c>
      <c r="G2" s="53" t="s">
        <v>337</v>
      </c>
      <c r="H2" s="52" t="s">
        <v>359</v>
      </c>
      <c r="I2" s="52" t="s">
        <v>360</v>
      </c>
      <c r="J2" s="59" t="s">
        <v>361</v>
      </c>
      <c r="K2" s="51" t="s">
        <v>314</v>
      </c>
    </row>
    <row r="3" spans="1:11" ht="17" thickTop="1" thickBot="1" x14ac:dyDescent="0.25">
      <c r="A3" s="55">
        <v>1</v>
      </c>
      <c r="B3" s="56">
        <f>10^K3</f>
        <v>192.04787536915455</v>
      </c>
      <c r="C3" s="56">
        <v>4.5999999999999996</v>
      </c>
      <c r="D3" s="64">
        <v>2.61</v>
      </c>
      <c r="E3" s="64">
        <v>0.26889999999999997</v>
      </c>
      <c r="F3" s="64">
        <v>-3.2750000000000001E-2</v>
      </c>
      <c r="G3" s="64">
        <v>-1.264E-2</v>
      </c>
      <c r="H3" s="64">
        <v>19</v>
      </c>
      <c r="I3" s="64">
        <v>7</v>
      </c>
      <c r="J3" s="64">
        <v>0.37</v>
      </c>
      <c r="K3" s="56">
        <f>D3+(E3*(C3-6))+(F3*(C3-6)^2)+(G3*(H3^2+I3^2)^(1/2))+J3</f>
        <v>2.2834095069161582</v>
      </c>
    </row>
    <row r="4" spans="1:11" ht="17" thickTop="1" thickBot="1" x14ac:dyDescent="0.25">
      <c r="A4" s="55">
        <f>A3+1</f>
        <v>2</v>
      </c>
      <c r="B4" s="57">
        <f t="shared" ref="B4:B67" si="0">10^K4</f>
        <v>270.18682794557458</v>
      </c>
      <c r="C4" s="57">
        <v>5.0999999999999996</v>
      </c>
      <c r="D4" s="65">
        <v>2.61</v>
      </c>
      <c r="E4" s="65">
        <v>0.26889999999999997</v>
      </c>
      <c r="F4" s="65">
        <v>-3.2750000000000001E-2</v>
      </c>
      <c r="G4" s="65">
        <v>-1.264E-2</v>
      </c>
      <c r="H4" s="65">
        <v>21</v>
      </c>
      <c r="I4" s="65">
        <v>7</v>
      </c>
      <c r="J4" s="65">
        <v>0.37</v>
      </c>
      <c r="K4" s="57">
        <f t="shared" ref="K4:K67" si="1">D4+(E4*(C4-6))+(F4*(C4-6)^2)+(G4*(H4^2+I4^2)^(1/2))+J4</f>
        <v>2.4316641726283019</v>
      </c>
    </row>
    <row r="5" spans="1:11" ht="17" thickTop="1" thickBot="1" x14ac:dyDescent="0.25">
      <c r="A5" s="55">
        <f t="shared" ref="A5:A68" si="2">A4+1</f>
        <v>3</v>
      </c>
      <c r="B5" s="57">
        <f t="shared" si="0"/>
        <v>66.412450472979216</v>
      </c>
      <c r="C5" s="57">
        <v>5.0999999999999996</v>
      </c>
      <c r="D5" s="65">
        <v>2.61</v>
      </c>
      <c r="E5" s="65">
        <v>0.26889999999999997</v>
      </c>
      <c r="F5" s="65">
        <v>-3.2750000000000001E-2</v>
      </c>
      <c r="G5" s="65">
        <v>-1.264E-2</v>
      </c>
      <c r="H5" s="65">
        <v>70</v>
      </c>
      <c r="I5" s="65">
        <v>7</v>
      </c>
      <c r="J5" s="65">
        <v>0.37</v>
      </c>
      <c r="K5" s="57">
        <f t="shared" si="1"/>
        <v>1.8222495050432239</v>
      </c>
    </row>
    <row r="6" spans="1:11" ht="17" thickTop="1" thickBot="1" x14ac:dyDescent="0.25">
      <c r="A6" s="55">
        <f t="shared" si="2"/>
        <v>4</v>
      </c>
      <c r="B6" s="57">
        <f t="shared" si="0"/>
        <v>385.58656215159419</v>
      </c>
      <c r="C6" s="57">
        <v>5.4</v>
      </c>
      <c r="D6" s="65">
        <v>2.61</v>
      </c>
      <c r="E6" s="65">
        <v>0.26889999999999997</v>
      </c>
      <c r="F6" s="65">
        <v>-3.2750000000000001E-2</v>
      </c>
      <c r="G6" s="65">
        <v>-1.264E-2</v>
      </c>
      <c r="H6" s="65">
        <v>16</v>
      </c>
      <c r="I6" s="65">
        <v>7</v>
      </c>
      <c r="J6" s="65">
        <v>0.37</v>
      </c>
      <c r="K6" s="57">
        <f t="shared" si="1"/>
        <v>2.5861218901553173</v>
      </c>
    </row>
    <row r="7" spans="1:11" ht="17" thickTop="1" thickBot="1" x14ac:dyDescent="0.25">
      <c r="A7" s="55">
        <f t="shared" si="2"/>
        <v>5</v>
      </c>
      <c r="B7" s="57">
        <f t="shared" si="0"/>
        <v>182.09635532444875</v>
      </c>
      <c r="C7" s="57">
        <v>5.0999999999999996</v>
      </c>
      <c r="D7" s="65">
        <v>2.61</v>
      </c>
      <c r="E7" s="65">
        <v>0.26889999999999997</v>
      </c>
      <c r="F7" s="65">
        <v>-3.2750000000000001E-2</v>
      </c>
      <c r="G7" s="65">
        <v>-1.264E-2</v>
      </c>
      <c r="H7" s="65">
        <v>35</v>
      </c>
      <c r="I7" s="65">
        <v>7</v>
      </c>
      <c r="J7" s="65">
        <v>0.37</v>
      </c>
      <c r="K7" s="57">
        <f t="shared" si="1"/>
        <v>2.2603012534373104</v>
      </c>
    </row>
    <row r="8" spans="1:11" ht="17" thickTop="1" thickBot="1" x14ac:dyDescent="0.25">
      <c r="A8" s="55">
        <f t="shared" si="2"/>
        <v>6</v>
      </c>
      <c r="B8" s="57">
        <f t="shared" si="0"/>
        <v>186.45710092383834</v>
      </c>
      <c r="C8" s="57">
        <v>4.5</v>
      </c>
      <c r="D8" s="65">
        <v>2.61</v>
      </c>
      <c r="E8" s="65">
        <v>0.26889999999999997</v>
      </c>
      <c r="F8" s="65">
        <v>-3.2750000000000001E-2</v>
      </c>
      <c r="G8" s="65">
        <v>-1.264E-2</v>
      </c>
      <c r="H8" s="65">
        <v>17</v>
      </c>
      <c r="I8" s="65">
        <v>7</v>
      </c>
      <c r="J8" s="65">
        <v>0.37</v>
      </c>
      <c r="K8" s="57">
        <f t="shared" si="1"/>
        <v>2.2705789274308525</v>
      </c>
    </row>
    <row r="9" spans="1:11" ht="17" thickTop="1" thickBot="1" x14ac:dyDescent="0.25">
      <c r="A9" s="55">
        <f t="shared" si="2"/>
        <v>7</v>
      </c>
      <c r="B9" s="57">
        <f t="shared" si="0"/>
        <v>212.39017365424129</v>
      </c>
      <c r="C9" s="57">
        <v>5.9</v>
      </c>
      <c r="D9" s="65">
        <v>2.61</v>
      </c>
      <c r="E9" s="65">
        <v>0.26889999999999997</v>
      </c>
      <c r="F9" s="65">
        <v>-3.2750000000000001E-2</v>
      </c>
      <c r="G9" s="65">
        <v>-1.264E-2</v>
      </c>
      <c r="H9" s="65">
        <v>49</v>
      </c>
      <c r="I9" s="65">
        <v>7</v>
      </c>
      <c r="J9" s="65">
        <v>0.37</v>
      </c>
      <c r="K9" s="57">
        <f t="shared" si="1"/>
        <v>2.3271344200061428</v>
      </c>
    </row>
    <row r="10" spans="1:11" ht="17" thickTop="1" thickBot="1" x14ac:dyDescent="0.25">
      <c r="A10" s="55">
        <f t="shared" si="2"/>
        <v>8</v>
      </c>
      <c r="B10" s="57">
        <f t="shared" si="0"/>
        <v>108.57372612827773</v>
      </c>
      <c r="C10" s="57">
        <v>5.0999999999999996</v>
      </c>
      <c r="D10" s="65">
        <v>2.61</v>
      </c>
      <c r="E10" s="65">
        <v>0.26889999999999997</v>
      </c>
      <c r="F10" s="65">
        <v>-3.2750000000000001E-2</v>
      </c>
      <c r="G10" s="65">
        <v>-1.264E-2</v>
      </c>
      <c r="H10" s="65">
        <v>53</v>
      </c>
      <c r="I10" s="65">
        <v>7</v>
      </c>
      <c r="J10" s="65">
        <v>0.37</v>
      </c>
      <c r="K10" s="57">
        <f t="shared" si="1"/>
        <v>2.0357247425822278</v>
      </c>
    </row>
    <row r="11" spans="1:11" ht="17" thickTop="1" thickBot="1" x14ac:dyDescent="0.25">
      <c r="A11" s="55">
        <f t="shared" si="2"/>
        <v>9</v>
      </c>
      <c r="B11" s="57">
        <f t="shared" si="0"/>
        <v>194.79322753658428</v>
      </c>
      <c r="C11" s="57">
        <v>5.9</v>
      </c>
      <c r="D11" s="65">
        <v>2.61</v>
      </c>
      <c r="E11" s="65">
        <v>0.26889999999999997</v>
      </c>
      <c r="F11" s="65">
        <v>-3.2750000000000001E-2</v>
      </c>
      <c r="G11" s="65">
        <v>-1.264E-2</v>
      </c>
      <c r="H11" s="65">
        <v>52</v>
      </c>
      <c r="I11" s="65">
        <v>7</v>
      </c>
      <c r="J11" s="65">
        <v>0.37</v>
      </c>
      <c r="K11" s="57">
        <f t="shared" si="1"/>
        <v>2.2895738534942418</v>
      </c>
    </row>
    <row r="12" spans="1:11" ht="17" thickTop="1" thickBot="1" x14ac:dyDescent="0.25">
      <c r="A12" s="55">
        <f t="shared" si="2"/>
        <v>10</v>
      </c>
      <c r="B12" s="57">
        <f t="shared" si="0"/>
        <v>114.14673675765773</v>
      </c>
      <c r="C12" s="57">
        <v>5.7</v>
      </c>
      <c r="D12" s="65">
        <v>2.61</v>
      </c>
      <c r="E12" s="65">
        <v>0.26889999999999997</v>
      </c>
      <c r="F12" s="65">
        <v>-3.2750000000000001E-2</v>
      </c>
      <c r="G12" s="65">
        <v>-1.264E-2</v>
      </c>
      <c r="H12" s="65">
        <v>66</v>
      </c>
      <c r="I12" s="65">
        <v>7</v>
      </c>
      <c r="J12" s="65">
        <v>0.37</v>
      </c>
      <c r="K12" s="57">
        <f t="shared" si="1"/>
        <v>2.0574635003343587</v>
      </c>
    </row>
    <row r="13" spans="1:11" ht="17" thickTop="1" thickBot="1" x14ac:dyDescent="0.25">
      <c r="A13" s="55">
        <f t="shared" si="2"/>
        <v>11</v>
      </c>
      <c r="B13" s="57">
        <f t="shared" si="0"/>
        <v>187.9021013845913</v>
      </c>
      <c r="C13" s="57">
        <v>4.3</v>
      </c>
      <c r="D13" s="65">
        <v>2.61</v>
      </c>
      <c r="E13" s="65">
        <v>0.26889999999999997</v>
      </c>
      <c r="F13" s="65">
        <v>-3.2750000000000001E-2</v>
      </c>
      <c r="G13" s="65">
        <v>-1.264E-2</v>
      </c>
      <c r="H13" s="65">
        <v>10</v>
      </c>
      <c r="I13" s="65">
        <v>7</v>
      </c>
      <c r="J13" s="65">
        <v>0.37</v>
      </c>
      <c r="K13" s="57">
        <f t="shared" si="1"/>
        <v>2.2739316370171259</v>
      </c>
    </row>
    <row r="14" spans="1:11" ht="17" thickTop="1" thickBot="1" x14ac:dyDescent="0.25">
      <c r="A14" s="55">
        <f t="shared" si="2"/>
        <v>12</v>
      </c>
      <c r="B14" s="57">
        <f t="shared" si="0"/>
        <v>236.53717790819644</v>
      </c>
      <c r="C14" s="57">
        <v>4.4000000000000004</v>
      </c>
      <c r="D14" s="65">
        <v>2.61</v>
      </c>
      <c r="E14" s="65">
        <v>0.26889999999999997</v>
      </c>
      <c r="F14" s="65">
        <v>-3.2750000000000001E-2</v>
      </c>
      <c r="G14" s="65">
        <v>-1.264E-2</v>
      </c>
      <c r="H14" s="65">
        <v>2</v>
      </c>
      <c r="I14" s="65">
        <v>7</v>
      </c>
      <c r="J14" s="65">
        <v>0.37</v>
      </c>
      <c r="K14" s="57">
        <f t="shared" si="1"/>
        <v>2.3738994109994942</v>
      </c>
    </row>
    <row r="15" spans="1:11" ht="17" thickTop="1" thickBot="1" x14ac:dyDescent="0.25">
      <c r="A15" s="55">
        <f t="shared" si="2"/>
        <v>13</v>
      </c>
      <c r="B15" s="57">
        <f t="shared" si="0"/>
        <v>431.33671594255526</v>
      </c>
      <c r="C15" s="57">
        <v>5.6</v>
      </c>
      <c r="D15" s="65">
        <v>2.61</v>
      </c>
      <c r="E15" s="65">
        <v>0.26889999999999997</v>
      </c>
      <c r="F15" s="65">
        <v>-3.2750000000000001E-2</v>
      </c>
      <c r="G15" s="65">
        <v>-1.264E-2</v>
      </c>
      <c r="H15" s="65">
        <v>17</v>
      </c>
      <c r="I15" s="65">
        <v>7</v>
      </c>
      <c r="J15" s="65">
        <v>0.37</v>
      </c>
      <c r="K15" s="57">
        <f t="shared" si="1"/>
        <v>2.6348164274308532</v>
      </c>
    </row>
    <row r="16" spans="1:11" ht="17" thickTop="1" thickBot="1" x14ac:dyDescent="0.25">
      <c r="A16" s="55">
        <f t="shared" si="2"/>
        <v>14</v>
      </c>
      <c r="B16" s="57">
        <f t="shared" si="0"/>
        <v>223.49579505449827</v>
      </c>
      <c r="C16" s="57">
        <v>5.8</v>
      </c>
      <c r="D16" s="65">
        <v>2.61</v>
      </c>
      <c r="E16" s="65">
        <v>0.26889999999999997</v>
      </c>
      <c r="F16" s="65">
        <v>-3.2750000000000001E-2</v>
      </c>
      <c r="G16" s="65">
        <v>-1.264E-2</v>
      </c>
      <c r="H16" s="65">
        <v>45</v>
      </c>
      <c r="I16" s="65">
        <v>7</v>
      </c>
      <c r="J16" s="65">
        <v>0.37</v>
      </c>
      <c r="K16" s="57">
        <f t="shared" si="1"/>
        <v>2.3492693565426426</v>
      </c>
    </row>
    <row r="17" spans="1:11" ht="17" thickTop="1" thickBot="1" x14ac:dyDescent="0.25">
      <c r="A17" s="55">
        <f t="shared" si="2"/>
        <v>15</v>
      </c>
      <c r="B17" s="57">
        <f t="shared" si="0"/>
        <v>23.077888169058127</v>
      </c>
      <c r="C17" s="57">
        <v>5.4</v>
      </c>
      <c r="D17" s="65">
        <v>2.61</v>
      </c>
      <c r="E17" s="65">
        <v>0.26889999999999997</v>
      </c>
      <c r="F17" s="65">
        <v>-3.2750000000000001E-2</v>
      </c>
      <c r="G17" s="65">
        <v>-1.264E-2</v>
      </c>
      <c r="H17" s="65">
        <v>114</v>
      </c>
      <c r="I17" s="65">
        <v>7</v>
      </c>
      <c r="J17" s="65">
        <v>0.37</v>
      </c>
      <c r="K17" s="57">
        <f t="shared" si="1"/>
        <v>1.3631960645145664</v>
      </c>
    </row>
    <row r="18" spans="1:11" ht="17" thickTop="1" thickBot="1" x14ac:dyDescent="0.25">
      <c r="A18" s="55">
        <f t="shared" si="2"/>
        <v>16</v>
      </c>
      <c r="B18" s="57">
        <f t="shared" si="0"/>
        <v>165.26523647579276</v>
      </c>
      <c r="C18" s="57">
        <v>4.9000000000000004</v>
      </c>
      <c r="D18" s="65">
        <v>2.61</v>
      </c>
      <c r="E18" s="65">
        <v>0.26889999999999997</v>
      </c>
      <c r="F18" s="65">
        <v>-3.2750000000000001E-2</v>
      </c>
      <c r="G18" s="65">
        <v>-1.264E-2</v>
      </c>
      <c r="H18" s="65">
        <v>33</v>
      </c>
      <c r="I18" s="65">
        <v>7</v>
      </c>
      <c r="J18" s="65">
        <v>0.37</v>
      </c>
      <c r="K18" s="57">
        <f t="shared" si="1"/>
        <v>2.2181815093820139</v>
      </c>
    </row>
    <row r="19" spans="1:11" ht="17" thickTop="1" thickBot="1" x14ac:dyDescent="0.25">
      <c r="A19" s="55">
        <f t="shared" si="2"/>
        <v>17</v>
      </c>
      <c r="B19" s="57">
        <f t="shared" si="0"/>
        <v>113.08839144807206</v>
      </c>
      <c r="C19" s="57">
        <v>6.5</v>
      </c>
      <c r="D19" s="65">
        <v>2.61</v>
      </c>
      <c r="E19" s="65">
        <v>0.26889999999999997</v>
      </c>
      <c r="F19" s="65">
        <v>-3.2750000000000001E-2</v>
      </c>
      <c r="G19" s="65">
        <v>-1.264E-2</v>
      </c>
      <c r="H19" s="65">
        <v>83</v>
      </c>
      <c r="I19" s="65">
        <v>7</v>
      </c>
      <c r="J19" s="65">
        <v>0.37</v>
      </c>
      <c r="K19" s="57">
        <f t="shared" si="1"/>
        <v>2.0534180267752031</v>
      </c>
    </row>
    <row r="20" spans="1:11" ht="17" thickTop="1" thickBot="1" x14ac:dyDescent="0.25">
      <c r="A20" s="55">
        <f t="shared" si="2"/>
        <v>18</v>
      </c>
      <c r="B20" s="57">
        <f t="shared" si="0"/>
        <v>220.44872210105004</v>
      </c>
      <c r="C20" s="57">
        <v>5.4</v>
      </c>
      <c r="D20" s="65">
        <v>2.61</v>
      </c>
      <c r="E20" s="65">
        <v>0.26889999999999997</v>
      </c>
      <c r="F20" s="65">
        <v>-3.2750000000000001E-2</v>
      </c>
      <c r="G20" s="65">
        <v>-1.264E-2</v>
      </c>
      <c r="H20" s="65">
        <v>36</v>
      </c>
      <c r="I20" s="65">
        <v>7</v>
      </c>
      <c r="J20" s="65">
        <v>0.37</v>
      </c>
      <c r="K20" s="57">
        <f t="shared" si="1"/>
        <v>2.3433075856478438</v>
      </c>
    </row>
    <row r="21" spans="1:11" ht="17" thickTop="1" thickBot="1" x14ac:dyDescent="0.25">
      <c r="A21" s="55">
        <f t="shared" si="2"/>
        <v>19</v>
      </c>
      <c r="B21" s="57">
        <f t="shared" si="0"/>
        <v>213.85567068875332</v>
      </c>
      <c r="C21" s="57">
        <v>4.5999999999999996</v>
      </c>
      <c r="D21" s="65">
        <v>2.61</v>
      </c>
      <c r="E21" s="65">
        <v>0.26889999999999997</v>
      </c>
      <c r="F21" s="65">
        <v>-3.2750000000000001E-2</v>
      </c>
      <c r="G21" s="65">
        <v>-1.264E-2</v>
      </c>
      <c r="H21" s="65">
        <v>15</v>
      </c>
      <c r="I21" s="65">
        <v>7</v>
      </c>
      <c r="J21" s="65">
        <v>0.37</v>
      </c>
      <c r="K21" s="57">
        <f t="shared" si="1"/>
        <v>2.3301207706843994</v>
      </c>
    </row>
    <row r="22" spans="1:11" ht="17" thickTop="1" thickBot="1" x14ac:dyDescent="0.25">
      <c r="A22" s="55">
        <f t="shared" si="2"/>
        <v>20</v>
      </c>
      <c r="B22" s="57">
        <f t="shared" si="0"/>
        <v>196.66780500626916</v>
      </c>
      <c r="C22" s="57">
        <v>4.5</v>
      </c>
      <c r="D22" s="65">
        <v>2.61</v>
      </c>
      <c r="E22" s="65">
        <v>0.26889999999999997</v>
      </c>
      <c r="F22" s="65">
        <v>-3.2750000000000001E-2</v>
      </c>
      <c r="G22" s="65">
        <v>-1.264E-2</v>
      </c>
      <c r="H22" s="65">
        <v>15</v>
      </c>
      <c r="I22" s="65">
        <v>7</v>
      </c>
      <c r="J22" s="65">
        <v>0.37</v>
      </c>
      <c r="K22" s="57">
        <f t="shared" si="1"/>
        <v>2.2937332706843994</v>
      </c>
    </row>
    <row r="23" spans="1:11" ht="17" thickTop="1" thickBot="1" x14ac:dyDescent="0.25">
      <c r="A23" s="55">
        <f t="shared" si="2"/>
        <v>21</v>
      </c>
      <c r="B23" s="57">
        <f t="shared" si="0"/>
        <v>150.49165889551907</v>
      </c>
      <c r="C23" s="57">
        <v>5</v>
      </c>
      <c r="D23" s="65">
        <v>2.61</v>
      </c>
      <c r="E23" s="65">
        <v>0.26889999999999997</v>
      </c>
      <c r="F23" s="65">
        <v>-3.2750000000000001E-2</v>
      </c>
      <c r="G23" s="65">
        <v>-1.264E-2</v>
      </c>
      <c r="H23" s="65">
        <v>39</v>
      </c>
      <c r="I23" s="65">
        <v>7</v>
      </c>
      <c r="J23" s="65">
        <v>0.37</v>
      </c>
      <c r="K23" s="57">
        <f t="shared" si="1"/>
        <v>2.1775124295243016</v>
      </c>
    </row>
    <row r="24" spans="1:11" ht="17" thickTop="1" thickBot="1" x14ac:dyDescent="0.25">
      <c r="A24" s="55">
        <f t="shared" si="2"/>
        <v>22</v>
      </c>
      <c r="B24" s="57">
        <f t="shared" si="0"/>
        <v>333.55840629230659</v>
      </c>
      <c r="C24" s="57">
        <v>5.2</v>
      </c>
      <c r="D24" s="65">
        <v>2.61</v>
      </c>
      <c r="E24" s="65">
        <v>0.26889999999999997</v>
      </c>
      <c r="F24" s="65">
        <v>-3.2750000000000001E-2</v>
      </c>
      <c r="G24" s="65">
        <v>-1.264E-2</v>
      </c>
      <c r="H24" s="65">
        <v>16</v>
      </c>
      <c r="I24" s="65">
        <v>7</v>
      </c>
      <c r="J24" s="65">
        <v>0.37</v>
      </c>
      <c r="K24" s="57">
        <f t="shared" si="1"/>
        <v>2.5231718901553175</v>
      </c>
    </row>
    <row r="25" spans="1:11" ht="17" thickTop="1" thickBot="1" x14ac:dyDescent="0.25">
      <c r="A25" s="55">
        <f t="shared" si="2"/>
        <v>23</v>
      </c>
      <c r="B25" s="57">
        <f t="shared" si="0"/>
        <v>97.039568189902738</v>
      </c>
      <c r="C25" s="57">
        <v>4.7</v>
      </c>
      <c r="D25" s="65">
        <v>2.61</v>
      </c>
      <c r="E25" s="65">
        <v>0.26889999999999997</v>
      </c>
      <c r="F25" s="65">
        <v>-3.2750000000000001E-2</v>
      </c>
      <c r="G25" s="65">
        <v>-1.264E-2</v>
      </c>
      <c r="H25" s="65">
        <v>46</v>
      </c>
      <c r="I25" s="65">
        <v>7</v>
      </c>
      <c r="J25" s="65">
        <v>0.37</v>
      </c>
      <c r="K25" s="57">
        <f t="shared" si="1"/>
        <v>1.9869488553238943</v>
      </c>
    </row>
    <row r="26" spans="1:11" ht="17" thickTop="1" thickBot="1" x14ac:dyDescent="0.25">
      <c r="A26" s="55">
        <f t="shared" si="2"/>
        <v>24</v>
      </c>
      <c r="B26" s="57">
        <f t="shared" si="0"/>
        <v>254.64180438720902</v>
      </c>
      <c r="C26" s="57">
        <v>6.1</v>
      </c>
      <c r="D26" s="65">
        <v>2.61</v>
      </c>
      <c r="E26" s="65">
        <v>0.26889999999999997</v>
      </c>
      <c r="F26" s="65">
        <v>-3.2750000000000001E-2</v>
      </c>
      <c r="G26" s="65">
        <v>-1.264E-2</v>
      </c>
      <c r="H26" s="65">
        <v>47</v>
      </c>
      <c r="I26" s="65">
        <v>7</v>
      </c>
      <c r="J26" s="65">
        <v>0.37</v>
      </c>
      <c r="K26" s="57">
        <f t="shared" si="1"/>
        <v>2.4059297030266742</v>
      </c>
    </row>
    <row r="27" spans="1:11" ht="17" thickTop="1" thickBot="1" x14ac:dyDescent="0.25">
      <c r="A27" s="55">
        <f t="shared" si="2"/>
        <v>25</v>
      </c>
      <c r="B27" s="57">
        <f t="shared" si="0"/>
        <v>271.7884844563709</v>
      </c>
      <c r="C27" s="57">
        <v>5</v>
      </c>
      <c r="D27" s="65">
        <v>2.61</v>
      </c>
      <c r="E27" s="65">
        <v>0.26889999999999997</v>
      </c>
      <c r="F27" s="65">
        <v>-3.2750000000000001E-2</v>
      </c>
      <c r="G27" s="65">
        <v>-1.264E-2</v>
      </c>
      <c r="H27" s="65">
        <v>18</v>
      </c>
      <c r="I27" s="65">
        <v>7</v>
      </c>
      <c r="J27" s="65">
        <v>0.37</v>
      </c>
      <c r="K27" s="57">
        <f t="shared" si="1"/>
        <v>2.4342310519439345</v>
      </c>
    </row>
    <row r="28" spans="1:11" ht="17" thickTop="1" thickBot="1" x14ac:dyDescent="0.25">
      <c r="A28" s="55">
        <f t="shared" si="2"/>
        <v>26</v>
      </c>
      <c r="B28" s="57">
        <f t="shared" si="0"/>
        <v>180.1019904988546</v>
      </c>
      <c r="C28" s="57">
        <v>5.2</v>
      </c>
      <c r="D28" s="65">
        <v>2.61</v>
      </c>
      <c r="E28" s="65">
        <v>0.26889999999999997</v>
      </c>
      <c r="F28" s="65">
        <v>-3.2750000000000001E-2</v>
      </c>
      <c r="G28" s="65">
        <v>-1.264E-2</v>
      </c>
      <c r="H28" s="65">
        <v>38</v>
      </c>
      <c r="I28" s="65">
        <v>7</v>
      </c>
      <c r="J28" s="65">
        <v>0.37</v>
      </c>
      <c r="K28" s="57">
        <f t="shared" si="1"/>
        <v>2.2555185126967774</v>
      </c>
    </row>
    <row r="29" spans="1:11" ht="17" thickTop="1" thickBot="1" x14ac:dyDescent="0.25">
      <c r="A29" s="55">
        <f t="shared" si="2"/>
        <v>27</v>
      </c>
      <c r="B29" s="57">
        <f t="shared" si="0"/>
        <v>265.35934722028509</v>
      </c>
      <c r="C29" s="57">
        <v>4.9000000000000004</v>
      </c>
      <c r="D29" s="65">
        <v>2.61</v>
      </c>
      <c r="E29" s="65">
        <v>0.26889999999999997</v>
      </c>
      <c r="F29" s="65">
        <v>-3.2750000000000001E-2</v>
      </c>
      <c r="G29" s="65">
        <v>-1.264E-2</v>
      </c>
      <c r="H29" s="65">
        <v>16</v>
      </c>
      <c r="I29" s="65">
        <v>7</v>
      </c>
      <c r="J29" s="65">
        <v>0.37</v>
      </c>
      <c r="K29" s="57">
        <f t="shared" si="1"/>
        <v>2.4238343901553177</v>
      </c>
    </row>
    <row r="30" spans="1:11" ht="17" thickTop="1" thickBot="1" x14ac:dyDescent="0.25">
      <c r="A30" s="55">
        <f t="shared" si="2"/>
        <v>28</v>
      </c>
      <c r="B30" s="57">
        <f t="shared" si="0"/>
        <v>275.93005618948433</v>
      </c>
      <c r="C30" s="57">
        <v>5.6</v>
      </c>
      <c r="D30" s="65">
        <v>2.61</v>
      </c>
      <c r="E30" s="65">
        <v>0.26889999999999997</v>
      </c>
      <c r="F30" s="65">
        <v>-3.2750000000000001E-2</v>
      </c>
      <c r="G30" s="65">
        <v>-1.264E-2</v>
      </c>
      <c r="H30" s="65">
        <v>33</v>
      </c>
      <c r="I30" s="65">
        <v>7</v>
      </c>
      <c r="J30" s="65">
        <v>0.37</v>
      </c>
      <c r="K30" s="57">
        <f t="shared" si="1"/>
        <v>2.4407990093820136</v>
      </c>
    </row>
    <row r="31" spans="1:11" ht="17" thickTop="1" thickBot="1" x14ac:dyDescent="0.25">
      <c r="A31" s="55">
        <f t="shared" si="2"/>
        <v>29</v>
      </c>
      <c r="B31" s="57">
        <f t="shared" si="0"/>
        <v>301.84018835084697</v>
      </c>
      <c r="C31" s="57">
        <v>4.9000000000000004</v>
      </c>
      <c r="D31" s="65">
        <v>2.61</v>
      </c>
      <c r="E31" s="65">
        <v>0.26889999999999997</v>
      </c>
      <c r="F31" s="65">
        <v>-3.2750000000000001E-2</v>
      </c>
      <c r="G31" s="65">
        <v>-1.264E-2</v>
      </c>
      <c r="H31" s="65">
        <v>11</v>
      </c>
      <c r="I31" s="65">
        <v>7</v>
      </c>
      <c r="J31" s="65">
        <v>0.37</v>
      </c>
      <c r="K31" s="57">
        <f t="shared" si="1"/>
        <v>2.4797770631964773</v>
      </c>
    </row>
    <row r="32" spans="1:11" ht="17" thickTop="1" thickBot="1" x14ac:dyDescent="0.25">
      <c r="A32" s="55">
        <f t="shared" si="2"/>
        <v>30</v>
      </c>
      <c r="B32" s="57">
        <f t="shared" si="0"/>
        <v>219.89457540192993</v>
      </c>
      <c r="C32" s="57">
        <v>5.2</v>
      </c>
      <c r="D32" s="65">
        <v>2.61</v>
      </c>
      <c r="E32" s="65">
        <v>0.26889999999999997</v>
      </c>
      <c r="F32" s="65">
        <v>-3.2750000000000001E-2</v>
      </c>
      <c r="G32" s="65">
        <v>-1.264E-2</v>
      </c>
      <c r="H32" s="65">
        <v>31</v>
      </c>
      <c r="I32" s="65">
        <v>7</v>
      </c>
      <c r="J32" s="65">
        <v>0.37</v>
      </c>
      <c r="K32" s="57">
        <f t="shared" si="1"/>
        <v>2.3422145158452525</v>
      </c>
    </row>
    <row r="33" spans="1:11" ht="17" thickTop="1" thickBot="1" x14ac:dyDescent="0.25">
      <c r="A33" s="55">
        <f t="shared" si="2"/>
        <v>31</v>
      </c>
      <c r="B33" s="57">
        <f t="shared" si="0"/>
        <v>251.45689695663032</v>
      </c>
      <c r="C33" s="57">
        <v>4.9000000000000004</v>
      </c>
      <c r="D33" s="65">
        <v>2.61</v>
      </c>
      <c r="E33" s="65">
        <v>0.26889999999999997</v>
      </c>
      <c r="F33" s="65">
        <v>-3.2750000000000001E-2</v>
      </c>
      <c r="G33" s="65">
        <v>-1.264E-2</v>
      </c>
      <c r="H33" s="65">
        <v>18</v>
      </c>
      <c r="I33" s="65">
        <v>7</v>
      </c>
      <c r="J33" s="65">
        <v>0.37</v>
      </c>
      <c r="K33" s="57">
        <f t="shared" si="1"/>
        <v>2.4004635519439348</v>
      </c>
    </row>
    <row r="34" spans="1:11" ht="17" thickTop="1" thickBot="1" x14ac:dyDescent="0.25">
      <c r="A34" s="55">
        <f t="shared" si="2"/>
        <v>32</v>
      </c>
      <c r="B34" s="57">
        <f t="shared" si="0"/>
        <v>175.01788427858935</v>
      </c>
      <c r="C34" s="57">
        <v>5.2</v>
      </c>
      <c r="D34" s="65">
        <v>2.61</v>
      </c>
      <c r="E34" s="65">
        <v>0.26889999999999997</v>
      </c>
      <c r="F34" s="65">
        <v>-3.2750000000000001E-2</v>
      </c>
      <c r="G34" s="65">
        <v>-1.264E-2</v>
      </c>
      <c r="H34" s="65">
        <v>39</v>
      </c>
      <c r="I34" s="65">
        <v>7</v>
      </c>
      <c r="J34" s="65">
        <v>0.37</v>
      </c>
      <c r="K34" s="57">
        <f t="shared" si="1"/>
        <v>2.2430824295243017</v>
      </c>
    </row>
    <row r="35" spans="1:11" ht="17" thickTop="1" thickBot="1" x14ac:dyDescent="0.25">
      <c r="A35" s="55">
        <f t="shared" si="2"/>
        <v>33</v>
      </c>
      <c r="B35" s="57">
        <f t="shared" si="0"/>
        <v>152.67186448240403</v>
      </c>
      <c r="C35" s="57">
        <v>4.8</v>
      </c>
      <c r="D35" s="65">
        <v>2.61</v>
      </c>
      <c r="E35" s="65">
        <v>0.26889999999999997</v>
      </c>
      <c r="F35" s="65">
        <v>-3.2750000000000001E-2</v>
      </c>
      <c r="G35" s="65">
        <v>-1.264E-2</v>
      </c>
      <c r="H35" s="65">
        <v>33</v>
      </c>
      <c r="I35" s="65">
        <v>7</v>
      </c>
      <c r="J35" s="65">
        <v>0.37</v>
      </c>
      <c r="K35" s="57">
        <f t="shared" si="1"/>
        <v>2.1837590093820136</v>
      </c>
    </row>
    <row r="36" spans="1:11" ht="17" thickTop="1" thickBot="1" x14ac:dyDescent="0.25">
      <c r="A36" s="55">
        <f t="shared" si="2"/>
        <v>34</v>
      </c>
      <c r="B36" s="57">
        <f t="shared" si="0"/>
        <v>236.84476488826107</v>
      </c>
      <c r="C36" s="57">
        <v>5</v>
      </c>
      <c r="D36" s="65">
        <v>2.61</v>
      </c>
      <c r="E36" s="65">
        <v>0.26889999999999997</v>
      </c>
      <c r="F36" s="65">
        <v>-3.2750000000000001E-2</v>
      </c>
      <c r="G36" s="65">
        <v>-1.264E-2</v>
      </c>
      <c r="H36" s="65">
        <v>23</v>
      </c>
      <c r="I36" s="65">
        <v>7</v>
      </c>
      <c r="J36" s="65">
        <v>0.37</v>
      </c>
      <c r="K36" s="57">
        <f t="shared" si="1"/>
        <v>2.3744637897172693</v>
      </c>
    </row>
    <row r="37" spans="1:11" ht="17" thickTop="1" thickBot="1" x14ac:dyDescent="0.25">
      <c r="A37" s="55">
        <f t="shared" si="2"/>
        <v>35</v>
      </c>
      <c r="B37" s="57">
        <f t="shared" si="0"/>
        <v>172.02007671763337</v>
      </c>
      <c r="C37" s="57">
        <v>4.2</v>
      </c>
      <c r="D37" s="65">
        <v>2.61</v>
      </c>
      <c r="E37" s="65">
        <v>0.26889999999999997</v>
      </c>
      <c r="F37" s="65">
        <v>-3.2750000000000001E-2</v>
      </c>
      <c r="G37" s="65">
        <v>-1.264E-2</v>
      </c>
      <c r="H37" s="65">
        <v>10</v>
      </c>
      <c r="I37" s="65">
        <v>7</v>
      </c>
      <c r="J37" s="65">
        <v>0.37</v>
      </c>
      <c r="K37" s="57">
        <f t="shared" si="1"/>
        <v>2.2355791370171261</v>
      </c>
    </row>
    <row r="38" spans="1:11" ht="17" thickTop="1" thickBot="1" x14ac:dyDescent="0.25">
      <c r="A38" s="55">
        <f t="shared" si="2"/>
        <v>36</v>
      </c>
      <c r="B38" s="57">
        <f t="shared" si="0"/>
        <v>402.69749441181466</v>
      </c>
      <c r="C38" s="57">
        <v>5.5</v>
      </c>
      <c r="D38" s="65">
        <v>2.61</v>
      </c>
      <c r="E38" s="65">
        <v>0.26889999999999997</v>
      </c>
      <c r="F38" s="65">
        <v>-3.2750000000000001E-2</v>
      </c>
      <c r="G38" s="65">
        <v>-1.264E-2</v>
      </c>
      <c r="H38" s="65">
        <v>17</v>
      </c>
      <c r="I38" s="65">
        <v>7</v>
      </c>
      <c r="J38" s="65">
        <v>0.37</v>
      </c>
      <c r="K38" s="57">
        <f t="shared" si="1"/>
        <v>2.604978927430853</v>
      </c>
    </row>
    <row r="39" spans="1:11" ht="17" thickTop="1" thickBot="1" x14ac:dyDescent="0.25">
      <c r="A39" s="55">
        <f t="shared" si="2"/>
        <v>37</v>
      </c>
      <c r="B39" s="57">
        <f t="shared" si="0"/>
        <v>285.67296148961043</v>
      </c>
      <c r="C39" s="57">
        <v>4.8</v>
      </c>
      <c r="D39" s="65">
        <v>2.61</v>
      </c>
      <c r="E39" s="65">
        <v>0.26889999999999997</v>
      </c>
      <c r="F39" s="65">
        <v>-3.2750000000000001E-2</v>
      </c>
      <c r="G39" s="65">
        <v>-1.264E-2</v>
      </c>
      <c r="H39" s="65">
        <v>10</v>
      </c>
      <c r="I39" s="65">
        <v>7</v>
      </c>
      <c r="J39" s="65">
        <v>0.37</v>
      </c>
      <c r="K39" s="57">
        <f t="shared" si="1"/>
        <v>2.4558691370171259</v>
      </c>
    </row>
    <row r="40" spans="1:11" ht="17" thickTop="1" thickBot="1" x14ac:dyDescent="0.25">
      <c r="A40" s="55">
        <f t="shared" si="2"/>
        <v>38</v>
      </c>
      <c r="B40" s="57">
        <f t="shared" si="0"/>
        <v>214.56306131740149</v>
      </c>
      <c r="C40" s="57">
        <v>4.4000000000000004</v>
      </c>
      <c r="D40" s="65">
        <v>2.61</v>
      </c>
      <c r="E40" s="65">
        <v>0.26889999999999997</v>
      </c>
      <c r="F40" s="65">
        <v>-3.2750000000000001E-2</v>
      </c>
      <c r="G40" s="65">
        <v>-1.264E-2</v>
      </c>
      <c r="H40" s="65">
        <v>8</v>
      </c>
      <c r="I40" s="65">
        <v>7</v>
      </c>
      <c r="J40" s="65">
        <v>0.37</v>
      </c>
      <c r="K40" s="57">
        <f t="shared" si="1"/>
        <v>2.3315549569270342</v>
      </c>
    </row>
    <row r="41" spans="1:11" ht="17" thickTop="1" thickBot="1" x14ac:dyDescent="0.25">
      <c r="A41" s="55">
        <f t="shared" si="2"/>
        <v>39</v>
      </c>
      <c r="B41" s="57">
        <f t="shared" si="0"/>
        <v>232.29563648100751</v>
      </c>
      <c r="C41" s="57">
        <v>4.8</v>
      </c>
      <c r="D41" s="65">
        <v>2.61</v>
      </c>
      <c r="E41" s="65">
        <v>0.26889999999999997</v>
      </c>
      <c r="F41" s="65">
        <v>-3.2750000000000001E-2</v>
      </c>
      <c r="G41" s="65">
        <v>-1.264E-2</v>
      </c>
      <c r="H41" s="65">
        <v>18</v>
      </c>
      <c r="I41" s="65">
        <v>7</v>
      </c>
      <c r="J41" s="65">
        <v>0.37</v>
      </c>
      <c r="K41" s="57">
        <f t="shared" si="1"/>
        <v>2.3660410519439345</v>
      </c>
    </row>
    <row r="42" spans="1:11" ht="17" thickTop="1" thickBot="1" x14ac:dyDescent="0.25">
      <c r="A42" s="55">
        <f t="shared" si="2"/>
        <v>40</v>
      </c>
      <c r="B42" s="57">
        <f t="shared" si="0"/>
        <v>226.2216349918375</v>
      </c>
      <c r="C42" s="57">
        <v>5.2</v>
      </c>
      <c r="D42" s="65">
        <v>2.61</v>
      </c>
      <c r="E42" s="65">
        <v>0.26889999999999997</v>
      </c>
      <c r="F42" s="65">
        <v>-3.2750000000000001E-2</v>
      </c>
      <c r="G42" s="65">
        <v>-1.264E-2</v>
      </c>
      <c r="H42" s="65">
        <v>30</v>
      </c>
      <c r="I42" s="65">
        <v>7</v>
      </c>
      <c r="J42" s="65">
        <v>0.37</v>
      </c>
      <c r="K42" s="57">
        <f t="shared" si="1"/>
        <v>2.354534136877056</v>
      </c>
    </row>
    <row r="43" spans="1:11" ht="17" thickTop="1" thickBot="1" x14ac:dyDescent="0.25">
      <c r="A43" s="55">
        <f t="shared" si="2"/>
        <v>41</v>
      </c>
      <c r="B43" s="57">
        <f t="shared" si="0"/>
        <v>175.86195232591035</v>
      </c>
      <c r="C43" s="57">
        <v>4.4000000000000004</v>
      </c>
      <c r="D43" s="65">
        <v>2.61</v>
      </c>
      <c r="E43" s="65">
        <v>0.26889999999999997</v>
      </c>
      <c r="F43" s="65">
        <v>-3.2750000000000001E-2</v>
      </c>
      <c r="G43" s="65">
        <v>-1.264E-2</v>
      </c>
      <c r="H43" s="65">
        <v>16</v>
      </c>
      <c r="I43" s="65">
        <v>7</v>
      </c>
      <c r="J43" s="65">
        <v>0.37</v>
      </c>
      <c r="K43" s="57">
        <f t="shared" si="1"/>
        <v>2.2451718901553175</v>
      </c>
    </row>
    <row r="44" spans="1:11" ht="17" thickTop="1" thickBot="1" x14ac:dyDescent="0.25">
      <c r="A44" s="55">
        <f t="shared" si="2"/>
        <v>42</v>
      </c>
      <c r="B44" s="57">
        <f t="shared" si="0"/>
        <v>220.1399824064508</v>
      </c>
      <c r="C44" s="57">
        <v>4.7</v>
      </c>
      <c r="D44" s="65">
        <v>2.61</v>
      </c>
      <c r="E44" s="65">
        <v>0.26889999999999997</v>
      </c>
      <c r="F44" s="65">
        <v>-3.2750000000000001E-2</v>
      </c>
      <c r="G44" s="65">
        <v>-1.264E-2</v>
      </c>
      <c r="H44" s="65">
        <v>17</v>
      </c>
      <c r="I44" s="65">
        <v>7</v>
      </c>
      <c r="J44" s="65">
        <v>0.37</v>
      </c>
      <c r="K44" s="57">
        <f t="shared" si="1"/>
        <v>2.342698927430853</v>
      </c>
    </row>
    <row r="45" spans="1:11" ht="17" thickTop="1" thickBot="1" x14ac:dyDescent="0.25">
      <c r="A45" s="55">
        <f t="shared" si="2"/>
        <v>43</v>
      </c>
      <c r="B45" s="57">
        <f t="shared" si="0"/>
        <v>220.1399824064508</v>
      </c>
      <c r="C45" s="57">
        <v>4.7</v>
      </c>
      <c r="D45" s="65">
        <v>2.61</v>
      </c>
      <c r="E45" s="65">
        <v>0.26889999999999997</v>
      </c>
      <c r="F45" s="65">
        <v>-3.2750000000000001E-2</v>
      </c>
      <c r="G45" s="65">
        <v>-1.264E-2</v>
      </c>
      <c r="H45" s="65">
        <v>17</v>
      </c>
      <c r="I45" s="65">
        <v>7</v>
      </c>
      <c r="J45" s="65">
        <v>0.37</v>
      </c>
      <c r="K45" s="57">
        <f t="shared" si="1"/>
        <v>2.342698927430853</v>
      </c>
    </row>
    <row r="46" spans="1:11" ht="17" thickTop="1" thickBot="1" x14ac:dyDescent="0.25">
      <c r="A46" s="55">
        <f t="shared" si="2"/>
        <v>44</v>
      </c>
      <c r="B46" s="57">
        <f t="shared" si="0"/>
        <v>251.45689695663032</v>
      </c>
      <c r="C46" s="57">
        <v>4.9000000000000004</v>
      </c>
      <c r="D46" s="65">
        <v>2.61</v>
      </c>
      <c r="E46" s="65">
        <v>0.26889999999999997</v>
      </c>
      <c r="F46" s="65">
        <v>-3.2750000000000001E-2</v>
      </c>
      <c r="G46" s="65">
        <v>-1.264E-2</v>
      </c>
      <c r="H46" s="65">
        <v>18</v>
      </c>
      <c r="I46" s="65">
        <v>7</v>
      </c>
      <c r="J46" s="65">
        <v>0.37</v>
      </c>
      <c r="K46" s="57">
        <f t="shared" si="1"/>
        <v>2.4004635519439348</v>
      </c>
    </row>
    <row r="47" spans="1:11" ht="17" thickTop="1" thickBot="1" x14ac:dyDescent="0.25">
      <c r="A47" s="55">
        <f t="shared" si="2"/>
        <v>45</v>
      </c>
      <c r="B47" s="57">
        <f t="shared" si="0"/>
        <v>72.305199492747448</v>
      </c>
      <c r="C47" s="57">
        <v>4.8</v>
      </c>
      <c r="D47" s="65">
        <v>2.61</v>
      </c>
      <c r="E47" s="65">
        <v>0.26889999999999997</v>
      </c>
      <c r="F47" s="65">
        <v>-3.2750000000000001E-2</v>
      </c>
      <c r="G47" s="65">
        <v>-1.264E-2</v>
      </c>
      <c r="H47" s="65">
        <v>59</v>
      </c>
      <c r="I47" s="65">
        <v>7</v>
      </c>
      <c r="J47" s="65">
        <v>0.37</v>
      </c>
      <c r="K47" s="57">
        <f t="shared" si="1"/>
        <v>1.8591695286889451</v>
      </c>
    </row>
    <row r="48" spans="1:11" ht="17" thickTop="1" thickBot="1" x14ac:dyDescent="0.25">
      <c r="A48" s="55">
        <f t="shared" si="2"/>
        <v>46</v>
      </c>
      <c r="B48" s="57">
        <f t="shared" si="0"/>
        <v>345.96582599619319</v>
      </c>
      <c r="C48" s="57">
        <v>5.4</v>
      </c>
      <c r="D48" s="65">
        <v>2.61</v>
      </c>
      <c r="E48" s="65">
        <v>0.26889999999999997</v>
      </c>
      <c r="F48" s="65">
        <v>-3.2750000000000001E-2</v>
      </c>
      <c r="G48" s="65">
        <v>-1.264E-2</v>
      </c>
      <c r="H48" s="65">
        <v>20</v>
      </c>
      <c r="I48" s="65">
        <v>7</v>
      </c>
      <c r="J48" s="65">
        <v>0.37</v>
      </c>
      <c r="K48" s="57">
        <f t="shared" si="1"/>
        <v>2.539033201930728</v>
      </c>
    </row>
    <row r="49" spans="1:11" ht="17" thickTop="1" thickBot="1" x14ac:dyDescent="0.25">
      <c r="A49" s="55">
        <f t="shared" si="2"/>
        <v>47</v>
      </c>
      <c r="B49" s="57">
        <f t="shared" si="0"/>
        <v>279.23279756173901</v>
      </c>
      <c r="C49" s="57">
        <v>5</v>
      </c>
      <c r="D49" s="65">
        <v>2.61</v>
      </c>
      <c r="E49" s="65">
        <v>0.26889999999999997</v>
      </c>
      <c r="F49" s="65">
        <v>-3.2750000000000001E-2</v>
      </c>
      <c r="G49" s="65">
        <v>-1.264E-2</v>
      </c>
      <c r="H49" s="65">
        <v>17</v>
      </c>
      <c r="I49" s="65">
        <v>7</v>
      </c>
      <c r="J49" s="65">
        <v>0.37</v>
      </c>
      <c r="K49" s="57">
        <f t="shared" si="1"/>
        <v>2.4459664274308532</v>
      </c>
    </row>
    <row r="50" spans="1:11" ht="17" thickTop="1" thickBot="1" x14ac:dyDescent="0.25">
      <c r="A50" s="55">
        <f t="shared" si="2"/>
        <v>48</v>
      </c>
      <c r="B50" s="57">
        <f t="shared" si="0"/>
        <v>159.67710000337757</v>
      </c>
      <c r="C50" s="57">
        <v>4.2</v>
      </c>
      <c r="D50" s="65">
        <v>2.61</v>
      </c>
      <c r="E50" s="65">
        <v>0.26889999999999997</v>
      </c>
      <c r="F50" s="65">
        <v>-3.2750000000000001E-2</v>
      </c>
      <c r="G50" s="65">
        <v>-1.264E-2</v>
      </c>
      <c r="H50" s="65">
        <v>13</v>
      </c>
      <c r="I50" s="65">
        <v>7</v>
      </c>
      <c r="J50" s="65">
        <v>0.37</v>
      </c>
      <c r="K50" s="57">
        <f t="shared" si="1"/>
        <v>2.2032426365186497</v>
      </c>
    </row>
    <row r="51" spans="1:11" ht="17" thickTop="1" thickBot="1" x14ac:dyDescent="0.25">
      <c r="A51" s="55">
        <f t="shared" si="2"/>
        <v>49</v>
      </c>
      <c r="B51" s="57">
        <f t="shared" si="0"/>
        <v>454.95743912528809</v>
      </c>
      <c r="C51" s="57">
        <v>5.6</v>
      </c>
      <c r="D51" s="65">
        <v>2.61</v>
      </c>
      <c r="E51" s="65">
        <v>0.26889999999999997</v>
      </c>
      <c r="F51" s="65">
        <v>-3.2750000000000001E-2</v>
      </c>
      <c r="G51" s="65">
        <v>-1.264E-2</v>
      </c>
      <c r="H51" s="65">
        <v>15</v>
      </c>
      <c r="I51" s="65">
        <v>7</v>
      </c>
      <c r="J51" s="65">
        <v>0.37</v>
      </c>
      <c r="K51" s="57">
        <f t="shared" si="1"/>
        <v>2.6579707706843996</v>
      </c>
    </row>
    <row r="52" spans="1:11" ht="17" thickTop="1" thickBot="1" x14ac:dyDescent="0.25">
      <c r="A52" s="55">
        <f t="shared" si="2"/>
        <v>50</v>
      </c>
      <c r="B52" s="57">
        <f t="shared" si="0"/>
        <v>415.70991606759804</v>
      </c>
      <c r="C52" s="57">
        <v>5.2</v>
      </c>
      <c r="D52" s="65">
        <v>2.61</v>
      </c>
      <c r="E52" s="65">
        <v>0.26889999999999997</v>
      </c>
      <c r="F52" s="65">
        <v>-3.2750000000000001E-2</v>
      </c>
      <c r="G52" s="65">
        <v>-1.264E-2</v>
      </c>
      <c r="H52" s="65">
        <v>7</v>
      </c>
      <c r="I52" s="65">
        <v>7</v>
      </c>
      <c r="J52" s="65">
        <v>0.37</v>
      </c>
      <c r="K52" s="57">
        <f t="shared" si="1"/>
        <v>2.6187903840012288</v>
      </c>
    </row>
    <row r="53" spans="1:11" ht="17" thickTop="1" thickBot="1" x14ac:dyDescent="0.25">
      <c r="A53" s="55">
        <f t="shared" si="2"/>
        <v>51</v>
      </c>
      <c r="B53" s="57">
        <f t="shared" si="0"/>
        <v>254.08846929739371</v>
      </c>
      <c r="C53" s="57">
        <v>4.5999999999999996</v>
      </c>
      <c r="D53" s="65">
        <v>2.61</v>
      </c>
      <c r="E53" s="65">
        <v>0.26889999999999997</v>
      </c>
      <c r="F53" s="65">
        <v>-3.2750000000000001E-2</v>
      </c>
      <c r="G53" s="65">
        <v>-1.264E-2</v>
      </c>
      <c r="H53" s="65">
        <v>8</v>
      </c>
      <c r="I53" s="65">
        <v>7</v>
      </c>
      <c r="J53" s="65">
        <v>0.37</v>
      </c>
      <c r="K53" s="57">
        <f t="shared" si="1"/>
        <v>2.4049849569270338</v>
      </c>
    </row>
    <row r="54" spans="1:11" ht="17" thickTop="1" thickBot="1" x14ac:dyDescent="0.25">
      <c r="A54" s="55">
        <f t="shared" si="2"/>
        <v>52</v>
      </c>
      <c r="B54" s="57">
        <f t="shared" si="0"/>
        <v>233.66703989275723</v>
      </c>
      <c r="C54" s="57">
        <v>4.5</v>
      </c>
      <c r="D54" s="65">
        <v>2.61</v>
      </c>
      <c r="E54" s="65">
        <v>0.26889999999999997</v>
      </c>
      <c r="F54" s="65">
        <v>-3.2750000000000001E-2</v>
      </c>
      <c r="G54" s="65">
        <v>-1.264E-2</v>
      </c>
      <c r="H54" s="65">
        <v>8</v>
      </c>
      <c r="I54" s="65">
        <v>7</v>
      </c>
      <c r="J54" s="65">
        <v>0.37</v>
      </c>
      <c r="K54" s="57">
        <f t="shared" si="1"/>
        <v>2.3685974569270338</v>
      </c>
    </row>
    <row r="55" spans="1:11" ht="17" thickTop="1" thickBot="1" x14ac:dyDescent="0.25">
      <c r="A55" s="55">
        <f t="shared" si="2"/>
        <v>53</v>
      </c>
      <c r="B55" s="57">
        <f t="shared" si="0"/>
        <v>219.70323657878041</v>
      </c>
      <c r="C55" s="57">
        <v>6</v>
      </c>
      <c r="D55" s="65">
        <v>2.61</v>
      </c>
      <c r="E55" s="65">
        <v>0.26889999999999997</v>
      </c>
      <c r="F55" s="65">
        <v>-3.2750000000000001E-2</v>
      </c>
      <c r="G55" s="65">
        <v>-1.264E-2</v>
      </c>
      <c r="H55" s="65">
        <v>50</v>
      </c>
      <c r="I55" s="65">
        <v>7</v>
      </c>
      <c r="J55" s="65">
        <v>0.37</v>
      </c>
      <c r="K55" s="57">
        <f t="shared" si="1"/>
        <v>2.3418364548174191</v>
      </c>
    </row>
    <row r="56" spans="1:11" ht="17" thickTop="1" thickBot="1" x14ac:dyDescent="0.25">
      <c r="A56" s="55">
        <f t="shared" si="2"/>
        <v>54</v>
      </c>
      <c r="B56" s="57">
        <f t="shared" si="0"/>
        <v>343.44880369343878</v>
      </c>
      <c r="C56" s="57">
        <v>5.0999999999999996</v>
      </c>
      <c r="D56" s="65">
        <v>2.61</v>
      </c>
      <c r="E56" s="65">
        <v>0.26889999999999997</v>
      </c>
      <c r="F56" s="65">
        <v>-3.2750000000000001E-2</v>
      </c>
      <c r="G56" s="65">
        <v>-1.264E-2</v>
      </c>
      <c r="H56" s="65">
        <v>12</v>
      </c>
      <c r="I56" s="65">
        <v>7</v>
      </c>
      <c r="J56" s="65">
        <v>0.37</v>
      </c>
      <c r="K56" s="57">
        <f t="shared" si="1"/>
        <v>2.5358620079733547</v>
      </c>
    </row>
    <row r="57" spans="1:11" ht="17" thickTop="1" thickBot="1" x14ac:dyDescent="0.25">
      <c r="A57" s="55">
        <f t="shared" si="2"/>
        <v>55</v>
      </c>
      <c r="B57" s="57">
        <f t="shared" si="0"/>
        <v>150.49165889551907</v>
      </c>
      <c r="C57" s="57">
        <v>5</v>
      </c>
      <c r="D57" s="65">
        <v>2.61</v>
      </c>
      <c r="E57" s="65">
        <v>0.26889999999999997</v>
      </c>
      <c r="F57" s="65">
        <v>-3.2750000000000001E-2</v>
      </c>
      <c r="G57" s="65">
        <v>-1.264E-2</v>
      </c>
      <c r="H57" s="65">
        <v>39</v>
      </c>
      <c r="I57" s="65">
        <v>7</v>
      </c>
      <c r="J57" s="65">
        <v>0.37</v>
      </c>
      <c r="K57" s="57">
        <f t="shared" si="1"/>
        <v>2.1775124295243016</v>
      </c>
    </row>
    <row r="58" spans="1:11" ht="17" thickTop="1" thickBot="1" x14ac:dyDescent="0.25">
      <c r="A58" s="55">
        <f t="shared" si="2"/>
        <v>56</v>
      </c>
      <c r="B58" s="57">
        <f t="shared" si="0"/>
        <v>525.80832518436</v>
      </c>
      <c r="C58" s="57">
        <v>5.5</v>
      </c>
      <c r="D58" s="65">
        <v>2.61</v>
      </c>
      <c r="E58" s="65">
        <v>0.26889999999999997</v>
      </c>
      <c r="F58" s="65">
        <v>-3.2750000000000001E-2</v>
      </c>
      <c r="G58" s="65">
        <v>-1.264E-2</v>
      </c>
      <c r="H58" s="65">
        <v>6</v>
      </c>
      <c r="I58" s="65">
        <v>7</v>
      </c>
      <c r="J58" s="65">
        <v>0.37</v>
      </c>
      <c r="K58" s="57">
        <f t="shared" si="1"/>
        <v>2.7208274580598175</v>
      </c>
    </row>
    <row r="59" spans="1:11" ht="17" thickTop="1" thickBot="1" x14ac:dyDescent="0.25">
      <c r="A59" s="55">
        <f t="shared" si="2"/>
        <v>57</v>
      </c>
      <c r="B59" s="57">
        <f t="shared" si="0"/>
        <v>59.850784726876967</v>
      </c>
      <c r="C59" s="57">
        <v>4.5</v>
      </c>
      <c r="D59" s="65">
        <v>2.61</v>
      </c>
      <c r="E59" s="65">
        <v>0.26889999999999997</v>
      </c>
      <c r="F59" s="65">
        <v>-3.2750000000000001E-2</v>
      </c>
      <c r="G59" s="65">
        <v>-1.264E-2</v>
      </c>
      <c r="H59" s="65">
        <v>57</v>
      </c>
      <c r="I59" s="65">
        <v>7</v>
      </c>
      <c r="J59" s="65">
        <v>0.37</v>
      </c>
      <c r="K59" s="57">
        <f t="shared" si="1"/>
        <v>1.7770698489833361</v>
      </c>
    </row>
    <row r="60" spans="1:11" ht="17" thickTop="1" thickBot="1" x14ac:dyDescent="0.25">
      <c r="A60" s="55">
        <f t="shared" si="2"/>
        <v>58</v>
      </c>
      <c r="B60" s="57">
        <f t="shared" si="0"/>
        <v>181.22535318834088</v>
      </c>
      <c r="C60" s="57">
        <v>5.7</v>
      </c>
      <c r="D60" s="65">
        <v>2.61</v>
      </c>
      <c r="E60" s="65">
        <v>0.26889999999999997</v>
      </c>
      <c r="F60" s="65">
        <v>-3.2750000000000001E-2</v>
      </c>
      <c r="G60" s="65">
        <v>-1.264E-2</v>
      </c>
      <c r="H60" s="65">
        <v>50</v>
      </c>
      <c r="I60" s="65">
        <v>7</v>
      </c>
      <c r="J60" s="65">
        <v>0.37</v>
      </c>
      <c r="K60" s="57">
        <f t="shared" si="1"/>
        <v>2.2582189548174192</v>
      </c>
    </row>
    <row r="61" spans="1:11" ht="17" thickTop="1" thickBot="1" x14ac:dyDescent="0.25">
      <c r="A61" s="55">
        <f t="shared" si="2"/>
        <v>59</v>
      </c>
      <c r="B61" s="57">
        <f t="shared" si="0"/>
        <v>164.7685421892505</v>
      </c>
      <c r="C61" s="57">
        <v>7.8</v>
      </c>
      <c r="D61" s="65">
        <v>2.61</v>
      </c>
      <c r="E61" s="65">
        <v>0.26889999999999997</v>
      </c>
      <c r="F61" s="65">
        <v>-3.2750000000000001E-2</v>
      </c>
      <c r="G61" s="65">
        <v>-1.264E-2</v>
      </c>
      <c r="H61" s="65">
        <v>90</v>
      </c>
      <c r="I61" s="65">
        <v>7</v>
      </c>
      <c r="J61" s="65">
        <v>0.37</v>
      </c>
      <c r="K61" s="57">
        <f t="shared" si="1"/>
        <v>2.2168742992438837</v>
      </c>
    </row>
    <row r="62" spans="1:11" ht="17" thickTop="1" thickBot="1" x14ac:dyDescent="0.25">
      <c r="A62" s="55">
        <f t="shared" si="2"/>
        <v>60</v>
      </c>
      <c r="B62" s="57">
        <f t="shared" si="0"/>
        <v>197.34723772604272</v>
      </c>
      <c r="C62" s="57">
        <v>4.5999999999999996</v>
      </c>
      <c r="D62" s="65">
        <v>2.61</v>
      </c>
      <c r="E62" s="65">
        <v>0.26889999999999997</v>
      </c>
      <c r="F62" s="65">
        <v>-3.2750000000000001E-2</v>
      </c>
      <c r="G62" s="65">
        <v>-1.264E-2</v>
      </c>
      <c r="H62" s="65">
        <v>18</v>
      </c>
      <c r="I62" s="65">
        <v>7</v>
      </c>
      <c r="J62" s="65">
        <v>0.37</v>
      </c>
      <c r="K62" s="57">
        <f t="shared" si="1"/>
        <v>2.2952310519439343</v>
      </c>
    </row>
    <row r="63" spans="1:11" ht="17" thickTop="1" thickBot="1" x14ac:dyDescent="0.25">
      <c r="A63" s="55">
        <f t="shared" si="2"/>
        <v>61</v>
      </c>
      <c r="B63" s="57">
        <f t="shared" si="0"/>
        <v>207.17394527290858</v>
      </c>
      <c r="C63" s="57">
        <v>4.5</v>
      </c>
      <c r="D63" s="65">
        <v>2.61</v>
      </c>
      <c r="E63" s="65">
        <v>0.26889999999999997</v>
      </c>
      <c r="F63" s="65">
        <v>-3.2750000000000001E-2</v>
      </c>
      <c r="G63" s="65">
        <v>-1.264E-2</v>
      </c>
      <c r="H63" s="65">
        <v>13</v>
      </c>
      <c r="I63" s="65">
        <v>7</v>
      </c>
      <c r="J63" s="65">
        <v>0.37</v>
      </c>
      <c r="K63" s="57">
        <f t="shared" si="1"/>
        <v>2.3163351365186493</v>
      </c>
    </row>
    <row r="64" spans="1:11" ht="17" thickTop="1" thickBot="1" x14ac:dyDescent="0.25">
      <c r="A64" s="55">
        <f t="shared" si="2"/>
        <v>62</v>
      </c>
      <c r="B64" s="57">
        <f t="shared" si="0"/>
        <v>180.09636900672606</v>
      </c>
      <c r="C64" s="57">
        <v>4.2</v>
      </c>
      <c r="D64" s="65">
        <v>2.61</v>
      </c>
      <c r="E64" s="65">
        <v>0.26889999999999997</v>
      </c>
      <c r="F64" s="65">
        <v>-3.2750000000000001E-2</v>
      </c>
      <c r="G64" s="65">
        <v>-1.264E-2</v>
      </c>
      <c r="H64" s="65">
        <v>8</v>
      </c>
      <c r="I64" s="65">
        <v>7</v>
      </c>
      <c r="J64" s="65">
        <v>0.37</v>
      </c>
      <c r="K64" s="57">
        <f t="shared" si="1"/>
        <v>2.2555049569270342</v>
      </c>
    </row>
    <row r="65" spans="1:11" ht="17" thickTop="1" thickBot="1" x14ac:dyDescent="0.25">
      <c r="A65" s="55">
        <f t="shared" si="2"/>
        <v>63</v>
      </c>
      <c r="B65" s="57">
        <f t="shared" si="0"/>
        <v>326.24552491018557</v>
      </c>
      <c r="C65" s="57">
        <v>5</v>
      </c>
      <c r="D65" s="65">
        <v>2.61</v>
      </c>
      <c r="E65" s="65">
        <v>0.26889999999999997</v>
      </c>
      <c r="F65" s="65">
        <v>-3.2750000000000001E-2</v>
      </c>
      <c r="G65" s="65">
        <v>-1.264E-2</v>
      </c>
      <c r="H65" s="65">
        <v>11</v>
      </c>
      <c r="I65" s="65">
        <v>7</v>
      </c>
      <c r="J65" s="65">
        <v>0.37</v>
      </c>
      <c r="K65" s="57">
        <f t="shared" si="1"/>
        <v>2.513544563196477</v>
      </c>
    </row>
    <row r="66" spans="1:11" ht="17" thickTop="1" thickBot="1" x14ac:dyDescent="0.25">
      <c r="A66" s="55">
        <f t="shared" si="2"/>
        <v>64</v>
      </c>
      <c r="B66" s="57">
        <f t="shared" si="0"/>
        <v>270.29449647641877</v>
      </c>
      <c r="C66" s="57">
        <v>6.2</v>
      </c>
      <c r="D66" s="65">
        <v>2.61</v>
      </c>
      <c r="E66" s="65">
        <v>0.26889999999999997</v>
      </c>
      <c r="F66" s="65">
        <v>-3.2750000000000001E-2</v>
      </c>
      <c r="G66" s="65">
        <v>-1.264E-2</v>
      </c>
      <c r="H66" s="65">
        <v>47</v>
      </c>
      <c r="I66" s="65">
        <v>7</v>
      </c>
      <c r="J66" s="65">
        <v>0.37</v>
      </c>
      <c r="K66" s="57">
        <f t="shared" si="1"/>
        <v>2.4318372030266744</v>
      </c>
    </row>
    <row r="67" spans="1:11" ht="17" thickTop="1" thickBot="1" x14ac:dyDescent="0.25">
      <c r="A67" s="55">
        <f t="shared" si="2"/>
        <v>65</v>
      </c>
      <c r="B67" s="57">
        <f t="shared" si="0"/>
        <v>106.2960229700419</v>
      </c>
      <c r="C67" s="57">
        <v>4.3</v>
      </c>
      <c r="D67" s="65">
        <v>2.61</v>
      </c>
      <c r="E67" s="65">
        <v>0.26889999999999997</v>
      </c>
      <c r="F67" s="65">
        <v>-3.2750000000000001E-2</v>
      </c>
      <c r="G67" s="65">
        <v>-1.264E-2</v>
      </c>
      <c r="H67" s="65">
        <v>31</v>
      </c>
      <c r="I67" s="65">
        <v>7</v>
      </c>
      <c r="J67" s="65">
        <v>0.37</v>
      </c>
      <c r="K67" s="57">
        <f t="shared" si="1"/>
        <v>2.0265170158452523</v>
      </c>
    </row>
    <row r="68" spans="1:11" ht="17" thickTop="1" thickBot="1" x14ac:dyDescent="0.25">
      <c r="A68" s="55">
        <f t="shared" si="2"/>
        <v>66</v>
      </c>
      <c r="B68" s="57">
        <f t="shared" ref="B68:B131" si="3">10^K68</f>
        <v>270.18682794557458</v>
      </c>
      <c r="C68" s="57">
        <v>5.0999999999999996</v>
      </c>
      <c r="D68" s="65">
        <v>2.61</v>
      </c>
      <c r="E68" s="65">
        <v>0.26889999999999997</v>
      </c>
      <c r="F68" s="65">
        <v>-3.2750000000000001E-2</v>
      </c>
      <c r="G68" s="65">
        <v>-1.264E-2</v>
      </c>
      <c r="H68" s="65">
        <v>21</v>
      </c>
      <c r="I68" s="65">
        <v>7</v>
      </c>
      <c r="J68" s="65">
        <v>0.37</v>
      </c>
      <c r="K68" s="57">
        <f t="shared" ref="K68:K131" si="4">D68+(E68*(C68-6))+(F68*(C68-6)^2)+(G68*(H68^2+I68^2)^(1/2))+J68</f>
        <v>2.4316641726283019</v>
      </c>
    </row>
    <row r="69" spans="1:11" ht="17" thickTop="1" thickBot="1" x14ac:dyDescent="0.25">
      <c r="A69" s="55">
        <f t="shared" ref="A69:A72" si="5">A68+1</f>
        <v>67</v>
      </c>
      <c r="B69" s="57">
        <f t="shared" si="3"/>
        <v>162.28191137971749</v>
      </c>
      <c r="C69" s="57">
        <v>4.7</v>
      </c>
      <c r="D69" s="65">
        <v>2.61</v>
      </c>
      <c r="E69" s="65">
        <v>0.26889999999999997</v>
      </c>
      <c r="F69" s="65">
        <v>-3.2750000000000001E-2</v>
      </c>
      <c r="G69" s="65">
        <v>-1.264E-2</v>
      </c>
      <c r="H69" s="65">
        <v>28</v>
      </c>
      <c r="I69" s="65">
        <v>7</v>
      </c>
      <c r="J69" s="65">
        <v>0.37</v>
      </c>
      <c r="K69" s="57">
        <f t="shared" si="4"/>
        <v>2.2102701142453496</v>
      </c>
    </row>
    <row r="70" spans="1:11" ht="17" thickTop="1" thickBot="1" x14ac:dyDescent="0.25">
      <c r="A70" s="55">
        <f t="shared" si="5"/>
        <v>68</v>
      </c>
      <c r="B70" s="57">
        <f t="shared" si="3"/>
        <v>179.49910018289034</v>
      </c>
      <c r="C70" s="57">
        <v>5.6</v>
      </c>
      <c r="D70" s="65">
        <v>2.61</v>
      </c>
      <c r="E70" s="65">
        <v>0.26889999999999997</v>
      </c>
      <c r="F70" s="65">
        <v>-3.2750000000000001E-2</v>
      </c>
      <c r="G70" s="65">
        <v>-1.264E-2</v>
      </c>
      <c r="H70" s="65">
        <v>48</v>
      </c>
      <c r="I70" s="65">
        <v>7</v>
      </c>
      <c r="J70" s="65">
        <v>0.37</v>
      </c>
      <c r="K70" s="57">
        <f t="shared" si="4"/>
        <v>2.2540622758302993</v>
      </c>
    </row>
    <row r="71" spans="1:11" ht="17" thickTop="1" thickBot="1" x14ac:dyDescent="0.25">
      <c r="A71" s="55">
        <f t="shared" si="5"/>
        <v>69</v>
      </c>
      <c r="B71" s="57">
        <f t="shared" si="3"/>
        <v>197.58305813102609</v>
      </c>
      <c r="C71" s="57">
        <v>5.7</v>
      </c>
      <c r="D71" s="65">
        <v>2.61</v>
      </c>
      <c r="E71" s="65">
        <v>0.26889999999999997</v>
      </c>
      <c r="F71" s="65">
        <v>-3.2750000000000001E-2</v>
      </c>
      <c r="G71" s="65">
        <v>-1.264E-2</v>
      </c>
      <c r="H71" s="65">
        <v>47</v>
      </c>
      <c r="I71" s="65">
        <v>7</v>
      </c>
      <c r="J71" s="65">
        <v>0.37</v>
      </c>
      <c r="K71" s="57">
        <f t="shared" si="4"/>
        <v>2.2957497030266745</v>
      </c>
    </row>
    <row r="72" spans="1:11" ht="17" thickTop="1" thickBot="1" x14ac:dyDescent="0.25">
      <c r="A72" s="55">
        <f t="shared" si="5"/>
        <v>70</v>
      </c>
      <c r="B72" s="57">
        <f t="shared" si="3"/>
        <v>204.05959287551116</v>
      </c>
      <c r="C72" s="57">
        <v>5.0999999999999996</v>
      </c>
      <c r="D72" s="65">
        <v>2.61</v>
      </c>
      <c r="E72" s="65">
        <v>0.26889999999999997</v>
      </c>
      <c r="F72" s="65">
        <v>-3.2750000000000001E-2</v>
      </c>
      <c r="G72" s="65">
        <v>-1.264E-2</v>
      </c>
      <c r="H72" s="65">
        <v>31</v>
      </c>
      <c r="I72" s="65">
        <v>7</v>
      </c>
      <c r="J72" s="65">
        <v>0.37</v>
      </c>
      <c r="K72" s="57">
        <f t="shared" si="4"/>
        <v>2.3097570158452525</v>
      </c>
    </row>
    <row r="73" spans="1:11" ht="17" thickTop="1" thickBot="1" x14ac:dyDescent="0.25">
      <c r="A73" s="55">
        <f>A72+1</f>
        <v>71</v>
      </c>
      <c r="B73" s="57">
        <f t="shared" si="3"/>
        <v>280.52827220852294</v>
      </c>
      <c r="C73" s="57">
        <v>5.5</v>
      </c>
      <c r="D73" s="65">
        <v>2.61</v>
      </c>
      <c r="E73" s="65">
        <v>0.26889999999999997</v>
      </c>
      <c r="F73" s="65">
        <v>-3.2750000000000001E-2</v>
      </c>
      <c r="G73" s="65">
        <v>-1.264E-2</v>
      </c>
      <c r="H73" s="65">
        <v>30</v>
      </c>
      <c r="I73" s="65">
        <v>7</v>
      </c>
      <c r="J73" s="65">
        <v>0.37</v>
      </c>
      <c r="K73" s="57">
        <f t="shared" si="4"/>
        <v>2.4479766368770557</v>
      </c>
    </row>
    <row r="74" spans="1:11" ht="17" thickTop="1" thickBot="1" x14ac:dyDescent="0.25">
      <c r="A74" s="55">
        <f t="shared" ref="A74:A82" si="6">A73+1</f>
        <v>72</v>
      </c>
      <c r="B74" s="57">
        <f t="shared" si="3"/>
        <v>538.98547693318949</v>
      </c>
      <c r="C74" s="57">
        <v>5.7</v>
      </c>
      <c r="D74" s="65">
        <v>2.61</v>
      </c>
      <c r="E74" s="65">
        <v>0.26889999999999997</v>
      </c>
      <c r="F74" s="65">
        <v>-3.2750000000000001E-2</v>
      </c>
      <c r="G74" s="65">
        <v>-1.264E-2</v>
      </c>
      <c r="H74" s="65">
        <v>11</v>
      </c>
      <c r="I74" s="65">
        <v>7</v>
      </c>
      <c r="J74" s="65">
        <v>0.37</v>
      </c>
      <c r="K74" s="57">
        <f t="shared" si="4"/>
        <v>2.7315770631964771</v>
      </c>
    </row>
    <row r="75" spans="1:11" ht="17" thickTop="1" thickBot="1" x14ac:dyDescent="0.25">
      <c r="A75" s="55">
        <f t="shared" si="6"/>
        <v>73</v>
      </c>
      <c r="B75" s="57">
        <f t="shared" si="3"/>
        <v>185.38419495953687</v>
      </c>
      <c r="C75" s="57">
        <v>4.4000000000000004</v>
      </c>
      <c r="D75" s="65">
        <v>2.61</v>
      </c>
      <c r="E75" s="65">
        <v>0.26889999999999997</v>
      </c>
      <c r="F75" s="65">
        <v>-3.2750000000000001E-2</v>
      </c>
      <c r="G75" s="65">
        <v>-1.264E-2</v>
      </c>
      <c r="H75" s="65">
        <v>14</v>
      </c>
      <c r="I75" s="65">
        <v>7</v>
      </c>
      <c r="J75" s="65">
        <v>0.37</v>
      </c>
      <c r="K75" s="57">
        <f t="shared" si="4"/>
        <v>2.2680727053508187</v>
      </c>
    </row>
    <row r="76" spans="1:11" ht="17" thickTop="1" thickBot="1" x14ac:dyDescent="0.25">
      <c r="A76" s="55">
        <f t="shared" si="6"/>
        <v>74</v>
      </c>
      <c r="B76" s="57">
        <f t="shared" si="3"/>
        <v>63.47086543205392</v>
      </c>
      <c r="C76" s="57">
        <v>4.3</v>
      </c>
      <c r="D76" s="65">
        <v>2.61</v>
      </c>
      <c r="E76" s="65">
        <v>0.26889999999999997</v>
      </c>
      <c r="F76" s="65">
        <v>-3.2750000000000001E-2</v>
      </c>
      <c r="G76" s="65">
        <v>-1.264E-2</v>
      </c>
      <c r="H76" s="65">
        <v>49</v>
      </c>
      <c r="I76" s="65">
        <v>7</v>
      </c>
      <c r="J76" s="65">
        <v>0.37</v>
      </c>
      <c r="K76" s="57">
        <f t="shared" si="4"/>
        <v>1.8025744200061427</v>
      </c>
    </row>
    <row r="77" spans="1:11" ht="17" thickTop="1" thickBot="1" x14ac:dyDescent="0.25">
      <c r="A77" s="55">
        <f t="shared" si="6"/>
        <v>75</v>
      </c>
      <c r="B77" s="57">
        <f t="shared" si="3"/>
        <v>265.17503602160446</v>
      </c>
      <c r="C77" s="57">
        <v>4.8</v>
      </c>
      <c r="D77" s="65">
        <v>2.61</v>
      </c>
      <c r="E77" s="65">
        <v>0.26889999999999997</v>
      </c>
      <c r="F77" s="65">
        <v>-3.2750000000000001E-2</v>
      </c>
      <c r="G77" s="65">
        <v>-1.264E-2</v>
      </c>
      <c r="H77" s="65">
        <v>13</v>
      </c>
      <c r="I77" s="65">
        <v>7</v>
      </c>
      <c r="J77" s="65">
        <v>0.37</v>
      </c>
      <c r="K77" s="57">
        <f t="shared" si="4"/>
        <v>2.42353263651865</v>
      </c>
    </row>
    <row r="78" spans="1:11" ht="17" thickTop="1" thickBot="1" x14ac:dyDescent="0.25">
      <c r="A78" s="55">
        <f t="shared" si="6"/>
        <v>76</v>
      </c>
      <c r="B78" s="57">
        <f t="shared" si="3"/>
        <v>167.90536114636188</v>
      </c>
      <c r="C78" s="57">
        <v>4.2</v>
      </c>
      <c r="D78" s="65">
        <v>2.61</v>
      </c>
      <c r="E78" s="65">
        <v>0.26889999999999997</v>
      </c>
      <c r="F78" s="65">
        <v>-3.2750000000000001E-2</v>
      </c>
      <c r="G78" s="65">
        <v>-1.264E-2</v>
      </c>
      <c r="H78" s="65">
        <v>11</v>
      </c>
      <c r="I78" s="65">
        <v>7</v>
      </c>
      <c r="J78" s="65">
        <v>0.37</v>
      </c>
      <c r="K78" s="57">
        <f t="shared" si="4"/>
        <v>2.2250645631964772</v>
      </c>
    </row>
    <row r="79" spans="1:11" ht="17" thickTop="1" thickBot="1" x14ac:dyDescent="0.25">
      <c r="A79" s="55">
        <f t="shared" si="6"/>
        <v>77</v>
      </c>
      <c r="B79" s="57">
        <f t="shared" si="3"/>
        <v>173.6106210498628</v>
      </c>
      <c r="C79" s="57">
        <v>5</v>
      </c>
      <c r="D79" s="65">
        <v>2.61</v>
      </c>
      <c r="E79" s="65">
        <v>0.26889999999999997</v>
      </c>
      <c r="F79" s="65">
        <v>-3.2750000000000001E-2</v>
      </c>
      <c r="G79" s="65">
        <v>-1.264E-2</v>
      </c>
      <c r="H79" s="65">
        <v>34</v>
      </c>
      <c r="I79" s="65">
        <v>7</v>
      </c>
      <c r="J79" s="65">
        <v>0.37</v>
      </c>
      <c r="K79" s="57">
        <f t="shared" si="4"/>
        <v>2.2395762906690968</v>
      </c>
    </row>
    <row r="80" spans="1:11" ht="17" thickTop="1" thickBot="1" x14ac:dyDescent="0.25">
      <c r="A80" s="55">
        <f t="shared" si="6"/>
        <v>78</v>
      </c>
      <c r="B80" s="57">
        <f t="shared" si="3"/>
        <v>264.94723208723525</v>
      </c>
      <c r="C80" s="57">
        <v>5.3</v>
      </c>
      <c r="D80" s="65">
        <v>2.61</v>
      </c>
      <c r="E80" s="65">
        <v>0.26889999999999997</v>
      </c>
      <c r="F80" s="65">
        <v>-3.2750000000000001E-2</v>
      </c>
      <c r="G80" s="65">
        <v>-1.264E-2</v>
      </c>
      <c r="H80" s="65">
        <v>27</v>
      </c>
      <c r="I80" s="65">
        <v>7</v>
      </c>
      <c r="J80" s="65">
        <v>0.37</v>
      </c>
      <c r="K80" s="57">
        <f t="shared" si="4"/>
        <v>2.4231593867847914</v>
      </c>
    </row>
    <row r="81" spans="1:11" ht="17" thickTop="1" thickBot="1" x14ac:dyDescent="0.25">
      <c r="A81" s="55">
        <f t="shared" si="6"/>
        <v>79</v>
      </c>
      <c r="B81" s="57">
        <f t="shared" si="3"/>
        <v>232.73530866448229</v>
      </c>
      <c r="C81" s="57">
        <v>6</v>
      </c>
      <c r="D81" s="65">
        <v>2.61</v>
      </c>
      <c r="E81" s="65">
        <v>0.26889999999999997</v>
      </c>
      <c r="F81" s="65">
        <v>-3.2750000000000001E-2</v>
      </c>
      <c r="G81" s="65">
        <v>-1.264E-2</v>
      </c>
      <c r="H81" s="65">
        <v>48</v>
      </c>
      <c r="I81" s="65">
        <v>7</v>
      </c>
      <c r="J81" s="65">
        <v>0.37</v>
      </c>
      <c r="K81" s="57">
        <f t="shared" si="4"/>
        <v>2.3668622758302993</v>
      </c>
    </row>
    <row r="82" spans="1:11" ht="17" thickTop="1" thickBot="1" x14ac:dyDescent="0.25">
      <c r="A82" s="55">
        <f t="shared" si="6"/>
        <v>80</v>
      </c>
      <c r="B82" s="57">
        <f t="shared" si="3"/>
        <v>182.68435387226924</v>
      </c>
      <c r="C82" s="57">
        <v>5.8</v>
      </c>
      <c r="D82" s="65">
        <v>2.61</v>
      </c>
      <c r="E82" s="65">
        <v>0.26889999999999997</v>
      </c>
      <c r="F82" s="65">
        <v>-3.2750000000000001E-2</v>
      </c>
      <c r="G82" s="65">
        <v>-1.264E-2</v>
      </c>
      <c r="H82" s="65">
        <v>52</v>
      </c>
      <c r="I82" s="65">
        <v>7</v>
      </c>
      <c r="J82" s="65">
        <v>0.37</v>
      </c>
      <c r="K82" s="57">
        <f t="shared" si="4"/>
        <v>2.2617013534942414</v>
      </c>
    </row>
    <row r="83" spans="1:11" ht="17" thickTop="1" thickBot="1" x14ac:dyDescent="0.25">
      <c r="A83" s="55">
        <f>A82+1</f>
        <v>81</v>
      </c>
      <c r="B83" s="57">
        <f t="shared" si="3"/>
        <v>148.38373228838802</v>
      </c>
      <c r="C83" s="57">
        <v>4.8</v>
      </c>
      <c r="D83" s="65">
        <v>2.61</v>
      </c>
      <c r="E83" s="65">
        <v>0.26889999999999997</v>
      </c>
      <c r="F83" s="65">
        <v>-3.2750000000000001E-2</v>
      </c>
      <c r="G83" s="65">
        <v>-1.264E-2</v>
      </c>
      <c r="H83" s="65">
        <v>34</v>
      </c>
      <c r="I83" s="65">
        <v>7</v>
      </c>
      <c r="J83" s="65">
        <v>0.37</v>
      </c>
      <c r="K83" s="57">
        <f t="shared" si="4"/>
        <v>2.1713862906690968</v>
      </c>
    </row>
    <row r="84" spans="1:11" ht="17" thickTop="1" thickBot="1" x14ac:dyDescent="0.25">
      <c r="A84" s="55">
        <f t="shared" ref="A84:A92" si="7">A83+1</f>
        <v>82</v>
      </c>
      <c r="B84" s="57">
        <f t="shared" si="3"/>
        <v>109.49646174062789</v>
      </c>
      <c r="C84" s="57">
        <v>4.5</v>
      </c>
      <c r="D84" s="65">
        <v>2.61</v>
      </c>
      <c r="E84" s="65">
        <v>0.26889999999999997</v>
      </c>
      <c r="F84" s="65">
        <v>-3.2750000000000001E-2</v>
      </c>
      <c r="G84" s="65">
        <v>-1.264E-2</v>
      </c>
      <c r="H84" s="65">
        <v>36</v>
      </c>
      <c r="I84" s="65">
        <v>7</v>
      </c>
      <c r="J84" s="65">
        <v>0.37</v>
      </c>
      <c r="K84" s="57">
        <f t="shared" si="4"/>
        <v>2.0394000856478436</v>
      </c>
    </row>
    <row r="85" spans="1:11" ht="17" thickTop="1" thickBot="1" x14ac:dyDescent="0.25">
      <c r="A85" s="55">
        <f t="shared" si="7"/>
        <v>83</v>
      </c>
      <c r="B85" s="57">
        <f t="shared" si="3"/>
        <v>417.10234981136034</v>
      </c>
      <c r="C85" s="57">
        <v>5.4</v>
      </c>
      <c r="D85" s="65">
        <v>2.61</v>
      </c>
      <c r="E85" s="65">
        <v>0.26889999999999997</v>
      </c>
      <c r="F85" s="65">
        <v>-3.2750000000000001E-2</v>
      </c>
      <c r="G85" s="65">
        <v>-1.264E-2</v>
      </c>
      <c r="H85" s="65">
        <v>13</v>
      </c>
      <c r="I85" s="65">
        <v>7</v>
      </c>
      <c r="J85" s="65">
        <v>0.37</v>
      </c>
      <c r="K85" s="57">
        <f t="shared" si="4"/>
        <v>2.62024263651865</v>
      </c>
    </row>
    <row r="86" spans="1:11" ht="17" thickTop="1" thickBot="1" x14ac:dyDescent="0.25">
      <c r="A86" s="55">
        <f t="shared" si="7"/>
        <v>84</v>
      </c>
      <c r="B86" s="57">
        <f t="shared" si="3"/>
        <v>654.90244018387205</v>
      </c>
      <c r="C86" s="57">
        <v>5.8</v>
      </c>
      <c r="D86" s="65">
        <v>2.61</v>
      </c>
      <c r="E86" s="65">
        <v>0.26889999999999997</v>
      </c>
      <c r="F86" s="65">
        <v>-3.2750000000000001E-2</v>
      </c>
      <c r="G86" s="65">
        <v>-1.264E-2</v>
      </c>
      <c r="H86" s="65">
        <v>5</v>
      </c>
      <c r="I86" s="65">
        <v>7</v>
      </c>
      <c r="J86" s="65">
        <v>0.37</v>
      </c>
      <c r="K86" s="57">
        <f t="shared" si="4"/>
        <v>2.816176608624581</v>
      </c>
    </row>
    <row r="87" spans="1:11" ht="17" thickTop="1" thickBot="1" x14ac:dyDescent="0.25">
      <c r="A87" s="55">
        <f t="shared" si="7"/>
        <v>85</v>
      </c>
      <c r="B87" s="57">
        <f t="shared" si="3"/>
        <v>421.3364327342403</v>
      </c>
      <c r="C87" s="57">
        <v>5.9</v>
      </c>
      <c r="D87" s="65">
        <v>2.61</v>
      </c>
      <c r="E87" s="65">
        <v>0.26889999999999997</v>
      </c>
      <c r="F87" s="65">
        <v>-3.2750000000000001E-2</v>
      </c>
      <c r="G87" s="65">
        <v>-1.264E-2</v>
      </c>
      <c r="H87" s="65">
        <v>25</v>
      </c>
      <c r="I87" s="65">
        <v>7</v>
      </c>
      <c r="J87" s="65">
        <v>0.37</v>
      </c>
      <c r="K87" s="57">
        <f t="shared" si="4"/>
        <v>2.6246290139603117</v>
      </c>
    </row>
    <row r="88" spans="1:11" ht="17" thickTop="1" thickBot="1" x14ac:dyDescent="0.25">
      <c r="A88" s="55">
        <f t="shared" si="7"/>
        <v>86</v>
      </c>
      <c r="B88" s="57">
        <f t="shared" si="3"/>
        <v>533.41190628917491</v>
      </c>
      <c r="C88" s="57">
        <v>5.8</v>
      </c>
      <c r="D88" s="65">
        <v>2.61</v>
      </c>
      <c r="E88" s="65">
        <v>0.26889999999999997</v>
      </c>
      <c r="F88" s="65">
        <v>-3.2750000000000001E-2</v>
      </c>
      <c r="G88" s="65">
        <v>-1.264E-2</v>
      </c>
      <c r="H88" s="65">
        <v>14</v>
      </c>
      <c r="I88" s="65">
        <v>7</v>
      </c>
      <c r="J88" s="65">
        <v>0.37</v>
      </c>
      <c r="K88" s="57">
        <f t="shared" si="4"/>
        <v>2.7270627053508183</v>
      </c>
    </row>
    <row r="89" spans="1:11" ht="17" thickTop="1" thickBot="1" x14ac:dyDescent="0.25">
      <c r="A89" s="55">
        <f t="shared" si="7"/>
        <v>87</v>
      </c>
      <c r="B89" s="57">
        <f t="shared" si="3"/>
        <v>322.29462451209849</v>
      </c>
      <c r="C89" s="57">
        <v>4.8</v>
      </c>
      <c r="D89" s="65">
        <v>2.61</v>
      </c>
      <c r="E89" s="65">
        <v>0.26889999999999997</v>
      </c>
      <c r="F89" s="65">
        <v>-3.2750000000000001E-2</v>
      </c>
      <c r="G89" s="65">
        <v>-1.264E-2</v>
      </c>
      <c r="H89" s="65">
        <v>4</v>
      </c>
      <c r="I89" s="65">
        <v>7</v>
      </c>
      <c r="J89" s="65">
        <v>0.37</v>
      </c>
      <c r="K89" s="57">
        <f t="shared" si="4"/>
        <v>2.5082530620615064</v>
      </c>
    </row>
    <row r="90" spans="1:11" ht="17" thickTop="1" thickBot="1" x14ac:dyDescent="0.25">
      <c r="A90" s="55">
        <f t="shared" si="7"/>
        <v>88</v>
      </c>
      <c r="B90" s="57">
        <f t="shared" si="3"/>
        <v>419.83733050017128</v>
      </c>
      <c r="C90" s="57">
        <v>5.6</v>
      </c>
      <c r="D90" s="65">
        <v>2.61</v>
      </c>
      <c r="E90" s="65">
        <v>0.26889999999999997</v>
      </c>
      <c r="F90" s="65">
        <v>-3.2750000000000001E-2</v>
      </c>
      <c r="G90" s="65">
        <v>-1.264E-2</v>
      </c>
      <c r="H90" s="65">
        <v>18</v>
      </c>
      <c r="I90" s="65">
        <v>7</v>
      </c>
      <c r="J90" s="65">
        <v>0.37</v>
      </c>
      <c r="K90" s="57">
        <f t="shared" si="4"/>
        <v>2.6230810519439345</v>
      </c>
    </row>
    <row r="91" spans="1:11" ht="17" thickTop="1" thickBot="1" x14ac:dyDescent="0.25">
      <c r="A91" s="55">
        <f t="shared" si="7"/>
        <v>89</v>
      </c>
      <c r="B91" s="57">
        <f t="shared" si="3"/>
        <v>236.84476488826107</v>
      </c>
      <c r="C91" s="57">
        <v>5</v>
      </c>
      <c r="D91" s="65">
        <v>2.61</v>
      </c>
      <c r="E91" s="65">
        <v>0.26889999999999997</v>
      </c>
      <c r="F91" s="65">
        <v>-3.2750000000000001E-2</v>
      </c>
      <c r="G91" s="65">
        <v>-1.264E-2</v>
      </c>
      <c r="H91" s="65">
        <v>23</v>
      </c>
      <c r="I91" s="65">
        <v>7</v>
      </c>
      <c r="J91" s="65">
        <v>0.37</v>
      </c>
      <c r="K91" s="57">
        <f t="shared" si="4"/>
        <v>2.3744637897172693</v>
      </c>
    </row>
    <row r="92" spans="1:11" ht="17" thickTop="1" thickBot="1" x14ac:dyDescent="0.25">
      <c r="A92" s="55">
        <f t="shared" si="7"/>
        <v>90</v>
      </c>
      <c r="B92" s="57">
        <f t="shared" si="3"/>
        <v>228.50693589125547</v>
      </c>
      <c r="C92" s="57">
        <v>5.0999999999999996</v>
      </c>
      <c r="D92" s="65">
        <v>2.61</v>
      </c>
      <c r="E92" s="65">
        <v>0.26889999999999997</v>
      </c>
      <c r="F92" s="65">
        <v>-3.2750000000000001E-2</v>
      </c>
      <c r="G92" s="65">
        <v>-1.264E-2</v>
      </c>
      <c r="H92" s="65">
        <v>27</v>
      </c>
      <c r="I92" s="65">
        <v>7</v>
      </c>
      <c r="J92" s="65">
        <v>0.37</v>
      </c>
      <c r="K92" s="57">
        <f t="shared" si="4"/>
        <v>2.3588993867847914</v>
      </c>
    </row>
    <row r="93" spans="1:11" ht="17" thickTop="1" thickBot="1" x14ac:dyDescent="0.25">
      <c r="A93" s="55">
        <f>A92+1</f>
        <v>91</v>
      </c>
      <c r="B93" s="57">
        <f t="shared" si="3"/>
        <v>223.97343669757115</v>
      </c>
      <c r="C93" s="57">
        <v>5</v>
      </c>
      <c r="D93" s="65">
        <v>2.61</v>
      </c>
      <c r="E93" s="65">
        <v>0.26889999999999997</v>
      </c>
      <c r="F93" s="65">
        <v>-3.2750000000000001E-2</v>
      </c>
      <c r="G93" s="65">
        <v>-1.264E-2</v>
      </c>
      <c r="H93" s="65">
        <v>25</v>
      </c>
      <c r="I93" s="65">
        <v>7</v>
      </c>
      <c r="J93" s="65">
        <v>0.37</v>
      </c>
      <c r="K93" s="57">
        <f t="shared" si="4"/>
        <v>2.3501965139603116</v>
      </c>
    </row>
    <row r="94" spans="1:11" ht="17" thickTop="1" thickBot="1" x14ac:dyDescent="0.25">
      <c r="A94" s="55">
        <f t="shared" ref="A94:A132" si="8">A93+1</f>
        <v>92</v>
      </c>
      <c r="B94" s="57">
        <f t="shared" si="3"/>
        <v>251.45689695663032</v>
      </c>
      <c r="C94" s="57">
        <v>4.9000000000000004</v>
      </c>
      <c r="D94" s="65">
        <v>2.61</v>
      </c>
      <c r="E94" s="65">
        <v>0.26889999999999997</v>
      </c>
      <c r="F94" s="65">
        <v>-3.2750000000000001E-2</v>
      </c>
      <c r="G94" s="65">
        <v>-1.264E-2</v>
      </c>
      <c r="H94" s="65">
        <v>18</v>
      </c>
      <c r="I94" s="65">
        <v>7</v>
      </c>
      <c r="J94" s="65">
        <v>0.37</v>
      </c>
      <c r="K94" s="57">
        <f t="shared" si="4"/>
        <v>2.4004635519439348</v>
      </c>
    </row>
    <row r="95" spans="1:11" ht="17" thickTop="1" thickBot="1" x14ac:dyDescent="0.25">
      <c r="A95" s="55">
        <f t="shared" si="8"/>
        <v>93</v>
      </c>
      <c r="B95" s="57">
        <f t="shared" si="3"/>
        <v>126.46512298023536</v>
      </c>
      <c r="C95" s="57">
        <v>4</v>
      </c>
      <c r="D95" s="65">
        <v>2.61</v>
      </c>
      <c r="E95" s="65">
        <v>0.26889999999999997</v>
      </c>
      <c r="F95" s="65">
        <v>-3.2750000000000001E-2</v>
      </c>
      <c r="G95" s="65">
        <v>-1.264E-2</v>
      </c>
      <c r="H95" s="65">
        <v>15</v>
      </c>
      <c r="I95" s="65">
        <v>7</v>
      </c>
      <c r="J95" s="65">
        <v>0.37</v>
      </c>
      <c r="K95" s="57">
        <f t="shared" si="4"/>
        <v>2.1019707706844</v>
      </c>
    </row>
    <row r="96" spans="1:11" ht="17" thickTop="1" thickBot="1" x14ac:dyDescent="0.25">
      <c r="A96" s="55">
        <f t="shared" si="8"/>
        <v>94</v>
      </c>
      <c r="B96" s="57">
        <f t="shared" si="3"/>
        <v>202.4294940860344</v>
      </c>
      <c r="C96" s="57">
        <v>4.8</v>
      </c>
      <c r="D96" s="65">
        <v>2.61</v>
      </c>
      <c r="E96" s="65">
        <v>0.26889999999999997</v>
      </c>
      <c r="F96" s="65">
        <v>-3.2750000000000001E-2</v>
      </c>
      <c r="G96" s="65">
        <v>-1.264E-2</v>
      </c>
      <c r="H96" s="65">
        <v>23</v>
      </c>
      <c r="I96" s="65">
        <v>7</v>
      </c>
      <c r="J96" s="65">
        <v>0.37</v>
      </c>
      <c r="K96" s="57">
        <f t="shared" si="4"/>
        <v>2.3062737897172694</v>
      </c>
    </row>
    <row r="97" spans="1:11" ht="17" thickTop="1" thickBot="1" x14ac:dyDescent="0.25">
      <c r="A97" s="55">
        <f t="shared" si="8"/>
        <v>95</v>
      </c>
      <c r="B97" s="57">
        <f t="shared" si="3"/>
        <v>493.4513327294469</v>
      </c>
      <c r="C97" s="57">
        <v>5.5</v>
      </c>
      <c r="D97" s="65">
        <v>2.61</v>
      </c>
      <c r="E97" s="65">
        <v>0.26889999999999997</v>
      </c>
      <c r="F97" s="65">
        <v>-3.2750000000000001E-2</v>
      </c>
      <c r="G97" s="65">
        <v>-1.264E-2</v>
      </c>
      <c r="H97" s="65">
        <v>9</v>
      </c>
      <c r="I97" s="65">
        <v>7</v>
      </c>
      <c r="J97" s="65">
        <v>0.37</v>
      </c>
      <c r="K97" s="57">
        <f t="shared" si="4"/>
        <v>2.6932443262674686</v>
      </c>
    </row>
    <row r="98" spans="1:11" ht="17" thickTop="1" thickBot="1" x14ac:dyDescent="0.25">
      <c r="A98" s="55">
        <f t="shared" si="8"/>
        <v>96</v>
      </c>
      <c r="B98" s="57">
        <f t="shared" si="3"/>
        <v>204.96865819366195</v>
      </c>
      <c r="C98" s="57">
        <v>4.3</v>
      </c>
      <c r="D98" s="65">
        <v>2.61</v>
      </c>
      <c r="E98" s="65">
        <v>0.26889999999999997</v>
      </c>
      <c r="F98" s="65">
        <v>-3.2750000000000001E-2</v>
      </c>
      <c r="G98" s="65">
        <v>-1.264E-2</v>
      </c>
      <c r="H98" s="65">
        <v>6</v>
      </c>
      <c r="I98" s="65">
        <v>7</v>
      </c>
      <c r="J98" s="65">
        <v>0.37</v>
      </c>
      <c r="K98" s="57">
        <f t="shared" si="4"/>
        <v>2.3116874580598177</v>
      </c>
    </row>
    <row r="99" spans="1:11" ht="17" thickTop="1" thickBot="1" x14ac:dyDescent="0.25">
      <c r="A99" s="55">
        <f t="shared" si="8"/>
        <v>97</v>
      </c>
      <c r="B99" s="57">
        <f t="shared" si="3"/>
        <v>144.67240526604246</v>
      </c>
      <c r="C99" s="57">
        <v>4.3</v>
      </c>
      <c r="D99" s="65">
        <v>2.61</v>
      </c>
      <c r="E99" s="65">
        <v>0.26889999999999997</v>
      </c>
      <c r="F99" s="65">
        <v>-3.2750000000000001E-2</v>
      </c>
      <c r="G99" s="65">
        <v>-1.264E-2</v>
      </c>
      <c r="H99" s="65">
        <v>20</v>
      </c>
      <c r="I99" s="65">
        <v>7</v>
      </c>
      <c r="J99" s="65">
        <v>0.37</v>
      </c>
      <c r="K99" s="57">
        <f t="shared" si="4"/>
        <v>2.160385701930728</v>
      </c>
    </row>
    <row r="100" spans="1:11" ht="17" thickTop="1" thickBot="1" x14ac:dyDescent="0.25">
      <c r="A100" s="55">
        <f t="shared" si="8"/>
        <v>98</v>
      </c>
      <c r="B100" s="57">
        <f t="shared" si="3"/>
        <v>269.01875052860589</v>
      </c>
      <c r="C100" s="57">
        <v>5.4</v>
      </c>
      <c r="D100" s="65">
        <v>2.61</v>
      </c>
      <c r="E100" s="65">
        <v>0.26889999999999997</v>
      </c>
      <c r="F100" s="65">
        <v>-3.2750000000000001E-2</v>
      </c>
      <c r="G100" s="65">
        <v>-1.264E-2</v>
      </c>
      <c r="H100" s="65">
        <v>29</v>
      </c>
      <c r="I100" s="65">
        <v>7</v>
      </c>
      <c r="J100" s="65">
        <v>0.37</v>
      </c>
      <c r="K100" s="57">
        <f t="shared" si="4"/>
        <v>2.4297825512563431</v>
      </c>
    </row>
    <row r="101" spans="1:11" ht="17" thickTop="1" thickBot="1" x14ac:dyDescent="0.25">
      <c r="A101" s="55">
        <f t="shared" si="8"/>
        <v>99</v>
      </c>
      <c r="B101" s="57">
        <f t="shared" si="3"/>
        <v>115.27005860463655</v>
      </c>
      <c r="C101" s="57">
        <v>4.2</v>
      </c>
      <c r="D101" s="65">
        <v>2.61</v>
      </c>
      <c r="E101" s="65">
        <v>0.26889999999999997</v>
      </c>
      <c r="F101" s="65">
        <v>-3.2750000000000001E-2</v>
      </c>
      <c r="G101" s="65">
        <v>-1.264E-2</v>
      </c>
      <c r="H101" s="65">
        <v>25</v>
      </c>
      <c r="I101" s="65">
        <v>7</v>
      </c>
      <c r="J101" s="65">
        <v>0.37</v>
      </c>
      <c r="K101" s="57">
        <f t="shared" si="4"/>
        <v>2.0617165139603117</v>
      </c>
    </row>
    <row r="102" spans="1:11" ht="17" thickTop="1" thickBot="1" x14ac:dyDescent="0.25">
      <c r="A102" s="55">
        <f t="shared" si="8"/>
        <v>100</v>
      </c>
      <c r="B102" s="57">
        <f t="shared" si="3"/>
        <v>124.42911347957109</v>
      </c>
      <c r="C102" s="57">
        <v>4.0999999999999996</v>
      </c>
      <c r="D102" s="65">
        <v>2.61</v>
      </c>
      <c r="E102" s="65">
        <v>0.26889999999999997</v>
      </c>
      <c r="F102" s="65">
        <v>-3.2750000000000001E-2</v>
      </c>
      <c r="G102" s="65">
        <v>-1.264E-2</v>
      </c>
      <c r="H102" s="65">
        <v>19</v>
      </c>
      <c r="I102" s="65">
        <v>7</v>
      </c>
      <c r="J102" s="65">
        <v>0.37</v>
      </c>
      <c r="K102" s="57">
        <f t="shared" si="4"/>
        <v>2.0949220069161583</v>
      </c>
    </row>
    <row r="103" spans="1:11" ht="17" thickTop="1" thickBot="1" x14ac:dyDescent="0.25">
      <c r="A103" s="55">
        <f t="shared" si="8"/>
        <v>101</v>
      </c>
      <c r="B103" s="57">
        <f t="shared" si="3"/>
        <v>326.24552491018557</v>
      </c>
      <c r="C103" s="57">
        <v>5</v>
      </c>
      <c r="D103" s="65">
        <v>2.61</v>
      </c>
      <c r="E103" s="65">
        <v>0.26889999999999997</v>
      </c>
      <c r="F103" s="65">
        <v>-3.2750000000000001E-2</v>
      </c>
      <c r="G103" s="65">
        <v>-1.264E-2</v>
      </c>
      <c r="H103" s="65">
        <v>11</v>
      </c>
      <c r="I103" s="65">
        <v>7</v>
      </c>
      <c r="J103" s="65">
        <v>0.37</v>
      </c>
      <c r="K103" s="57">
        <f t="shared" si="4"/>
        <v>2.513544563196477</v>
      </c>
    </row>
    <row r="104" spans="1:11" ht="17" thickTop="1" thickBot="1" x14ac:dyDescent="0.25">
      <c r="A104" s="55">
        <f t="shared" si="8"/>
        <v>102</v>
      </c>
      <c r="B104" s="57">
        <f t="shared" si="3"/>
        <v>165.26523647579276</v>
      </c>
      <c r="C104" s="57">
        <v>4.9000000000000004</v>
      </c>
      <c r="D104" s="65">
        <v>2.61</v>
      </c>
      <c r="E104" s="65">
        <v>0.26889999999999997</v>
      </c>
      <c r="F104" s="65">
        <v>-3.2750000000000001E-2</v>
      </c>
      <c r="G104" s="65">
        <v>-1.264E-2</v>
      </c>
      <c r="H104" s="65">
        <v>33</v>
      </c>
      <c r="I104" s="65">
        <v>7</v>
      </c>
      <c r="J104" s="65">
        <v>0.37</v>
      </c>
      <c r="K104" s="57">
        <f t="shared" si="4"/>
        <v>2.2181815093820139</v>
      </c>
    </row>
    <row r="105" spans="1:11" ht="17" thickTop="1" thickBot="1" x14ac:dyDescent="0.25">
      <c r="A105" s="55">
        <f t="shared" si="8"/>
        <v>103</v>
      </c>
      <c r="B105" s="57">
        <f t="shared" si="3"/>
        <v>191.52011337574967</v>
      </c>
      <c r="C105" s="57">
        <v>4.5</v>
      </c>
      <c r="D105" s="65">
        <v>2.61</v>
      </c>
      <c r="E105" s="65">
        <v>0.26889999999999997</v>
      </c>
      <c r="F105" s="65">
        <v>-3.2750000000000001E-2</v>
      </c>
      <c r="G105" s="65">
        <v>-1.264E-2</v>
      </c>
      <c r="H105" s="65">
        <v>16</v>
      </c>
      <c r="I105" s="65">
        <v>7</v>
      </c>
      <c r="J105" s="65">
        <v>0.37</v>
      </c>
      <c r="K105" s="57">
        <f t="shared" si="4"/>
        <v>2.2822143901553171</v>
      </c>
    </row>
    <row r="106" spans="1:11" ht="17" thickTop="1" thickBot="1" x14ac:dyDescent="0.25">
      <c r="A106" s="55">
        <f t="shared" si="8"/>
        <v>104</v>
      </c>
      <c r="B106" s="57">
        <f t="shared" si="3"/>
        <v>209.7982330902249</v>
      </c>
      <c r="C106" s="57">
        <v>4.4000000000000004</v>
      </c>
      <c r="D106" s="65">
        <v>2.61</v>
      </c>
      <c r="E106" s="65">
        <v>0.26889999999999997</v>
      </c>
      <c r="F106" s="65">
        <v>-3.2750000000000001E-2</v>
      </c>
      <c r="G106" s="65">
        <v>-1.264E-2</v>
      </c>
      <c r="H106" s="65">
        <v>9</v>
      </c>
      <c r="I106" s="65">
        <v>7</v>
      </c>
      <c r="J106" s="65">
        <v>0.37</v>
      </c>
      <c r="K106" s="57">
        <f t="shared" si="4"/>
        <v>2.3218018262674689</v>
      </c>
    </row>
    <row r="107" spans="1:11" ht="17" thickTop="1" thickBot="1" x14ac:dyDescent="0.25">
      <c r="A107" s="55">
        <f t="shared" si="8"/>
        <v>105</v>
      </c>
      <c r="B107" s="57">
        <f t="shared" si="3"/>
        <v>292.6503909516548</v>
      </c>
      <c r="C107" s="57">
        <v>4.7</v>
      </c>
      <c r="D107" s="65">
        <v>2.61</v>
      </c>
      <c r="E107" s="65">
        <v>0.26889999999999997</v>
      </c>
      <c r="F107" s="65">
        <v>-3.2750000000000001E-2</v>
      </c>
      <c r="G107" s="65">
        <v>-1.264E-2</v>
      </c>
      <c r="H107" s="65">
        <v>5</v>
      </c>
      <c r="I107" s="65">
        <v>7</v>
      </c>
      <c r="J107" s="65">
        <v>0.37</v>
      </c>
      <c r="K107" s="57">
        <f t="shared" si="4"/>
        <v>2.4663491086245815</v>
      </c>
    </row>
    <row r="108" spans="1:11" ht="17" thickTop="1" thickBot="1" x14ac:dyDescent="0.25">
      <c r="A108" s="55">
        <f t="shared" si="8"/>
        <v>106</v>
      </c>
      <c r="B108" s="57">
        <f t="shared" si="3"/>
        <v>259.54961200687279</v>
      </c>
      <c r="C108" s="57">
        <v>4.5999999999999996</v>
      </c>
      <c r="D108" s="65">
        <v>2.61</v>
      </c>
      <c r="E108" s="65">
        <v>0.26889999999999997</v>
      </c>
      <c r="F108" s="65">
        <v>-3.2750000000000001E-2</v>
      </c>
      <c r="G108" s="65">
        <v>-1.264E-2</v>
      </c>
      <c r="H108" s="65">
        <v>7</v>
      </c>
      <c r="I108" s="65">
        <v>7</v>
      </c>
      <c r="J108" s="65">
        <v>0.37</v>
      </c>
      <c r="K108" s="57">
        <f t="shared" si="4"/>
        <v>2.4142203840012284</v>
      </c>
    </row>
    <row r="109" spans="1:11" ht="17" thickTop="1" thickBot="1" x14ac:dyDescent="0.25">
      <c r="A109" s="55">
        <f t="shared" si="8"/>
        <v>107</v>
      </c>
      <c r="B109" s="57">
        <f t="shared" si="3"/>
        <v>305.51348483140515</v>
      </c>
      <c r="C109" s="57">
        <v>4.8</v>
      </c>
      <c r="D109" s="65">
        <v>2.61</v>
      </c>
      <c r="E109" s="65">
        <v>0.26889999999999997</v>
      </c>
      <c r="F109" s="65">
        <v>-3.2750000000000001E-2</v>
      </c>
      <c r="G109" s="65">
        <v>-1.264E-2</v>
      </c>
      <c r="H109" s="65">
        <v>7</v>
      </c>
      <c r="I109" s="65">
        <v>7</v>
      </c>
      <c r="J109" s="65">
        <v>0.37</v>
      </c>
      <c r="K109" s="57">
        <f t="shared" si="4"/>
        <v>2.4850303840012287</v>
      </c>
    </row>
    <row r="110" spans="1:11" ht="17" thickTop="1" thickBot="1" x14ac:dyDescent="0.25">
      <c r="A110" s="55">
        <f t="shared" si="8"/>
        <v>108</v>
      </c>
      <c r="B110" s="57">
        <f t="shared" si="3"/>
        <v>231.62432815799153</v>
      </c>
      <c r="C110" s="57">
        <v>4.9000000000000004</v>
      </c>
      <c r="D110" s="65">
        <v>2.61</v>
      </c>
      <c r="E110" s="65">
        <v>0.26889999999999997</v>
      </c>
      <c r="F110" s="65">
        <v>-3.2750000000000001E-2</v>
      </c>
      <c r="G110" s="65">
        <v>-1.264E-2</v>
      </c>
      <c r="H110" s="65">
        <v>21</v>
      </c>
      <c r="I110" s="65">
        <v>7</v>
      </c>
      <c r="J110" s="65">
        <v>0.37</v>
      </c>
      <c r="K110" s="57">
        <f t="shared" si="4"/>
        <v>2.3647841726283021</v>
      </c>
    </row>
    <row r="111" spans="1:11" ht="17" thickTop="1" thickBot="1" x14ac:dyDescent="0.25">
      <c r="A111" s="55">
        <f t="shared" si="8"/>
        <v>109</v>
      </c>
      <c r="B111" s="57">
        <f t="shared" si="3"/>
        <v>183.40748821388004</v>
      </c>
      <c r="C111" s="57">
        <v>4.3</v>
      </c>
      <c r="D111" s="65">
        <v>2.61</v>
      </c>
      <c r="E111" s="65">
        <v>0.26889999999999997</v>
      </c>
      <c r="F111" s="65">
        <v>-3.2750000000000001E-2</v>
      </c>
      <c r="G111" s="65">
        <v>-1.264E-2</v>
      </c>
      <c r="H111" s="65">
        <v>11</v>
      </c>
      <c r="I111" s="65">
        <v>7</v>
      </c>
      <c r="J111" s="65">
        <v>0.37</v>
      </c>
      <c r="K111" s="57">
        <f t="shared" si="4"/>
        <v>2.263417063196477</v>
      </c>
    </row>
    <row r="112" spans="1:11" ht="17" thickTop="1" thickBot="1" x14ac:dyDescent="0.25">
      <c r="A112" s="55">
        <f t="shared" si="8"/>
        <v>110</v>
      </c>
      <c r="B112" s="57">
        <f t="shared" si="3"/>
        <v>155.60469811743818</v>
      </c>
      <c r="C112" s="57">
        <v>4.2</v>
      </c>
      <c r="D112" s="65">
        <v>2.61</v>
      </c>
      <c r="E112" s="65">
        <v>0.26889999999999997</v>
      </c>
      <c r="F112" s="65">
        <v>-3.2750000000000001E-2</v>
      </c>
      <c r="G112" s="65">
        <v>-1.264E-2</v>
      </c>
      <c r="H112" s="65">
        <v>14</v>
      </c>
      <c r="I112" s="65">
        <v>7</v>
      </c>
      <c r="J112" s="65">
        <v>0.37</v>
      </c>
      <c r="K112" s="57">
        <f t="shared" si="4"/>
        <v>2.1920227053508188</v>
      </c>
    </row>
    <row r="113" spans="1:11" ht="17" thickTop="1" thickBot="1" x14ac:dyDescent="0.25">
      <c r="A113" s="55">
        <f t="shared" si="8"/>
        <v>111</v>
      </c>
      <c r="B113" s="57">
        <f t="shared" si="3"/>
        <v>214.20260225403936</v>
      </c>
      <c r="C113" s="57">
        <v>6.1</v>
      </c>
      <c r="D113" s="65">
        <v>2.61</v>
      </c>
      <c r="E113" s="65">
        <v>0.26889999999999997</v>
      </c>
      <c r="F113" s="65">
        <v>-3.2750000000000001E-2</v>
      </c>
      <c r="G113" s="65">
        <v>-1.264E-2</v>
      </c>
      <c r="H113" s="65">
        <v>53</v>
      </c>
      <c r="I113" s="65">
        <v>7</v>
      </c>
      <c r="J113" s="65">
        <v>0.37</v>
      </c>
      <c r="K113" s="57">
        <f t="shared" si="4"/>
        <v>2.3308247425822275</v>
      </c>
    </row>
    <row r="114" spans="1:11" ht="17" thickTop="1" thickBot="1" x14ac:dyDescent="0.25">
      <c r="A114" s="55">
        <f t="shared" si="8"/>
        <v>112</v>
      </c>
      <c r="B114" s="57">
        <f t="shared" si="3"/>
        <v>88.501647117726108</v>
      </c>
      <c r="C114" s="57">
        <v>4.8</v>
      </c>
      <c r="D114" s="65">
        <v>2.61</v>
      </c>
      <c r="E114" s="65">
        <v>0.26889999999999997</v>
      </c>
      <c r="F114" s="65">
        <v>-3.2750000000000001E-2</v>
      </c>
      <c r="G114" s="65">
        <v>-1.264E-2</v>
      </c>
      <c r="H114" s="65">
        <v>52</v>
      </c>
      <c r="I114" s="65">
        <v>7</v>
      </c>
      <c r="J114" s="65">
        <v>0.37</v>
      </c>
      <c r="K114" s="57">
        <f t="shared" si="4"/>
        <v>1.9469513534942418</v>
      </c>
    </row>
    <row r="115" spans="1:11" ht="17" thickTop="1" thickBot="1" x14ac:dyDescent="0.25">
      <c r="A115" s="55">
        <f t="shared" si="8"/>
        <v>113</v>
      </c>
      <c r="B115" s="57">
        <f t="shared" si="3"/>
        <v>417.85325512196744</v>
      </c>
      <c r="C115" s="57">
        <v>5.8</v>
      </c>
      <c r="D115" s="65">
        <v>2.61</v>
      </c>
      <c r="E115" s="65">
        <v>0.26889999999999997</v>
      </c>
      <c r="F115" s="65">
        <v>-3.2750000000000001E-2</v>
      </c>
      <c r="G115" s="65">
        <v>-1.264E-2</v>
      </c>
      <c r="H115" s="65">
        <v>23</v>
      </c>
      <c r="I115" s="65">
        <v>7</v>
      </c>
      <c r="J115" s="65">
        <v>0.37</v>
      </c>
      <c r="K115" s="57">
        <f t="shared" si="4"/>
        <v>2.621023789717269</v>
      </c>
    </row>
    <row r="116" spans="1:11" ht="17" thickTop="1" thickBot="1" x14ac:dyDescent="0.25">
      <c r="A116" s="55">
        <f t="shared" si="8"/>
        <v>114</v>
      </c>
      <c r="B116" s="57">
        <f t="shared" si="3"/>
        <v>102.8439174329029</v>
      </c>
      <c r="C116" s="57">
        <v>5.3</v>
      </c>
      <c r="D116" s="65">
        <v>2.61</v>
      </c>
      <c r="E116" s="65">
        <v>0.26889999999999997</v>
      </c>
      <c r="F116" s="65">
        <v>-3.2750000000000001E-2</v>
      </c>
      <c r="G116" s="65">
        <v>-1.264E-2</v>
      </c>
      <c r="H116" s="65">
        <v>60</v>
      </c>
      <c r="I116" s="65">
        <v>7</v>
      </c>
      <c r="J116" s="65">
        <v>0.37</v>
      </c>
      <c r="K116" s="57">
        <f t="shared" si="4"/>
        <v>2.0121786110191504</v>
      </c>
    </row>
    <row r="117" spans="1:11" ht="17" thickTop="1" thickBot="1" x14ac:dyDescent="0.25">
      <c r="A117" s="55">
        <f t="shared" si="8"/>
        <v>115</v>
      </c>
      <c r="B117" s="57">
        <f t="shared" si="3"/>
        <v>263.50668472640331</v>
      </c>
      <c r="C117" s="57">
        <v>4.7</v>
      </c>
      <c r="D117" s="65">
        <v>2.61</v>
      </c>
      <c r="E117" s="65">
        <v>0.26889999999999997</v>
      </c>
      <c r="F117" s="65">
        <v>-3.2750000000000001E-2</v>
      </c>
      <c r="G117" s="65">
        <v>-1.264E-2</v>
      </c>
      <c r="H117" s="65">
        <v>10</v>
      </c>
      <c r="I117" s="65">
        <v>7</v>
      </c>
      <c r="J117" s="65">
        <v>0.37</v>
      </c>
      <c r="K117" s="57">
        <f t="shared" si="4"/>
        <v>2.4207916370171261</v>
      </c>
    </row>
    <row r="118" spans="1:11" ht="17" thickTop="1" thickBot="1" x14ac:dyDescent="0.25">
      <c r="A118" s="55">
        <f t="shared" si="8"/>
        <v>116</v>
      </c>
      <c r="B118" s="57">
        <f t="shared" si="3"/>
        <v>171.84056894823988</v>
      </c>
      <c r="C118" s="57">
        <v>4.5</v>
      </c>
      <c r="D118" s="65">
        <v>2.61</v>
      </c>
      <c r="E118" s="65">
        <v>0.26889999999999997</v>
      </c>
      <c r="F118" s="65">
        <v>-3.2750000000000001E-2</v>
      </c>
      <c r="G118" s="65">
        <v>-1.264E-2</v>
      </c>
      <c r="H118" s="65">
        <v>20</v>
      </c>
      <c r="I118" s="65">
        <v>7</v>
      </c>
      <c r="J118" s="65">
        <v>0.37</v>
      </c>
      <c r="K118" s="57">
        <f t="shared" si="4"/>
        <v>2.2351257019307278</v>
      </c>
    </row>
    <row r="119" spans="1:11" ht="17" thickTop="1" thickBot="1" x14ac:dyDescent="0.25">
      <c r="A119" s="55">
        <f t="shared" si="8"/>
        <v>117</v>
      </c>
      <c r="B119" s="57">
        <f t="shared" si="3"/>
        <v>129.07130557432777</v>
      </c>
      <c r="C119" s="57">
        <v>5.0999999999999996</v>
      </c>
      <c r="D119" s="65">
        <v>2.61</v>
      </c>
      <c r="E119" s="65">
        <v>0.26889999999999997</v>
      </c>
      <c r="F119" s="65">
        <v>-3.2750000000000001E-2</v>
      </c>
      <c r="G119" s="65">
        <v>-1.264E-2</v>
      </c>
      <c r="H119" s="65">
        <v>47</v>
      </c>
      <c r="I119" s="65">
        <v>7</v>
      </c>
      <c r="J119" s="65">
        <v>0.37</v>
      </c>
      <c r="K119" s="57">
        <f t="shared" si="4"/>
        <v>2.1108297030266745</v>
      </c>
    </row>
    <row r="120" spans="1:11" ht="17" thickTop="1" thickBot="1" x14ac:dyDescent="0.25">
      <c r="A120" s="55">
        <f t="shared" si="8"/>
        <v>118</v>
      </c>
      <c r="B120" s="57">
        <f t="shared" si="3"/>
        <v>205.84371640658779</v>
      </c>
      <c r="C120" s="57">
        <v>5</v>
      </c>
      <c r="D120" s="65">
        <v>2.61</v>
      </c>
      <c r="E120" s="65">
        <v>0.26889999999999997</v>
      </c>
      <c r="F120" s="65">
        <v>-3.2750000000000001E-2</v>
      </c>
      <c r="G120" s="65">
        <v>-1.264E-2</v>
      </c>
      <c r="H120" s="65">
        <v>28</v>
      </c>
      <c r="I120" s="65">
        <v>7</v>
      </c>
      <c r="J120" s="65">
        <v>0.37</v>
      </c>
      <c r="K120" s="57">
        <f t="shared" si="4"/>
        <v>2.3135376142453494</v>
      </c>
    </row>
    <row r="121" spans="1:11" ht="17" thickTop="1" thickBot="1" x14ac:dyDescent="0.25">
      <c r="A121" s="55">
        <f t="shared" si="8"/>
        <v>119</v>
      </c>
      <c r="B121" s="57">
        <f t="shared" si="3"/>
        <v>145.96043080355048</v>
      </c>
      <c r="C121" s="57">
        <v>4.0999999999999996</v>
      </c>
      <c r="D121" s="65">
        <v>2.61</v>
      </c>
      <c r="E121" s="65">
        <v>0.26889999999999997</v>
      </c>
      <c r="F121" s="65">
        <v>-3.2750000000000001E-2</v>
      </c>
      <c r="G121" s="65">
        <v>-1.264E-2</v>
      </c>
      <c r="H121" s="65">
        <v>13</v>
      </c>
      <c r="I121" s="65">
        <v>7</v>
      </c>
      <c r="J121" s="65">
        <v>0.37</v>
      </c>
      <c r="K121" s="57">
        <f t="shared" si="4"/>
        <v>2.1642351365186494</v>
      </c>
    </row>
    <row r="122" spans="1:11" ht="17" thickTop="1" thickBot="1" x14ac:dyDescent="0.25">
      <c r="A122" s="55">
        <f t="shared" si="8"/>
        <v>120</v>
      </c>
      <c r="B122" s="57">
        <f t="shared" si="3"/>
        <v>81.634521878494965</v>
      </c>
      <c r="C122" s="57">
        <v>4.7</v>
      </c>
      <c r="D122" s="65">
        <v>2.61</v>
      </c>
      <c r="E122" s="65">
        <v>0.26889999999999997</v>
      </c>
      <c r="F122" s="65">
        <v>-3.2750000000000001E-2</v>
      </c>
      <c r="G122" s="65">
        <v>-1.264E-2</v>
      </c>
      <c r="H122" s="65">
        <v>52</v>
      </c>
      <c r="I122" s="65">
        <v>7</v>
      </c>
      <c r="J122" s="65">
        <v>0.37</v>
      </c>
      <c r="K122" s="57">
        <f t="shared" si="4"/>
        <v>1.9118738534942419</v>
      </c>
    </row>
    <row r="123" spans="1:11" ht="17" thickTop="1" thickBot="1" x14ac:dyDescent="0.25">
      <c r="A123" s="55">
        <f t="shared" si="8"/>
        <v>121</v>
      </c>
      <c r="B123" s="57">
        <f t="shared" si="3"/>
        <v>201.48377731308156</v>
      </c>
      <c r="C123" s="57">
        <v>4.9000000000000004</v>
      </c>
      <c r="D123" s="65">
        <v>2.61</v>
      </c>
      <c r="E123" s="65">
        <v>0.26889999999999997</v>
      </c>
      <c r="F123" s="65">
        <v>-3.2750000000000001E-2</v>
      </c>
      <c r="G123" s="65">
        <v>-1.264E-2</v>
      </c>
      <c r="H123" s="65">
        <v>26</v>
      </c>
      <c r="I123" s="65">
        <v>7</v>
      </c>
      <c r="J123" s="65">
        <v>0.37</v>
      </c>
      <c r="K123" s="57">
        <f t="shared" si="4"/>
        <v>2.3042400841890998</v>
      </c>
    </row>
    <row r="124" spans="1:11" ht="17" thickTop="1" thickBot="1" x14ac:dyDescent="0.25">
      <c r="A124" s="55">
        <f t="shared" si="8"/>
        <v>122</v>
      </c>
      <c r="B124" s="57">
        <f t="shared" si="3"/>
        <v>137.33034590788111</v>
      </c>
      <c r="C124" s="57">
        <v>4.4000000000000004</v>
      </c>
      <c r="D124" s="65">
        <v>2.61</v>
      </c>
      <c r="E124" s="65">
        <v>0.26889999999999997</v>
      </c>
      <c r="F124" s="65">
        <v>-3.2750000000000001E-2</v>
      </c>
      <c r="G124" s="65">
        <v>-1.264E-2</v>
      </c>
      <c r="H124" s="65">
        <v>25</v>
      </c>
      <c r="I124" s="65">
        <v>7</v>
      </c>
      <c r="J124" s="65">
        <v>0.37</v>
      </c>
      <c r="K124" s="57">
        <f t="shared" si="4"/>
        <v>2.1377665139603117</v>
      </c>
    </row>
    <row r="125" spans="1:11" ht="17" thickTop="1" thickBot="1" x14ac:dyDescent="0.25">
      <c r="A125" s="55">
        <f t="shared" si="8"/>
        <v>123</v>
      </c>
      <c r="B125" s="57">
        <f t="shared" si="3"/>
        <v>273.80606388021863</v>
      </c>
      <c r="C125" s="57">
        <v>4.5999999999999996</v>
      </c>
      <c r="D125" s="65">
        <v>2.61</v>
      </c>
      <c r="E125" s="65">
        <v>0.26889999999999997</v>
      </c>
      <c r="F125" s="65">
        <v>-3.2750000000000001E-2</v>
      </c>
      <c r="G125" s="65">
        <v>-1.264E-2</v>
      </c>
      <c r="H125" s="65">
        <v>4</v>
      </c>
      <c r="I125" s="65">
        <v>7</v>
      </c>
      <c r="J125" s="65">
        <v>0.37</v>
      </c>
      <c r="K125" s="57">
        <f t="shared" si="4"/>
        <v>2.4374430620615062</v>
      </c>
    </row>
    <row r="126" spans="1:11" ht="17" thickTop="1" thickBot="1" x14ac:dyDescent="0.25">
      <c r="A126" s="55">
        <f t="shared" si="8"/>
        <v>124</v>
      </c>
      <c r="B126" s="57">
        <f t="shared" si="3"/>
        <v>196.60129947144299</v>
      </c>
      <c r="C126" s="57">
        <v>5.4</v>
      </c>
      <c r="D126" s="65">
        <v>2.61</v>
      </c>
      <c r="E126" s="65">
        <v>0.26889999999999997</v>
      </c>
      <c r="F126" s="65">
        <v>-3.2750000000000001E-2</v>
      </c>
      <c r="G126" s="65">
        <v>-1.264E-2</v>
      </c>
      <c r="H126" s="65">
        <v>40</v>
      </c>
      <c r="I126" s="65">
        <v>7</v>
      </c>
      <c r="J126" s="65">
        <v>0.37</v>
      </c>
      <c r="K126" s="57">
        <f t="shared" si="4"/>
        <v>2.2935863840526372</v>
      </c>
    </row>
    <row r="127" spans="1:11" ht="17" thickTop="1" thickBot="1" x14ac:dyDescent="0.25">
      <c r="A127" s="55">
        <f t="shared" si="8"/>
        <v>125</v>
      </c>
      <c r="B127" s="57">
        <f t="shared" si="3"/>
        <v>7.649350180626211</v>
      </c>
      <c r="C127" s="57">
        <v>7.3</v>
      </c>
      <c r="D127" s="65">
        <v>2.61</v>
      </c>
      <c r="E127" s="65">
        <v>0.26889999999999997</v>
      </c>
      <c r="F127" s="65">
        <v>-3.2750000000000001E-2</v>
      </c>
      <c r="G127" s="65">
        <v>-1.264E-2</v>
      </c>
      <c r="H127" s="65">
        <v>189</v>
      </c>
      <c r="I127" s="65">
        <v>7</v>
      </c>
      <c r="J127" s="65">
        <v>0.37</v>
      </c>
      <c r="K127" s="57">
        <f t="shared" si="4"/>
        <v>0.8836245430026296</v>
      </c>
    </row>
    <row r="128" spans="1:11" ht="17" thickTop="1" thickBot="1" x14ac:dyDescent="0.25">
      <c r="A128" s="55">
        <f t="shared" si="8"/>
        <v>126</v>
      </c>
      <c r="B128" s="57">
        <f t="shared" si="3"/>
        <v>208.13395626963847</v>
      </c>
      <c r="C128" s="57">
        <v>4.8</v>
      </c>
      <c r="D128" s="65">
        <v>2.61</v>
      </c>
      <c r="E128" s="65">
        <v>0.26889999999999997</v>
      </c>
      <c r="F128" s="65">
        <v>-3.2750000000000001E-2</v>
      </c>
      <c r="G128" s="65">
        <v>-1.264E-2</v>
      </c>
      <c r="H128" s="65">
        <v>22</v>
      </c>
      <c r="I128" s="65">
        <v>7</v>
      </c>
      <c r="J128" s="65">
        <v>0.37</v>
      </c>
      <c r="K128" s="57">
        <f t="shared" si="4"/>
        <v>2.3183429394980477</v>
      </c>
    </row>
    <row r="129" spans="1:11" ht="17" thickTop="1" thickBot="1" x14ac:dyDescent="0.25">
      <c r="A129" s="55">
        <f t="shared" si="8"/>
        <v>127</v>
      </c>
      <c r="B129" s="57">
        <f t="shared" si="3"/>
        <v>162.17335706989212</v>
      </c>
      <c r="C129" s="57">
        <v>4.4000000000000004</v>
      </c>
      <c r="D129" s="65">
        <v>2.61</v>
      </c>
      <c r="E129" s="65">
        <v>0.26889999999999997</v>
      </c>
      <c r="F129" s="65">
        <v>-3.2750000000000001E-2</v>
      </c>
      <c r="G129" s="65">
        <v>-1.264E-2</v>
      </c>
      <c r="H129" s="65">
        <v>19</v>
      </c>
      <c r="I129" s="65">
        <v>7</v>
      </c>
      <c r="J129" s="65">
        <v>0.37</v>
      </c>
      <c r="K129" s="57">
        <f t="shared" si="4"/>
        <v>2.2099795069161585</v>
      </c>
    </row>
    <row r="130" spans="1:11" ht="17" thickTop="1" thickBot="1" x14ac:dyDescent="0.25">
      <c r="A130" s="55">
        <f t="shared" si="8"/>
        <v>128</v>
      </c>
      <c r="B130" s="57">
        <f t="shared" si="3"/>
        <v>107.72596265932771</v>
      </c>
      <c r="C130" s="57">
        <v>5.7</v>
      </c>
      <c r="D130" s="65">
        <v>2.61</v>
      </c>
      <c r="E130" s="65">
        <v>0.26889999999999997</v>
      </c>
      <c r="F130" s="65">
        <v>-3.2750000000000001E-2</v>
      </c>
      <c r="G130" s="65">
        <v>-1.264E-2</v>
      </c>
      <c r="H130" s="65">
        <v>68</v>
      </c>
      <c r="I130" s="65">
        <v>7</v>
      </c>
      <c r="J130" s="65">
        <v>0.37</v>
      </c>
      <c r="K130" s="57">
        <f t="shared" si="4"/>
        <v>2.0323203837143708</v>
      </c>
    </row>
    <row r="131" spans="1:11" ht="17" thickTop="1" thickBot="1" x14ac:dyDescent="0.25">
      <c r="A131" s="55">
        <f t="shared" si="8"/>
        <v>129</v>
      </c>
      <c r="B131" s="57">
        <f t="shared" si="3"/>
        <v>436.96032610993853</v>
      </c>
      <c r="C131" s="57">
        <v>5.7</v>
      </c>
      <c r="D131" s="65">
        <v>2.61</v>
      </c>
      <c r="E131" s="65">
        <v>0.26889999999999997</v>
      </c>
      <c r="F131" s="65">
        <v>-3.2750000000000001E-2</v>
      </c>
      <c r="G131" s="65">
        <v>-1.264E-2</v>
      </c>
      <c r="H131" s="65">
        <v>19</v>
      </c>
      <c r="I131" s="65">
        <v>7</v>
      </c>
      <c r="J131" s="65">
        <v>0.37</v>
      </c>
      <c r="K131" s="57">
        <f t="shared" si="4"/>
        <v>2.6404420069161585</v>
      </c>
    </row>
    <row r="132" spans="1:11" ht="17" thickTop="1" thickBot="1" x14ac:dyDescent="0.25">
      <c r="A132" s="55">
        <f t="shared" si="8"/>
        <v>130</v>
      </c>
      <c r="B132" s="58">
        <f t="shared" ref="B132" si="9">10^K132</f>
        <v>213.45983780150991</v>
      </c>
      <c r="C132" s="58">
        <v>6</v>
      </c>
      <c r="D132" s="66">
        <v>2.61</v>
      </c>
      <c r="E132" s="66">
        <v>0.26889999999999997</v>
      </c>
      <c r="F132" s="66">
        <v>-3.2750000000000001E-2</v>
      </c>
      <c r="G132" s="66">
        <v>-1.264E-2</v>
      </c>
      <c r="H132" s="66">
        <v>51</v>
      </c>
      <c r="I132" s="66">
        <v>7</v>
      </c>
      <c r="J132" s="66">
        <v>0.37</v>
      </c>
      <c r="K132" s="58">
        <f t="shared" ref="K132" si="10">D132+(E132*(C132-6))+(F132*(C132-6)^2)+(G132*(H132^2+I132^2)^(1/2))+J132</f>
        <v>2.3293161750896214</v>
      </c>
    </row>
    <row r="133" spans="1:11" ht="16" thickTop="1" x14ac:dyDescent="0.2"/>
  </sheetData>
  <mergeCells count="2">
    <mergeCell ref="A1:A2"/>
    <mergeCell ref="B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33"/>
  <sheetViews>
    <sheetView zoomScale="70" zoomScaleNormal="70" workbookViewId="0">
      <selection activeCell="Q18" sqref="Q18"/>
    </sheetView>
  </sheetViews>
  <sheetFormatPr baseColWidth="10" defaultColWidth="8.83203125" defaultRowHeight="15" x14ac:dyDescent="0.2"/>
  <cols>
    <col min="1" max="1" width="19.5" bestFit="1" customWidth="1"/>
    <col min="2" max="2" width="20" customWidth="1"/>
    <col min="5" max="5" width="18.6640625" bestFit="1" customWidth="1"/>
    <col min="6" max="6" width="18.5" bestFit="1" customWidth="1"/>
    <col min="7" max="7" width="9.5" bestFit="1" customWidth="1"/>
    <col min="15" max="15" width="13.5" bestFit="1" customWidth="1"/>
  </cols>
  <sheetData>
    <row r="1" spans="1:21" ht="17" thickTop="1" thickBot="1" x14ac:dyDescent="0.25">
      <c r="A1" s="103" t="s">
        <v>406</v>
      </c>
      <c r="B1" s="100" t="s">
        <v>1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55" t="s">
        <v>390</v>
      </c>
    </row>
    <row r="2" spans="1:21" ht="34" thickTop="1" thickBot="1" x14ac:dyDescent="0.25">
      <c r="A2" s="104"/>
      <c r="B2" s="51" t="s">
        <v>362</v>
      </c>
      <c r="C2" s="53" t="s">
        <v>389</v>
      </c>
      <c r="D2" s="53" t="s">
        <v>350</v>
      </c>
      <c r="E2" s="53" t="s">
        <v>317</v>
      </c>
      <c r="F2" s="53" t="s">
        <v>318</v>
      </c>
      <c r="G2" s="53" t="s">
        <v>364</v>
      </c>
      <c r="H2" s="53" t="s">
        <v>320</v>
      </c>
      <c r="I2" s="53" t="s">
        <v>321</v>
      </c>
      <c r="J2" s="53" t="s">
        <v>365</v>
      </c>
      <c r="K2" s="53" t="s">
        <v>366</v>
      </c>
      <c r="L2" s="53" t="s">
        <v>367</v>
      </c>
      <c r="M2" s="51" t="s">
        <v>363</v>
      </c>
      <c r="O2" s="63" t="s">
        <v>392</v>
      </c>
      <c r="P2" s="63" t="s">
        <v>391</v>
      </c>
      <c r="Q2" s="53" t="s">
        <v>320</v>
      </c>
      <c r="R2" s="53" t="s">
        <v>321</v>
      </c>
      <c r="S2" s="53" t="s">
        <v>365</v>
      </c>
      <c r="T2" s="53" t="s">
        <v>366</v>
      </c>
      <c r="U2" s="53" t="s">
        <v>367</v>
      </c>
    </row>
    <row r="3" spans="1:21" ht="17" thickTop="1" thickBot="1" x14ac:dyDescent="0.25">
      <c r="A3" s="55">
        <v>1</v>
      </c>
      <c r="B3" s="56">
        <f>IFERROR((EXP(M3)),"")</f>
        <v>58.660637978619043</v>
      </c>
      <c r="C3" s="64">
        <v>4.5999999999999996</v>
      </c>
      <c r="D3" s="64">
        <v>891</v>
      </c>
      <c r="E3" s="64">
        <v>19</v>
      </c>
      <c r="F3" s="64">
        <v>10</v>
      </c>
      <c r="G3" s="56">
        <f>SQRT(E3^2+F3^2)</f>
        <v>21.470910553583888</v>
      </c>
      <c r="H3" s="64">
        <f>IFERROR((_xlfn.IFS(D3&gt;760,$Q$3,AND(D3&gt;360,OR(D3=760,D3&lt;760)),$Q$4,AND(D3&gt;180,OR(D3=360,D3&lt;360)),$Q$5)),"")</f>
        <v>4.1500000000000004</v>
      </c>
      <c r="I3" s="64">
        <f>IFERROR((_xlfn.IFS(D3&gt;760,$R$3,AND(D3&gt;360,OR(D3=760,D3&lt;760)),$R$4,AND(D3&gt;180,OR(D3=360,D3&lt;360)),$R$5)),"")</f>
        <v>0.623</v>
      </c>
      <c r="J3" s="64">
        <f>IFERROR((_xlfn.IFS(D3&gt;760,$S$3,AND(D3&gt;360,OR(D3=760,D3&lt;760)),$S$4,AND(D3&gt;180,OR(D3=360,D3&lt;360)),$S$5)),"")</f>
        <v>-0.96</v>
      </c>
      <c r="K3" s="64">
        <f>IFERROR((_xlfn.IFS(D3&gt;760,$T$3,AND(D3&gt;360,OR(D3=760,D3&lt;760)),$T$4,AND(D3&gt;180,OR(D3=360,D3&lt;360)),$T$5)),"")</f>
        <v>0</v>
      </c>
      <c r="L3" s="64">
        <f>IFERROR((_xlfn.IFS(D3&gt;760,$U$3,AND(D3&gt;360,OR(D3=760,D3&lt;760)),$U$4,AND(D3&gt;180,OR(D3=360,D3&lt;360)),$U$5)),"")</f>
        <v>0</v>
      </c>
      <c r="M3" s="56">
        <f>IFERROR((H3+(I3*C3)+(J3*(LN(G3+K3*EXP(C3))))+(L3*G3)),"")</f>
        <v>4.0717689393616094</v>
      </c>
      <c r="O3" s="62" t="s">
        <v>395</v>
      </c>
      <c r="P3" s="62" t="s">
        <v>393</v>
      </c>
      <c r="Q3" s="62">
        <v>4.1500000000000004</v>
      </c>
      <c r="R3" s="62">
        <v>0.623</v>
      </c>
      <c r="S3" s="62">
        <v>-0.96</v>
      </c>
      <c r="T3" s="62">
        <v>0</v>
      </c>
      <c r="U3" s="62">
        <v>0</v>
      </c>
    </row>
    <row r="4" spans="1:21" ht="17" thickTop="1" thickBot="1" x14ac:dyDescent="0.25">
      <c r="A4" s="55">
        <f>A3+1</f>
        <v>2</v>
      </c>
      <c r="B4" s="57" t="str">
        <f t="shared" ref="B4:B67" si="0">IFERROR((EXP(M4)),"")</f>
        <v/>
      </c>
      <c r="C4" s="65">
        <v>5.0999999999999996</v>
      </c>
      <c r="D4" s="65"/>
      <c r="E4" s="65">
        <v>21</v>
      </c>
      <c r="F4" s="65">
        <v>10</v>
      </c>
      <c r="G4" s="57">
        <f t="shared" ref="G4:G67" si="1">SQRT(E4^2+F4^2)</f>
        <v>23.259406699226016</v>
      </c>
      <c r="H4" s="65" t="str">
        <f t="shared" ref="H4:H67" si="2">IFERROR((_xlfn.IFS(D4&gt;760,$Q$3,AND(D4&gt;360,OR(D4=760,D4&lt;760)),$Q$4,AND(D4&gt;180,OR(D4=360,D4&lt;360)),$Q$5)),"")</f>
        <v/>
      </c>
      <c r="I4" s="65" t="str">
        <f t="shared" ref="I4:I67" si="3">IFERROR((_xlfn.IFS(D4&gt;760,$R$3,AND(D4&gt;360,OR(D4=760,D4&lt;760)),$R$4,AND(D4&gt;180,OR(D4=360,D4&lt;360)),$R$5)),"")</f>
        <v/>
      </c>
      <c r="J4" s="65" t="str">
        <f t="shared" ref="J4:J67" si="4">IFERROR((_xlfn.IFS(D4&gt;760,$S$3,AND(D4&gt;360,OR(D4=760,D4&lt;760)),$S$4,AND(D4&gt;180,OR(D4=360,D4&lt;360)),$S$5)),"")</f>
        <v/>
      </c>
      <c r="K4" s="65" t="str">
        <f t="shared" ref="K4:K67" si="5">IFERROR((_xlfn.IFS(D4&gt;760,$T$3,AND(D4&gt;360,OR(D4=760,D4&lt;760)),$T$4,AND(D4&gt;180,OR(D4=360,D4&lt;360)),$T$5)),"")</f>
        <v/>
      </c>
      <c r="L4" s="65" t="str">
        <f t="shared" ref="L4:L67" si="6">IFERROR((_xlfn.IFS(D4&gt;760,$U$3,AND(D4&gt;360,OR(D4=760,D4&lt;760)),$U$4,AND(D4&gt;180,OR(D4=360,D4&lt;360)),$U$5)),"")</f>
        <v/>
      </c>
      <c r="M4" s="57" t="str">
        <f t="shared" ref="M4:M67" si="7">IFERROR((H4+(I4*C4)+(J4*(LN(G4+K4*EXP(C4))))+(L4*G4)),"")</f>
        <v/>
      </c>
      <c r="O4" s="62" t="s">
        <v>396</v>
      </c>
      <c r="P4" s="62" t="s">
        <v>397</v>
      </c>
      <c r="Q4" s="62">
        <v>3.65</v>
      </c>
      <c r="R4" s="62">
        <v>0.67800000000000005</v>
      </c>
      <c r="S4" s="62">
        <v>-0.95</v>
      </c>
      <c r="T4" s="62">
        <v>0</v>
      </c>
      <c r="U4" s="62">
        <v>0</v>
      </c>
    </row>
    <row r="5" spans="1:21" ht="17" thickTop="1" thickBot="1" x14ac:dyDescent="0.25">
      <c r="A5" s="55">
        <f t="shared" ref="A5:A68" si="8">A4+1</f>
        <v>3</v>
      </c>
      <c r="B5" s="57">
        <f t="shared" si="0"/>
        <v>21.373102395800764</v>
      </c>
      <c r="C5" s="65">
        <v>5.0999999999999996</v>
      </c>
      <c r="D5" s="65">
        <v>514</v>
      </c>
      <c r="E5" s="65">
        <v>70</v>
      </c>
      <c r="F5" s="65">
        <v>10</v>
      </c>
      <c r="G5" s="57">
        <f t="shared" si="1"/>
        <v>70.710678118654755</v>
      </c>
      <c r="H5" s="65">
        <f t="shared" si="2"/>
        <v>3.65</v>
      </c>
      <c r="I5" s="65">
        <f t="shared" si="3"/>
        <v>0.67800000000000005</v>
      </c>
      <c r="J5" s="65">
        <f t="shared" si="4"/>
        <v>-0.95</v>
      </c>
      <c r="K5" s="65">
        <f t="shared" si="5"/>
        <v>0</v>
      </c>
      <c r="L5" s="65">
        <f t="shared" si="6"/>
        <v>0</v>
      </c>
      <c r="M5" s="57">
        <f t="shared" si="7"/>
        <v>3.0621332340772875</v>
      </c>
      <c r="O5" s="62" t="s">
        <v>398</v>
      </c>
      <c r="P5" s="62" t="s">
        <v>399</v>
      </c>
      <c r="Q5" s="62">
        <v>3.65</v>
      </c>
      <c r="R5" s="62">
        <v>0.67800000000000005</v>
      </c>
      <c r="S5" s="62">
        <v>-0.95</v>
      </c>
      <c r="T5" s="62">
        <v>0</v>
      </c>
      <c r="U5" s="62">
        <v>0</v>
      </c>
    </row>
    <row r="6" spans="1:21" ht="17" thickTop="1" thickBot="1" x14ac:dyDescent="0.25">
      <c r="A6" s="55">
        <f t="shared" si="8"/>
        <v>4</v>
      </c>
      <c r="B6" s="57">
        <f t="shared" si="0"/>
        <v>91.89144207163821</v>
      </c>
      <c r="C6" s="65">
        <v>5.4</v>
      </c>
      <c r="D6" s="65">
        <v>582</v>
      </c>
      <c r="E6" s="65">
        <v>16</v>
      </c>
      <c r="F6" s="65">
        <v>10</v>
      </c>
      <c r="G6" s="57">
        <f t="shared" si="1"/>
        <v>18.867962264113206</v>
      </c>
      <c r="H6" s="65">
        <f t="shared" si="2"/>
        <v>3.65</v>
      </c>
      <c r="I6" s="65">
        <f t="shared" si="3"/>
        <v>0.67800000000000005</v>
      </c>
      <c r="J6" s="65">
        <f t="shared" si="4"/>
        <v>-0.95</v>
      </c>
      <c r="K6" s="65">
        <f t="shared" si="5"/>
        <v>0</v>
      </c>
      <c r="L6" s="65">
        <f t="shared" si="6"/>
        <v>0</v>
      </c>
      <c r="M6" s="57">
        <f t="shared" si="7"/>
        <v>4.5206079028452866</v>
      </c>
    </row>
    <row r="7" spans="1:21" ht="17" thickTop="1" thickBot="1" x14ac:dyDescent="0.25">
      <c r="A7" s="55">
        <f t="shared" si="8"/>
        <v>5</v>
      </c>
      <c r="B7" s="57">
        <f t="shared" si="0"/>
        <v>48.25500174678983</v>
      </c>
      <c r="C7" s="65">
        <v>5.0999999999999996</v>
      </c>
      <c r="D7" s="65">
        <v>971</v>
      </c>
      <c r="E7" s="65">
        <v>35</v>
      </c>
      <c r="F7" s="65">
        <v>10</v>
      </c>
      <c r="G7" s="57">
        <f t="shared" si="1"/>
        <v>36.400549446402593</v>
      </c>
      <c r="H7" s="65">
        <f t="shared" si="2"/>
        <v>4.1500000000000004</v>
      </c>
      <c r="I7" s="65">
        <f t="shared" si="3"/>
        <v>0.623</v>
      </c>
      <c r="J7" s="65">
        <f t="shared" si="4"/>
        <v>-0.96</v>
      </c>
      <c r="K7" s="65">
        <f t="shared" si="5"/>
        <v>0</v>
      </c>
      <c r="L7" s="65">
        <f t="shared" si="6"/>
        <v>0</v>
      </c>
      <c r="M7" s="57">
        <f t="shared" si="7"/>
        <v>3.8764994855582455</v>
      </c>
    </row>
    <row r="8" spans="1:21" ht="17" thickTop="1" thickBot="1" x14ac:dyDescent="0.25">
      <c r="A8" s="55">
        <f t="shared" si="8"/>
        <v>6</v>
      </c>
      <c r="B8" s="57" t="str">
        <f t="shared" si="0"/>
        <v/>
      </c>
      <c r="C8" s="65">
        <v>4.5</v>
      </c>
      <c r="D8" s="65"/>
      <c r="E8" s="65">
        <v>17</v>
      </c>
      <c r="F8" s="65">
        <v>10</v>
      </c>
      <c r="G8" s="57">
        <f t="shared" si="1"/>
        <v>19.723082923316021</v>
      </c>
      <c r="H8" s="65" t="str">
        <f t="shared" si="2"/>
        <v/>
      </c>
      <c r="I8" s="65" t="str">
        <f t="shared" si="3"/>
        <v/>
      </c>
      <c r="J8" s="65" t="str">
        <f t="shared" si="4"/>
        <v/>
      </c>
      <c r="K8" s="65" t="str">
        <f t="shared" si="5"/>
        <v/>
      </c>
      <c r="L8" s="65" t="str">
        <f t="shared" si="6"/>
        <v/>
      </c>
      <c r="M8" s="57" t="str">
        <f t="shared" si="7"/>
        <v/>
      </c>
    </row>
    <row r="9" spans="1:21" ht="17" thickTop="1" thickBot="1" x14ac:dyDescent="0.25">
      <c r="A9" s="55">
        <f t="shared" si="8"/>
        <v>7</v>
      </c>
      <c r="B9" s="57">
        <f t="shared" si="0"/>
        <v>51.089969319974983</v>
      </c>
      <c r="C9" s="65">
        <v>5.9</v>
      </c>
      <c r="D9" s="65">
        <v>567</v>
      </c>
      <c r="E9" s="65">
        <v>49</v>
      </c>
      <c r="F9" s="65">
        <v>10</v>
      </c>
      <c r="G9" s="57">
        <f t="shared" si="1"/>
        <v>50.009999000199947</v>
      </c>
      <c r="H9" s="65">
        <f t="shared" si="2"/>
        <v>3.65</v>
      </c>
      <c r="I9" s="65">
        <f t="shared" si="3"/>
        <v>0.67800000000000005</v>
      </c>
      <c r="J9" s="65">
        <f t="shared" si="4"/>
        <v>-0.95</v>
      </c>
      <c r="K9" s="65">
        <f t="shared" si="5"/>
        <v>0</v>
      </c>
      <c r="L9" s="65">
        <f t="shared" si="6"/>
        <v>0</v>
      </c>
      <c r="M9" s="57">
        <f t="shared" si="7"/>
        <v>3.9335881828331307</v>
      </c>
    </row>
    <row r="10" spans="1:21" ht="17" thickTop="1" thickBot="1" x14ac:dyDescent="0.25">
      <c r="A10" s="55">
        <f t="shared" si="8"/>
        <v>8</v>
      </c>
      <c r="B10" s="57">
        <f t="shared" si="0"/>
        <v>33.083311267522021</v>
      </c>
      <c r="C10" s="65">
        <v>5.0999999999999996</v>
      </c>
      <c r="D10" s="65">
        <v>881</v>
      </c>
      <c r="E10" s="65">
        <v>53</v>
      </c>
      <c r="F10" s="65">
        <v>10</v>
      </c>
      <c r="G10" s="57">
        <f t="shared" si="1"/>
        <v>53.9351462406472</v>
      </c>
      <c r="H10" s="65">
        <f t="shared" si="2"/>
        <v>4.1500000000000004</v>
      </c>
      <c r="I10" s="65">
        <f t="shared" si="3"/>
        <v>0.623</v>
      </c>
      <c r="J10" s="65">
        <f t="shared" si="4"/>
        <v>-0.96</v>
      </c>
      <c r="K10" s="65">
        <f t="shared" si="5"/>
        <v>0</v>
      </c>
      <c r="L10" s="65">
        <f t="shared" si="6"/>
        <v>0</v>
      </c>
      <c r="M10" s="57">
        <f t="shared" si="7"/>
        <v>3.4990289639223033</v>
      </c>
    </row>
    <row r="11" spans="1:21" ht="17" thickTop="1" thickBot="1" x14ac:dyDescent="0.25">
      <c r="A11" s="55">
        <f t="shared" si="8"/>
        <v>9</v>
      </c>
      <c r="B11" s="57">
        <f t="shared" si="0"/>
        <v>55.427447920435398</v>
      </c>
      <c r="C11" s="65">
        <v>5.9</v>
      </c>
      <c r="D11" s="65">
        <v>1196</v>
      </c>
      <c r="E11" s="65">
        <v>52</v>
      </c>
      <c r="F11" s="65">
        <v>10</v>
      </c>
      <c r="G11" s="57">
        <f t="shared" si="1"/>
        <v>52.952809179494906</v>
      </c>
      <c r="H11" s="65">
        <f t="shared" si="2"/>
        <v>4.1500000000000004</v>
      </c>
      <c r="I11" s="65">
        <f t="shared" si="3"/>
        <v>0.623</v>
      </c>
      <c r="J11" s="65">
        <f t="shared" si="4"/>
        <v>-0.96</v>
      </c>
      <c r="K11" s="65">
        <f t="shared" si="5"/>
        <v>0</v>
      </c>
      <c r="L11" s="65">
        <f t="shared" si="6"/>
        <v>0</v>
      </c>
      <c r="M11" s="57">
        <f t="shared" si="7"/>
        <v>4.0150749208858505</v>
      </c>
    </row>
    <row r="12" spans="1:21" ht="17" thickTop="1" thickBot="1" x14ac:dyDescent="0.25">
      <c r="A12" s="55">
        <f t="shared" si="8"/>
        <v>10</v>
      </c>
      <c r="B12" s="57">
        <f t="shared" si="0"/>
        <v>33.907857722006966</v>
      </c>
      <c r="C12" s="65">
        <v>5.7</v>
      </c>
      <c r="D12" s="65">
        <v>516</v>
      </c>
      <c r="E12" s="65">
        <v>66</v>
      </c>
      <c r="F12" s="65">
        <v>10</v>
      </c>
      <c r="G12" s="57">
        <f t="shared" si="1"/>
        <v>66.753277073114546</v>
      </c>
      <c r="H12" s="65">
        <f t="shared" si="2"/>
        <v>3.65</v>
      </c>
      <c r="I12" s="65">
        <f t="shared" si="3"/>
        <v>0.67800000000000005</v>
      </c>
      <c r="J12" s="65">
        <f t="shared" si="4"/>
        <v>-0.95</v>
      </c>
      <c r="K12" s="65">
        <f t="shared" si="5"/>
        <v>0</v>
      </c>
      <c r="L12" s="65">
        <f t="shared" si="6"/>
        <v>0</v>
      </c>
      <c r="M12" s="57">
        <f t="shared" si="7"/>
        <v>3.5236467787366177</v>
      </c>
    </row>
    <row r="13" spans="1:21" ht="17" thickTop="1" thickBot="1" x14ac:dyDescent="0.25">
      <c r="A13" s="55">
        <f t="shared" si="8"/>
        <v>11</v>
      </c>
      <c r="B13" s="57">
        <f t="shared" si="0"/>
        <v>72.653943116056766</v>
      </c>
      <c r="C13" s="65">
        <v>4.3</v>
      </c>
      <c r="D13" s="65">
        <v>921</v>
      </c>
      <c r="E13" s="65">
        <v>10</v>
      </c>
      <c r="F13" s="65">
        <v>10</v>
      </c>
      <c r="G13" s="57">
        <f t="shared" si="1"/>
        <v>14.142135623730951</v>
      </c>
      <c r="H13" s="65">
        <f t="shared" si="2"/>
        <v>4.1500000000000004</v>
      </c>
      <c r="I13" s="65">
        <f t="shared" si="3"/>
        <v>0.623</v>
      </c>
      <c r="J13" s="65">
        <f t="shared" si="4"/>
        <v>-0.96</v>
      </c>
      <c r="K13" s="65">
        <f t="shared" si="5"/>
        <v>0</v>
      </c>
      <c r="L13" s="65">
        <f t="shared" si="6"/>
        <v>0</v>
      </c>
      <c r="M13" s="57">
        <f t="shared" si="7"/>
        <v>4.2857076640569431</v>
      </c>
    </row>
    <row r="14" spans="1:21" ht="17" thickTop="1" thickBot="1" x14ac:dyDescent="0.25">
      <c r="A14" s="55">
        <f t="shared" si="8"/>
        <v>12</v>
      </c>
      <c r="B14" s="57" t="str">
        <f t="shared" si="0"/>
        <v/>
      </c>
      <c r="C14" s="65">
        <v>4.4000000000000004</v>
      </c>
      <c r="D14" s="65"/>
      <c r="E14" s="65">
        <v>2</v>
      </c>
      <c r="F14" s="65">
        <v>10</v>
      </c>
      <c r="G14" s="57">
        <f t="shared" si="1"/>
        <v>10.198039027185569</v>
      </c>
      <c r="H14" s="65" t="str">
        <f t="shared" si="2"/>
        <v/>
      </c>
      <c r="I14" s="65" t="str">
        <f t="shared" si="3"/>
        <v/>
      </c>
      <c r="J14" s="65" t="str">
        <f t="shared" si="4"/>
        <v/>
      </c>
      <c r="K14" s="65" t="str">
        <f t="shared" si="5"/>
        <v/>
      </c>
      <c r="L14" s="65" t="str">
        <f t="shared" si="6"/>
        <v/>
      </c>
      <c r="M14" s="57" t="str">
        <f t="shared" si="7"/>
        <v/>
      </c>
    </row>
    <row r="15" spans="1:21" ht="17" thickTop="1" thickBot="1" x14ac:dyDescent="0.25">
      <c r="A15" s="55">
        <f t="shared" si="8"/>
        <v>13</v>
      </c>
      <c r="B15" s="57">
        <f t="shared" si="0"/>
        <v>100.89696138390198</v>
      </c>
      <c r="C15" s="65">
        <v>5.6</v>
      </c>
      <c r="D15" s="65">
        <v>759</v>
      </c>
      <c r="E15" s="65">
        <v>17</v>
      </c>
      <c r="F15" s="65">
        <v>10</v>
      </c>
      <c r="G15" s="57">
        <f t="shared" si="1"/>
        <v>19.723082923316021</v>
      </c>
      <c r="H15" s="65">
        <f t="shared" si="2"/>
        <v>3.65</v>
      </c>
      <c r="I15" s="65">
        <f t="shared" si="3"/>
        <v>0.67800000000000005</v>
      </c>
      <c r="J15" s="65">
        <f t="shared" si="4"/>
        <v>-0.95</v>
      </c>
      <c r="K15" s="65">
        <f t="shared" si="5"/>
        <v>0</v>
      </c>
      <c r="L15" s="65">
        <f t="shared" si="6"/>
        <v>0</v>
      </c>
      <c r="M15" s="57">
        <f t="shared" si="7"/>
        <v>4.6140998117812373</v>
      </c>
    </row>
    <row r="16" spans="1:21" ht="17" thickTop="1" thickBot="1" x14ac:dyDescent="0.25">
      <c r="A16" s="55">
        <f t="shared" si="8"/>
        <v>14</v>
      </c>
      <c r="B16" s="57">
        <f t="shared" si="0"/>
        <v>51.582096042386638</v>
      </c>
      <c r="C16" s="65">
        <v>5.8</v>
      </c>
      <c r="D16" s="65">
        <v>450</v>
      </c>
      <c r="E16" s="65">
        <v>45</v>
      </c>
      <c r="F16" s="65">
        <v>10</v>
      </c>
      <c r="G16" s="57">
        <f t="shared" si="1"/>
        <v>46.097722286464439</v>
      </c>
      <c r="H16" s="65">
        <f t="shared" si="2"/>
        <v>3.65</v>
      </c>
      <c r="I16" s="65">
        <f t="shared" si="3"/>
        <v>0.67800000000000005</v>
      </c>
      <c r="J16" s="65">
        <f t="shared" si="4"/>
        <v>-0.95</v>
      </c>
      <c r="K16" s="65">
        <f t="shared" si="5"/>
        <v>0</v>
      </c>
      <c r="L16" s="65">
        <f t="shared" si="6"/>
        <v>0</v>
      </c>
      <c r="M16" s="57">
        <f t="shared" si="7"/>
        <v>3.943174636354704</v>
      </c>
    </row>
    <row r="17" spans="1:13" ht="17" thickTop="1" thickBot="1" x14ac:dyDescent="0.25">
      <c r="A17" s="55">
        <f t="shared" si="8"/>
        <v>15</v>
      </c>
      <c r="B17" s="57">
        <f t="shared" si="0"/>
        <v>16.579558045160027</v>
      </c>
      <c r="C17" s="65">
        <v>5.4</v>
      </c>
      <c r="D17" s="65">
        <v>401</v>
      </c>
      <c r="E17" s="65">
        <v>114</v>
      </c>
      <c r="F17" s="65">
        <v>10</v>
      </c>
      <c r="G17" s="57">
        <f t="shared" si="1"/>
        <v>114.43775600735974</v>
      </c>
      <c r="H17" s="65">
        <f t="shared" si="2"/>
        <v>3.65</v>
      </c>
      <c r="I17" s="65">
        <f t="shared" si="3"/>
        <v>0.67800000000000005</v>
      </c>
      <c r="J17" s="65">
        <f t="shared" si="4"/>
        <v>-0.95</v>
      </c>
      <c r="K17" s="65">
        <f t="shared" si="5"/>
        <v>0</v>
      </c>
      <c r="L17" s="65">
        <f t="shared" si="6"/>
        <v>0</v>
      </c>
      <c r="M17" s="57">
        <f t="shared" si="7"/>
        <v>2.8081704934507901</v>
      </c>
    </row>
    <row r="18" spans="1:13" ht="17" thickTop="1" thickBot="1" x14ac:dyDescent="0.25">
      <c r="A18" s="55">
        <f t="shared" si="8"/>
        <v>16</v>
      </c>
      <c r="B18" s="57" t="str">
        <f t="shared" si="0"/>
        <v/>
      </c>
      <c r="C18" s="65">
        <v>4.9000000000000004</v>
      </c>
      <c r="D18" s="65"/>
      <c r="E18" s="65">
        <v>33</v>
      </c>
      <c r="F18" s="65">
        <v>10</v>
      </c>
      <c r="G18" s="57">
        <f t="shared" si="1"/>
        <v>34.481879299133332</v>
      </c>
      <c r="H18" s="65" t="str">
        <f t="shared" si="2"/>
        <v/>
      </c>
      <c r="I18" s="65" t="str">
        <f t="shared" si="3"/>
        <v/>
      </c>
      <c r="J18" s="65" t="str">
        <f t="shared" si="4"/>
        <v/>
      </c>
      <c r="K18" s="65" t="str">
        <f t="shared" si="5"/>
        <v/>
      </c>
      <c r="L18" s="65" t="str">
        <f t="shared" si="6"/>
        <v/>
      </c>
      <c r="M18" s="57" t="str">
        <f t="shared" si="7"/>
        <v/>
      </c>
    </row>
    <row r="19" spans="1:13" ht="17" thickTop="1" thickBot="1" x14ac:dyDescent="0.25">
      <c r="A19" s="55">
        <f t="shared" si="8"/>
        <v>17</v>
      </c>
      <c r="B19" s="57" t="str">
        <f t="shared" si="0"/>
        <v/>
      </c>
      <c r="C19" s="65">
        <v>6.5</v>
      </c>
      <c r="D19" s="65"/>
      <c r="E19" s="65">
        <v>83</v>
      </c>
      <c r="F19" s="65">
        <v>10</v>
      </c>
      <c r="G19" s="57">
        <f t="shared" si="1"/>
        <v>83.600239234107462</v>
      </c>
      <c r="H19" s="65" t="str">
        <f t="shared" si="2"/>
        <v/>
      </c>
      <c r="I19" s="65" t="str">
        <f t="shared" si="3"/>
        <v/>
      </c>
      <c r="J19" s="65" t="str">
        <f t="shared" si="4"/>
        <v/>
      </c>
      <c r="K19" s="65" t="str">
        <f t="shared" si="5"/>
        <v/>
      </c>
      <c r="L19" s="65" t="str">
        <f t="shared" si="6"/>
        <v/>
      </c>
      <c r="M19" s="57" t="str">
        <f t="shared" si="7"/>
        <v/>
      </c>
    </row>
    <row r="20" spans="1:13" ht="17" thickTop="1" thickBot="1" x14ac:dyDescent="0.25">
      <c r="A20" s="55">
        <f t="shared" si="8"/>
        <v>18</v>
      </c>
      <c r="B20" s="57">
        <f t="shared" si="0"/>
        <v>48.016803157091289</v>
      </c>
      <c r="C20" s="65">
        <v>5.4</v>
      </c>
      <c r="D20" s="65">
        <v>617</v>
      </c>
      <c r="E20" s="65">
        <v>36</v>
      </c>
      <c r="F20" s="65">
        <v>10</v>
      </c>
      <c r="G20" s="57">
        <f t="shared" si="1"/>
        <v>37.363083384538811</v>
      </c>
      <c r="H20" s="65">
        <f t="shared" si="2"/>
        <v>3.65</v>
      </c>
      <c r="I20" s="65">
        <f t="shared" si="3"/>
        <v>0.67800000000000005</v>
      </c>
      <c r="J20" s="65">
        <f t="shared" si="4"/>
        <v>-0.95</v>
      </c>
      <c r="K20" s="65">
        <f t="shared" si="5"/>
        <v>0</v>
      </c>
      <c r="L20" s="65">
        <f t="shared" si="6"/>
        <v>0</v>
      </c>
      <c r="M20" s="57">
        <f t="shared" si="7"/>
        <v>3.8715510154218995</v>
      </c>
    </row>
    <row r="21" spans="1:13" ht="17" thickTop="1" thickBot="1" x14ac:dyDescent="0.25">
      <c r="A21" s="55">
        <f t="shared" si="8"/>
        <v>19</v>
      </c>
      <c r="B21" s="57">
        <f t="shared" si="0"/>
        <v>69.377590539665093</v>
      </c>
      <c r="C21" s="65">
        <v>4.5999999999999996</v>
      </c>
      <c r="D21" s="65">
        <v>1262</v>
      </c>
      <c r="E21" s="65">
        <v>15</v>
      </c>
      <c r="F21" s="65">
        <v>10</v>
      </c>
      <c r="G21" s="57">
        <f t="shared" si="1"/>
        <v>18.027756377319946</v>
      </c>
      <c r="H21" s="65">
        <f t="shared" si="2"/>
        <v>4.1500000000000004</v>
      </c>
      <c r="I21" s="65">
        <f t="shared" si="3"/>
        <v>0.623</v>
      </c>
      <c r="J21" s="65">
        <f t="shared" si="4"/>
        <v>-0.96</v>
      </c>
      <c r="K21" s="65">
        <f t="shared" si="5"/>
        <v>0</v>
      </c>
      <c r="L21" s="65">
        <f t="shared" si="6"/>
        <v>0</v>
      </c>
      <c r="M21" s="57">
        <f t="shared" si="7"/>
        <v>4.2395639124817261</v>
      </c>
    </row>
    <row r="22" spans="1:13" ht="17" thickTop="1" thickBot="1" x14ac:dyDescent="0.25">
      <c r="A22" s="55">
        <f t="shared" si="8"/>
        <v>20</v>
      </c>
      <c r="B22" s="57">
        <f t="shared" si="0"/>
        <v>65.187250966021068</v>
      </c>
      <c r="C22" s="65">
        <v>4.5</v>
      </c>
      <c r="D22" s="65">
        <v>1262</v>
      </c>
      <c r="E22" s="65">
        <v>15</v>
      </c>
      <c r="F22" s="65">
        <v>10</v>
      </c>
      <c r="G22" s="57">
        <f t="shared" si="1"/>
        <v>18.027756377319946</v>
      </c>
      <c r="H22" s="65">
        <f t="shared" si="2"/>
        <v>4.1500000000000004</v>
      </c>
      <c r="I22" s="65">
        <f t="shared" si="3"/>
        <v>0.623</v>
      </c>
      <c r="J22" s="65">
        <f t="shared" si="4"/>
        <v>-0.96</v>
      </c>
      <c r="K22" s="65">
        <f t="shared" si="5"/>
        <v>0</v>
      </c>
      <c r="L22" s="65">
        <f t="shared" si="6"/>
        <v>0</v>
      </c>
      <c r="M22" s="57">
        <f t="shared" si="7"/>
        <v>4.1772639124817257</v>
      </c>
    </row>
    <row r="23" spans="1:13" ht="17" thickTop="1" thickBot="1" x14ac:dyDescent="0.25">
      <c r="A23" s="55">
        <f t="shared" si="8"/>
        <v>21</v>
      </c>
      <c r="B23" s="57">
        <f t="shared" si="0"/>
        <v>34.102500231570147</v>
      </c>
      <c r="C23" s="65">
        <v>5</v>
      </c>
      <c r="D23" s="65">
        <v>617</v>
      </c>
      <c r="E23" s="65">
        <v>39</v>
      </c>
      <c r="F23" s="65">
        <v>10</v>
      </c>
      <c r="G23" s="57">
        <f t="shared" si="1"/>
        <v>40.26164427839479</v>
      </c>
      <c r="H23" s="65">
        <f t="shared" si="2"/>
        <v>3.65</v>
      </c>
      <c r="I23" s="65">
        <f t="shared" si="3"/>
        <v>0.67800000000000005</v>
      </c>
      <c r="J23" s="65">
        <f t="shared" si="4"/>
        <v>-0.95</v>
      </c>
      <c r="K23" s="65">
        <f t="shared" si="5"/>
        <v>0</v>
      </c>
      <c r="L23" s="65">
        <f t="shared" si="6"/>
        <v>0</v>
      </c>
      <c r="M23" s="57">
        <f t="shared" si="7"/>
        <v>3.5293707021755538</v>
      </c>
    </row>
    <row r="24" spans="1:13" ht="17" thickTop="1" thickBot="1" x14ac:dyDescent="0.25">
      <c r="A24" s="55">
        <f t="shared" si="8"/>
        <v>22</v>
      </c>
      <c r="B24" s="57">
        <f t="shared" si="0"/>
        <v>96.508708634578696</v>
      </c>
      <c r="C24" s="65">
        <v>5.2</v>
      </c>
      <c r="D24" s="65">
        <v>1262</v>
      </c>
      <c r="E24" s="65">
        <v>16</v>
      </c>
      <c r="F24" s="65">
        <v>10</v>
      </c>
      <c r="G24" s="57">
        <f t="shared" si="1"/>
        <v>18.867962264113206</v>
      </c>
      <c r="H24" s="65">
        <f t="shared" si="2"/>
        <v>4.1500000000000004</v>
      </c>
      <c r="I24" s="65">
        <f t="shared" si="3"/>
        <v>0.623</v>
      </c>
      <c r="J24" s="65">
        <f t="shared" si="4"/>
        <v>-0.96</v>
      </c>
      <c r="K24" s="65">
        <f t="shared" si="5"/>
        <v>0</v>
      </c>
      <c r="L24" s="65">
        <f t="shared" si="6"/>
        <v>0</v>
      </c>
      <c r="M24" s="57">
        <f t="shared" si="7"/>
        <v>4.5696332491910265</v>
      </c>
    </row>
    <row r="25" spans="1:13" ht="17" thickTop="1" thickBot="1" x14ac:dyDescent="0.25">
      <c r="A25" s="55">
        <f t="shared" si="8"/>
        <v>23</v>
      </c>
      <c r="B25" s="57" t="str">
        <f t="shared" si="0"/>
        <v/>
      </c>
      <c r="C25" s="65">
        <v>4.7</v>
      </c>
      <c r="D25" s="65"/>
      <c r="E25" s="65">
        <v>46</v>
      </c>
      <c r="F25" s="65">
        <v>10</v>
      </c>
      <c r="G25" s="57">
        <f t="shared" si="1"/>
        <v>47.074409183759279</v>
      </c>
      <c r="H25" s="65" t="str">
        <f t="shared" si="2"/>
        <v/>
      </c>
      <c r="I25" s="65" t="str">
        <f t="shared" si="3"/>
        <v/>
      </c>
      <c r="J25" s="65" t="str">
        <f t="shared" si="4"/>
        <v/>
      </c>
      <c r="K25" s="65" t="str">
        <f t="shared" si="5"/>
        <v/>
      </c>
      <c r="L25" s="65" t="str">
        <f t="shared" si="6"/>
        <v/>
      </c>
      <c r="M25" s="57" t="str">
        <f t="shared" si="7"/>
        <v/>
      </c>
    </row>
    <row r="26" spans="1:13" ht="17" thickTop="1" thickBot="1" x14ac:dyDescent="0.25">
      <c r="A26" s="55">
        <f t="shared" si="8"/>
        <v>24</v>
      </c>
      <c r="B26" s="57" t="str">
        <f t="shared" si="0"/>
        <v/>
      </c>
      <c r="C26" s="65">
        <v>6.1</v>
      </c>
      <c r="D26" s="65"/>
      <c r="E26" s="65">
        <v>47</v>
      </c>
      <c r="F26" s="65">
        <v>10</v>
      </c>
      <c r="G26" s="57">
        <f t="shared" si="1"/>
        <v>48.052055106935853</v>
      </c>
      <c r="H26" s="65" t="str">
        <f t="shared" si="2"/>
        <v/>
      </c>
      <c r="I26" s="65" t="str">
        <f t="shared" si="3"/>
        <v/>
      </c>
      <c r="J26" s="65" t="str">
        <f t="shared" si="4"/>
        <v/>
      </c>
      <c r="K26" s="65" t="str">
        <f t="shared" si="5"/>
        <v/>
      </c>
      <c r="L26" s="65" t="str">
        <f t="shared" si="6"/>
        <v/>
      </c>
      <c r="M26" s="57" t="str">
        <f t="shared" si="7"/>
        <v/>
      </c>
    </row>
    <row r="27" spans="1:13" ht="17" thickTop="1" thickBot="1" x14ac:dyDescent="0.25">
      <c r="A27" s="55">
        <f t="shared" si="8"/>
        <v>25</v>
      </c>
      <c r="B27" s="57" t="str">
        <f t="shared" si="0"/>
        <v/>
      </c>
      <c r="C27" s="65">
        <v>5</v>
      </c>
      <c r="D27" s="65"/>
      <c r="E27" s="65">
        <v>18</v>
      </c>
      <c r="F27" s="65">
        <v>10</v>
      </c>
      <c r="G27" s="57">
        <f t="shared" si="1"/>
        <v>20.591260281974002</v>
      </c>
      <c r="H27" s="65" t="str">
        <f t="shared" si="2"/>
        <v/>
      </c>
      <c r="I27" s="65" t="str">
        <f t="shared" si="3"/>
        <v/>
      </c>
      <c r="J27" s="65" t="str">
        <f t="shared" si="4"/>
        <v/>
      </c>
      <c r="K27" s="65" t="str">
        <f t="shared" si="5"/>
        <v/>
      </c>
      <c r="L27" s="65" t="str">
        <f t="shared" si="6"/>
        <v/>
      </c>
      <c r="M27" s="57" t="str">
        <f t="shared" si="7"/>
        <v/>
      </c>
    </row>
    <row r="28" spans="1:13" ht="17" thickTop="1" thickBot="1" x14ac:dyDescent="0.25">
      <c r="A28" s="55">
        <f t="shared" si="8"/>
        <v>26</v>
      </c>
      <c r="B28" s="57" t="str">
        <f t="shared" si="0"/>
        <v/>
      </c>
      <c r="C28" s="65">
        <v>5.2</v>
      </c>
      <c r="D28" s="65"/>
      <c r="E28" s="65">
        <v>38</v>
      </c>
      <c r="F28" s="65">
        <v>10</v>
      </c>
      <c r="G28" s="57">
        <f t="shared" si="1"/>
        <v>39.293765408776999</v>
      </c>
      <c r="H28" s="65" t="str">
        <f t="shared" si="2"/>
        <v/>
      </c>
      <c r="I28" s="65" t="str">
        <f t="shared" si="3"/>
        <v/>
      </c>
      <c r="J28" s="65" t="str">
        <f t="shared" si="4"/>
        <v/>
      </c>
      <c r="K28" s="65" t="str">
        <f t="shared" si="5"/>
        <v/>
      </c>
      <c r="L28" s="65" t="str">
        <f t="shared" si="6"/>
        <v/>
      </c>
      <c r="M28" s="57" t="str">
        <f t="shared" si="7"/>
        <v/>
      </c>
    </row>
    <row r="29" spans="1:13" ht="17" thickTop="1" thickBot="1" x14ac:dyDescent="0.25">
      <c r="A29" s="55">
        <f t="shared" si="8"/>
        <v>27</v>
      </c>
      <c r="B29" s="57" t="str">
        <f t="shared" si="0"/>
        <v/>
      </c>
      <c r="C29" s="65">
        <v>4.9000000000000004</v>
      </c>
      <c r="D29" s="65"/>
      <c r="E29" s="65">
        <v>16</v>
      </c>
      <c r="F29" s="65">
        <v>10</v>
      </c>
      <c r="G29" s="57">
        <f t="shared" si="1"/>
        <v>18.867962264113206</v>
      </c>
      <c r="H29" s="65" t="str">
        <f t="shared" si="2"/>
        <v/>
      </c>
      <c r="I29" s="65" t="str">
        <f t="shared" si="3"/>
        <v/>
      </c>
      <c r="J29" s="65" t="str">
        <f t="shared" si="4"/>
        <v/>
      </c>
      <c r="K29" s="65" t="str">
        <f t="shared" si="5"/>
        <v/>
      </c>
      <c r="L29" s="65" t="str">
        <f t="shared" si="6"/>
        <v/>
      </c>
      <c r="M29" s="57" t="str">
        <f t="shared" si="7"/>
        <v/>
      </c>
    </row>
    <row r="30" spans="1:13" ht="17" thickTop="1" thickBot="1" x14ac:dyDescent="0.25">
      <c r="A30" s="55">
        <f t="shared" si="8"/>
        <v>28</v>
      </c>
      <c r="B30" s="57" t="str">
        <f t="shared" si="0"/>
        <v/>
      </c>
      <c r="C30" s="65">
        <v>5.6</v>
      </c>
      <c r="D30" s="65"/>
      <c r="E30" s="65">
        <v>33</v>
      </c>
      <c r="F30" s="65">
        <v>10</v>
      </c>
      <c r="G30" s="57">
        <f t="shared" si="1"/>
        <v>34.481879299133332</v>
      </c>
      <c r="H30" s="65" t="str">
        <f t="shared" si="2"/>
        <v/>
      </c>
      <c r="I30" s="65" t="str">
        <f t="shared" si="3"/>
        <v/>
      </c>
      <c r="J30" s="65" t="str">
        <f t="shared" si="4"/>
        <v/>
      </c>
      <c r="K30" s="65" t="str">
        <f t="shared" si="5"/>
        <v/>
      </c>
      <c r="L30" s="65" t="str">
        <f t="shared" si="6"/>
        <v/>
      </c>
      <c r="M30" s="57" t="str">
        <f t="shared" si="7"/>
        <v/>
      </c>
    </row>
    <row r="31" spans="1:13" ht="17" thickTop="1" thickBot="1" x14ac:dyDescent="0.25">
      <c r="A31" s="55">
        <f t="shared" si="8"/>
        <v>29</v>
      </c>
      <c r="B31" s="57">
        <f t="shared" si="0"/>
        <v>100.64323163442339</v>
      </c>
      <c r="C31" s="65">
        <v>4.9000000000000004</v>
      </c>
      <c r="D31" s="65">
        <v>776</v>
      </c>
      <c r="E31" s="65">
        <v>11</v>
      </c>
      <c r="F31" s="65">
        <v>10</v>
      </c>
      <c r="G31" s="57">
        <f t="shared" si="1"/>
        <v>14.866068747318506</v>
      </c>
      <c r="H31" s="65">
        <f t="shared" si="2"/>
        <v>4.1500000000000004</v>
      </c>
      <c r="I31" s="65">
        <f t="shared" si="3"/>
        <v>0.623</v>
      </c>
      <c r="J31" s="65">
        <f t="shared" si="4"/>
        <v>-0.96</v>
      </c>
      <c r="K31" s="65">
        <f t="shared" si="5"/>
        <v>0</v>
      </c>
      <c r="L31" s="65">
        <f t="shared" si="6"/>
        <v>0</v>
      </c>
      <c r="M31" s="57">
        <f t="shared" si="7"/>
        <v>4.6115819032714791</v>
      </c>
    </row>
    <row r="32" spans="1:13" ht="17" thickTop="1" thickBot="1" x14ac:dyDescent="0.25">
      <c r="A32" s="55">
        <f t="shared" si="8"/>
        <v>30</v>
      </c>
      <c r="B32" s="57">
        <f t="shared" si="0"/>
        <v>47.764878459073657</v>
      </c>
      <c r="C32" s="65">
        <v>5.2</v>
      </c>
      <c r="D32" s="65">
        <v>604</v>
      </c>
      <c r="E32" s="65">
        <v>31</v>
      </c>
      <c r="F32" s="65">
        <v>10</v>
      </c>
      <c r="G32" s="57">
        <f t="shared" si="1"/>
        <v>32.572994949804659</v>
      </c>
      <c r="H32" s="65">
        <f t="shared" si="2"/>
        <v>3.65</v>
      </c>
      <c r="I32" s="65">
        <f t="shared" si="3"/>
        <v>0.67800000000000005</v>
      </c>
      <c r="J32" s="65">
        <f t="shared" si="4"/>
        <v>-0.95</v>
      </c>
      <c r="K32" s="65">
        <f t="shared" si="5"/>
        <v>0</v>
      </c>
      <c r="L32" s="65">
        <f t="shared" si="6"/>
        <v>0</v>
      </c>
      <c r="M32" s="57">
        <f t="shared" si="7"/>
        <v>3.8662906091583586</v>
      </c>
    </row>
    <row r="33" spans="1:13" ht="17" thickTop="1" thickBot="1" x14ac:dyDescent="0.25">
      <c r="A33" s="55">
        <f t="shared" si="8"/>
        <v>31</v>
      </c>
      <c r="B33" s="57" t="str">
        <f t="shared" si="0"/>
        <v/>
      </c>
      <c r="C33" s="65">
        <v>4.9000000000000004</v>
      </c>
      <c r="D33" s="65">
        <v>155</v>
      </c>
      <c r="E33" s="65">
        <v>18</v>
      </c>
      <c r="F33" s="65">
        <v>10</v>
      </c>
      <c r="G33" s="57">
        <f t="shared" si="1"/>
        <v>20.591260281974002</v>
      </c>
      <c r="H33" s="65" t="str">
        <f t="shared" si="2"/>
        <v/>
      </c>
      <c r="I33" s="65" t="str">
        <f t="shared" si="3"/>
        <v/>
      </c>
      <c r="J33" s="65" t="str">
        <f t="shared" si="4"/>
        <v/>
      </c>
      <c r="K33" s="65" t="str">
        <f t="shared" si="5"/>
        <v/>
      </c>
      <c r="L33" s="65" t="str">
        <f t="shared" si="6"/>
        <v/>
      </c>
      <c r="M33" s="57" t="str">
        <f t="shared" si="7"/>
        <v/>
      </c>
    </row>
    <row r="34" spans="1:13" ht="17" thickTop="1" thickBot="1" x14ac:dyDescent="0.25">
      <c r="A34" s="55">
        <f t="shared" si="8"/>
        <v>32</v>
      </c>
      <c r="B34" s="57">
        <f t="shared" si="0"/>
        <v>39.054991920040507</v>
      </c>
      <c r="C34" s="65">
        <v>5.2</v>
      </c>
      <c r="D34" s="65">
        <v>514</v>
      </c>
      <c r="E34" s="65">
        <v>39</v>
      </c>
      <c r="F34" s="65">
        <v>10</v>
      </c>
      <c r="G34" s="57">
        <f t="shared" si="1"/>
        <v>40.26164427839479</v>
      </c>
      <c r="H34" s="65">
        <f t="shared" si="2"/>
        <v>3.65</v>
      </c>
      <c r="I34" s="65">
        <f t="shared" si="3"/>
        <v>0.67800000000000005</v>
      </c>
      <c r="J34" s="65">
        <f t="shared" si="4"/>
        <v>-0.95</v>
      </c>
      <c r="K34" s="65">
        <f t="shared" si="5"/>
        <v>0</v>
      </c>
      <c r="L34" s="65">
        <f t="shared" si="6"/>
        <v>0</v>
      </c>
      <c r="M34" s="57">
        <f t="shared" si="7"/>
        <v>3.664970702175554</v>
      </c>
    </row>
    <row r="35" spans="1:13" ht="17" thickTop="1" thickBot="1" x14ac:dyDescent="0.25">
      <c r="A35" s="55">
        <f t="shared" si="8"/>
        <v>33</v>
      </c>
      <c r="B35" s="57" t="str">
        <f t="shared" si="0"/>
        <v/>
      </c>
      <c r="C35" s="65">
        <v>4.8</v>
      </c>
      <c r="D35" s="65"/>
      <c r="E35" s="65">
        <v>33</v>
      </c>
      <c r="F35" s="65">
        <v>10</v>
      </c>
      <c r="G35" s="57">
        <f t="shared" si="1"/>
        <v>34.481879299133332</v>
      </c>
      <c r="H35" s="65" t="str">
        <f t="shared" si="2"/>
        <v/>
      </c>
      <c r="I35" s="65" t="str">
        <f t="shared" si="3"/>
        <v/>
      </c>
      <c r="J35" s="65" t="str">
        <f t="shared" si="4"/>
        <v/>
      </c>
      <c r="K35" s="65" t="str">
        <f t="shared" si="5"/>
        <v/>
      </c>
      <c r="L35" s="65" t="str">
        <f t="shared" si="6"/>
        <v/>
      </c>
      <c r="M35" s="57" t="str">
        <f t="shared" si="7"/>
        <v/>
      </c>
    </row>
    <row r="36" spans="1:13" ht="17" thickTop="1" thickBot="1" x14ac:dyDescent="0.25">
      <c r="A36" s="55">
        <f t="shared" si="8"/>
        <v>34</v>
      </c>
      <c r="B36" s="57">
        <f t="shared" si="0"/>
        <v>64.833146768773744</v>
      </c>
      <c r="C36" s="65">
        <v>5</v>
      </c>
      <c r="D36" s="65">
        <v>853</v>
      </c>
      <c r="E36" s="65">
        <v>23</v>
      </c>
      <c r="F36" s="65">
        <v>10</v>
      </c>
      <c r="G36" s="57">
        <f t="shared" si="1"/>
        <v>25.079872407968907</v>
      </c>
      <c r="H36" s="65">
        <f t="shared" si="2"/>
        <v>4.1500000000000004</v>
      </c>
      <c r="I36" s="65">
        <f t="shared" si="3"/>
        <v>0.623</v>
      </c>
      <c r="J36" s="65">
        <f t="shared" si="4"/>
        <v>-0.96</v>
      </c>
      <c r="K36" s="65">
        <f t="shared" si="5"/>
        <v>0</v>
      </c>
      <c r="L36" s="65">
        <f t="shared" si="6"/>
        <v>0</v>
      </c>
      <c r="M36" s="57">
        <f t="shared" si="7"/>
        <v>4.1718169967837895</v>
      </c>
    </row>
    <row r="37" spans="1:13" ht="17" thickTop="1" thickBot="1" x14ac:dyDescent="0.25">
      <c r="A37" s="55">
        <f t="shared" si="8"/>
        <v>35</v>
      </c>
      <c r="B37" s="57" t="str">
        <f t="shared" si="0"/>
        <v/>
      </c>
      <c r="C37" s="65">
        <v>4.2</v>
      </c>
      <c r="D37" s="65"/>
      <c r="E37" s="65">
        <v>10</v>
      </c>
      <c r="F37" s="65">
        <v>10</v>
      </c>
      <c r="G37" s="57">
        <f t="shared" si="1"/>
        <v>14.142135623730951</v>
      </c>
      <c r="H37" s="65" t="str">
        <f t="shared" si="2"/>
        <v/>
      </c>
      <c r="I37" s="65" t="str">
        <f t="shared" si="3"/>
        <v/>
      </c>
      <c r="J37" s="65" t="str">
        <f t="shared" si="4"/>
        <v/>
      </c>
      <c r="K37" s="65" t="str">
        <f t="shared" si="5"/>
        <v/>
      </c>
      <c r="L37" s="65" t="str">
        <f t="shared" si="6"/>
        <v/>
      </c>
      <c r="M37" s="57" t="str">
        <f t="shared" si="7"/>
        <v/>
      </c>
    </row>
    <row r="38" spans="1:13" ht="17" thickTop="1" thickBot="1" x14ac:dyDescent="0.25">
      <c r="A38" s="55">
        <f t="shared" si="8"/>
        <v>36</v>
      </c>
      <c r="B38" s="57">
        <f t="shared" si="0"/>
        <v>111.49524174570337</v>
      </c>
      <c r="C38" s="65">
        <v>5.5</v>
      </c>
      <c r="D38" s="65">
        <v>898</v>
      </c>
      <c r="E38" s="65">
        <v>17</v>
      </c>
      <c r="F38" s="65">
        <v>10</v>
      </c>
      <c r="G38" s="57">
        <f t="shared" si="1"/>
        <v>19.723082923316021</v>
      </c>
      <c r="H38" s="65">
        <f t="shared" si="2"/>
        <v>4.1500000000000004</v>
      </c>
      <c r="I38" s="65">
        <f t="shared" si="3"/>
        <v>0.623</v>
      </c>
      <c r="J38" s="65">
        <f t="shared" si="4"/>
        <v>-0.96</v>
      </c>
      <c r="K38" s="65">
        <f t="shared" si="5"/>
        <v>0</v>
      </c>
      <c r="L38" s="65">
        <f t="shared" si="6"/>
        <v>0</v>
      </c>
      <c r="M38" s="57">
        <f t="shared" si="7"/>
        <v>4.7139819150631457</v>
      </c>
    </row>
    <row r="39" spans="1:13" ht="17" thickTop="1" thickBot="1" x14ac:dyDescent="0.25">
      <c r="A39" s="55">
        <f t="shared" si="8"/>
        <v>37</v>
      </c>
      <c r="B39" s="57">
        <f t="shared" si="0"/>
        <v>99.206909497418238</v>
      </c>
      <c r="C39" s="65">
        <v>4.8</v>
      </c>
      <c r="D39" s="65">
        <v>1564</v>
      </c>
      <c r="E39" s="65">
        <v>10</v>
      </c>
      <c r="F39" s="65">
        <v>10</v>
      </c>
      <c r="G39" s="57">
        <f t="shared" si="1"/>
        <v>14.142135623730951</v>
      </c>
      <c r="H39" s="65">
        <f t="shared" si="2"/>
        <v>4.1500000000000004</v>
      </c>
      <c r="I39" s="65">
        <f t="shared" si="3"/>
        <v>0.623</v>
      </c>
      <c r="J39" s="65">
        <f t="shared" si="4"/>
        <v>-0.96</v>
      </c>
      <c r="K39" s="65">
        <f t="shared" si="5"/>
        <v>0</v>
      </c>
      <c r="L39" s="65">
        <f t="shared" si="6"/>
        <v>0</v>
      </c>
      <c r="M39" s="57">
        <f t="shared" si="7"/>
        <v>4.5972076640569419</v>
      </c>
    </row>
    <row r="40" spans="1:13" ht="17" thickTop="1" thickBot="1" x14ac:dyDescent="0.25">
      <c r="A40" s="55">
        <f t="shared" si="8"/>
        <v>38</v>
      </c>
      <c r="B40" s="57">
        <f t="shared" si="0"/>
        <v>85.052108909149823</v>
      </c>
      <c r="C40" s="65">
        <v>4.4000000000000004</v>
      </c>
      <c r="D40" s="65">
        <v>894</v>
      </c>
      <c r="E40" s="65">
        <v>8</v>
      </c>
      <c r="F40" s="65">
        <v>10</v>
      </c>
      <c r="G40" s="57">
        <f t="shared" si="1"/>
        <v>12.806248474865697</v>
      </c>
      <c r="H40" s="65">
        <f t="shared" si="2"/>
        <v>4.1500000000000004</v>
      </c>
      <c r="I40" s="65">
        <f t="shared" si="3"/>
        <v>0.623</v>
      </c>
      <c r="J40" s="65">
        <f t="shared" si="4"/>
        <v>-0.96</v>
      </c>
      <c r="K40" s="65">
        <f t="shared" si="5"/>
        <v>0</v>
      </c>
      <c r="L40" s="65">
        <f t="shared" si="6"/>
        <v>0</v>
      </c>
      <c r="M40" s="57">
        <f t="shared" si="7"/>
        <v>4.4432641146443856</v>
      </c>
    </row>
    <row r="41" spans="1:13" ht="17" thickTop="1" thickBot="1" x14ac:dyDescent="0.25">
      <c r="A41" s="55">
        <f t="shared" si="8"/>
        <v>39</v>
      </c>
      <c r="B41" s="57" t="str">
        <f t="shared" si="0"/>
        <v/>
      </c>
      <c r="C41" s="65">
        <v>4.8</v>
      </c>
      <c r="D41" s="65"/>
      <c r="E41" s="65">
        <v>18</v>
      </c>
      <c r="F41" s="65">
        <v>10</v>
      </c>
      <c r="G41" s="57">
        <f t="shared" si="1"/>
        <v>20.591260281974002</v>
      </c>
      <c r="H41" s="65" t="str">
        <f t="shared" si="2"/>
        <v/>
      </c>
      <c r="I41" s="65" t="str">
        <f t="shared" si="3"/>
        <v/>
      </c>
      <c r="J41" s="65" t="str">
        <f t="shared" si="4"/>
        <v/>
      </c>
      <c r="K41" s="65" t="str">
        <f t="shared" si="5"/>
        <v/>
      </c>
      <c r="L41" s="65" t="str">
        <f t="shared" si="6"/>
        <v/>
      </c>
      <c r="M41" s="57" t="str">
        <f t="shared" si="7"/>
        <v/>
      </c>
    </row>
    <row r="42" spans="1:13" ht="17" thickTop="1" thickBot="1" x14ac:dyDescent="0.25">
      <c r="A42" s="55">
        <f t="shared" si="8"/>
        <v>40</v>
      </c>
      <c r="B42" s="57">
        <f t="shared" si="0"/>
        <v>49.127366520945614</v>
      </c>
      <c r="C42" s="65">
        <v>5.2</v>
      </c>
      <c r="D42" s="65">
        <v>643</v>
      </c>
      <c r="E42" s="65">
        <v>30</v>
      </c>
      <c r="F42" s="65">
        <v>10</v>
      </c>
      <c r="G42" s="57">
        <f t="shared" si="1"/>
        <v>31.622776601683793</v>
      </c>
      <c r="H42" s="65">
        <f t="shared" si="2"/>
        <v>3.65</v>
      </c>
      <c r="I42" s="65">
        <f t="shared" si="3"/>
        <v>0.67800000000000005</v>
      </c>
      <c r="J42" s="65">
        <f t="shared" si="4"/>
        <v>-0.95</v>
      </c>
      <c r="K42" s="65">
        <f t="shared" si="5"/>
        <v>0</v>
      </c>
      <c r="L42" s="65">
        <f t="shared" si="6"/>
        <v>0</v>
      </c>
      <c r="M42" s="57">
        <f t="shared" si="7"/>
        <v>3.8944162424834854</v>
      </c>
    </row>
    <row r="43" spans="1:13" ht="17" thickTop="1" thickBot="1" x14ac:dyDescent="0.25">
      <c r="A43" s="55">
        <f t="shared" si="8"/>
        <v>41</v>
      </c>
      <c r="B43" s="57">
        <f t="shared" si="0"/>
        <v>58.629222466695495</v>
      </c>
      <c r="C43" s="65">
        <v>4.4000000000000004</v>
      </c>
      <c r="D43" s="65">
        <v>1477</v>
      </c>
      <c r="E43" s="65">
        <v>16</v>
      </c>
      <c r="F43" s="65">
        <v>10</v>
      </c>
      <c r="G43" s="57">
        <f t="shared" si="1"/>
        <v>18.867962264113206</v>
      </c>
      <c r="H43" s="65">
        <f t="shared" si="2"/>
        <v>4.1500000000000004</v>
      </c>
      <c r="I43" s="65">
        <f t="shared" si="3"/>
        <v>0.623</v>
      </c>
      <c r="J43" s="65">
        <f t="shared" si="4"/>
        <v>-0.96</v>
      </c>
      <c r="K43" s="65">
        <f t="shared" si="5"/>
        <v>0</v>
      </c>
      <c r="L43" s="65">
        <f t="shared" si="6"/>
        <v>0</v>
      </c>
      <c r="M43" s="57">
        <f t="shared" si="7"/>
        <v>4.0712332491910264</v>
      </c>
    </row>
    <row r="44" spans="1:13" ht="17" thickTop="1" thickBot="1" x14ac:dyDescent="0.25">
      <c r="A44" s="55">
        <f t="shared" si="8"/>
        <v>42</v>
      </c>
      <c r="B44" s="57" t="str">
        <f t="shared" si="0"/>
        <v/>
      </c>
      <c r="C44" s="65">
        <v>4.7</v>
      </c>
      <c r="D44" s="65"/>
      <c r="E44" s="65">
        <v>17</v>
      </c>
      <c r="F44" s="65">
        <v>10</v>
      </c>
      <c r="G44" s="57">
        <f t="shared" si="1"/>
        <v>19.723082923316021</v>
      </c>
      <c r="H44" s="65" t="str">
        <f t="shared" si="2"/>
        <v/>
      </c>
      <c r="I44" s="65" t="str">
        <f t="shared" si="3"/>
        <v/>
      </c>
      <c r="J44" s="65" t="str">
        <f t="shared" si="4"/>
        <v/>
      </c>
      <c r="K44" s="65" t="str">
        <f t="shared" si="5"/>
        <v/>
      </c>
      <c r="L44" s="65" t="str">
        <f t="shared" si="6"/>
        <v/>
      </c>
      <c r="M44" s="57" t="str">
        <f t="shared" si="7"/>
        <v/>
      </c>
    </row>
    <row r="45" spans="1:13" ht="17" thickTop="1" thickBot="1" x14ac:dyDescent="0.25">
      <c r="A45" s="55">
        <f t="shared" si="8"/>
        <v>43</v>
      </c>
      <c r="B45" s="57" t="str">
        <f t="shared" si="0"/>
        <v/>
      </c>
      <c r="C45" s="65">
        <v>4.7</v>
      </c>
      <c r="D45" s="65"/>
      <c r="E45" s="65">
        <v>17</v>
      </c>
      <c r="F45" s="65">
        <v>10</v>
      </c>
      <c r="G45" s="57">
        <f t="shared" si="1"/>
        <v>19.723082923316021</v>
      </c>
      <c r="H45" s="65" t="str">
        <f t="shared" si="2"/>
        <v/>
      </c>
      <c r="I45" s="65" t="str">
        <f t="shared" si="3"/>
        <v/>
      </c>
      <c r="J45" s="65" t="str">
        <f t="shared" si="4"/>
        <v/>
      </c>
      <c r="K45" s="65" t="str">
        <f t="shared" si="5"/>
        <v/>
      </c>
      <c r="L45" s="65" t="str">
        <f t="shared" si="6"/>
        <v/>
      </c>
      <c r="M45" s="57" t="str">
        <f t="shared" si="7"/>
        <v/>
      </c>
    </row>
    <row r="46" spans="1:13" ht="17" thickTop="1" thickBot="1" x14ac:dyDescent="0.25">
      <c r="A46" s="55">
        <f t="shared" si="8"/>
        <v>44</v>
      </c>
      <c r="B46" s="57">
        <f t="shared" si="0"/>
        <v>73.613463830817736</v>
      </c>
      <c r="C46" s="65">
        <v>4.9000000000000004</v>
      </c>
      <c r="D46" s="65">
        <v>919</v>
      </c>
      <c r="E46" s="65">
        <v>18</v>
      </c>
      <c r="F46" s="65">
        <v>10</v>
      </c>
      <c r="G46" s="57">
        <f t="shared" si="1"/>
        <v>20.591260281974002</v>
      </c>
      <c r="H46" s="65">
        <f t="shared" si="2"/>
        <v>4.1500000000000004</v>
      </c>
      <c r="I46" s="65">
        <f t="shared" si="3"/>
        <v>0.623</v>
      </c>
      <c r="J46" s="65">
        <f t="shared" si="4"/>
        <v>-0.96</v>
      </c>
      <c r="K46" s="65">
        <f t="shared" si="5"/>
        <v>0</v>
      </c>
      <c r="L46" s="65">
        <f t="shared" si="6"/>
        <v>0</v>
      </c>
      <c r="M46" s="57">
        <f t="shared" si="7"/>
        <v>4.2988279414886605</v>
      </c>
    </row>
    <row r="47" spans="1:13" ht="17" thickTop="1" thickBot="1" x14ac:dyDescent="0.25">
      <c r="A47" s="55">
        <f t="shared" si="8"/>
        <v>45</v>
      </c>
      <c r="B47" s="57">
        <f t="shared" si="0"/>
        <v>20.435758811300175</v>
      </c>
      <c r="C47" s="65">
        <v>4.8</v>
      </c>
      <c r="D47" s="65">
        <v>535</v>
      </c>
      <c r="E47" s="65">
        <v>59</v>
      </c>
      <c r="F47" s="65">
        <v>10</v>
      </c>
      <c r="G47" s="57">
        <f t="shared" si="1"/>
        <v>59.841457201508724</v>
      </c>
      <c r="H47" s="65">
        <f t="shared" si="2"/>
        <v>3.65</v>
      </c>
      <c r="I47" s="65">
        <f t="shared" si="3"/>
        <v>0.67800000000000005</v>
      </c>
      <c r="J47" s="65">
        <f t="shared" si="4"/>
        <v>-0.95</v>
      </c>
      <c r="K47" s="65">
        <f t="shared" si="5"/>
        <v>0</v>
      </c>
      <c r="L47" s="65">
        <f t="shared" si="6"/>
        <v>0</v>
      </c>
      <c r="M47" s="57">
        <f t="shared" si="7"/>
        <v>3.0172862492507444</v>
      </c>
    </row>
    <row r="48" spans="1:13" ht="17" thickTop="1" thickBot="1" x14ac:dyDescent="0.25">
      <c r="A48" s="55">
        <f t="shared" si="8"/>
        <v>46</v>
      </c>
      <c r="B48" s="57">
        <f t="shared" si="0"/>
        <v>92.868834207368238</v>
      </c>
      <c r="C48" s="65">
        <v>5.4</v>
      </c>
      <c r="D48" s="65">
        <v>1397</v>
      </c>
      <c r="E48" s="65">
        <v>20</v>
      </c>
      <c r="F48" s="65">
        <v>10</v>
      </c>
      <c r="G48" s="57">
        <f t="shared" si="1"/>
        <v>22.360679774997898</v>
      </c>
      <c r="H48" s="65">
        <f t="shared" si="2"/>
        <v>4.1500000000000004</v>
      </c>
      <c r="I48" s="65">
        <f t="shared" si="3"/>
        <v>0.623</v>
      </c>
      <c r="J48" s="65">
        <f t="shared" si="4"/>
        <v>-0.96</v>
      </c>
      <c r="K48" s="65">
        <f t="shared" si="5"/>
        <v>0</v>
      </c>
      <c r="L48" s="65">
        <f t="shared" si="6"/>
        <v>0</v>
      </c>
      <c r="M48" s="57">
        <f t="shared" si="7"/>
        <v>4.5311881127573486</v>
      </c>
    </row>
    <row r="49" spans="1:13" ht="17" thickTop="1" thickBot="1" x14ac:dyDescent="0.25">
      <c r="A49" s="55">
        <f t="shared" si="8"/>
        <v>47</v>
      </c>
      <c r="B49" s="57" t="str">
        <f t="shared" si="0"/>
        <v/>
      </c>
      <c r="C49" s="65">
        <v>5</v>
      </c>
      <c r="D49" s="65"/>
      <c r="E49" s="65">
        <v>17</v>
      </c>
      <c r="F49" s="65">
        <v>10</v>
      </c>
      <c r="G49" s="57">
        <f t="shared" si="1"/>
        <v>19.723082923316021</v>
      </c>
      <c r="H49" s="65" t="str">
        <f t="shared" si="2"/>
        <v/>
      </c>
      <c r="I49" s="65" t="str">
        <f t="shared" si="3"/>
        <v/>
      </c>
      <c r="J49" s="65" t="str">
        <f t="shared" si="4"/>
        <v/>
      </c>
      <c r="K49" s="65" t="str">
        <f t="shared" si="5"/>
        <v/>
      </c>
      <c r="L49" s="65" t="str">
        <f t="shared" si="6"/>
        <v/>
      </c>
      <c r="M49" s="57" t="str">
        <f t="shared" si="7"/>
        <v/>
      </c>
    </row>
    <row r="50" spans="1:13" ht="17" thickTop="1" thickBot="1" x14ac:dyDescent="0.25">
      <c r="A50" s="55">
        <f t="shared" si="8"/>
        <v>48</v>
      </c>
      <c r="B50" s="57" t="str">
        <f t="shared" si="0"/>
        <v/>
      </c>
      <c r="C50" s="65">
        <v>4.2</v>
      </c>
      <c r="D50" s="65"/>
      <c r="E50" s="65">
        <v>13</v>
      </c>
      <c r="F50" s="65">
        <v>10</v>
      </c>
      <c r="G50" s="57">
        <f t="shared" si="1"/>
        <v>16.401219466856727</v>
      </c>
      <c r="H50" s="65" t="str">
        <f t="shared" si="2"/>
        <v/>
      </c>
      <c r="I50" s="65" t="str">
        <f t="shared" si="3"/>
        <v/>
      </c>
      <c r="J50" s="65" t="str">
        <f t="shared" si="4"/>
        <v/>
      </c>
      <c r="K50" s="65" t="str">
        <f t="shared" si="5"/>
        <v/>
      </c>
      <c r="L50" s="65" t="str">
        <f t="shared" si="6"/>
        <v/>
      </c>
      <c r="M50" s="57" t="str">
        <f t="shared" si="7"/>
        <v/>
      </c>
    </row>
    <row r="51" spans="1:13" ht="17" thickTop="1" thickBot="1" x14ac:dyDescent="0.25">
      <c r="A51" s="55">
        <f t="shared" si="8"/>
        <v>49</v>
      </c>
      <c r="B51" s="57">
        <f t="shared" si="0"/>
        <v>109.89034867432997</v>
      </c>
      <c r="C51" s="65">
        <v>5.6</v>
      </c>
      <c r="D51" s="65">
        <v>398</v>
      </c>
      <c r="E51" s="65">
        <v>15</v>
      </c>
      <c r="F51" s="65">
        <v>10</v>
      </c>
      <c r="G51" s="57">
        <f t="shared" si="1"/>
        <v>18.027756377319946</v>
      </c>
      <c r="H51" s="65">
        <f t="shared" si="2"/>
        <v>3.65</v>
      </c>
      <c r="I51" s="65">
        <f t="shared" si="3"/>
        <v>0.67800000000000005</v>
      </c>
      <c r="J51" s="65">
        <f t="shared" si="4"/>
        <v>-0.95</v>
      </c>
      <c r="K51" s="65">
        <f t="shared" si="5"/>
        <v>0</v>
      </c>
      <c r="L51" s="65">
        <f t="shared" si="6"/>
        <v>0</v>
      </c>
      <c r="M51" s="57">
        <f t="shared" si="7"/>
        <v>4.6994830383933746</v>
      </c>
    </row>
    <row r="52" spans="1:13" ht="17" thickTop="1" thickBot="1" x14ac:dyDescent="0.25">
      <c r="A52" s="55">
        <f t="shared" si="8"/>
        <v>50</v>
      </c>
      <c r="B52" s="57" t="str">
        <f t="shared" si="0"/>
        <v/>
      </c>
      <c r="C52" s="65">
        <v>5.2</v>
      </c>
      <c r="D52" s="65"/>
      <c r="E52" s="65">
        <v>7</v>
      </c>
      <c r="F52" s="65">
        <v>10</v>
      </c>
      <c r="G52" s="57">
        <f t="shared" si="1"/>
        <v>12.206555615733702</v>
      </c>
      <c r="H52" s="65" t="str">
        <f t="shared" si="2"/>
        <v/>
      </c>
      <c r="I52" s="65" t="str">
        <f t="shared" si="3"/>
        <v/>
      </c>
      <c r="J52" s="65" t="str">
        <f t="shared" si="4"/>
        <v/>
      </c>
      <c r="K52" s="65" t="str">
        <f t="shared" si="5"/>
        <v/>
      </c>
      <c r="L52" s="65" t="str">
        <f t="shared" si="6"/>
        <v/>
      </c>
      <c r="M52" s="57" t="str">
        <f t="shared" si="7"/>
        <v/>
      </c>
    </row>
    <row r="53" spans="1:13" ht="17" thickTop="1" thickBot="1" x14ac:dyDescent="0.25">
      <c r="A53" s="55">
        <f t="shared" si="8"/>
        <v>51</v>
      </c>
      <c r="B53" s="57" t="str">
        <f t="shared" si="0"/>
        <v/>
      </c>
      <c r="C53" s="65">
        <v>4.5999999999999996</v>
      </c>
      <c r="D53" s="65"/>
      <c r="E53" s="65">
        <v>8</v>
      </c>
      <c r="F53" s="65">
        <v>10</v>
      </c>
      <c r="G53" s="57">
        <f t="shared" si="1"/>
        <v>12.806248474865697</v>
      </c>
      <c r="H53" s="65" t="str">
        <f t="shared" si="2"/>
        <v/>
      </c>
      <c r="I53" s="65" t="str">
        <f t="shared" si="3"/>
        <v/>
      </c>
      <c r="J53" s="65" t="str">
        <f t="shared" si="4"/>
        <v/>
      </c>
      <c r="K53" s="65" t="str">
        <f t="shared" si="5"/>
        <v/>
      </c>
      <c r="L53" s="65" t="str">
        <f t="shared" si="6"/>
        <v/>
      </c>
      <c r="M53" s="57" t="str">
        <f t="shared" si="7"/>
        <v/>
      </c>
    </row>
    <row r="54" spans="1:13" ht="17" thickTop="1" thickBot="1" x14ac:dyDescent="0.25">
      <c r="A54" s="55">
        <f t="shared" si="8"/>
        <v>52</v>
      </c>
      <c r="B54" s="57" t="str">
        <f t="shared" si="0"/>
        <v/>
      </c>
      <c r="C54" s="65">
        <v>4.5</v>
      </c>
      <c r="D54" s="65"/>
      <c r="E54" s="65">
        <v>8</v>
      </c>
      <c r="F54" s="65">
        <v>10</v>
      </c>
      <c r="G54" s="57">
        <f t="shared" si="1"/>
        <v>12.806248474865697</v>
      </c>
      <c r="H54" s="65" t="str">
        <f t="shared" si="2"/>
        <v/>
      </c>
      <c r="I54" s="65" t="str">
        <f t="shared" si="3"/>
        <v/>
      </c>
      <c r="J54" s="65" t="str">
        <f t="shared" si="4"/>
        <v/>
      </c>
      <c r="K54" s="65" t="str">
        <f t="shared" si="5"/>
        <v/>
      </c>
      <c r="L54" s="65" t="str">
        <f t="shared" si="6"/>
        <v/>
      </c>
      <c r="M54" s="57" t="str">
        <f t="shared" si="7"/>
        <v/>
      </c>
    </row>
    <row r="55" spans="1:13" ht="17" thickTop="1" thickBot="1" x14ac:dyDescent="0.25">
      <c r="A55" s="55">
        <f t="shared" si="8"/>
        <v>53</v>
      </c>
      <c r="B55" s="57" t="str">
        <f t="shared" si="0"/>
        <v/>
      </c>
      <c r="C55" s="65">
        <v>6</v>
      </c>
      <c r="D55" s="65"/>
      <c r="E55" s="65">
        <v>50</v>
      </c>
      <c r="F55" s="65">
        <v>10</v>
      </c>
      <c r="G55" s="57">
        <f t="shared" si="1"/>
        <v>50.990195135927848</v>
      </c>
      <c r="H55" s="65" t="str">
        <f t="shared" si="2"/>
        <v/>
      </c>
      <c r="I55" s="65" t="str">
        <f t="shared" si="3"/>
        <v/>
      </c>
      <c r="J55" s="65" t="str">
        <f t="shared" si="4"/>
        <v/>
      </c>
      <c r="K55" s="65" t="str">
        <f t="shared" si="5"/>
        <v/>
      </c>
      <c r="L55" s="65" t="str">
        <f t="shared" si="6"/>
        <v/>
      </c>
      <c r="M55" s="57" t="str">
        <f t="shared" si="7"/>
        <v/>
      </c>
    </row>
    <row r="56" spans="1:13" ht="17" thickTop="1" thickBot="1" x14ac:dyDescent="0.25">
      <c r="A56" s="55">
        <f t="shared" si="8"/>
        <v>54</v>
      </c>
      <c r="B56" s="57">
        <f t="shared" si="0"/>
        <v>108.70733290280697</v>
      </c>
      <c r="C56" s="65">
        <v>5.0999999999999996</v>
      </c>
      <c r="D56" s="65">
        <v>1396</v>
      </c>
      <c r="E56" s="65">
        <v>12</v>
      </c>
      <c r="F56" s="65">
        <v>10</v>
      </c>
      <c r="G56" s="57">
        <f t="shared" si="1"/>
        <v>15.620499351813308</v>
      </c>
      <c r="H56" s="65">
        <f t="shared" si="2"/>
        <v>4.1500000000000004</v>
      </c>
      <c r="I56" s="65">
        <f t="shared" si="3"/>
        <v>0.623</v>
      </c>
      <c r="J56" s="65">
        <f t="shared" si="4"/>
        <v>-0.96</v>
      </c>
      <c r="K56" s="65">
        <f t="shared" si="5"/>
        <v>0</v>
      </c>
      <c r="L56" s="65">
        <f t="shared" si="6"/>
        <v>0</v>
      </c>
      <c r="M56" s="57">
        <f t="shared" si="7"/>
        <v>4.6886592518592636</v>
      </c>
    </row>
    <row r="57" spans="1:13" ht="17" thickTop="1" thickBot="1" x14ac:dyDescent="0.25">
      <c r="A57" s="55">
        <f t="shared" si="8"/>
        <v>55</v>
      </c>
      <c r="B57" s="57">
        <f t="shared" si="0"/>
        <v>41.157933762282724</v>
      </c>
      <c r="C57" s="65">
        <v>5</v>
      </c>
      <c r="D57" s="65">
        <v>919</v>
      </c>
      <c r="E57" s="65">
        <v>39</v>
      </c>
      <c r="F57" s="65">
        <v>10</v>
      </c>
      <c r="G57" s="57">
        <f t="shared" si="1"/>
        <v>40.26164427839479</v>
      </c>
      <c r="H57" s="65">
        <f t="shared" si="2"/>
        <v>4.1500000000000004</v>
      </c>
      <c r="I57" s="65">
        <f t="shared" si="3"/>
        <v>0.623</v>
      </c>
      <c r="J57" s="65">
        <f t="shared" si="4"/>
        <v>-0.96</v>
      </c>
      <c r="K57" s="65">
        <f t="shared" si="5"/>
        <v>0</v>
      </c>
      <c r="L57" s="65">
        <f t="shared" si="6"/>
        <v>0</v>
      </c>
      <c r="M57" s="57">
        <f t="shared" si="7"/>
        <v>3.717416709566876</v>
      </c>
    </row>
    <row r="58" spans="1:13" ht="17" thickTop="1" thickBot="1" x14ac:dyDescent="0.25">
      <c r="A58" s="55">
        <f t="shared" si="8"/>
        <v>56</v>
      </c>
      <c r="B58" s="57">
        <f t="shared" si="0"/>
        <v>184.64326289956821</v>
      </c>
      <c r="C58" s="65">
        <v>5.5</v>
      </c>
      <c r="D58" s="65">
        <v>1396</v>
      </c>
      <c r="E58" s="65">
        <v>6</v>
      </c>
      <c r="F58" s="65">
        <v>10</v>
      </c>
      <c r="G58" s="57">
        <f t="shared" si="1"/>
        <v>11.661903789690601</v>
      </c>
      <c r="H58" s="65">
        <f t="shared" si="2"/>
        <v>4.1500000000000004</v>
      </c>
      <c r="I58" s="65">
        <f t="shared" si="3"/>
        <v>0.623</v>
      </c>
      <c r="J58" s="65">
        <f t="shared" si="4"/>
        <v>-0.96</v>
      </c>
      <c r="K58" s="65">
        <f t="shared" si="5"/>
        <v>0</v>
      </c>
      <c r="L58" s="65">
        <f t="shared" si="6"/>
        <v>0</v>
      </c>
      <c r="M58" s="57">
        <f t="shared" si="7"/>
        <v>5.2184256548466958</v>
      </c>
    </row>
    <row r="59" spans="1:13" ht="17" thickTop="1" thickBot="1" x14ac:dyDescent="0.25">
      <c r="A59" s="55">
        <f t="shared" si="8"/>
        <v>57</v>
      </c>
      <c r="B59" s="57">
        <f t="shared" si="0"/>
        <v>17.213636516378468</v>
      </c>
      <c r="C59" s="65">
        <v>4.5</v>
      </c>
      <c r="D59" s="65">
        <v>508</v>
      </c>
      <c r="E59" s="65">
        <v>57</v>
      </c>
      <c r="F59" s="65">
        <v>10</v>
      </c>
      <c r="G59" s="57">
        <f t="shared" si="1"/>
        <v>57.870545184921149</v>
      </c>
      <c r="H59" s="65">
        <f t="shared" si="2"/>
        <v>3.65</v>
      </c>
      <c r="I59" s="65">
        <f t="shared" si="3"/>
        <v>0.67800000000000005</v>
      </c>
      <c r="J59" s="65">
        <f t="shared" si="4"/>
        <v>-0.95</v>
      </c>
      <c r="K59" s="65">
        <f t="shared" si="5"/>
        <v>0</v>
      </c>
      <c r="L59" s="65">
        <f t="shared" si="6"/>
        <v>0</v>
      </c>
      <c r="M59" s="57">
        <f t="shared" si="7"/>
        <v>2.8457018904227533</v>
      </c>
    </row>
    <row r="60" spans="1:13" ht="17" thickTop="1" thickBot="1" x14ac:dyDescent="0.25">
      <c r="A60" s="55">
        <f t="shared" si="8"/>
        <v>58</v>
      </c>
      <c r="B60" s="57">
        <f t="shared" si="0"/>
        <v>50.74088381245587</v>
      </c>
      <c r="C60" s="65">
        <v>5.7</v>
      </c>
      <c r="D60" s="65">
        <v>919</v>
      </c>
      <c r="E60" s="65">
        <v>50</v>
      </c>
      <c r="F60" s="65">
        <v>10</v>
      </c>
      <c r="G60" s="57">
        <f t="shared" si="1"/>
        <v>50.990195135927848</v>
      </c>
      <c r="H60" s="65">
        <f t="shared" si="2"/>
        <v>4.1500000000000004</v>
      </c>
      <c r="I60" s="65">
        <f t="shared" si="3"/>
        <v>0.623</v>
      </c>
      <c r="J60" s="65">
        <f t="shared" si="4"/>
        <v>-0.96</v>
      </c>
      <c r="K60" s="65">
        <f t="shared" si="5"/>
        <v>0</v>
      </c>
      <c r="L60" s="65">
        <f t="shared" si="6"/>
        <v>0</v>
      </c>
      <c r="M60" s="57">
        <f t="shared" si="7"/>
        <v>3.9267319724754053</v>
      </c>
    </row>
    <row r="61" spans="1:13" ht="17" thickTop="1" thickBot="1" x14ac:dyDescent="0.25">
      <c r="A61" s="55">
        <f t="shared" si="8"/>
        <v>59</v>
      </c>
      <c r="B61" s="57" t="str">
        <f t="shared" si="0"/>
        <v/>
      </c>
      <c r="C61" s="65">
        <v>7.8</v>
      </c>
      <c r="D61" s="65"/>
      <c r="E61" s="65">
        <v>90</v>
      </c>
      <c r="F61" s="65">
        <v>10</v>
      </c>
      <c r="G61" s="57">
        <f t="shared" si="1"/>
        <v>90.553851381374173</v>
      </c>
      <c r="H61" s="65" t="str">
        <f t="shared" si="2"/>
        <v/>
      </c>
      <c r="I61" s="65" t="str">
        <f t="shared" si="3"/>
        <v/>
      </c>
      <c r="J61" s="65" t="str">
        <f t="shared" si="4"/>
        <v/>
      </c>
      <c r="K61" s="65" t="str">
        <f t="shared" si="5"/>
        <v/>
      </c>
      <c r="L61" s="65" t="str">
        <f t="shared" si="6"/>
        <v/>
      </c>
      <c r="M61" s="57" t="str">
        <f t="shared" si="7"/>
        <v/>
      </c>
    </row>
    <row r="62" spans="1:13" ht="17" thickTop="1" thickBot="1" x14ac:dyDescent="0.25">
      <c r="A62" s="55">
        <f t="shared" si="8"/>
        <v>60</v>
      </c>
      <c r="B62" s="57" t="str">
        <f t="shared" si="0"/>
        <v/>
      </c>
      <c r="C62" s="65">
        <v>4.5999999999999996</v>
      </c>
      <c r="D62" s="65"/>
      <c r="E62" s="65">
        <v>18</v>
      </c>
      <c r="F62" s="65">
        <v>10</v>
      </c>
      <c r="G62" s="57">
        <f t="shared" si="1"/>
        <v>20.591260281974002</v>
      </c>
      <c r="H62" s="65" t="str">
        <f t="shared" si="2"/>
        <v/>
      </c>
      <c r="I62" s="65" t="str">
        <f t="shared" si="3"/>
        <v/>
      </c>
      <c r="J62" s="65" t="str">
        <f t="shared" si="4"/>
        <v/>
      </c>
      <c r="K62" s="65" t="str">
        <f t="shared" si="5"/>
        <v/>
      </c>
      <c r="L62" s="65" t="str">
        <f t="shared" si="6"/>
        <v/>
      </c>
      <c r="M62" s="57" t="str">
        <f t="shared" si="7"/>
        <v/>
      </c>
    </row>
    <row r="63" spans="1:13" ht="17" thickTop="1" thickBot="1" x14ac:dyDescent="0.25">
      <c r="A63" s="55">
        <f t="shared" si="8"/>
        <v>61</v>
      </c>
      <c r="B63" s="57">
        <f t="shared" si="0"/>
        <v>71.381486127733695</v>
      </c>
      <c r="C63" s="65">
        <v>4.5</v>
      </c>
      <c r="D63" s="65">
        <v>1396</v>
      </c>
      <c r="E63" s="65">
        <v>13</v>
      </c>
      <c r="F63" s="65">
        <v>10</v>
      </c>
      <c r="G63" s="57">
        <f t="shared" si="1"/>
        <v>16.401219466856727</v>
      </c>
      <c r="H63" s="65">
        <f t="shared" si="2"/>
        <v>4.1500000000000004</v>
      </c>
      <c r="I63" s="65">
        <f t="shared" si="3"/>
        <v>0.623</v>
      </c>
      <c r="J63" s="65">
        <f t="shared" si="4"/>
        <v>-0.96</v>
      </c>
      <c r="K63" s="65">
        <f t="shared" si="5"/>
        <v>0</v>
      </c>
      <c r="L63" s="65">
        <f t="shared" si="6"/>
        <v>0</v>
      </c>
      <c r="M63" s="57">
        <f t="shared" si="7"/>
        <v>4.2680385377911172</v>
      </c>
    </row>
    <row r="64" spans="1:13" ht="17" thickTop="1" thickBot="1" x14ac:dyDescent="0.25">
      <c r="A64" s="55">
        <f t="shared" si="8"/>
        <v>62</v>
      </c>
      <c r="B64" s="57">
        <f t="shared" si="0"/>
        <v>75.088251965139079</v>
      </c>
      <c r="C64" s="65">
        <v>4.2</v>
      </c>
      <c r="D64" s="65">
        <v>1396</v>
      </c>
      <c r="E64" s="65">
        <v>8</v>
      </c>
      <c r="F64" s="65">
        <v>10</v>
      </c>
      <c r="G64" s="57">
        <f t="shared" si="1"/>
        <v>12.806248474865697</v>
      </c>
      <c r="H64" s="65">
        <f t="shared" si="2"/>
        <v>4.1500000000000004</v>
      </c>
      <c r="I64" s="65">
        <f t="shared" si="3"/>
        <v>0.623</v>
      </c>
      <c r="J64" s="65">
        <f t="shared" si="4"/>
        <v>-0.96</v>
      </c>
      <c r="K64" s="65">
        <f t="shared" si="5"/>
        <v>0</v>
      </c>
      <c r="L64" s="65">
        <f t="shared" si="6"/>
        <v>0</v>
      </c>
      <c r="M64" s="57">
        <f t="shared" si="7"/>
        <v>4.3186641146443847</v>
      </c>
    </row>
    <row r="65" spans="1:13" ht="17" thickTop="1" thickBot="1" x14ac:dyDescent="0.25">
      <c r="A65" s="55">
        <f t="shared" si="8"/>
        <v>63</v>
      </c>
      <c r="B65" s="57">
        <f t="shared" si="0"/>
        <v>107.11273771249029</v>
      </c>
      <c r="C65" s="65">
        <v>5</v>
      </c>
      <c r="D65" s="65">
        <v>1396</v>
      </c>
      <c r="E65" s="65">
        <v>11</v>
      </c>
      <c r="F65" s="65">
        <v>10</v>
      </c>
      <c r="G65" s="57">
        <f t="shared" si="1"/>
        <v>14.866068747318506</v>
      </c>
      <c r="H65" s="65">
        <f t="shared" si="2"/>
        <v>4.1500000000000004</v>
      </c>
      <c r="I65" s="65">
        <f t="shared" si="3"/>
        <v>0.623</v>
      </c>
      <c r="J65" s="65">
        <f t="shared" si="4"/>
        <v>-0.96</v>
      </c>
      <c r="K65" s="65">
        <f t="shared" si="5"/>
        <v>0</v>
      </c>
      <c r="L65" s="65">
        <f t="shared" si="6"/>
        <v>0</v>
      </c>
      <c r="M65" s="57">
        <f t="shared" si="7"/>
        <v>4.6738819032714796</v>
      </c>
    </row>
    <row r="66" spans="1:13" ht="17" thickTop="1" thickBot="1" x14ac:dyDescent="0.25">
      <c r="A66" s="55">
        <f t="shared" si="8"/>
        <v>64</v>
      </c>
      <c r="B66" s="57">
        <f t="shared" si="0"/>
        <v>73.347358488209281</v>
      </c>
      <c r="C66" s="65">
        <v>6.2</v>
      </c>
      <c r="D66" s="65">
        <v>821</v>
      </c>
      <c r="E66" s="65">
        <v>47</v>
      </c>
      <c r="F66" s="65">
        <v>10</v>
      </c>
      <c r="G66" s="57">
        <f t="shared" si="1"/>
        <v>48.052055106935853</v>
      </c>
      <c r="H66" s="65">
        <f t="shared" si="2"/>
        <v>4.1500000000000004</v>
      </c>
      <c r="I66" s="65">
        <f t="shared" si="3"/>
        <v>0.623</v>
      </c>
      <c r="J66" s="65">
        <f t="shared" si="4"/>
        <v>-0.96</v>
      </c>
      <c r="K66" s="65">
        <f t="shared" si="5"/>
        <v>0</v>
      </c>
      <c r="L66" s="65">
        <f t="shared" si="6"/>
        <v>0</v>
      </c>
      <c r="M66" s="57">
        <f t="shared" si="7"/>
        <v>4.2952064915098429</v>
      </c>
    </row>
    <row r="67" spans="1:13" ht="17" thickTop="1" thickBot="1" x14ac:dyDescent="0.25">
      <c r="A67" s="55">
        <f t="shared" si="8"/>
        <v>65</v>
      </c>
      <c r="B67" s="57">
        <f t="shared" si="0"/>
        <v>25.947898123358296</v>
      </c>
      <c r="C67" s="65">
        <v>4.3</v>
      </c>
      <c r="D67" s="65">
        <v>470</v>
      </c>
      <c r="E67" s="65">
        <v>31</v>
      </c>
      <c r="F67" s="65">
        <v>10</v>
      </c>
      <c r="G67" s="57">
        <f t="shared" si="1"/>
        <v>32.572994949804659</v>
      </c>
      <c r="H67" s="65">
        <f t="shared" si="2"/>
        <v>3.65</v>
      </c>
      <c r="I67" s="65">
        <f t="shared" si="3"/>
        <v>0.67800000000000005</v>
      </c>
      <c r="J67" s="65">
        <f t="shared" si="4"/>
        <v>-0.95</v>
      </c>
      <c r="K67" s="65">
        <f t="shared" si="5"/>
        <v>0</v>
      </c>
      <c r="L67" s="65">
        <f t="shared" si="6"/>
        <v>0</v>
      </c>
      <c r="M67" s="57">
        <f t="shared" si="7"/>
        <v>3.2560906091583588</v>
      </c>
    </row>
    <row r="68" spans="1:13" ht="17" thickTop="1" thickBot="1" x14ac:dyDescent="0.25">
      <c r="A68" s="55">
        <f t="shared" si="8"/>
        <v>66</v>
      </c>
      <c r="B68" s="57" t="str">
        <f t="shared" ref="B68:B131" si="9">IFERROR((EXP(M68)),"")</f>
        <v/>
      </c>
      <c r="C68" s="65">
        <v>5.0999999999999996</v>
      </c>
      <c r="D68" s="65"/>
      <c r="E68" s="65">
        <v>21</v>
      </c>
      <c r="F68" s="65">
        <v>10</v>
      </c>
      <c r="G68" s="57">
        <f t="shared" ref="G68:G131" si="10">SQRT(E68^2+F68^2)</f>
        <v>23.259406699226016</v>
      </c>
      <c r="H68" s="65" t="str">
        <f t="shared" ref="H68:H131" si="11">IFERROR((_xlfn.IFS(D68&gt;760,$Q$3,AND(D68&gt;360,OR(D68=760,D68&lt;760)),$Q$4,AND(D68&gt;180,OR(D68=360,D68&lt;360)),$Q$5)),"")</f>
        <v/>
      </c>
      <c r="I68" s="65" t="str">
        <f t="shared" ref="I68:I131" si="12">IFERROR((_xlfn.IFS(D68&gt;760,$R$3,AND(D68&gt;360,OR(D68=760,D68&lt;760)),$R$4,AND(D68&gt;180,OR(D68=360,D68&lt;360)),$R$5)),"")</f>
        <v/>
      </c>
      <c r="J68" s="65" t="str">
        <f t="shared" ref="J68:J131" si="13">IFERROR((_xlfn.IFS(D68&gt;760,$S$3,AND(D68&gt;360,OR(D68=760,D68&lt;760)),$S$4,AND(D68&gt;180,OR(D68=360,D68&lt;360)),$S$5)),"")</f>
        <v/>
      </c>
      <c r="K68" s="65" t="str">
        <f t="shared" ref="K68:K131" si="14">IFERROR((_xlfn.IFS(D68&gt;760,$T$3,AND(D68&gt;360,OR(D68=760,D68&lt;760)),$T$4,AND(D68&gt;180,OR(D68=360,D68&lt;360)),$T$5)),"")</f>
        <v/>
      </c>
      <c r="L68" s="65" t="str">
        <f t="shared" ref="L68:L131" si="15">IFERROR((_xlfn.IFS(D68&gt;760,$U$3,AND(D68&gt;360,OR(D68=760,D68&lt;760)),$U$4,AND(D68&gt;180,OR(D68=360,D68&lt;360)),$U$5)),"")</f>
        <v/>
      </c>
      <c r="M68" s="57" t="str">
        <f t="shared" ref="M68:M131" si="16">IFERROR((H68+(I68*C68)+(J68*(LN(G68+K68*EXP(C68))))+(L68*G68)),"")</f>
        <v/>
      </c>
    </row>
    <row r="69" spans="1:13" ht="17" thickTop="1" thickBot="1" x14ac:dyDescent="0.25">
      <c r="A69" s="55">
        <f t="shared" ref="A69:A72" si="17">A68+1</f>
        <v>67</v>
      </c>
      <c r="B69" s="57" t="str">
        <f t="shared" si="9"/>
        <v/>
      </c>
      <c r="C69" s="65">
        <v>4.7</v>
      </c>
      <c r="D69" s="65"/>
      <c r="E69" s="65">
        <v>28</v>
      </c>
      <c r="F69" s="65">
        <v>10</v>
      </c>
      <c r="G69" s="57">
        <f t="shared" si="10"/>
        <v>29.732137494637012</v>
      </c>
      <c r="H69" s="65" t="str">
        <f t="shared" si="11"/>
        <v/>
      </c>
      <c r="I69" s="65" t="str">
        <f t="shared" si="12"/>
        <v/>
      </c>
      <c r="J69" s="65" t="str">
        <f t="shared" si="13"/>
        <v/>
      </c>
      <c r="K69" s="65" t="str">
        <f t="shared" si="14"/>
        <v/>
      </c>
      <c r="L69" s="65" t="str">
        <f t="shared" si="15"/>
        <v/>
      </c>
      <c r="M69" s="57" t="str">
        <f t="shared" si="16"/>
        <v/>
      </c>
    </row>
    <row r="70" spans="1:13" ht="17" thickTop="1" thickBot="1" x14ac:dyDescent="0.25">
      <c r="A70" s="55">
        <f t="shared" si="17"/>
        <v>68</v>
      </c>
      <c r="B70" s="57">
        <f t="shared" si="9"/>
        <v>42.47763000624294</v>
      </c>
      <c r="C70" s="65">
        <v>5.6</v>
      </c>
      <c r="D70" s="65">
        <v>403</v>
      </c>
      <c r="E70" s="65">
        <v>48</v>
      </c>
      <c r="F70" s="65">
        <v>10</v>
      </c>
      <c r="G70" s="57">
        <f t="shared" si="10"/>
        <v>49.03060268852505</v>
      </c>
      <c r="H70" s="65">
        <f t="shared" si="11"/>
        <v>3.65</v>
      </c>
      <c r="I70" s="65">
        <f t="shared" si="12"/>
        <v>0.67800000000000005</v>
      </c>
      <c r="J70" s="65">
        <f t="shared" si="13"/>
        <v>-0.95</v>
      </c>
      <c r="K70" s="65">
        <f t="shared" si="14"/>
        <v>0</v>
      </c>
      <c r="L70" s="65">
        <f t="shared" si="15"/>
        <v>0</v>
      </c>
      <c r="M70" s="57">
        <f t="shared" si="16"/>
        <v>3.748977584563828</v>
      </c>
    </row>
    <row r="71" spans="1:13" ht="17" thickTop="1" thickBot="1" x14ac:dyDescent="0.25">
      <c r="A71" s="55">
        <f t="shared" si="17"/>
        <v>69</v>
      </c>
      <c r="B71" s="57">
        <f t="shared" si="9"/>
        <v>46.336470025193201</v>
      </c>
      <c r="C71" s="65">
        <v>5.7</v>
      </c>
      <c r="D71" s="65">
        <v>642</v>
      </c>
      <c r="E71" s="65">
        <v>47</v>
      </c>
      <c r="F71" s="65">
        <v>10</v>
      </c>
      <c r="G71" s="57">
        <f t="shared" si="10"/>
        <v>48.052055106935853</v>
      </c>
      <c r="H71" s="65">
        <f t="shared" si="11"/>
        <v>3.65</v>
      </c>
      <c r="I71" s="65">
        <f t="shared" si="12"/>
        <v>0.67800000000000005</v>
      </c>
      <c r="J71" s="65">
        <f t="shared" si="13"/>
        <v>-0.95</v>
      </c>
      <c r="K71" s="65">
        <f t="shared" si="14"/>
        <v>0</v>
      </c>
      <c r="L71" s="65">
        <f t="shared" si="15"/>
        <v>0</v>
      </c>
      <c r="M71" s="57">
        <f t="shared" si="16"/>
        <v>3.8359293405566146</v>
      </c>
    </row>
    <row r="72" spans="1:13" ht="17" thickTop="1" thickBot="1" x14ac:dyDescent="0.25">
      <c r="A72" s="55">
        <f t="shared" si="17"/>
        <v>70</v>
      </c>
      <c r="B72" s="57">
        <f t="shared" si="9"/>
        <v>44.633763829682366</v>
      </c>
      <c r="C72" s="65">
        <v>5.0999999999999996</v>
      </c>
      <c r="D72" s="65">
        <v>403</v>
      </c>
      <c r="E72" s="65">
        <v>31</v>
      </c>
      <c r="F72" s="65">
        <v>10</v>
      </c>
      <c r="G72" s="57">
        <f t="shared" si="10"/>
        <v>32.572994949804659</v>
      </c>
      <c r="H72" s="65">
        <f t="shared" si="11"/>
        <v>3.65</v>
      </c>
      <c r="I72" s="65">
        <f t="shared" si="12"/>
        <v>0.67800000000000005</v>
      </c>
      <c r="J72" s="65">
        <f t="shared" si="13"/>
        <v>-0.95</v>
      </c>
      <c r="K72" s="65">
        <f t="shared" si="14"/>
        <v>0</v>
      </c>
      <c r="L72" s="65">
        <f t="shared" si="15"/>
        <v>0</v>
      </c>
      <c r="M72" s="57">
        <f t="shared" si="16"/>
        <v>3.7984906091583586</v>
      </c>
    </row>
    <row r="73" spans="1:13" ht="17" thickTop="1" thickBot="1" x14ac:dyDescent="0.25">
      <c r="A73" s="55">
        <f>A72+1</f>
        <v>71</v>
      </c>
      <c r="B73" s="57">
        <f t="shared" si="9"/>
        <v>60.208662811388052</v>
      </c>
      <c r="C73" s="65">
        <v>5.5</v>
      </c>
      <c r="D73" s="65">
        <v>347</v>
      </c>
      <c r="E73" s="65">
        <v>30</v>
      </c>
      <c r="F73" s="65">
        <v>10</v>
      </c>
      <c r="G73" s="57">
        <f t="shared" si="10"/>
        <v>31.622776601683793</v>
      </c>
      <c r="H73" s="65">
        <f t="shared" si="11"/>
        <v>3.65</v>
      </c>
      <c r="I73" s="65">
        <f t="shared" si="12"/>
        <v>0.67800000000000005</v>
      </c>
      <c r="J73" s="65">
        <f t="shared" si="13"/>
        <v>-0.95</v>
      </c>
      <c r="K73" s="65">
        <f t="shared" si="14"/>
        <v>0</v>
      </c>
      <c r="L73" s="65">
        <f t="shared" si="15"/>
        <v>0</v>
      </c>
      <c r="M73" s="57">
        <f t="shared" si="16"/>
        <v>4.0978162424834847</v>
      </c>
    </row>
    <row r="74" spans="1:13" ht="17" thickTop="1" thickBot="1" x14ac:dyDescent="0.25">
      <c r="A74" s="55">
        <f t="shared" ref="A74:A82" si="18">A73+1</f>
        <v>72</v>
      </c>
      <c r="B74" s="57">
        <f t="shared" si="9"/>
        <v>165.66735680942125</v>
      </c>
      <c r="C74" s="65">
        <v>5.7</v>
      </c>
      <c r="D74" s="65">
        <v>971</v>
      </c>
      <c r="E74" s="65">
        <v>11</v>
      </c>
      <c r="F74" s="65">
        <v>10</v>
      </c>
      <c r="G74" s="57">
        <f t="shared" si="10"/>
        <v>14.866068747318506</v>
      </c>
      <c r="H74" s="65">
        <f t="shared" si="11"/>
        <v>4.1500000000000004</v>
      </c>
      <c r="I74" s="65">
        <f t="shared" si="12"/>
        <v>0.623</v>
      </c>
      <c r="J74" s="65">
        <f t="shared" si="13"/>
        <v>-0.96</v>
      </c>
      <c r="K74" s="65">
        <f t="shared" si="14"/>
        <v>0</v>
      </c>
      <c r="L74" s="65">
        <f t="shared" si="15"/>
        <v>0</v>
      </c>
      <c r="M74" s="57">
        <f t="shared" si="16"/>
        <v>5.1099819032714793</v>
      </c>
    </row>
    <row r="75" spans="1:13" ht="17" thickTop="1" thickBot="1" x14ac:dyDescent="0.25">
      <c r="A75" s="55">
        <f t="shared" si="18"/>
        <v>73</v>
      </c>
      <c r="B75" s="57">
        <f t="shared" si="9"/>
        <v>64.060468776359926</v>
      </c>
      <c r="C75" s="65">
        <v>4.4000000000000004</v>
      </c>
      <c r="D75" s="65">
        <v>971</v>
      </c>
      <c r="E75" s="65">
        <v>14</v>
      </c>
      <c r="F75" s="65">
        <v>10</v>
      </c>
      <c r="G75" s="57">
        <f t="shared" si="10"/>
        <v>17.204650534085253</v>
      </c>
      <c r="H75" s="65">
        <f t="shared" si="11"/>
        <v>4.1500000000000004</v>
      </c>
      <c r="I75" s="65">
        <f t="shared" si="12"/>
        <v>0.623</v>
      </c>
      <c r="J75" s="65">
        <f t="shared" si="13"/>
        <v>-0.96</v>
      </c>
      <c r="K75" s="65">
        <f t="shared" si="14"/>
        <v>0</v>
      </c>
      <c r="L75" s="65">
        <f t="shared" si="15"/>
        <v>0</v>
      </c>
      <c r="M75" s="57">
        <f t="shared" si="16"/>
        <v>4.1598274619244515</v>
      </c>
    </row>
    <row r="76" spans="1:13" ht="17" thickTop="1" thickBot="1" x14ac:dyDescent="0.25">
      <c r="A76" s="55">
        <f t="shared" si="18"/>
        <v>74</v>
      </c>
      <c r="B76" s="57" t="str">
        <f t="shared" si="9"/>
        <v/>
      </c>
      <c r="C76" s="65">
        <v>4.3</v>
      </c>
      <c r="D76" s="65"/>
      <c r="E76" s="65">
        <v>49</v>
      </c>
      <c r="F76" s="65">
        <v>10</v>
      </c>
      <c r="G76" s="57">
        <f t="shared" si="10"/>
        <v>50.009999000199947</v>
      </c>
      <c r="H76" s="65" t="str">
        <f t="shared" si="11"/>
        <v/>
      </c>
      <c r="I76" s="65" t="str">
        <f t="shared" si="12"/>
        <v/>
      </c>
      <c r="J76" s="65" t="str">
        <f t="shared" si="13"/>
        <v/>
      </c>
      <c r="K76" s="65" t="str">
        <f t="shared" si="14"/>
        <v/>
      </c>
      <c r="L76" s="65" t="str">
        <f t="shared" si="15"/>
        <v/>
      </c>
      <c r="M76" s="57" t="str">
        <f t="shared" si="16"/>
        <v/>
      </c>
    </row>
    <row r="77" spans="1:13" ht="17" thickTop="1" thickBot="1" x14ac:dyDescent="0.25">
      <c r="A77" s="55">
        <f t="shared" si="18"/>
        <v>75</v>
      </c>
      <c r="B77" s="57">
        <f t="shared" si="9"/>
        <v>86.050861806559112</v>
      </c>
      <c r="C77" s="65">
        <v>4.8</v>
      </c>
      <c r="D77" s="65">
        <v>821</v>
      </c>
      <c r="E77" s="65">
        <v>13</v>
      </c>
      <c r="F77" s="65">
        <v>10</v>
      </c>
      <c r="G77" s="57">
        <f t="shared" si="10"/>
        <v>16.401219466856727</v>
      </c>
      <c r="H77" s="65">
        <f t="shared" si="11"/>
        <v>4.1500000000000004</v>
      </c>
      <c r="I77" s="65">
        <f t="shared" si="12"/>
        <v>0.623</v>
      </c>
      <c r="J77" s="65">
        <f t="shared" si="13"/>
        <v>-0.96</v>
      </c>
      <c r="K77" s="65">
        <f t="shared" si="14"/>
        <v>0</v>
      </c>
      <c r="L77" s="65">
        <f t="shared" si="15"/>
        <v>0</v>
      </c>
      <c r="M77" s="57">
        <f t="shared" si="16"/>
        <v>4.4549385377911168</v>
      </c>
    </row>
    <row r="78" spans="1:13" ht="17" thickTop="1" thickBot="1" x14ac:dyDescent="0.25">
      <c r="A78" s="55">
        <f t="shared" si="18"/>
        <v>76</v>
      </c>
      <c r="B78" s="57" t="str">
        <f t="shared" si="9"/>
        <v/>
      </c>
      <c r="C78" s="65">
        <v>4.2</v>
      </c>
      <c r="D78" s="65"/>
      <c r="E78" s="65">
        <v>11</v>
      </c>
      <c r="F78" s="65">
        <v>10</v>
      </c>
      <c r="G78" s="57">
        <f t="shared" si="10"/>
        <v>14.866068747318506</v>
      </c>
      <c r="H78" s="65" t="str">
        <f t="shared" si="11"/>
        <v/>
      </c>
      <c r="I78" s="65" t="str">
        <f t="shared" si="12"/>
        <v/>
      </c>
      <c r="J78" s="65" t="str">
        <f t="shared" si="13"/>
        <v/>
      </c>
      <c r="K78" s="65" t="str">
        <f t="shared" si="14"/>
        <v/>
      </c>
      <c r="L78" s="65" t="str">
        <f t="shared" si="15"/>
        <v/>
      </c>
      <c r="M78" s="57" t="str">
        <f t="shared" si="16"/>
        <v/>
      </c>
    </row>
    <row r="79" spans="1:13" ht="17" thickTop="1" thickBot="1" x14ac:dyDescent="0.25">
      <c r="A79" s="55">
        <f t="shared" si="18"/>
        <v>77</v>
      </c>
      <c r="B79" s="57">
        <f t="shared" si="9"/>
        <v>46.51942993699366</v>
      </c>
      <c r="C79" s="65">
        <v>5</v>
      </c>
      <c r="D79" s="65">
        <v>1172</v>
      </c>
      <c r="E79" s="65">
        <v>34</v>
      </c>
      <c r="F79" s="65">
        <v>10</v>
      </c>
      <c r="G79" s="57">
        <f t="shared" si="10"/>
        <v>35.440090293338699</v>
      </c>
      <c r="H79" s="65">
        <f t="shared" si="11"/>
        <v>4.1500000000000004</v>
      </c>
      <c r="I79" s="65">
        <f t="shared" si="12"/>
        <v>0.623</v>
      </c>
      <c r="J79" s="65">
        <f t="shared" si="13"/>
        <v>-0.96</v>
      </c>
      <c r="K79" s="65">
        <f t="shared" si="14"/>
        <v>0</v>
      </c>
      <c r="L79" s="65">
        <f t="shared" si="15"/>
        <v>0</v>
      </c>
      <c r="M79" s="57">
        <f t="shared" si="16"/>
        <v>3.8398700734264914</v>
      </c>
    </row>
    <row r="80" spans="1:13" ht="17" thickTop="1" thickBot="1" x14ac:dyDescent="0.25">
      <c r="A80" s="55">
        <f t="shared" si="18"/>
        <v>78</v>
      </c>
      <c r="B80" s="57" t="str">
        <f t="shared" si="9"/>
        <v/>
      </c>
      <c r="C80" s="65">
        <v>5.3</v>
      </c>
      <c r="D80" s="65"/>
      <c r="E80" s="65">
        <v>27</v>
      </c>
      <c r="F80" s="65">
        <v>10</v>
      </c>
      <c r="G80" s="57">
        <f t="shared" si="10"/>
        <v>28.792360097775937</v>
      </c>
      <c r="H80" s="65" t="str">
        <f t="shared" si="11"/>
        <v/>
      </c>
      <c r="I80" s="65" t="str">
        <f t="shared" si="12"/>
        <v/>
      </c>
      <c r="J80" s="65" t="str">
        <f t="shared" si="13"/>
        <v/>
      </c>
      <c r="K80" s="65" t="str">
        <f t="shared" si="14"/>
        <v/>
      </c>
      <c r="L80" s="65" t="str">
        <f t="shared" si="15"/>
        <v/>
      </c>
      <c r="M80" s="57" t="str">
        <f t="shared" si="16"/>
        <v/>
      </c>
    </row>
    <row r="81" spans="1:13" ht="17" thickTop="1" thickBot="1" x14ac:dyDescent="0.25">
      <c r="A81" s="55">
        <f t="shared" si="18"/>
        <v>79</v>
      </c>
      <c r="B81" s="57">
        <f t="shared" si="9"/>
        <v>55.710998361733402</v>
      </c>
      <c r="C81" s="65">
        <v>6</v>
      </c>
      <c r="D81" s="65">
        <v>654</v>
      </c>
      <c r="E81" s="65">
        <v>48</v>
      </c>
      <c r="F81" s="65">
        <v>10</v>
      </c>
      <c r="G81" s="57">
        <f t="shared" si="10"/>
        <v>49.03060268852505</v>
      </c>
      <c r="H81" s="65">
        <f t="shared" si="11"/>
        <v>3.65</v>
      </c>
      <c r="I81" s="65">
        <f t="shared" si="12"/>
        <v>0.67800000000000005</v>
      </c>
      <c r="J81" s="65">
        <f t="shared" si="13"/>
        <v>-0.95</v>
      </c>
      <c r="K81" s="65">
        <f t="shared" si="14"/>
        <v>0</v>
      </c>
      <c r="L81" s="65">
        <f t="shared" si="15"/>
        <v>0</v>
      </c>
      <c r="M81" s="57">
        <f t="shared" si="16"/>
        <v>4.0201775845638288</v>
      </c>
    </row>
    <row r="82" spans="1:13" ht="17" thickTop="1" thickBot="1" x14ac:dyDescent="0.25">
      <c r="A82" s="55">
        <f t="shared" si="18"/>
        <v>80</v>
      </c>
      <c r="B82" s="57">
        <f t="shared" si="9"/>
        <v>45.216810532302233</v>
      </c>
      <c r="C82" s="65">
        <v>5.8</v>
      </c>
      <c r="D82" s="65">
        <v>582</v>
      </c>
      <c r="E82" s="65">
        <v>52</v>
      </c>
      <c r="F82" s="65">
        <v>10</v>
      </c>
      <c r="G82" s="57">
        <f t="shared" si="10"/>
        <v>52.952809179494906</v>
      </c>
      <c r="H82" s="65">
        <f t="shared" si="11"/>
        <v>3.65</v>
      </c>
      <c r="I82" s="65">
        <f t="shared" si="12"/>
        <v>0.67800000000000005</v>
      </c>
      <c r="J82" s="65">
        <f t="shared" si="13"/>
        <v>-0.95</v>
      </c>
      <c r="K82" s="65">
        <f t="shared" si="14"/>
        <v>0</v>
      </c>
      <c r="L82" s="65">
        <f t="shared" si="15"/>
        <v>0</v>
      </c>
      <c r="M82" s="57">
        <f t="shared" si="16"/>
        <v>3.8114689321266217</v>
      </c>
    </row>
    <row r="83" spans="1:13" ht="17" thickTop="1" thickBot="1" x14ac:dyDescent="0.25">
      <c r="A83" s="55">
        <f>A82+1</f>
        <v>81</v>
      </c>
      <c r="B83" s="57">
        <f t="shared" si="9"/>
        <v>33.614197089787929</v>
      </c>
      <c r="C83" s="65">
        <v>4.8</v>
      </c>
      <c r="D83" s="65">
        <v>472</v>
      </c>
      <c r="E83" s="65">
        <v>34</v>
      </c>
      <c r="F83" s="65">
        <v>10</v>
      </c>
      <c r="G83" s="57">
        <f t="shared" si="10"/>
        <v>35.440090293338699</v>
      </c>
      <c r="H83" s="65">
        <f t="shared" si="11"/>
        <v>3.65</v>
      </c>
      <c r="I83" s="65">
        <f t="shared" si="12"/>
        <v>0.67800000000000005</v>
      </c>
      <c r="J83" s="65">
        <f t="shared" si="13"/>
        <v>-0.95</v>
      </c>
      <c r="K83" s="65">
        <f t="shared" si="14"/>
        <v>0</v>
      </c>
      <c r="L83" s="65">
        <f t="shared" si="15"/>
        <v>0</v>
      </c>
      <c r="M83" s="57">
        <f t="shared" si="16"/>
        <v>3.5149485101616316</v>
      </c>
    </row>
    <row r="84" spans="1:13" ht="17" thickTop="1" thickBot="1" x14ac:dyDescent="0.25">
      <c r="A84" s="55">
        <f t="shared" ref="A84:A92" si="19">A83+1</f>
        <v>82</v>
      </c>
      <c r="B84" s="57">
        <f t="shared" si="9"/>
        <v>32.383342946325584</v>
      </c>
      <c r="C84" s="65">
        <v>4.5</v>
      </c>
      <c r="D84" s="65">
        <v>798</v>
      </c>
      <c r="E84" s="65">
        <v>36</v>
      </c>
      <c r="F84" s="65">
        <v>10</v>
      </c>
      <c r="G84" s="57">
        <f t="shared" si="10"/>
        <v>37.363083384538811</v>
      </c>
      <c r="H84" s="65">
        <f t="shared" si="11"/>
        <v>4.1500000000000004</v>
      </c>
      <c r="I84" s="65">
        <f t="shared" si="12"/>
        <v>0.623</v>
      </c>
      <c r="J84" s="65">
        <f t="shared" si="13"/>
        <v>-0.96</v>
      </c>
      <c r="K84" s="65">
        <f t="shared" si="14"/>
        <v>0</v>
      </c>
      <c r="L84" s="65">
        <f t="shared" si="15"/>
        <v>0</v>
      </c>
      <c r="M84" s="57">
        <f t="shared" si="16"/>
        <v>3.4776441840052876</v>
      </c>
    </row>
    <row r="85" spans="1:13" ht="17" thickTop="1" thickBot="1" x14ac:dyDescent="0.25">
      <c r="A85" s="55">
        <f t="shared" si="19"/>
        <v>83</v>
      </c>
      <c r="B85" s="57">
        <f t="shared" si="9"/>
        <v>125.05311134116525</v>
      </c>
      <c r="C85" s="65">
        <v>5.4</v>
      </c>
      <c r="D85" s="65">
        <v>898</v>
      </c>
      <c r="E85" s="65">
        <v>13</v>
      </c>
      <c r="F85" s="65">
        <v>10</v>
      </c>
      <c r="G85" s="57">
        <f t="shared" si="10"/>
        <v>16.401219466856727</v>
      </c>
      <c r="H85" s="65">
        <f t="shared" si="11"/>
        <v>4.1500000000000004</v>
      </c>
      <c r="I85" s="65">
        <f t="shared" si="12"/>
        <v>0.623</v>
      </c>
      <c r="J85" s="65">
        <f t="shared" si="13"/>
        <v>-0.96</v>
      </c>
      <c r="K85" s="65">
        <f t="shared" si="14"/>
        <v>0</v>
      </c>
      <c r="L85" s="65">
        <f t="shared" si="15"/>
        <v>0</v>
      </c>
      <c r="M85" s="57">
        <f t="shared" si="16"/>
        <v>4.8287385377911178</v>
      </c>
    </row>
    <row r="86" spans="1:13" ht="17" thickTop="1" thickBot="1" x14ac:dyDescent="0.25">
      <c r="A86" s="55">
        <f t="shared" si="19"/>
        <v>84</v>
      </c>
      <c r="B86" s="57">
        <f t="shared" si="9"/>
        <v>231.78481184647279</v>
      </c>
      <c r="C86" s="65">
        <v>5.8</v>
      </c>
      <c r="D86" s="65">
        <v>898</v>
      </c>
      <c r="E86" s="65">
        <v>5</v>
      </c>
      <c r="F86" s="65">
        <v>10</v>
      </c>
      <c r="G86" s="57">
        <f t="shared" si="10"/>
        <v>11.180339887498949</v>
      </c>
      <c r="H86" s="65">
        <f t="shared" si="11"/>
        <v>4.1500000000000004</v>
      </c>
      <c r="I86" s="65">
        <f t="shared" si="12"/>
        <v>0.623</v>
      </c>
      <c r="J86" s="65">
        <f t="shared" si="13"/>
        <v>-0.96</v>
      </c>
      <c r="K86" s="65">
        <f t="shared" si="14"/>
        <v>0</v>
      </c>
      <c r="L86" s="65">
        <f t="shared" si="15"/>
        <v>0</v>
      </c>
      <c r="M86" s="57">
        <f t="shared" si="16"/>
        <v>5.4458094060948961</v>
      </c>
    </row>
    <row r="87" spans="1:13" ht="17" thickTop="1" thickBot="1" x14ac:dyDescent="0.25">
      <c r="A87" s="55">
        <f t="shared" si="19"/>
        <v>85</v>
      </c>
      <c r="B87" s="57">
        <f t="shared" si="9"/>
        <v>106.0952850260533</v>
      </c>
      <c r="C87" s="65">
        <v>5.9</v>
      </c>
      <c r="D87" s="65">
        <v>898</v>
      </c>
      <c r="E87" s="65">
        <v>25</v>
      </c>
      <c r="F87" s="65">
        <v>10</v>
      </c>
      <c r="G87" s="57">
        <f t="shared" si="10"/>
        <v>26.92582403567252</v>
      </c>
      <c r="H87" s="65">
        <f t="shared" si="11"/>
        <v>4.1500000000000004</v>
      </c>
      <c r="I87" s="65">
        <f t="shared" si="12"/>
        <v>0.623</v>
      </c>
      <c r="J87" s="65">
        <f t="shared" si="13"/>
        <v>-0.96</v>
      </c>
      <c r="K87" s="65">
        <f t="shared" si="14"/>
        <v>0</v>
      </c>
      <c r="L87" s="65">
        <f t="shared" si="15"/>
        <v>0</v>
      </c>
      <c r="M87" s="57">
        <f t="shared" si="16"/>
        <v>4.6643376056697576</v>
      </c>
    </row>
    <row r="88" spans="1:13" ht="17" thickTop="1" thickBot="1" x14ac:dyDescent="0.25">
      <c r="A88" s="55">
        <f t="shared" si="19"/>
        <v>86</v>
      </c>
      <c r="B88" s="57">
        <f t="shared" si="9"/>
        <v>153.24339309174357</v>
      </c>
      <c r="C88" s="65">
        <v>5.8</v>
      </c>
      <c r="D88" s="65">
        <v>898</v>
      </c>
      <c r="E88" s="65">
        <v>14</v>
      </c>
      <c r="F88" s="65">
        <v>10</v>
      </c>
      <c r="G88" s="57">
        <f t="shared" si="10"/>
        <v>17.204650534085253</v>
      </c>
      <c r="H88" s="65">
        <f t="shared" si="11"/>
        <v>4.1500000000000004</v>
      </c>
      <c r="I88" s="65">
        <f t="shared" si="12"/>
        <v>0.623</v>
      </c>
      <c r="J88" s="65">
        <f t="shared" si="13"/>
        <v>-0.96</v>
      </c>
      <c r="K88" s="65">
        <f t="shared" si="14"/>
        <v>0</v>
      </c>
      <c r="L88" s="65">
        <f t="shared" si="15"/>
        <v>0</v>
      </c>
      <c r="M88" s="57">
        <f t="shared" si="16"/>
        <v>5.0320274619244518</v>
      </c>
    </row>
    <row r="89" spans="1:13" ht="17" thickTop="1" thickBot="1" x14ac:dyDescent="0.25">
      <c r="A89" s="55">
        <f t="shared" si="19"/>
        <v>87</v>
      </c>
      <c r="B89" s="57">
        <f t="shared" si="9"/>
        <v>128.85357836501549</v>
      </c>
      <c r="C89" s="65">
        <v>4.8</v>
      </c>
      <c r="D89" s="65">
        <v>898</v>
      </c>
      <c r="E89" s="65">
        <v>4</v>
      </c>
      <c r="F89" s="65">
        <v>10</v>
      </c>
      <c r="G89" s="57">
        <f t="shared" si="10"/>
        <v>10.770329614269007</v>
      </c>
      <c r="H89" s="65">
        <f t="shared" si="11"/>
        <v>4.1500000000000004</v>
      </c>
      <c r="I89" s="65">
        <f t="shared" si="12"/>
        <v>0.623</v>
      </c>
      <c r="J89" s="65">
        <f t="shared" si="13"/>
        <v>-0.96</v>
      </c>
      <c r="K89" s="65">
        <f t="shared" si="14"/>
        <v>0</v>
      </c>
      <c r="L89" s="65">
        <f t="shared" si="15"/>
        <v>0</v>
      </c>
      <c r="M89" s="57">
        <f t="shared" si="16"/>
        <v>4.8586767082689448</v>
      </c>
    </row>
    <row r="90" spans="1:13" ht="17" thickTop="1" thickBot="1" x14ac:dyDescent="0.25">
      <c r="A90" s="55">
        <f t="shared" si="19"/>
        <v>88</v>
      </c>
      <c r="B90" s="57">
        <f t="shared" si="9"/>
        <v>96.851280260071093</v>
      </c>
      <c r="C90" s="65">
        <v>5.6</v>
      </c>
      <c r="D90" s="65">
        <v>342</v>
      </c>
      <c r="E90" s="65">
        <v>18</v>
      </c>
      <c r="F90" s="65">
        <v>10</v>
      </c>
      <c r="G90" s="57">
        <f t="shared" si="10"/>
        <v>20.591260281974002</v>
      </c>
      <c r="H90" s="65">
        <f t="shared" si="11"/>
        <v>3.65</v>
      </c>
      <c r="I90" s="65">
        <f t="shared" si="12"/>
        <v>0.67800000000000005</v>
      </c>
      <c r="J90" s="65">
        <f t="shared" si="13"/>
        <v>-0.95</v>
      </c>
      <c r="K90" s="65">
        <f t="shared" si="14"/>
        <v>0</v>
      </c>
      <c r="L90" s="65">
        <f t="shared" si="15"/>
        <v>0</v>
      </c>
      <c r="M90" s="57">
        <f t="shared" si="16"/>
        <v>4.57317660876482</v>
      </c>
    </row>
    <row r="91" spans="1:13" ht="17" thickTop="1" thickBot="1" x14ac:dyDescent="0.25">
      <c r="A91" s="55">
        <f t="shared" si="19"/>
        <v>89</v>
      </c>
      <c r="B91" s="57">
        <f t="shared" si="9"/>
        <v>64.833146768773744</v>
      </c>
      <c r="C91" s="65">
        <v>5</v>
      </c>
      <c r="D91" s="65">
        <v>1334</v>
      </c>
      <c r="E91" s="65">
        <v>23</v>
      </c>
      <c r="F91" s="65">
        <v>10</v>
      </c>
      <c r="G91" s="57">
        <f t="shared" si="10"/>
        <v>25.079872407968907</v>
      </c>
      <c r="H91" s="65">
        <f t="shared" si="11"/>
        <v>4.1500000000000004</v>
      </c>
      <c r="I91" s="65">
        <f t="shared" si="12"/>
        <v>0.623</v>
      </c>
      <c r="J91" s="65">
        <f t="shared" si="13"/>
        <v>-0.96</v>
      </c>
      <c r="K91" s="65">
        <f t="shared" si="14"/>
        <v>0</v>
      </c>
      <c r="L91" s="65">
        <f t="shared" si="15"/>
        <v>0</v>
      </c>
      <c r="M91" s="57">
        <f t="shared" si="16"/>
        <v>4.1718169967837895</v>
      </c>
    </row>
    <row r="92" spans="1:13" ht="17" thickTop="1" thickBot="1" x14ac:dyDescent="0.25">
      <c r="A92" s="55">
        <f t="shared" si="19"/>
        <v>90</v>
      </c>
      <c r="B92" s="57">
        <f t="shared" si="9"/>
        <v>60.436566388144513</v>
      </c>
      <c r="C92" s="65">
        <v>5.0999999999999996</v>
      </c>
      <c r="D92" s="65">
        <v>896</v>
      </c>
      <c r="E92" s="65">
        <v>27</v>
      </c>
      <c r="F92" s="65">
        <v>10</v>
      </c>
      <c r="G92" s="57">
        <f t="shared" si="10"/>
        <v>28.792360097775937</v>
      </c>
      <c r="H92" s="65">
        <f t="shared" si="11"/>
        <v>4.1500000000000004</v>
      </c>
      <c r="I92" s="65">
        <f t="shared" si="12"/>
        <v>0.623</v>
      </c>
      <c r="J92" s="65">
        <f t="shared" si="13"/>
        <v>-0.96</v>
      </c>
      <c r="K92" s="65">
        <f t="shared" si="14"/>
        <v>0</v>
      </c>
      <c r="L92" s="65">
        <f t="shared" si="15"/>
        <v>0</v>
      </c>
      <c r="M92" s="57">
        <f t="shared" si="16"/>
        <v>4.1015943255350589</v>
      </c>
    </row>
    <row r="93" spans="1:13" ht="17" thickTop="1" thickBot="1" x14ac:dyDescent="0.25">
      <c r="A93" s="55">
        <f>A92+1</f>
        <v>91</v>
      </c>
      <c r="B93" s="57" t="str">
        <f t="shared" si="9"/>
        <v/>
      </c>
      <c r="C93" s="65">
        <v>5</v>
      </c>
      <c r="D93" s="65"/>
      <c r="E93" s="65">
        <v>25</v>
      </c>
      <c r="F93" s="65">
        <v>10</v>
      </c>
      <c r="G93" s="57">
        <f t="shared" si="10"/>
        <v>26.92582403567252</v>
      </c>
      <c r="H93" s="65" t="str">
        <f t="shared" si="11"/>
        <v/>
      </c>
      <c r="I93" s="65" t="str">
        <f t="shared" si="12"/>
        <v/>
      </c>
      <c r="J93" s="65" t="str">
        <f t="shared" si="13"/>
        <v/>
      </c>
      <c r="K93" s="65" t="str">
        <f t="shared" si="14"/>
        <v/>
      </c>
      <c r="L93" s="65" t="str">
        <f t="shared" si="15"/>
        <v/>
      </c>
      <c r="M93" s="57" t="str">
        <f t="shared" si="16"/>
        <v/>
      </c>
    </row>
    <row r="94" spans="1:13" ht="17" thickTop="1" thickBot="1" x14ac:dyDescent="0.25">
      <c r="A94" s="55">
        <f t="shared" ref="A94:A132" si="20">A93+1</f>
        <v>92</v>
      </c>
      <c r="B94" s="57">
        <f t="shared" si="9"/>
        <v>60.2544608578728</v>
      </c>
      <c r="C94" s="65">
        <v>4.9000000000000004</v>
      </c>
      <c r="D94" s="65">
        <v>752</v>
      </c>
      <c r="E94" s="65">
        <v>18</v>
      </c>
      <c r="F94" s="65">
        <v>10</v>
      </c>
      <c r="G94" s="57">
        <f t="shared" si="10"/>
        <v>20.591260281974002</v>
      </c>
      <c r="H94" s="65">
        <f t="shared" si="11"/>
        <v>3.65</v>
      </c>
      <c r="I94" s="65">
        <f t="shared" si="12"/>
        <v>0.67800000000000005</v>
      </c>
      <c r="J94" s="65">
        <f t="shared" si="13"/>
        <v>-0.95</v>
      </c>
      <c r="K94" s="65">
        <f t="shared" si="14"/>
        <v>0</v>
      </c>
      <c r="L94" s="65">
        <f t="shared" si="15"/>
        <v>0</v>
      </c>
      <c r="M94" s="57">
        <f t="shared" si="16"/>
        <v>4.0985766087648212</v>
      </c>
    </row>
    <row r="95" spans="1:13" ht="17" thickTop="1" thickBot="1" x14ac:dyDescent="0.25">
      <c r="A95" s="55">
        <f t="shared" si="20"/>
        <v>93</v>
      </c>
      <c r="B95" s="57">
        <f t="shared" si="9"/>
        <v>47.739727480379393</v>
      </c>
      <c r="C95" s="65">
        <v>4</v>
      </c>
      <c r="D95" s="65">
        <v>776</v>
      </c>
      <c r="E95" s="65">
        <v>15</v>
      </c>
      <c r="F95" s="65">
        <v>10</v>
      </c>
      <c r="G95" s="57">
        <f t="shared" si="10"/>
        <v>18.027756377319946</v>
      </c>
      <c r="H95" s="65">
        <f t="shared" si="11"/>
        <v>4.1500000000000004</v>
      </c>
      <c r="I95" s="65">
        <f t="shared" si="12"/>
        <v>0.623</v>
      </c>
      <c r="J95" s="65">
        <f t="shared" si="13"/>
        <v>-0.96</v>
      </c>
      <c r="K95" s="65">
        <f t="shared" si="14"/>
        <v>0</v>
      </c>
      <c r="L95" s="65">
        <f t="shared" si="15"/>
        <v>0</v>
      </c>
      <c r="M95" s="57">
        <f t="shared" si="16"/>
        <v>3.8657639124817265</v>
      </c>
    </row>
    <row r="96" spans="1:13" ht="17" thickTop="1" thickBot="1" x14ac:dyDescent="0.25">
      <c r="A96" s="55">
        <f t="shared" si="20"/>
        <v>94</v>
      </c>
      <c r="B96" s="57">
        <f t="shared" si="9"/>
        <v>57.237941806553003</v>
      </c>
      <c r="C96" s="65">
        <v>4.8</v>
      </c>
      <c r="D96" s="65">
        <v>881</v>
      </c>
      <c r="E96" s="65">
        <v>23</v>
      </c>
      <c r="F96" s="65">
        <v>10</v>
      </c>
      <c r="G96" s="57">
        <f t="shared" si="10"/>
        <v>25.079872407968907</v>
      </c>
      <c r="H96" s="65">
        <f t="shared" si="11"/>
        <v>4.1500000000000004</v>
      </c>
      <c r="I96" s="65">
        <f t="shared" si="12"/>
        <v>0.623</v>
      </c>
      <c r="J96" s="65">
        <f t="shared" si="13"/>
        <v>-0.96</v>
      </c>
      <c r="K96" s="65">
        <f t="shared" si="14"/>
        <v>0</v>
      </c>
      <c r="L96" s="65">
        <f t="shared" si="15"/>
        <v>0</v>
      </c>
      <c r="M96" s="57">
        <f t="shared" si="16"/>
        <v>4.0472169967837885</v>
      </c>
    </row>
    <row r="97" spans="1:13" ht="17" thickTop="1" thickBot="1" x14ac:dyDescent="0.25">
      <c r="A97" s="55">
        <f t="shared" si="20"/>
        <v>95</v>
      </c>
      <c r="B97" s="57">
        <f t="shared" si="9"/>
        <v>135.60061489890865</v>
      </c>
      <c r="C97" s="65">
        <v>5.5</v>
      </c>
      <c r="D97" s="65">
        <v>428</v>
      </c>
      <c r="E97" s="65">
        <v>9</v>
      </c>
      <c r="F97" s="65">
        <v>10</v>
      </c>
      <c r="G97" s="57">
        <f t="shared" si="10"/>
        <v>13.45362404707371</v>
      </c>
      <c r="H97" s="65">
        <f t="shared" si="11"/>
        <v>3.65</v>
      </c>
      <c r="I97" s="65">
        <f t="shared" si="12"/>
        <v>0.67800000000000005</v>
      </c>
      <c r="J97" s="65">
        <f t="shared" si="13"/>
        <v>-0.95</v>
      </c>
      <c r="K97" s="65">
        <f t="shared" si="14"/>
        <v>0</v>
      </c>
      <c r="L97" s="65">
        <f t="shared" si="15"/>
        <v>0</v>
      </c>
      <c r="M97" s="57">
        <f t="shared" si="16"/>
        <v>4.9097139101487324</v>
      </c>
    </row>
    <row r="98" spans="1:13" ht="17" thickTop="1" thickBot="1" x14ac:dyDescent="0.25">
      <c r="A98" s="55">
        <f t="shared" si="20"/>
        <v>96</v>
      </c>
      <c r="B98" s="57" t="str">
        <f t="shared" si="9"/>
        <v/>
      </c>
      <c r="C98" s="65">
        <v>4.3</v>
      </c>
      <c r="D98" s="65"/>
      <c r="E98" s="65">
        <v>6</v>
      </c>
      <c r="F98" s="65">
        <v>10</v>
      </c>
      <c r="G98" s="57">
        <f t="shared" si="10"/>
        <v>11.661903789690601</v>
      </c>
      <c r="H98" s="65" t="str">
        <f t="shared" si="11"/>
        <v/>
      </c>
      <c r="I98" s="65" t="str">
        <f t="shared" si="12"/>
        <v/>
      </c>
      <c r="J98" s="65" t="str">
        <f t="shared" si="13"/>
        <v/>
      </c>
      <c r="K98" s="65" t="str">
        <f t="shared" si="14"/>
        <v/>
      </c>
      <c r="L98" s="65" t="str">
        <f t="shared" si="15"/>
        <v/>
      </c>
      <c r="M98" s="57" t="str">
        <f t="shared" si="16"/>
        <v/>
      </c>
    </row>
    <row r="99" spans="1:13" ht="17" thickTop="1" thickBot="1" x14ac:dyDescent="0.25">
      <c r="A99" s="55">
        <f t="shared" si="20"/>
        <v>97</v>
      </c>
      <c r="B99" s="57">
        <f t="shared" si="9"/>
        <v>37.094219663245418</v>
      </c>
      <c r="C99" s="65">
        <v>4.3</v>
      </c>
      <c r="D99" s="65">
        <v>320</v>
      </c>
      <c r="E99" s="65">
        <v>20</v>
      </c>
      <c r="F99" s="65">
        <v>10</v>
      </c>
      <c r="G99" s="57">
        <f t="shared" si="10"/>
        <v>22.360679774997898</v>
      </c>
      <c r="H99" s="65">
        <f t="shared" si="11"/>
        <v>3.65</v>
      </c>
      <c r="I99" s="65">
        <f t="shared" si="12"/>
        <v>0.67800000000000005</v>
      </c>
      <c r="J99" s="65">
        <f t="shared" si="13"/>
        <v>-0.95</v>
      </c>
      <c r="K99" s="65">
        <f t="shared" si="14"/>
        <v>0</v>
      </c>
      <c r="L99" s="65">
        <f t="shared" si="15"/>
        <v>0</v>
      </c>
      <c r="M99" s="57">
        <f t="shared" si="16"/>
        <v>3.6134611532494594</v>
      </c>
    </row>
    <row r="100" spans="1:13" ht="17" thickTop="1" thickBot="1" x14ac:dyDescent="0.25">
      <c r="A100" s="55">
        <f t="shared" si="20"/>
        <v>98</v>
      </c>
      <c r="B100" s="57">
        <f t="shared" si="9"/>
        <v>57.910690723284254</v>
      </c>
      <c r="C100" s="65">
        <v>5.4</v>
      </c>
      <c r="D100" s="65">
        <v>566</v>
      </c>
      <c r="E100" s="65">
        <v>29</v>
      </c>
      <c r="F100" s="65">
        <v>10</v>
      </c>
      <c r="G100" s="57">
        <f t="shared" si="10"/>
        <v>30.675723300355934</v>
      </c>
      <c r="H100" s="65">
        <f t="shared" si="11"/>
        <v>3.65</v>
      </c>
      <c r="I100" s="65">
        <f t="shared" si="12"/>
        <v>0.67800000000000005</v>
      </c>
      <c r="J100" s="65">
        <f t="shared" si="13"/>
        <v>-0.95</v>
      </c>
      <c r="K100" s="65">
        <f t="shared" si="14"/>
        <v>0</v>
      </c>
      <c r="L100" s="65">
        <f t="shared" si="15"/>
        <v>0</v>
      </c>
      <c r="M100" s="57">
        <f t="shared" si="16"/>
        <v>4.0589020086969452</v>
      </c>
    </row>
    <row r="101" spans="1:13" ht="17" thickTop="1" thickBot="1" x14ac:dyDescent="0.25">
      <c r="A101" s="55">
        <f t="shared" si="20"/>
        <v>99</v>
      </c>
      <c r="B101" s="57">
        <f t="shared" si="9"/>
        <v>36.790424432235824</v>
      </c>
      <c r="C101" s="65">
        <v>4.2</v>
      </c>
      <c r="D101" s="65">
        <v>883</v>
      </c>
      <c r="E101" s="65">
        <v>25</v>
      </c>
      <c r="F101" s="65">
        <v>10</v>
      </c>
      <c r="G101" s="57">
        <f t="shared" si="10"/>
        <v>26.92582403567252</v>
      </c>
      <c r="H101" s="65">
        <f t="shared" si="11"/>
        <v>4.1500000000000004</v>
      </c>
      <c r="I101" s="65">
        <f t="shared" si="12"/>
        <v>0.623</v>
      </c>
      <c r="J101" s="65">
        <f t="shared" si="13"/>
        <v>-0.96</v>
      </c>
      <c r="K101" s="65">
        <f t="shared" si="14"/>
        <v>0</v>
      </c>
      <c r="L101" s="65">
        <f t="shared" si="15"/>
        <v>0</v>
      </c>
      <c r="M101" s="57">
        <f t="shared" si="16"/>
        <v>3.6052376056697568</v>
      </c>
    </row>
    <row r="102" spans="1:13" ht="17" thickTop="1" thickBot="1" x14ac:dyDescent="0.25">
      <c r="A102" s="55">
        <f t="shared" si="20"/>
        <v>100</v>
      </c>
      <c r="B102" s="57">
        <f t="shared" si="9"/>
        <v>33.664232701903074</v>
      </c>
      <c r="C102" s="65">
        <v>4.0999999999999996</v>
      </c>
      <c r="D102" s="65">
        <v>621</v>
      </c>
      <c r="E102" s="65">
        <v>19</v>
      </c>
      <c r="F102" s="65">
        <v>10</v>
      </c>
      <c r="G102" s="57">
        <f t="shared" si="10"/>
        <v>21.470910553583888</v>
      </c>
      <c r="H102" s="65">
        <f t="shared" si="11"/>
        <v>3.65</v>
      </c>
      <c r="I102" s="65">
        <f t="shared" si="12"/>
        <v>0.67800000000000005</v>
      </c>
      <c r="J102" s="65">
        <f t="shared" si="13"/>
        <v>-0.95</v>
      </c>
      <c r="K102" s="65">
        <f t="shared" si="14"/>
        <v>0</v>
      </c>
      <c r="L102" s="65">
        <f t="shared" si="15"/>
        <v>0</v>
      </c>
      <c r="M102" s="57">
        <f t="shared" si="16"/>
        <v>3.5164359295765921</v>
      </c>
    </row>
    <row r="103" spans="1:13" ht="17" thickTop="1" thickBot="1" x14ac:dyDescent="0.25">
      <c r="A103" s="55">
        <f t="shared" si="20"/>
        <v>101</v>
      </c>
      <c r="B103" s="57">
        <f t="shared" si="9"/>
        <v>87.871253674073785</v>
      </c>
      <c r="C103" s="65">
        <v>5</v>
      </c>
      <c r="D103" s="65">
        <v>700</v>
      </c>
      <c r="E103" s="65">
        <v>11</v>
      </c>
      <c r="F103" s="65">
        <v>10</v>
      </c>
      <c r="G103" s="57">
        <f t="shared" si="10"/>
        <v>14.866068747318506</v>
      </c>
      <c r="H103" s="65">
        <f t="shared" si="11"/>
        <v>3.65</v>
      </c>
      <c r="I103" s="65">
        <f t="shared" si="12"/>
        <v>0.67800000000000005</v>
      </c>
      <c r="J103" s="65">
        <f t="shared" si="13"/>
        <v>-0.95</v>
      </c>
      <c r="K103" s="65">
        <f t="shared" si="14"/>
        <v>0</v>
      </c>
      <c r="L103" s="65">
        <f t="shared" si="15"/>
        <v>0</v>
      </c>
      <c r="M103" s="57">
        <f t="shared" si="16"/>
        <v>4.475872716779068</v>
      </c>
    </row>
    <row r="104" spans="1:13" ht="17" thickTop="1" thickBot="1" x14ac:dyDescent="0.25">
      <c r="A104" s="55">
        <f t="shared" si="20"/>
        <v>102</v>
      </c>
      <c r="B104" s="57" t="str">
        <f t="shared" si="9"/>
        <v/>
      </c>
      <c r="C104" s="65">
        <v>4.9000000000000004</v>
      </c>
      <c r="D104" s="65"/>
      <c r="E104" s="65">
        <v>33</v>
      </c>
      <c r="F104" s="65">
        <v>10</v>
      </c>
      <c r="G104" s="57">
        <f t="shared" si="10"/>
        <v>34.481879299133332</v>
      </c>
      <c r="H104" s="65" t="str">
        <f t="shared" si="11"/>
        <v/>
      </c>
      <c r="I104" s="65" t="str">
        <f t="shared" si="12"/>
        <v/>
      </c>
      <c r="J104" s="65" t="str">
        <f t="shared" si="13"/>
        <v/>
      </c>
      <c r="K104" s="65" t="str">
        <f t="shared" si="14"/>
        <v/>
      </c>
      <c r="L104" s="65" t="str">
        <f t="shared" si="15"/>
        <v/>
      </c>
      <c r="M104" s="57" t="str">
        <f t="shared" si="16"/>
        <v/>
      </c>
    </row>
    <row r="105" spans="1:13" ht="17" thickTop="1" thickBot="1" x14ac:dyDescent="0.25">
      <c r="A105" s="55">
        <f t="shared" si="20"/>
        <v>103</v>
      </c>
      <c r="B105" s="57">
        <f t="shared" si="9"/>
        <v>49.919310049670962</v>
      </c>
      <c r="C105" s="65">
        <v>4.5</v>
      </c>
      <c r="D105" s="65">
        <v>398</v>
      </c>
      <c r="E105" s="65">
        <v>16</v>
      </c>
      <c r="F105" s="65">
        <v>10</v>
      </c>
      <c r="G105" s="57">
        <f t="shared" si="10"/>
        <v>18.867962264113206</v>
      </c>
      <c r="H105" s="65">
        <f t="shared" si="11"/>
        <v>3.65</v>
      </c>
      <c r="I105" s="65">
        <f t="shared" si="12"/>
        <v>0.67800000000000005</v>
      </c>
      <c r="J105" s="65">
        <f t="shared" si="13"/>
        <v>-0.95</v>
      </c>
      <c r="K105" s="65">
        <f t="shared" si="14"/>
        <v>0</v>
      </c>
      <c r="L105" s="65">
        <f t="shared" si="15"/>
        <v>0</v>
      </c>
      <c r="M105" s="57">
        <f t="shared" si="16"/>
        <v>3.9104079028452863</v>
      </c>
    </row>
    <row r="106" spans="1:13" ht="17" thickTop="1" thickBot="1" x14ac:dyDescent="0.25">
      <c r="A106" s="55">
        <f t="shared" si="20"/>
        <v>104</v>
      </c>
      <c r="B106" s="57">
        <f t="shared" si="9"/>
        <v>64.322784169338732</v>
      </c>
      <c r="C106" s="65">
        <v>4.4000000000000004</v>
      </c>
      <c r="D106" s="65">
        <v>398</v>
      </c>
      <c r="E106" s="65">
        <v>9</v>
      </c>
      <c r="F106" s="65">
        <v>10</v>
      </c>
      <c r="G106" s="57">
        <f t="shared" si="10"/>
        <v>13.45362404707371</v>
      </c>
      <c r="H106" s="65">
        <f t="shared" si="11"/>
        <v>3.65</v>
      </c>
      <c r="I106" s="65">
        <f t="shared" si="12"/>
        <v>0.67800000000000005</v>
      </c>
      <c r="J106" s="65">
        <f t="shared" si="13"/>
        <v>-0.95</v>
      </c>
      <c r="K106" s="65">
        <f t="shared" si="14"/>
        <v>0</v>
      </c>
      <c r="L106" s="65">
        <f t="shared" si="15"/>
        <v>0</v>
      </c>
      <c r="M106" s="57">
        <f t="shared" si="16"/>
        <v>4.1639139101487332</v>
      </c>
    </row>
    <row r="107" spans="1:13" ht="17" thickTop="1" thickBot="1" x14ac:dyDescent="0.25">
      <c r="A107" s="55">
        <f t="shared" si="20"/>
        <v>105</v>
      </c>
      <c r="B107" s="57" t="str">
        <f t="shared" si="9"/>
        <v/>
      </c>
      <c r="C107" s="65">
        <v>4.7</v>
      </c>
      <c r="D107" s="65"/>
      <c r="E107" s="65">
        <v>5</v>
      </c>
      <c r="F107" s="65">
        <v>10</v>
      </c>
      <c r="G107" s="57">
        <f t="shared" si="10"/>
        <v>11.180339887498949</v>
      </c>
      <c r="H107" s="65" t="str">
        <f t="shared" si="11"/>
        <v/>
      </c>
      <c r="I107" s="65" t="str">
        <f t="shared" si="12"/>
        <v/>
      </c>
      <c r="J107" s="65" t="str">
        <f t="shared" si="13"/>
        <v/>
      </c>
      <c r="K107" s="65" t="str">
        <f t="shared" si="14"/>
        <v/>
      </c>
      <c r="L107" s="65" t="str">
        <f t="shared" si="15"/>
        <v/>
      </c>
      <c r="M107" s="57" t="str">
        <f t="shared" si="16"/>
        <v/>
      </c>
    </row>
    <row r="108" spans="1:13" ht="17" thickTop="1" thickBot="1" x14ac:dyDescent="0.25">
      <c r="A108" s="55">
        <f t="shared" si="20"/>
        <v>106</v>
      </c>
      <c r="B108" s="57">
        <f t="shared" si="9"/>
        <v>100.87738537454618</v>
      </c>
      <c r="C108" s="65">
        <v>4.5999999999999996</v>
      </c>
      <c r="D108" s="65">
        <v>971</v>
      </c>
      <c r="E108" s="65">
        <v>7</v>
      </c>
      <c r="F108" s="65">
        <v>10</v>
      </c>
      <c r="G108" s="57">
        <f t="shared" si="10"/>
        <v>12.206555615733702</v>
      </c>
      <c r="H108" s="65">
        <f t="shared" si="11"/>
        <v>4.1500000000000004</v>
      </c>
      <c r="I108" s="65">
        <f t="shared" si="12"/>
        <v>0.623</v>
      </c>
      <c r="J108" s="65">
        <f t="shared" si="13"/>
        <v>-0.96</v>
      </c>
      <c r="K108" s="65">
        <f t="shared" si="14"/>
        <v>0</v>
      </c>
      <c r="L108" s="65">
        <f t="shared" si="15"/>
        <v>0</v>
      </c>
      <c r="M108" s="57">
        <f t="shared" si="16"/>
        <v>4.6139057731461808</v>
      </c>
    </row>
    <row r="109" spans="1:13" ht="17" thickTop="1" thickBot="1" x14ac:dyDescent="0.25">
      <c r="A109" s="55">
        <f t="shared" si="20"/>
        <v>107</v>
      </c>
      <c r="B109" s="57">
        <f t="shared" si="9"/>
        <v>114.26333870882344</v>
      </c>
      <c r="C109" s="65">
        <v>4.8</v>
      </c>
      <c r="D109" s="65">
        <v>821</v>
      </c>
      <c r="E109" s="65">
        <v>7</v>
      </c>
      <c r="F109" s="65">
        <v>10</v>
      </c>
      <c r="G109" s="57">
        <f t="shared" si="10"/>
        <v>12.206555615733702</v>
      </c>
      <c r="H109" s="65">
        <f t="shared" si="11"/>
        <v>4.1500000000000004</v>
      </c>
      <c r="I109" s="65">
        <f t="shared" si="12"/>
        <v>0.623</v>
      </c>
      <c r="J109" s="65">
        <f t="shared" si="13"/>
        <v>-0.96</v>
      </c>
      <c r="K109" s="65">
        <f t="shared" si="14"/>
        <v>0</v>
      </c>
      <c r="L109" s="65">
        <f t="shared" si="15"/>
        <v>0</v>
      </c>
      <c r="M109" s="57">
        <f t="shared" si="16"/>
        <v>4.7385057731461799</v>
      </c>
    </row>
    <row r="110" spans="1:13" ht="17" thickTop="1" thickBot="1" x14ac:dyDescent="0.25">
      <c r="A110" s="55">
        <f t="shared" si="20"/>
        <v>108</v>
      </c>
      <c r="B110" s="57">
        <f t="shared" si="9"/>
        <v>53.668478818355453</v>
      </c>
      <c r="C110" s="65">
        <v>4.9000000000000004</v>
      </c>
      <c r="D110" s="65">
        <v>617</v>
      </c>
      <c r="E110" s="65">
        <v>21</v>
      </c>
      <c r="F110" s="65">
        <v>10</v>
      </c>
      <c r="G110" s="57">
        <f t="shared" si="10"/>
        <v>23.259406699226016</v>
      </c>
      <c r="H110" s="65">
        <f t="shared" si="11"/>
        <v>3.65</v>
      </c>
      <c r="I110" s="65">
        <f t="shared" si="12"/>
        <v>0.67800000000000005</v>
      </c>
      <c r="J110" s="65">
        <f t="shared" si="13"/>
        <v>-0.95</v>
      </c>
      <c r="K110" s="65">
        <f t="shared" si="14"/>
        <v>0</v>
      </c>
      <c r="L110" s="65">
        <f t="shared" si="15"/>
        <v>0</v>
      </c>
      <c r="M110" s="57">
        <f t="shared" si="16"/>
        <v>3.9828258425479222</v>
      </c>
    </row>
    <row r="111" spans="1:13" ht="17" thickTop="1" thickBot="1" x14ac:dyDescent="0.25">
      <c r="A111" s="55">
        <f t="shared" si="20"/>
        <v>109</v>
      </c>
      <c r="B111" s="57" t="str">
        <f t="shared" si="9"/>
        <v/>
      </c>
      <c r="C111" s="65">
        <v>4.3</v>
      </c>
      <c r="D111" s="65"/>
      <c r="E111" s="65">
        <v>11</v>
      </c>
      <c r="F111" s="65">
        <v>10</v>
      </c>
      <c r="G111" s="57">
        <f t="shared" si="10"/>
        <v>14.866068747318506</v>
      </c>
      <c r="H111" s="65" t="str">
        <f t="shared" si="11"/>
        <v/>
      </c>
      <c r="I111" s="65" t="str">
        <f t="shared" si="12"/>
        <v/>
      </c>
      <c r="J111" s="65" t="str">
        <f t="shared" si="13"/>
        <v/>
      </c>
      <c r="K111" s="65" t="str">
        <f t="shared" si="14"/>
        <v/>
      </c>
      <c r="L111" s="65" t="str">
        <f t="shared" si="15"/>
        <v/>
      </c>
      <c r="M111" s="57" t="str">
        <f t="shared" si="16"/>
        <v/>
      </c>
    </row>
    <row r="112" spans="1:13" ht="17" thickTop="1" thickBot="1" x14ac:dyDescent="0.25">
      <c r="A112" s="55">
        <f t="shared" si="20"/>
        <v>110</v>
      </c>
      <c r="B112" s="57" t="str">
        <f t="shared" si="9"/>
        <v/>
      </c>
      <c r="C112" s="65">
        <v>4.2</v>
      </c>
      <c r="D112" s="65"/>
      <c r="E112" s="65">
        <v>14</v>
      </c>
      <c r="F112" s="65">
        <v>10</v>
      </c>
      <c r="G112" s="57">
        <f t="shared" si="10"/>
        <v>17.204650534085253</v>
      </c>
      <c r="H112" s="65" t="str">
        <f t="shared" si="11"/>
        <v/>
      </c>
      <c r="I112" s="65" t="str">
        <f t="shared" si="12"/>
        <v/>
      </c>
      <c r="J112" s="65" t="str">
        <f t="shared" si="13"/>
        <v/>
      </c>
      <c r="K112" s="65" t="str">
        <f t="shared" si="14"/>
        <v/>
      </c>
      <c r="L112" s="65" t="str">
        <f t="shared" si="15"/>
        <v/>
      </c>
      <c r="M112" s="57" t="str">
        <f t="shared" si="16"/>
        <v/>
      </c>
    </row>
    <row r="113" spans="1:13" ht="17" thickTop="1" thickBot="1" x14ac:dyDescent="0.25">
      <c r="A113" s="55">
        <f t="shared" si="20"/>
        <v>111</v>
      </c>
      <c r="B113" s="57">
        <f t="shared" si="9"/>
        <v>61.684270542107818</v>
      </c>
      <c r="C113" s="65">
        <v>6.1</v>
      </c>
      <c r="D113" s="65">
        <v>795</v>
      </c>
      <c r="E113" s="65">
        <v>53</v>
      </c>
      <c r="F113" s="65">
        <v>10</v>
      </c>
      <c r="G113" s="57">
        <f t="shared" si="10"/>
        <v>53.9351462406472</v>
      </c>
      <c r="H113" s="65">
        <f t="shared" si="11"/>
        <v>4.1500000000000004</v>
      </c>
      <c r="I113" s="65">
        <f t="shared" si="12"/>
        <v>0.623</v>
      </c>
      <c r="J113" s="65">
        <f t="shared" si="13"/>
        <v>-0.96</v>
      </c>
      <c r="K113" s="65">
        <f t="shared" si="14"/>
        <v>0</v>
      </c>
      <c r="L113" s="65">
        <f t="shared" si="15"/>
        <v>0</v>
      </c>
      <c r="M113" s="57">
        <f t="shared" si="16"/>
        <v>4.122028963922304</v>
      </c>
    </row>
    <row r="114" spans="1:13" ht="17" thickTop="1" thickBot="1" x14ac:dyDescent="0.25">
      <c r="A114" s="55">
        <f t="shared" si="20"/>
        <v>112</v>
      </c>
      <c r="B114" s="57">
        <f t="shared" si="9"/>
        <v>27.932054073668681</v>
      </c>
      <c r="C114" s="65">
        <v>4.8</v>
      </c>
      <c r="D114" s="65">
        <v>1472</v>
      </c>
      <c r="E114" s="65">
        <v>52</v>
      </c>
      <c r="F114" s="65">
        <v>10</v>
      </c>
      <c r="G114" s="57">
        <f t="shared" si="10"/>
        <v>52.952809179494906</v>
      </c>
      <c r="H114" s="65">
        <f t="shared" si="11"/>
        <v>4.1500000000000004</v>
      </c>
      <c r="I114" s="65">
        <f t="shared" si="12"/>
        <v>0.623</v>
      </c>
      <c r="J114" s="65">
        <f t="shared" si="13"/>
        <v>-0.96</v>
      </c>
      <c r="K114" s="65">
        <f t="shared" si="14"/>
        <v>0</v>
      </c>
      <c r="L114" s="65">
        <f t="shared" si="15"/>
        <v>0</v>
      </c>
      <c r="M114" s="57">
        <f t="shared" si="16"/>
        <v>3.3297749208858489</v>
      </c>
    </row>
    <row r="115" spans="1:13" ht="17" thickTop="1" thickBot="1" x14ac:dyDescent="0.25">
      <c r="A115" s="55">
        <f t="shared" si="20"/>
        <v>113</v>
      </c>
      <c r="B115" s="57" t="str">
        <f t="shared" si="9"/>
        <v/>
      </c>
      <c r="C115" s="65">
        <v>5.8</v>
      </c>
      <c r="D115" s="65"/>
      <c r="E115" s="65">
        <v>23</v>
      </c>
      <c r="F115" s="65">
        <v>10</v>
      </c>
      <c r="G115" s="57">
        <f t="shared" si="10"/>
        <v>25.079872407968907</v>
      </c>
      <c r="H115" s="65" t="str">
        <f t="shared" si="11"/>
        <v/>
      </c>
      <c r="I115" s="65" t="str">
        <f t="shared" si="12"/>
        <v/>
      </c>
      <c r="J115" s="65" t="str">
        <f t="shared" si="13"/>
        <v/>
      </c>
      <c r="K115" s="65" t="str">
        <f t="shared" si="14"/>
        <v/>
      </c>
      <c r="L115" s="65" t="str">
        <f t="shared" si="15"/>
        <v/>
      </c>
      <c r="M115" s="57" t="str">
        <f t="shared" si="16"/>
        <v/>
      </c>
    </row>
    <row r="116" spans="1:13" ht="17" thickTop="1" thickBot="1" x14ac:dyDescent="0.25">
      <c r="A116" s="55">
        <f t="shared" si="20"/>
        <v>114</v>
      </c>
      <c r="B116" s="57" t="str">
        <f t="shared" si="9"/>
        <v/>
      </c>
      <c r="C116" s="65">
        <v>5.3</v>
      </c>
      <c r="D116" s="65"/>
      <c r="E116" s="65">
        <v>60</v>
      </c>
      <c r="F116" s="65">
        <v>10</v>
      </c>
      <c r="G116" s="57">
        <f t="shared" si="10"/>
        <v>60.827625302982199</v>
      </c>
      <c r="H116" s="65" t="str">
        <f t="shared" si="11"/>
        <v/>
      </c>
      <c r="I116" s="65" t="str">
        <f t="shared" si="12"/>
        <v/>
      </c>
      <c r="J116" s="65" t="str">
        <f t="shared" si="13"/>
        <v/>
      </c>
      <c r="K116" s="65" t="str">
        <f t="shared" si="14"/>
        <v/>
      </c>
      <c r="L116" s="65" t="str">
        <f t="shared" si="15"/>
        <v/>
      </c>
      <c r="M116" s="57" t="str">
        <f t="shared" si="16"/>
        <v/>
      </c>
    </row>
    <row r="117" spans="1:13" ht="17" thickTop="1" thickBot="1" x14ac:dyDescent="0.25">
      <c r="A117" s="55">
        <f t="shared" si="20"/>
        <v>115</v>
      </c>
      <c r="B117" s="57">
        <f t="shared" si="9"/>
        <v>93.214907820619331</v>
      </c>
      <c r="C117" s="65">
        <v>4.7</v>
      </c>
      <c r="D117" s="65">
        <v>894</v>
      </c>
      <c r="E117" s="65">
        <v>10</v>
      </c>
      <c r="F117" s="65">
        <v>10</v>
      </c>
      <c r="G117" s="57">
        <f t="shared" si="10"/>
        <v>14.142135623730951</v>
      </c>
      <c r="H117" s="65">
        <f t="shared" si="11"/>
        <v>4.1500000000000004</v>
      </c>
      <c r="I117" s="65">
        <f t="shared" si="12"/>
        <v>0.623</v>
      </c>
      <c r="J117" s="65">
        <f t="shared" si="13"/>
        <v>-0.96</v>
      </c>
      <c r="K117" s="65">
        <f t="shared" si="14"/>
        <v>0</v>
      </c>
      <c r="L117" s="65">
        <f t="shared" si="15"/>
        <v>0</v>
      </c>
      <c r="M117" s="57">
        <f t="shared" si="16"/>
        <v>4.5349076640569432</v>
      </c>
    </row>
    <row r="118" spans="1:13" ht="17" thickTop="1" thickBot="1" x14ac:dyDescent="0.25">
      <c r="A118" s="55">
        <f t="shared" si="20"/>
        <v>116</v>
      </c>
      <c r="B118" s="57" t="str">
        <f t="shared" si="9"/>
        <v/>
      </c>
      <c r="C118" s="65">
        <v>4.5</v>
      </c>
      <c r="D118" s="65"/>
      <c r="E118" s="65">
        <v>20</v>
      </c>
      <c r="F118" s="65">
        <v>10</v>
      </c>
      <c r="G118" s="57">
        <f t="shared" si="10"/>
        <v>22.360679774997898</v>
      </c>
      <c r="H118" s="65" t="str">
        <f t="shared" si="11"/>
        <v/>
      </c>
      <c r="I118" s="65" t="str">
        <f t="shared" si="12"/>
        <v/>
      </c>
      <c r="J118" s="65" t="str">
        <f t="shared" si="13"/>
        <v/>
      </c>
      <c r="K118" s="65" t="str">
        <f t="shared" si="14"/>
        <v/>
      </c>
      <c r="L118" s="65" t="str">
        <f t="shared" si="15"/>
        <v/>
      </c>
      <c r="M118" s="57" t="str">
        <f t="shared" si="16"/>
        <v/>
      </c>
    </row>
    <row r="119" spans="1:13" ht="17" thickTop="1" thickBot="1" x14ac:dyDescent="0.25">
      <c r="A119" s="55">
        <f t="shared" si="20"/>
        <v>117</v>
      </c>
      <c r="B119" s="57">
        <f t="shared" si="9"/>
        <v>30.849771408677888</v>
      </c>
      <c r="C119" s="65">
        <v>5.0999999999999996</v>
      </c>
      <c r="D119" s="65">
        <v>681</v>
      </c>
      <c r="E119" s="65">
        <v>47</v>
      </c>
      <c r="F119" s="65">
        <v>10</v>
      </c>
      <c r="G119" s="57">
        <f t="shared" si="10"/>
        <v>48.052055106935853</v>
      </c>
      <c r="H119" s="65">
        <f t="shared" si="11"/>
        <v>3.65</v>
      </c>
      <c r="I119" s="65">
        <f t="shared" si="12"/>
        <v>0.67800000000000005</v>
      </c>
      <c r="J119" s="65">
        <f t="shared" si="13"/>
        <v>-0.95</v>
      </c>
      <c r="K119" s="65">
        <f t="shared" si="14"/>
        <v>0</v>
      </c>
      <c r="L119" s="65">
        <f t="shared" si="15"/>
        <v>0</v>
      </c>
      <c r="M119" s="57">
        <f t="shared" si="16"/>
        <v>3.429129340556615</v>
      </c>
    </row>
    <row r="120" spans="1:13" ht="17" thickTop="1" thickBot="1" x14ac:dyDescent="0.25">
      <c r="A120" s="55">
        <f t="shared" si="20"/>
        <v>118</v>
      </c>
      <c r="B120" s="57">
        <f t="shared" si="9"/>
        <v>55.06204332659798</v>
      </c>
      <c r="C120" s="65">
        <v>5</v>
      </c>
      <c r="D120" s="65">
        <v>1172</v>
      </c>
      <c r="E120" s="65">
        <v>28</v>
      </c>
      <c r="F120" s="65">
        <v>10</v>
      </c>
      <c r="G120" s="57">
        <f t="shared" si="10"/>
        <v>29.732137494637012</v>
      </c>
      <c r="H120" s="65">
        <f t="shared" si="11"/>
        <v>4.1500000000000004</v>
      </c>
      <c r="I120" s="65">
        <f t="shared" si="12"/>
        <v>0.623</v>
      </c>
      <c r="J120" s="65">
        <f t="shared" si="13"/>
        <v>-0.96</v>
      </c>
      <c r="K120" s="65">
        <f t="shared" si="14"/>
        <v>0</v>
      </c>
      <c r="L120" s="65">
        <f t="shared" si="15"/>
        <v>0</v>
      </c>
      <c r="M120" s="57">
        <f t="shared" si="16"/>
        <v>4.0084606099339322</v>
      </c>
    </row>
    <row r="121" spans="1:13" ht="17" thickTop="1" thickBot="1" x14ac:dyDescent="0.25">
      <c r="A121" s="55">
        <f t="shared" si="20"/>
        <v>119</v>
      </c>
      <c r="B121" s="57">
        <f t="shared" si="9"/>
        <v>55.636448653085218</v>
      </c>
      <c r="C121" s="65">
        <v>4.0999999999999996</v>
      </c>
      <c r="D121" s="65">
        <v>1478</v>
      </c>
      <c r="E121" s="65">
        <v>13</v>
      </c>
      <c r="F121" s="65">
        <v>10</v>
      </c>
      <c r="G121" s="57">
        <f t="shared" si="10"/>
        <v>16.401219466856727</v>
      </c>
      <c r="H121" s="65">
        <f t="shared" si="11"/>
        <v>4.1500000000000004</v>
      </c>
      <c r="I121" s="65">
        <f t="shared" si="12"/>
        <v>0.623</v>
      </c>
      <c r="J121" s="65">
        <f t="shared" si="13"/>
        <v>-0.96</v>
      </c>
      <c r="K121" s="65">
        <f t="shared" si="14"/>
        <v>0</v>
      </c>
      <c r="L121" s="65">
        <f t="shared" si="15"/>
        <v>0</v>
      </c>
      <c r="M121" s="57">
        <f t="shared" si="16"/>
        <v>4.0188385377911171</v>
      </c>
    </row>
    <row r="122" spans="1:13" ht="17" thickTop="1" thickBot="1" x14ac:dyDescent="0.25">
      <c r="A122" s="55">
        <f t="shared" si="20"/>
        <v>120</v>
      </c>
      <c r="B122" s="57">
        <f t="shared" si="9"/>
        <v>26.244984940140075</v>
      </c>
      <c r="C122" s="65">
        <v>4.7</v>
      </c>
      <c r="D122" s="65">
        <v>1363</v>
      </c>
      <c r="E122" s="65">
        <v>52</v>
      </c>
      <c r="F122" s="65">
        <v>10</v>
      </c>
      <c r="G122" s="57">
        <f t="shared" si="10"/>
        <v>52.952809179494906</v>
      </c>
      <c r="H122" s="65">
        <f t="shared" si="11"/>
        <v>4.1500000000000004</v>
      </c>
      <c r="I122" s="65">
        <f t="shared" si="12"/>
        <v>0.623</v>
      </c>
      <c r="J122" s="65">
        <f t="shared" si="13"/>
        <v>-0.96</v>
      </c>
      <c r="K122" s="65">
        <f t="shared" si="14"/>
        <v>0</v>
      </c>
      <c r="L122" s="65">
        <f t="shared" si="15"/>
        <v>0</v>
      </c>
      <c r="M122" s="57">
        <f t="shared" si="16"/>
        <v>3.2674749208858502</v>
      </c>
    </row>
    <row r="123" spans="1:13" ht="17" thickTop="1" thickBot="1" x14ac:dyDescent="0.25">
      <c r="A123" s="55">
        <f t="shared" si="20"/>
        <v>121</v>
      </c>
      <c r="B123" s="57">
        <f t="shared" si="9"/>
        <v>45.217200338445487</v>
      </c>
      <c r="C123" s="65">
        <v>4.9000000000000004</v>
      </c>
      <c r="D123" s="65">
        <v>617</v>
      </c>
      <c r="E123" s="65">
        <v>26</v>
      </c>
      <c r="F123" s="65">
        <v>10</v>
      </c>
      <c r="G123" s="57">
        <f t="shared" si="10"/>
        <v>27.856776554368238</v>
      </c>
      <c r="H123" s="65">
        <f t="shared" si="11"/>
        <v>3.65</v>
      </c>
      <c r="I123" s="65">
        <f t="shared" si="12"/>
        <v>0.67800000000000005</v>
      </c>
      <c r="J123" s="65">
        <f t="shared" si="13"/>
        <v>-0.95</v>
      </c>
      <c r="K123" s="65">
        <f t="shared" si="14"/>
        <v>0</v>
      </c>
      <c r="L123" s="65">
        <f t="shared" si="15"/>
        <v>0</v>
      </c>
      <c r="M123" s="57">
        <f t="shared" si="16"/>
        <v>3.8114775529129719</v>
      </c>
    </row>
    <row r="124" spans="1:13" ht="17" thickTop="1" thickBot="1" x14ac:dyDescent="0.25">
      <c r="A124" s="55">
        <f t="shared" si="20"/>
        <v>122</v>
      </c>
      <c r="B124" s="57" t="str">
        <f t="shared" si="9"/>
        <v/>
      </c>
      <c r="C124" s="65">
        <v>4.4000000000000004</v>
      </c>
      <c r="D124" s="65"/>
      <c r="E124" s="65">
        <v>25</v>
      </c>
      <c r="F124" s="65">
        <v>10</v>
      </c>
      <c r="G124" s="57">
        <f t="shared" si="10"/>
        <v>26.92582403567252</v>
      </c>
      <c r="H124" s="65" t="str">
        <f t="shared" si="11"/>
        <v/>
      </c>
      <c r="I124" s="65" t="str">
        <f t="shared" si="12"/>
        <v/>
      </c>
      <c r="J124" s="65" t="str">
        <f t="shared" si="13"/>
        <v/>
      </c>
      <c r="K124" s="65" t="str">
        <f t="shared" si="14"/>
        <v/>
      </c>
      <c r="L124" s="65" t="str">
        <f t="shared" si="15"/>
        <v/>
      </c>
      <c r="M124" s="57" t="str">
        <f t="shared" si="16"/>
        <v/>
      </c>
    </row>
    <row r="125" spans="1:13" ht="17" thickTop="1" thickBot="1" x14ac:dyDescent="0.25">
      <c r="A125" s="55">
        <f t="shared" si="20"/>
        <v>123</v>
      </c>
      <c r="B125" s="57">
        <f t="shared" si="9"/>
        <v>90.998648906424066</v>
      </c>
      <c r="C125" s="65">
        <v>4.5999999999999996</v>
      </c>
      <c r="D125" s="65">
        <v>484</v>
      </c>
      <c r="E125" s="65">
        <v>4</v>
      </c>
      <c r="F125" s="65">
        <v>10</v>
      </c>
      <c r="G125" s="57">
        <f t="shared" si="10"/>
        <v>10.770329614269007</v>
      </c>
      <c r="H125" s="65">
        <f t="shared" si="11"/>
        <v>3.65</v>
      </c>
      <c r="I125" s="65">
        <f t="shared" si="12"/>
        <v>0.67800000000000005</v>
      </c>
      <c r="J125" s="65">
        <f t="shared" si="13"/>
        <v>-0.95</v>
      </c>
      <c r="K125" s="65">
        <f t="shared" si="14"/>
        <v>0</v>
      </c>
      <c r="L125" s="65">
        <f t="shared" si="15"/>
        <v>0</v>
      </c>
      <c r="M125" s="57">
        <f t="shared" si="16"/>
        <v>4.5108446592244764</v>
      </c>
    </row>
    <row r="126" spans="1:13" ht="17" thickTop="1" thickBot="1" x14ac:dyDescent="0.25">
      <c r="A126" s="55">
        <f t="shared" si="20"/>
        <v>124</v>
      </c>
      <c r="B126" s="57">
        <f t="shared" si="9"/>
        <v>43.727090206587476</v>
      </c>
      <c r="C126" s="65">
        <v>5.4</v>
      </c>
      <c r="D126" s="65">
        <v>641</v>
      </c>
      <c r="E126" s="65">
        <v>40</v>
      </c>
      <c r="F126" s="65">
        <v>10</v>
      </c>
      <c r="G126" s="57">
        <f t="shared" si="10"/>
        <v>41.231056256176608</v>
      </c>
      <c r="H126" s="65">
        <f t="shared" si="11"/>
        <v>3.65</v>
      </c>
      <c r="I126" s="65">
        <f t="shared" si="12"/>
        <v>0.67800000000000005</v>
      </c>
      <c r="J126" s="65">
        <f t="shared" si="13"/>
        <v>-0.95</v>
      </c>
      <c r="K126" s="65">
        <f t="shared" si="14"/>
        <v>0</v>
      </c>
      <c r="L126" s="65">
        <f t="shared" si="15"/>
        <v>0</v>
      </c>
      <c r="M126" s="57">
        <f t="shared" si="16"/>
        <v>3.7779678232289542</v>
      </c>
    </row>
    <row r="127" spans="1:13" ht="17" thickTop="1" thickBot="1" x14ac:dyDescent="0.25">
      <c r="A127" s="55">
        <f t="shared" si="20"/>
        <v>125</v>
      </c>
      <c r="B127" s="57">
        <f t="shared" si="9"/>
        <v>39.035871114183728</v>
      </c>
      <c r="C127" s="65">
        <v>7.3</v>
      </c>
      <c r="D127" s="65">
        <v>863</v>
      </c>
      <c r="E127" s="65">
        <v>189</v>
      </c>
      <c r="F127" s="65">
        <v>10</v>
      </c>
      <c r="G127" s="57">
        <f t="shared" si="10"/>
        <v>189.26436537288259</v>
      </c>
      <c r="H127" s="65">
        <f t="shared" si="11"/>
        <v>4.1500000000000004</v>
      </c>
      <c r="I127" s="65">
        <f t="shared" si="12"/>
        <v>0.623</v>
      </c>
      <c r="J127" s="65">
        <f t="shared" si="13"/>
        <v>-0.96</v>
      </c>
      <c r="K127" s="65">
        <f t="shared" si="14"/>
        <v>0</v>
      </c>
      <c r="L127" s="65">
        <f t="shared" si="15"/>
        <v>0</v>
      </c>
      <c r="M127" s="57">
        <f t="shared" si="16"/>
        <v>3.6644809955569828</v>
      </c>
    </row>
    <row r="128" spans="1:13" ht="17" thickTop="1" thickBot="1" x14ac:dyDescent="0.25">
      <c r="A128" s="55">
        <f t="shared" si="20"/>
        <v>126</v>
      </c>
      <c r="B128" s="57" t="str">
        <f t="shared" si="9"/>
        <v/>
      </c>
      <c r="C128" s="65">
        <v>4.8</v>
      </c>
      <c r="D128" s="65"/>
      <c r="E128" s="65">
        <v>22</v>
      </c>
      <c r="F128" s="65">
        <v>10</v>
      </c>
      <c r="G128" s="57">
        <f t="shared" si="10"/>
        <v>24.166091947189145</v>
      </c>
      <c r="H128" s="65" t="str">
        <f t="shared" si="11"/>
        <v/>
      </c>
      <c r="I128" s="65" t="str">
        <f t="shared" si="12"/>
        <v/>
      </c>
      <c r="J128" s="65" t="str">
        <f t="shared" si="13"/>
        <v/>
      </c>
      <c r="K128" s="65" t="str">
        <f t="shared" si="14"/>
        <v/>
      </c>
      <c r="L128" s="65" t="str">
        <f t="shared" si="15"/>
        <v/>
      </c>
      <c r="M128" s="57" t="str">
        <f t="shared" si="16"/>
        <v/>
      </c>
    </row>
    <row r="129" spans="1:13" ht="17" thickTop="1" thickBot="1" x14ac:dyDescent="0.25">
      <c r="A129" s="55">
        <f t="shared" si="20"/>
        <v>127</v>
      </c>
      <c r="B129" s="57" t="str">
        <f t="shared" si="9"/>
        <v/>
      </c>
      <c r="C129" s="65">
        <v>4.4000000000000004</v>
      </c>
      <c r="D129" s="65"/>
      <c r="E129" s="65">
        <v>19</v>
      </c>
      <c r="F129" s="65">
        <v>10</v>
      </c>
      <c r="G129" s="57">
        <f t="shared" si="10"/>
        <v>21.470910553583888</v>
      </c>
      <c r="H129" s="65" t="str">
        <f t="shared" si="11"/>
        <v/>
      </c>
      <c r="I129" s="65" t="str">
        <f t="shared" si="12"/>
        <v/>
      </c>
      <c r="J129" s="65" t="str">
        <f t="shared" si="13"/>
        <v/>
      </c>
      <c r="K129" s="65" t="str">
        <f t="shared" si="14"/>
        <v/>
      </c>
      <c r="L129" s="65" t="str">
        <f t="shared" si="15"/>
        <v/>
      </c>
      <c r="M129" s="57" t="str">
        <f t="shared" si="16"/>
        <v/>
      </c>
    </row>
    <row r="130" spans="1:13" ht="17" thickTop="1" thickBot="1" x14ac:dyDescent="0.25">
      <c r="A130" s="55">
        <f t="shared" si="20"/>
        <v>128</v>
      </c>
      <c r="B130" s="57">
        <f t="shared" si="9"/>
        <v>32.980111262928936</v>
      </c>
      <c r="C130" s="65">
        <v>5.7</v>
      </c>
      <c r="D130" s="65">
        <v>692</v>
      </c>
      <c r="E130" s="65">
        <v>68</v>
      </c>
      <c r="F130" s="65">
        <v>10</v>
      </c>
      <c r="G130" s="57">
        <f t="shared" si="10"/>
        <v>68.731361109758325</v>
      </c>
      <c r="H130" s="65">
        <f t="shared" si="11"/>
        <v>3.65</v>
      </c>
      <c r="I130" s="65">
        <f t="shared" si="12"/>
        <v>0.67800000000000005</v>
      </c>
      <c r="J130" s="65">
        <f t="shared" si="13"/>
        <v>-0.95</v>
      </c>
      <c r="K130" s="65">
        <f t="shared" si="14"/>
        <v>0</v>
      </c>
      <c r="L130" s="65">
        <f t="shared" si="15"/>
        <v>0</v>
      </c>
      <c r="M130" s="57">
        <f t="shared" si="16"/>
        <v>3.4959046907743048</v>
      </c>
    </row>
    <row r="131" spans="1:13" ht="17" thickTop="1" thickBot="1" x14ac:dyDescent="0.25">
      <c r="A131" s="55">
        <f t="shared" si="20"/>
        <v>129</v>
      </c>
      <c r="B131" s="57">
        <f t="shared" si="9"/>
        <v>99.607347263591564</v>
      </c>
      <c r="C131" s="65">
        <v>5.7</v>
      </c>
      <c r="D131" s="65">
        <v>398</v>
      </c>
      <c r="E131" s="65">
        <v>19</v>
      </c>
      <c r="F131" s="65">
        <v>10</v>
      </c>
      <c r="G131" s="57">
        <f t="shared" si="10"/>
        <v>21.470910553583888</v>
      </c>
      <c r="H131" s="65">
        <f t="shared" si="11"/>
        <v>3.65</v>
      </c>
      <c r="I131" s="65">
        <f t="shared" si="12"/>
        <v>0.67800000000000005</v>
      </c>
      <c r="J131" s="65">
        <f t="shared" si="13"/>
        <v>-0.95</v>
      </c>
      <c r="K131" s="65">
        <f t="shared" si="14"/>
        <v>0</v>
      </c>
      <c r="L131" s="65">
        <f t="shared" si="15"/>
        <v>0</v>
      </c>
      <c r="M131" s="57">
        <f t="shared" si="16"/>
        <v>4.6012359295765917</v>
      </c>
    </row>
    <row r="132" spans="1:13" ht="17" thickTop="1" thickBot="1" x14ac:dyDescent="0.25">
      <c r="A132" s="55">
        <f t="shared" si="20"/>
        <v>130</v>
      </c>
      <c r="B132" s="58">
        <f t="shared" ref="B132" si="21">IFERROR((EXP(M132)),"")</f>
        <v>52.712138281520744</v>
      </c>
      <c r="C132" s="66">
        <v>6</v>
      </c>
      <c r="D132" s="66">
        <v>403</v>
      </c>
      <c r="E132" s="66">
        <v>51</v>
      </c>
      <c r="F132" s="66">
        <v>10</v>
      </c>
      <c r="G132" s="58">
        <f t="shared" ref="G132" si="22">SQRT(E132^2+F132^2)</f>
        <v>51.97114584074513</v>
      </c>
      <c r="H132" s="66">
        <f t="shared" ref="H132" si="23">IFERROR((_xlfn.IFS(D132&gt;760,$Q$3,AND(D132&gt;360,OR(D132=760,D132&lt;760)),$Q$4,AND(D132&gt;180,OR(D132=360,D132&lt;360)),$Q$5)),"")</f>
        <v>3.65</v>
      </c>
      <c r="I132" s="66">
        <f t="shared" ref="I132" si="24">IFERROR((_xlfn.IFS(D132&gt;760,$R$3,AND(D132&gt;360,OR(D132=760,D132&lt;760)),$R$4,AND(D132&gt;180,OR(D132=360,D132&lt;360)),$R$5)),"")</f>
        <v>0.67800000000000005</v>
      </c>
      <c r="J132" s="66">
        <f t="shared" ref="J132" si="25">IFERROR((_xlfn.IFS(D132&gt;760,$S$3,AND(D132&gt;360,OR(D132=760,D132&lt;760)),$S$4,AND(D132&gt;180,OR(D132=360,D132&lt;360)),$S$5)),"")</f>
        <v>-0.95</v>
      </c>
      <c r="K132" s="66">
        <f t="shared" ref="K132" si="26">IFERROR((_xlfn.IFS(D132&gt;760,$T$3,AND(D132&gt;360,OR(D132=760,D132&lt;760)),$T$4,AND(D132&gt;180,OR(D132=360,D132&lt;360)),$T$5)),"")</f>
        <v>0</v>
      </c>
      <c r="L132" s="66">
        <f t="shared" ref="L132" si="27">IFERROR((_xlfn.IFS(D132&gt;760,$U$3,AND(D132&gt;360,OR(D132=760,D132&lt;760)),$U$4,AND(D132&gt;180,OR(D132=360,D132&lt;360)),$U$5)),"")</f>
        <v>0</v>
      </c>
      <c r="M132" s="58">
        <f t="shared" ref="M132" si="28">IFERROR((H132+(I132*C132)+(J132*(LN(G132+K132*EXP(C132))))+(L132*G132)),"")</f>
        <v>3.9648457569485078</v>
      </c>
    </row>
    <row r="133" spans="1:13" ht="16" thickTop="1" x14ac:dyDescent="0.2"/>
  </sheetData>
  <mergeCells count="2">
    <mergeCell ref="A1:A2"/>
    <mergeCell ref="B1:L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3"/>
  <sheetViews>
    <sheetView zoomScale="70" zoomScaleNormal="70" workbookViewId="0">
      <selection activeCell="T17" sqref="T17"/>
    </sheetView>
  </sheetViews>
  <sheetFormatPr baseColWidth="10" defaultColWidth="8.83203125" defaultRowHeight="15" x14ac:dyDescent="0.2"/>
  <cols>
    <col min="1" max="1" width="20.5" bestFit="1" customWidth="1"/>
    <col min="2" max="2" width="19.6640625" customWidth="1"/>
    <col min="3" max="3" width="7" bestFit="1" customWidth="1"/>
    <col min="4" max="4" width="20.5" customWidth="1"/>
    <col min="5" max="5" width="20.6640625" bestFit="1" customWidth="1"/>
    <col min="6" max="6" width="18.6640625" bestFit="1" customWidth="1"/>
    <col min="7" max="8" width="18.5" bestFit="1" customWidth="1"/>
  </cols>
  <sheetData>
    <row r="1" spans="1:10" ht="17" thickTop="1" thickBot="1" x14ac:dyDescent="0.25">
      <c r="A1" s="103" t="s">
        <v>406</v>
      </c>
      <c r="B1" s="100" t="s">
        <v>1</v>
      </c>
      <c r="C1" s="101"/>
      <c r="D1" s="101"/>
      <c r="E1" s="101"/>
      <c r="F1" s="101"/>
      <c r="G1" s="101"/>
      <c r="H1" s="101"/>
      <c r="I1" s="102"/>
      <c r="J1" s="55" t="s">
        <v>390</v>
      </c>
    </row>
    <row r="2" spans="1:10" ht="34" thickTop="1" thickBot="1" x14ac:dyDescent="0.25">
      <c r="A2" s="104"/>
      <c r="B2" s="51" t="s">
        <v>368</v>
      </c>
      <c r="C2" s="52" t="s">
        <v>389</v>
      </c>
      <c r="D2" s="52" t="s">
        <v>370</v>
      </c>
      <c r="E2" s="53" t="s">
        <v>371</v>
      </c>
      <c r="F2" s="53" t="s">
        <v>372</v>
      </c>
      <c r="G2" s="53" t="s">
        <v>317</v>
      </c>
      <c r="H2" s="53" t="s">
        <v>318</v>
      </c>
      <c r="I2" s="54" t="s">
        <v>319</v>
      </c>
      <c r="J2" s="51" t="s">
        <v>369</v>
      </c>
    </row>
    <row r="3" spans="1:10" ht="17" thickTop="1" thickBot="1" x14ac:dyDescent="0.25">
      <c r="A3" s="55">
        <v>1</v>
      </c>
      <c r="B3" s="72">
        <f>EXP(J3)</f>
        <v>23.568195707388114</v>
      </c>
      <c r="C3" s="64">
        <v>4.5999999999999996</v>
      </c>
      <c r="D3" s="64">
        <v>8.2349999999999994</v>
      </c>
      <c r="E3" s="64">
        <v>1.244</v>
      </c>
      <c r="F3" s="64">
        <v>-1.087</v>
      </c>
      <c r="G3" s="64">
        <v>19</v>
      </c>
      <c r="H3" s="64">
        <v>10</v>
      </c>
      <c r="I3" s="72">
        <f>SQRT(G3^2+H3^2)</f>
        <v>21.470910553583888</v>
      </c>
      <c r="J3" s="72">
        <f>D3+(E3*(C3-6))+(F3*(LN(I3)))</f>
        <v>3.159898163631321</v>
      </c>
    </row>
    <row r="4" spans="1:10" ht="17" thickTop="1" thickBot="1" x14ac:dyDescent="0.25">
      <c r="A4" s="55">
        <f>A3+1</f>
        <v>2</v>
      </c>
      <c r="B4" s="73">
        <f t="shared" ref="B4:B67" si="0">EXP(J4)</f>
        <v>40.242619554555951</v>
      </c>
      <c r="C4" s="65">
        <v>5.0999999999999996</v>
      </c>
      <c r="D4" s="65">
        <v>8.2349999999999994</v>
      </c>
      <c r="E4" s="65">
        <v>1.244</v>
      </c>
      <c r="F4" s="65">
        <v>-1.087</v>
      </c>
      <c r="G4" s="65">
        <v>21</v>
      </c>
      <c r="H4" s="65">
        <v>10</v>
      </c>
      <c r="I4" s="73">
        <f t="shared" ref="I4:I67" si="1">SQRT(G4^2+H4^2)</f>
        <v>23.259406699226016</v>
      </c>
      <c r="J4" s="73">
        <f t="shared" ref="J4:J67" si="2">D4+(E4*(C4-6))+(F4*(LN(I4)))</f>
        <v>3.6949266219469363</v>
      </c>
    </row>
    <row r="5" spans="1:10" ht="17" thickTop="1" thickBot="1" x14ac:dyDescent="0.25">
      <c r="A5" s="55">
        <f t="shared" ref="A5:A68" si="3">A4+1</f>
        <v>3</v>
      </c>
      <c r="B5" s="73">
        <f t="shared" si="0"/>
        <v>12.016797954303001</v>
      </c>
      <c r="C5" s="65">
        <v>5.0999999999999996</v>
      </c>
      <c r="D5" s="65">
        <v>8.2349999999999994</v>
      </c>
      <c r="E5" s="65">
        <v>1.244</v>
      </c>
      <c r="F5" s="65">
        <v>-1.087</v>
      </c>
      <c r="G5" s="65">
        <v>70</v>
      </c>
      <c r="H5" s="65">
        <v>10</v>
      </c>
      <c r="I5" s="73">
        <f t="shared" si="1"/>
        <v>70.710678118654755</v>
      </c>
      <c r="J5" s="73">
        <f t="shared" si="2"/>
        <v>2.4863055004652743</v>
      </c>
    </row>
    <row r="6" spans="1:10" ht="17" thickTop="1" thickBot="1" x14ac:dyDescent="0.25">
      <c r="A6" s="55">
        <f t="shared" si="3"/>
        <v>4</v>
      </c>
      <c r="B6" s="73">
        <f t="shared" si="0"/>
        <v>73.374403436795006</v>
      </c>
      <c r="C6" s="65">
        <v>5.4</v>
      </c>
      <c r="D6" s="65">
        <v>8.2349999999999994</v>
      </c>
      <c r="E6" s="65">
        <v>1.244</v>
      </c>
      <c r="F6" s="65">
        <v>-1.087</v>
      </c>
      <c r="G6" s="65">
        <v>16</v>
      </c>
      <c r="H6" s="65">
        <v>10</v>
      </c>
      <c r="I6" s="73">
        <f t="shared" si="1"/>
        <v>18.867962264113206</v>
      </c>
      <c r="J6" s="73">
        <f t="shared" si="2"/>
        <v>4.2955751477819213</v>
      </c>
    </row>
    <row r="7" spans="1:10" ht="17" thickTop="1" thickBot="1" x14ac:dyDescent="0.25">
      <c r="A7" s="55">
        <f t="shared" si="3"/>
        <v>5</v>
      </c>
      <c r="B7" s="73">
        <f t="shared" si="0"/>
        <v>24.731737408697274</v>
      </c>
      <c r="C7" s="65">
        <v>5.0999999999999996</v>
      </c>
      <c r="D7" s="65">
        <v>8.2349999999999994</v>
      </c>
      <c r="E7" s="65">
        <v>1.244</v>
      </c>
      <c r="F7" s="65">
        <v>-1.087</v>
      </c>
      <c r="G7" s="65">
        <v>35</v>
      </c>
      <c r="H7" s="65">
        <v>10</v>
      </c>
      <c r="I7" s="73">
        <f t="shared" si="1"/>
        <v>36.400549446402593</v>
      </c>
      <c r="J7" s="73">
        <f t="shared" si="2"/>
        <v>3.2080873341685541</v>
      </c>
    </row>
    <row r="8" spans="1:10" ht="17" thickTop="1" thickBot="1" x14ac:dyDescent="0.25">
      <c r="A8" s="55">
        <f t="shared" si="3"/>
        <v>6</v>
      </c>
      <c r="B8" s="73">
        <f t="shared" si="0"/>
        <v>22.823589464573768</v>
      </c>
      <c r="C8" s="65">
        <v>4.5</v>
      </c>
      <c r="D8" s="65">
        <v>8.2349999999999994</v>
      </c>
      <c r="E8" s="65">
        <v>1.244</v>
      </c>
      <c r="F8" s="65">
        <v>-1.087</v>
      </c>
      <c r="G8" s="65">
        <v>17</v>
      </c>
      <c r="H8" s="65">
        <v>10</v>
      </c>
      <c r="I8" s="73">
        <f t="shared" si="1"/>
        <v>19.723082923316021</v>
      </c>
      <c r="J8" s="73">
        <f t="shared" si="2"/>
        <v>3.1277946267433743</v>
      </c>
    </row>
    <row r="9" spans="1:10" ht="17" thickTop="1" thickBot="1" x14ac:dyDescent="0.25">
      <c r="A9" s="55">
        <f t="shared" si="3"/>
        <v>7</v>
      </c>
      <c r="B9" s="73">
        <f t="shared" si="0"/>
        <v>47.371161509224422</v>
      </c>
      <c r="C9" s="65">
        <v>5.9</v>
      </c>
      <c r="D9" s="65">
        <v>8.2349999999999994</v>
      </c>
      <c r="E9" s="65">
        <v>1.244</v>
      </c>
      <c r="F9" s="65">
        <v>-1.087</v>
      </c>
      <c r="G9" s="65">
        <v>49</v>
      </c>
      <c r="H9" s="65">
        <v>10</v>
      </c>
      <c r="I9" s="73">
        <f t="shared" si="1"/>
        <v>50.009999000199947</v>
      </c>
      <c r="J9" s="73">
        <f t="shared" si="2"/>
        <v>3.858013636568014</v>
      </c>
    </row>
    <row r="10" spans="1:10" ht="17" thickTop="1" thickBot="1" x14ac:dyDescent="0.25">
      <c r="A10" s="55">
        <f t="shared" si="3"/>
        <v>8</v>
      </c>
      <c r="B10" s="73">
        <f t="shared" si="0"/>
        <v>16.12999541860869</v>
      </c>
      <c r="C10" s="65">
        <v>5.0999999999999996</v>
      </c>
      <c r="D10" s="65">
        <v>8.2349999999999994</v>
      </c>
      <c r="E10" s="65">
        <v>1.244</v>
      </c>
      <c r="F10" s="65">
        <v>-1.087</v>
      </c>
      <c r="G10" s="65">
        <v>53</v>
      </c>
      <c r="H10" s="65">
        <v>10</v>
      </c>
      <c r="I10" s="73">
        <f t="shared" si="1"/>
        <v>53.9351462406472</v>
      </c>
      <c r="J10" s="73">
        <f t="shared" si="2"/>
        <v>2.7806806081078577</v>
      </c>
    </row>
    <row r="11" spans="1:10" ht="17" thickTop="1" thickBot="1" x14ac:dyDescent="0.25">
      <c r="A11" s="55">
        <f t="shared" si="3"/>
        <v>9</v>
      </c>
      <c r="B11" s="73">
        <f t="shared" si="0"/>
        <v>44.516547684467646</v>
      </c>
      <c r="C11" s="65">
        <v>5.9</v>
      </c>
      <c r="D11" s="65">
        <v>8.2349999999999994</v>
      </c>
      <c r="E11" s="65">
        <v>1.244</v>
      </c>
      <c r="F11" s="65">
        <v>-1.087</v>
      </c>
      <c r="G11" s="65">
        <v>52</v>
      </c>
      <c r="H11" s="65">
        <v>10</v>
      </c>
      <c r="I11" s="73">
        <f t="shared" si="1"/>
        <v>52.952809179494906</v>
      </c>
      <c r="J11" s="73">
        <f t="shared" si="2"/>
        <v>3.7958609781280392</v>
      </c>
    </row>
    <row r="12" spans="1:10" ht="17" thickTop="1" thickBot="1" x14ac:dyDescent="0.25">
      <c r="A12" s="55">
        <f t="shared" si="3"/>
        <v>10</v>
      </c>
      <c r="B12" s="73">
        <f t="shared" si="0"/>
        <v>26.985759857726084</v>
      </c>
      <c r="C12" s="65">
        <v>5.7</v>
      </c>
      <c r="D12" s="65">
        <v>8.2349999999999994</v>
      </c>
      <c r="E12" s="65">
        <v>1.244</v>
      </c>
      <c r="F12" s="65">
        <v>-1.087</v>
      </c>
      <c r="G12" s="65">
        <v>66</v>
      </c>
      <c r="H12" s="65">
        <v>10</v>
      </c>
      <c r="I12" s="73">
        <f t="shared" si="1"/>
        <v>66.753277073114546</v>
      </c>
      <c r="J12" s="73">
        <f t="shared" si="2"/>
        <v>3.2953093141965297</v>
      </c>
    </row>
    <row r="13" spans="1:10" ht="17" thickTop="1" thickBot="1" x14ac:dyDescent="0.25">
      <c r="A13" s="55">
        <f t="shared" si="3"/>
        <v>11</v>
      </c>
      <c r="B13" s="73">
        <f t="shared" si="0"/>
        <v>25.548139890546771</v>
      </c>
      <c r="C13" s="65">
        <v>4.3</v>
      </c>
      <c r="D13" s="65">
        <v>8.2349999999999994</v>
      </c>
      <c r="E13" s="65">
        <v>1.244</v>
      </c>
      <c r="F13" s="65">
        <v>-1.087</v>
      </c>
      <c r="G13" s="65">
        <v>10</v>
      </c>
      <c r="H13" s="65">
        <v>10</v>
      </c>
      <c r="I13" s="73">
        <f t="shared" si="1"/>
        <v>14.142135623730951</v>
      </c>
      <c r="J13" s="73">
        <f t="shared" si="2"/>
        <v>3.240564511281141</v>
      </c>
    </row>
    <row r="14" spans="1:10" ht="17" thickTop="1" thickBot="1" x14ac:dyDescent="0.25">
      <c r="A14" s="55">
        <f t="shared" si="3"/>
        <v>12</v>
      </c>
      <c r="B14" s="73">
        <f t="shared" si="0"/>
        <v>41.279811150349758</v>
      </c>
      <c r="C14" s="65">
        <v>4.4000000000000004</v>
      </c>
      <c r="D14" s="65">
        <v>8.2349999999999994</v>
      </c>
      <c r="E14" s="65">
        <v>1.244</v>
      </c>
      <c r="F14" s="65">
        <v>-1.087</v>
      </c>
      <c r="G14" s="65">
        <v>2</v>
      </c>
      <c r="H14" s="65">
        <v>10</v>
      </c>
      <c r="I14" s="73">
        <f t="shared" si="1"/>
        <v>10.198039027185569</v>
      </c>
      <c r="J14" s="73">
        <f t="shared" si="2"/>
        <v>3.7203735463166643</v>
      </c>
    </row>
    <row r="15" spans="1:10" ht="17" thickTop="1" thickBot="1" x14ac:dyDescent="0.25">
      <c r="A15" s="55">
        <f t="shared" si="3"/>
        <v>13</v>
      </c>
      <c r="B15" s="73">
        <f t="shared" si="0"/>
        <v>89.675233453475713</v>
      </c>
      <c r="C15" s="65">
        <v>5.6</v>
      </c>
      <c r="D15" s="65">
        <v>8.2349999999999994</v>
      </c>
      <c r="E15" s="65">
        <v>1.244</v>
      </c>
      <c r="F15" s="65">
        <v>-1.087</v>
      </c>
      <c r="G15" s="65">
        <v>17</v>
      </c>
      <c r="H15" s="65">
        <v>10</v>
      </c>
      <c r="I15" s="73">
        <f t="shared" si="1"/>
        <v>19.723082923316021</v>
      </c>
      <c r="J15" s="73">
        <f t="shared" si="2"/>
        <v>4.4961946267433737</v>
      </c>
    </row>
    <row r="16" spans="1:10" ht="17" thickTop="1" thickBot="1" x14ac:dyDescent="0.25">
      <c r="A16" s="55">
        <f t="shared" si="3"/>
        <v>14</v>
      </c>
      <c r="B16" s="73">
        <f t="shared" si="0"/>
        <v>45.702821302617288</v>
      </c>
      <c r="C16" s="65">
        <v>5.8</v>
      </c>
      <c r="D16" s="65">
        <v>8.2349999999999994</v>
      </c>
      <c r="E16" s="65">
        <v>1.244</v>
      </c>
      <c r="F16" s="65">
        <v>-1.087</v>
      </c>
      <c r="G16" s="65">
        <v>45</v>
      </c>
      <c r="H16" s="65">
        <v>10</v>
      </c>
      <c r="I16" s="73">
        <f t="shared" si="1"/>
        <v>46.097722286464439</v>
      </c>
      <c r="J16" s="73">
        <f t="shared" si="2"/>
        <v>3.8221600312816451</v>
      </c>
    </row>
    <row r="17" spans="1:10" ht="17" thickTop="1" thickBot="1" x14ac:dyDescent="0.25">
      <c r="A17" s="55">
        <f t="shared" si="3"/>
        <v>15</v>
      </c>
      <c r="B17" s="73">
        <f t="shared" si="0"/>
        <v>10.341720400795319</v>
      </c>
      <c r="C17" s="65">
        <v>5.4</v>
      </c>
      <c r="D17" s="65">
        <v>8.2349999999999994</v>
      </c>
      <c r="E17" s="65">
        <v>1.244</v>
      </c>
      <c r="F17" s="65">
        <v>-1.087</v>
      </c>
      <c r="G17" s="65">
        <v>114</v>
      </c>
      <c r="H17" s="65">
        <v>10</v>
      </c>
      <c r="I17" s="73">
        <f t="shared" si="1"/>
        <v>114.43775600735974</v>
      </c>
      <c r="J17" s="73">
        <f t="shared" si="2"/>
        <v>2.3361862382957979</v>
      </c>
    </row>
    <row r="18" spans="1:10" ht="17" thickTop="1" thickBot="1" x14ac:dyDescent="0.25">
      <c r="A18" s="55">
        <f t="shared" si="3"/>
        <v>16</v>
      </c>
      <c r="B18" s="73">
        <f t="shared" si="0"/>
        <v>20.453383030037234</v>
      </c>
      <c r="C18" s="65">
        <v>4.9000000000000004</v>
      </c>
      <c r="D18" s="65">
        <v>8.2349999999999994</v>
      </c>
      <c r="E18" s="65">
        <v>1.244</v>
      </c>
      <c r="F18" s="65">
        <v>-1.087</v>
      </c>
      <c r="G18" s="65">
        <v>33</v>
      </c>
      <c r="H18" s="65">
        <v>10</v>
      </c>
      <c r="I18" s="73">
        <f t="shared" si="1"/>
        <v>34.481879299133332</v>
      </c>
      <c r="J18" s="73">
        <f t="shared" si="2"/>
        <v>3.0181482981485601</v>
      </c>
    </row>
    <row r="19" spans="1:10" ht="17" thickTop="1" thickBot="1" x14ac:dyDescent="0.25">
      <c r="A19" s="55">
        <f t="shared" si="3"/>
        <v>17</v>
      </c>
      <c r="B19" s="73">
        <f t="shared" si="0"/>
        <v>57.161899457702681</v>
      </c>
      <c r="C19" s="65">
        <v>6.5</v>
      </c>
      <c r="D19" s="65">
        <v>8.2349999999999994</v>
      </c>
      <c r="E19" s="65">
        <v>1.244</v>
      </c>
      <c r="F19" s="65">
        <v>-1.087</v>
      </c>
      <c r="G19" s="65">
        <v>83</v>
      </c>
      <c r="H19" s="65">
        <v>10</v>
      </c>
      <c r="I19" s="73">
        <f t="shared" si="1"/>
        <v>83.600239234107462</v>
      </c>
      <c r="J19" s="73">
        <f t="shared" si="2"/>
        <v>4.0458875830501793</v>
      </c>
    </row>
    <row r="20" spans="1:10" ht="17" thickTop="1" thickBot="1" x14ac:dyDescent="0.25">
      <c r="A20" s="55">
        <f t="shared" si="3"/>
        <v>18</v>
      </c>
      <c r="B20" s="73">
        <f t="shared" si="0"/>
        <v>34.915031029544167</v>
      </c>
      <c r="C20" s="65">
        <v>5.4</v>
      </c>
      <c r="D20" s="65">
        <v>8.2349999999999994</v>
      </c>
      <c r="E20" s="65">
        <v>1.244</v>
      </c>
      <c r="F20" s="65">
        <v>-1.087</v>
      </c>
      <c r="G20" s="65">
        <v>36</v>
      </c>
      <c r="H20" s="65">
        <v>10</v>
      </c>
      <c r="I20" s="73">
        <f t="shared" si="1"/>
        <v>37.363083384538811</v>
      </c>
      <c r="J20" s="73">
        <f t="shared" si="2"/>
        <v>3.5529174250143205</v>
      </c>
    </row>
    <row r="21" spans="1:10" ht="17" thickTop="1" thickBot="1" x14ac:dyDescent="0.25">
      <c r="A21" s="55">
        <f t="shared" si="3"/>
        <v>19</v>
      </c>
      <c r="B21" s="73">
        <f t="shared" si="0"/>
        <v>28.49962739711739</v>
      </c>
      <c r="C21" s="65">
        <v>4.5999999999999996</v>
      </c>
      <c r="D21" s="65">
        <v>8.2349999999999994</v>
      </c>
      <c r="E21" s="65">
        <v>1.244</v>
      </c>
      <c r="F21" s="65">
        <v>-1.087</v>
      </c>
      <c r="G21" s="65">
        <v>15</v>
      </c>
      <c r="H21" s="65">
        <v>10</v>
      </c>
      <c r="I21" s="73">
        <f t="shared" si="1"/>
        <v>18.027756377319946</v>
      </c>
      <c r="J21" s="73">
        <f t="shared" si="2"/>
        <v>3.3498910134037874</v>
      </c>
    </row>
    <row r="22" spans="1:10" ht="17" thickTop="1" thickBot="1" x14ac:dyDescent="0.25">
      <c r="A22" s="55">
        <f t="shared" si="3"/>
        <v>20</v>
      </c>
      <c r="B22" s="73">
        <f t="shared" si="0"/>
        <v>25.16592793056833</v>
      </c>
      <c r="C22" s="65">
        <v>4.5</v>
      </c>
      <c r="D22" s="65">
        <v>8.2349999999999994</v>
      </c>
      <c r="E22" s="65">
        <v>1.244</v>
      </c>
      <c r="F22" s="65">
        <v>-1.087</v>
      </c>
      <c r="G22" s="65">
        <v>15</v>
      </c>
      <c r="H22" s="65">
        <v>10</v>
      </c>
      <c r="I22" s="73">
        <f t="shared" si="1"/>
        <v>18.027756377319946</v>
      </c>
      <c r="J22" s="73">
        <f t="shared" si="2"/>
        <v>3.2254910134037877</v>
      </c>
    </row>
    <row r="23" spans="1:10" ht="17" thickTop="1" thickBot="1" x14ac:dyDescent="0.25">
      <c r="A23" s="55">
        <f t="shared" si="3"/>
        <v>21</v>
      </c>
      <c r="B23" s="73">
        <f t="shared" si="0"/>
        <v>19.572020159361852</v>
      </c>
      <c r="C23" s="65">
        <v>5</v>
      </c>
      <c r="D23" s="65">
        <v>8.2349999999999994</v>
      </c>
      <c r="E23" s="65">
        <v>1.244</v>
      </c>
      <c r="F23" s="65">
        <v>-1.087</v>
      </c>
      <c r="G23" s="65">
        <v>39</v>
      </c>
      <c r="H23" s="65">
        <v>10</v>
      </c>
      <c r="I23" s="73">
        <f t="shared" si="1"/>
        <v>40.26164427839479</v>
      </c>
      <c r="J23" s="73">
        <f t="shared" si="2"/>
        <v>2.97410100343666</v>
      </c>
    </row>
    <row r="24" spans="1:10" ht="17" thickTop="1" thickBot="1" x14ac:dyDescent="0.25">
      <c r="A24" s="55">
        <f t="shared" si="3"/>
        <v>22</v>
      </c>
      <c r="B24" s="73">
        <f t="shared" si="0"/>
        <v>57.212656865571162</v>
      </c>
      <c r="C24" s="65">
        <v>5.2</v>
      </c>
      <c r="D24" s="65">
        <v>8.2349999999999994</v>
      </c>
      <c r="E24" s="65">
        <v>1.244</v>
      </c>
      <c r="F24" s="65">
        <v>-1.087</v>
      </c>
      <c r="G24" s="65">
        <v>16</v>
      </c>
      <c r="H24" s="65">
        <v>10</v>
      </c>
      <c r="I24" s="73">
        <f t="shared" si="1"/>
        <v>18.867962264113206</v>
      </c>
      <c r="J24" s="73">
        <f t="shared" si="2"/>
        <v>4.0467751477819212</v>
      </c>
    </row>
    <row r="25" spans="1:10" ht="17" thickTop="1" thickBot="1" x14ac:dyDescent="0.25">
      <c r="A25" s="55">
        <f t="shared" si="3"/>
        <v>23</v>
      </c>
      <c r="B25" s="73">
        <f t="shared" si="0"/>
        <v>11.369905626227915</v>
      </c>
      <c r="C25" s="65">
        <v>4.7</v>
      </c>
      <c r="D25" s="65">
        <v>8.2349999999999994</v>
      </c>
      <c r="E25" s="65">
        <v>1.244</v>
      </c>
      <c r="F25" s="65">
        <v>-1.087</v>
      </c>
      <c r="G25" s="65">
        <v>46</v>
      </c>
      <c r="H25" s="65">
        <v>10</v>
      </c>
      <c r="I25" s="73">
        <f t="shared" si="1"/>
        <v>47.074409183759279</v>
      </c>
      <c r="J25" s="73">
        <f t="shared" si="2"/>
        <v>2.4309700074841905</v>
      </c>
    </row>
    <row r="26" spans="1:10" ht="17" thickTop="1" thickBot="1" x14ac:dyDescent="0.25">
      <c r="A26" s="55">
        <f t="shared" si="3"/>
        <v>24</v>
      </c>
      <c r="B26" s="73">
        <f t="shared" si="0"/>
        <v>63.448357583454801</v>
      </c>
      <c r="C26" s="65">
        <v>6.1</v>
      </c>
      <c r="D26" s="65">
        <v>8.2349999999999994</v>
      </c>
      <c r="E26" s="65">
        <v>1.244</v>
      </c>
      <c r="F26" s="65">
        <v>-1.087</v>
      </c>
      <c r="G26" s="65">
        <v>47</v>
      </c>
      <c r="H26" s="65">
        <v>10</v>
      </c>
      <c r="I26" s="73">
        <f t="shared" si="1"/>
        <v>48.052055106935853</v>
      </c>
      <c r="J26" s="73">
        <f t="shared" si="2"/>
        <v>4.1502263086158306</v>
      </c>
    </row>
    <row r="27" spans="1:10" ht="17" thickTop="1" thickBot="1" x14ac:dyDescent="0.25">
      <c r="A27" s="55">
        <f t="shared" si="3"/>
        <v>25</v>
      </c>
      <c r="B27" s="73">
        <f t="shared" si="0"/>
        <v>40.567606029379903</v>
      </c>
      <c r="C27" s="65">
        <v>5</v>
      </c>
      <c r="D27" s="65">
        <v>8.2349999999999994</v>
      </c>
      <c r="E27" s="65">
        <v>1.244</v>
      </c>
      <c r="F27" s="65">
        <v>-1.087</v>
      </c>
      <c r="G27" s="65">
        <v>18</v>
      </c>
      <c r="H27" s="65">
        <v>10</v>
      </c>
      <c r="I27" s="73">
        <f t="shared" si="1"/>
        <v>20.591260281974002</v>
      </c>
      <c r="J27" s="73">
        <f t="shared" si="2"/>
        <v>3.7029698670814306</v>
      </c>
    </row>
    <row r="28" spans="1:10" ht="17" thickTop="1" thickBot="1" x14ac:dyDescent="0.25">
      <c r="A28" s="55">
        <f t="shared" si="3"/>
        <v>26</v>
      </c>
      <c r="B28" s="73">
        <f t="shared" si="0"/>
        <v>25.773617840420552</v>
      </c>
      <c r="C28" s="65">
        <v>5.2</v>
      </c>
      <c r="D28" s="65">
        <v>8.2349999999999994</v>
      </c>
      <c r="E28" s="65">
        <v>1.244</v>
      </c>
      <c r="F28" s="65">
        <v>-1.087</v>
      </c>
      <c r="G28" s="65">
        <v>38</v>
      </c>
      <c r="H28" s="65">
        <v>10</v>
      </c>
      <c r="I28" s="73">
        <f t="shared" si="1"/>
        <v>39.293765408776999</v>
      </c>
      <c r="J28" s="73">
        <f t="shared" si="2"/>
        <v>3.2493514044272036</v>
      </c>
    </row>
    <row r="29" spans="1:10" ht="17" thickTop="1" thickBot="1" x14ac:dyDescent="0.25">
      <c r="A29" s="55">
        <f t="shared" si="3"/>
        <v>27</v>
      </c>
      <c r="B29" s="73">
        <f t="shared" si="0"/>
        <v>39.392488376372356</v>
      </c>
      <c r="C29" s="65">
        <v>4.9000000000000004</v>
      </c>
      <c r="D29" s="65">
        <v>8.2349999999999994</v>
      </c>
      <c r="E29" s="65">
        <v>1.244</v>
      </c>
      <c r="F29" s="65">
        <v>-1.087</v>
      </c>
      <c r="G29" s="65">
        <v>16</v>
      </c>
      <c r="H29" s="65">
        <v>10</v>
      </c>
      <c r="I29" s="73">
        <f t="shared" si="1"/>
        <v>18.867962264113206</v>
      </c>
      <c r="J29" s="73">
        <f t="shared" si="2"/>
        <v>3.6735751477819214</v>
      </c>
    </row>
    <row r="30" spans="1:10" ht="17" thickTop="1" thickBot="1" x14ac:dyDescent="0.25">
      <c r="A30" s="55">
        <f t="shared" si="3"/>
        <v>28</v>
      </c>
      <c r="B30" s="73">
        <f t="shared" si="0"/>
        <v>48.8594738939371</v>
      </c>
      <c r="C30" s="65">
        <v>5.6</v>
      </c>
      <c r="D30" s="65">
        <v>8.2349999999999994</v>
      </c>
      <c r="E30" s="65">
        <v>1.244</v>
      </c>
      <c r="F30" s="65">
        <v>-1.087</v>
      </c>
      <c r="G30" s="65">
        <v>33</v>
      </c>
      <c r="H30" s="65">
        <v>10</v>
      </c>
      <c r="I30" s="73">
        <f t="shared" si="1"/>
        <v>34.481879299133332</v>
      </c>
      <c r="J30" s="73">
        <f t="shared" si="2"/>
        <v>3.8889482981485592</v>
      </c>
    </row>
    <row r="31" spans="1:10" ht="17" thickTop="1" thickBot="1" x14ac:dyDescent="0.25">
      <c r="A31" s="55">
        <f t="shared" si="3"/>
        <v>29</v>
      </c>
      <c r="B31" s="73">
        <f t="shared" si="0"/>
        <v>51.044539326268726</v>
      </c>
      <c r="C31" s="65">
        <v>4.9000000000000004</v>
      </c>
      <c r="D31" s="65">
        <v>8.2349999999999994</v>
      </c>
      <c r="E31" s="65">
        <v>1.244</v>
      </c>
      <c r="F31" s="65">
        <v>-1.087</v>
      </c>
      <c r="G31" s="65">
        <v>11</v>
      </c>
      <c r="H31" s="65">
        <v>10</v>
      </c>
      <c r="I31" s="73">
        <f t="shared" si="1"/>
        <v>14.866068747318506</v>
      </c>
      <c r="J31" s="73">
        <f t="shared" si="2"/>
        <v>3.9326985717251017</v>
      </c>
    </row>
    <row r="32" spans="1:10" ht="17" thickTop="1" thickBot="1" x14ac:dyDescent="0.25">
      <c r="A32" s="55">
        <f t="shared" si="3"/>
        <v>30</v>
      </c>
      <c r="B32" s="73">
        <f t="shared" si="0"/>
        <v>31.60304131677087</v>
      </c>
      <c r="C32" s="65">
        <v>5.2</v>
      </c>
      <c r="D32" s="65">
        <v>8.2349999999999994</v>
      </c>
      <c r="E32" s="65">
        <v>1.244</v>
      </c>
      <c r="F32" s="65">
        <v>-1.087</v>
      </c>
      <c r="G32" s="65">
        <v>31</v>
      </c>
      <c r="H32" s="65">
        <v>10</v>
      </c>
      <c r="I32" s="73">
        <f t="shared" si="1"/>
        <v>32.572994949804659</v>
      </c>
      <c r="J32" s="73">
        <f t="shared" si="2"/>
        <v>3.4532533601633002</v>
      </c>
    </row>
    <row r="33" spans="1:10" ht="17" thickTop="1" thickBot="1" x14ac:dyDescent="0.25">
      <c r="A33" s="55">
        <f t="shared" si="3"/>
        <v>31</v>
      </c>
      <c r="B33" s="73">
        <f t="shared" si="0"/>
        <v>35.822273583630277</v>
      </c>
      <c r="C33" s="65">
        <v>4.9000000000000004</v>
      </c>
      <c r="D33" s="65">
        <v>8.2349999999999994</v>
      </c>
      <c r="E33" s="65">
        <v>1.244</v>
      </c>
      <c r="F33" s="65">
        <v>-1.087</v>
      </c>
      <c r="G33" s="65">
        <v>18</v>
      </c>
      <c r="H33" s="65">
        <v>10</v>
      </c>
      <c r="I33" s="73">
        <f t="shared" si="1"/>
        <v>20.591260281974002</v>
      </c>
      <c r="J33" s="73">
        <f t="shared" si="2"/>
        <v>3.578569867081431</v>
      </c>
    </row>
    <row r="34" spans="1:10" ht="17" thickTop="1" thickBot="1" x14ac:dyDescent="0.25">
      <c r="A34" s="55">
        <f t="shared" si="3"/>
        <v>32</v>
      </c>
      <c r="B34" s="73">
        <f t="shared" si="0"/>
        <v>25.100832262000644</v>
      </c>
      <c r="C34" s="65">
        <v>5.2</v>
      </c>
      <c r="D34" s="65">
        <v>8.2349999999999994</v>
      </c>
      <c r="E34" s="65">
        <v>1.244</v>
      </c>
      <c r="F34" s="65">
        <v>-1.087</v>
      </c>
      <c r="G34" s="65">
        <v>39</v>
      </c>
      <c r="H34" s="65">
        <v>10</v>
      </c>
      <c r="I34" s="73">
        <f t="shared" si="1"/>
        <v>40.26164427839479</v>
      </c>
      <c r="J34" s="73">
        <f t="shared" si="2"/>
        <v>3.2229010034366601</v>
      </c>
    </row>
    <row r="35" spans="1:10" ht="17" thickTop="1" thickBot="1" x14ac:dyDescent="0.25">
      <c r="A35" s="55">
        <f t="shared" si="3"/>
        <v>33</v>
      </c>
      <c r="B35" s="73">
        <f t="shared" si="0"/>
        <v>18.060880449345397</v>
      </c>
      <c r="C35" s="65">
        <v>4.8</v>
      </c>
      <c r="D35" s="65">
        <v>8.2349999999999994</v>
      </c>
      <c r="E35" s="65">
        <v>1.244</v>
      </c>
      <c r="F35" s="65">
        <v>-1.087</v>
      </c>
      <c r="G35" s="65">
        <v>33</v>
      </c>
      <c r="H35" s="65">
        <v>10</v>
      </c>
      <c r="I35" s="73">
        <f t="shared" si="1"/>
        <v>34.481879299133332</v>
      </c>
      <c r="J35" s="73">
        <f t="shared" si="2"/>
        <v>2.8937482981485596</v>
      </c>
    </row>
    <row r="36" spans="1:10" ht="17" thickTop="1" thickBot="1" x14ac:dyDescent="0.25">
      <c r="A36" s="55">
        <f t="shared" si="3"/>
        <v>34</v>
      </c>
      <c r="B36" s="73">
        <f t="shared" si="0"/>
        <v>32.740559532701319</v>
      </c>
      <c r="C36" s="65">
        <v>5</v>
      </c>
      <c r="D36" s="65">
        <v>8.2349999999999994</v>
      </c>
      <c r="E36" s="65">
        <v>1.244</v>
      </c>
      <c r="F36" s="65">
        <v>-1.087</v>
      </c>
      <c r="G36" s="65">
        <v>23</v>
      </c>
      <c r="H36" s="65">
        <v>10</v>
      </c>
      <c r="I36" s="73">
        <f t="shared" si="1"/>
        <v>25.079872407968907</v>
      </c>
      <c r="J36" s="73">
        <f t="shared" si="2"/>
        <v>3.4886146619833101</v>
      </c>
    </row>
    <row r="37" spans="1:10" ht="17" thickTop="1" thickBot="1" x14ac:dyDescent="0.25">
      <c r="A37" s="55">
        <f t="shared" si="3"/>
        <v>35</v>
      </c>
      <c r="B37" s="73">
        <f t="shared" si="0"/>
        <v>22.559686071917163</v>
      </c>
      <c r="C37" s="65">
        <v>4.2</v>
      </c>
      <c r="D37" s="65">
        <v>8.2349999999999994</v>
      </c>
      <c r="E37" s="65">
        <v>1.244</v>
      </c>
      <c r="F37" s="65">
        <v>-1.087</v>
      </c>
      <c r="G37" s="65">
        <v>10</v>
      </c>
      <c r="H37" s="65">
        <v>10</v>
      </c>
      <c r="I37" s="73">
        <f t="shared" si="1"/>
        <v>14.142135623730951</v>
      </c>
      <c r="J37" s="73">
        <f t="shared" si="2"/>
        <v>3.1161645112811414</v>
      </c>
    </row>
    <row r="38" spans="1:10" ht="17" thickTop="1" thickBot="1" x14ac:dyDescent="0.25">
      <c r="A38" s="55">
        <f t="shared" si="3"/>
        <v>36</v>
      </c>
      <c r="B38" s="73">
        <f t="shared" si="0"/>
        <v>79.185612878409813</v>
      </c>
      <c r="C38" s="65">
        <v>5.5</v>
      </c>
      <c r="D38" s="65">
        <v>8.2349999999999994</v>
      </c>
      <c r="E38" s="65">
        <v>1.244</v>
      </c>
      <c r="F38" s="65">
        <v>-1.087</v>
      </c>
      <c r="G38" s="65">
        <v>17</v>
      </c>
      <c r="H38" s="65">
        <v>10</v>
      </c>
      <c r="I38" s="73">
        <f t="shared" si="1"/>
        <v>19.723082923316021</v>
      </c>
      <c r="J38" s="73">
        <f t="shared" si="2"/>
        <v>4.371794626743374</v>
      </c>
    </row>
    <row r="39" spans="1:10" ht="17" thickTop="1" thickBot="1" x14ac:dyDescent="0.25">
      <c r="A39" s="55">
        <f t="shared" si="3"/>
        <v>37</v>
      </c>
      <c r="B39" s="73">
        <f t="shared" si="0"/>
        <v>47.587233014531535</v>
      </c>
      <c r="C39" s="65">
        <v>4.8</v>
      </c>
      <c r="D39" s="65">
        <v>8.2349999999999994</v>
      </c>
      <c r="E39" s="65">
        <v>1.244</v>
      </c>
      <c r="F39" s="65">
        <v>-1.087</v>
      </c>
      <c r="G39" s="65">
        <v>10</v>
      </c>
      <c r="H39" s="65">
        <v>10</v>
      </c>
      <c r="I39" s="73">
        <f t="shared" si="1"/>
        <v>14.142135623730951</v>
      </c>
      <c r="J39" s="73">
        <f t="shared" si="2"/>
        <v>3.8625645112811418</v>
      </c>
    </row>
    <row r="40" spans="1:10" ht="17" thickTop="1" thickBot="1" x14ac:dyDescent="0.25">
      <c r="A40" s="55">
        <f t="shared" si="3"/>
        <v>38</v>
      </c>
      <c r="B40" s="73">
        <f t="shared" si="0"/>
        <v>32.227579638840908</v>
      </c>
      <c r="C40" s="65">
        <v>4.4000000000000004</v>
      </c>
      <c r="D40" s="65">
        <v>8.2349999999999994</v>
      </c>
      <c r="E40" s="65">
        <v>1.244</v>
      </c>
      <c r="F40" s="65">
        <v>-1.087</v>
      </c>
      <c r="G40" s="65">
        <v>8</v>
      </c>
      <c r="H40" s="65">
        <v>10</v>
      </c>
      <c r="I40" s="73">
        <f t="shared" si="1"/>
        <v>12.806248474865697</v>
      </c>
      <c r="J40" s="73">
        <f t="shared" si="2"/>
        <v>3.4728225964775481</v>
      </c>
    </row>
    <row r="41" spans="1:10" ht="17" thickTop="1" thickBot="1" x14ac:dyDescent="0.25">
      <c r="A41" s="55">
        <f t="shared" si="3"/>
        <v>39</v>
      </c>
      <c r="B41" s="73">
        <f t="shared" si="0"/>
        <v>31.632018999866759</v>
      </c>
      <c r="C41" s="65">
        <v>4.8</v>
      </c>
      <c r="D41" s="65">
        <v>8.2349999999999994</v>
      </c>
      <c r="E41" s="65">
        <v>1.244</v>
      </c>
      <c r="F41" s="65">
        <v>-1.087</v>
      </c>
      <c r="G41" s="65">
        <v>18</v>
      </c>
      <c r="H41" s="65">
        <v>10</v>
      </c>
      <c r="I41" s="73">
        <f t="shared" si="1"/>
        <v>20.591260281974002</v>
      </c>
      <c r="J41" s="73">
        <f t="shared" si="2"/>
        <v>3.4541698670814305</v>
      </c>
    </row>
    <row r="42" spans="1:10" ht="17" thickTop="1" thickBot="1" x14ac:dyDescent="0.25">
      <c r="A42" s="55">
        <f t="shared" si="3"/>
        <v>40</v>
      </c>
      <c r="B42" s="73">
        <f t="shared" si="0"/>
        <v>32.636621144270869</v>
      </c>
      <c r="C42" s="65">
        <v>5.2</v>
      </c>
      <c r="D42" s="65">
        <v>8.2349999999999994</v>
      </c>
      <c r="E42" s="65">
        <v>1.244</v>
      </c>
      <c r="F42" s="65">
        <v>-1.087</v>
      </c>
      <c r="G42" s="65">
        <v>30</v>
      </c>
      <c r="H42" s="65">
        <v>10</v>
      </c>
      <c r="I42" s="73">
        <f t="shared" si="1"/>
        <v>31.622776601683793</v>
      </c>
      <c r="J42" s="73">
        <f t="shared" si="2"/>
        <v>3.4854350058732084</v>
      </c>
    </row>
    <row r="43" spans="1:10" ht="17" thickTop="1" thickBot="1" x14ac:dyDescent="0.25">
      <c r="A43" s="55">
        <f t="shared" si="3"/>
        <v>41</v>
      </c>
      <c r="B43" s="73">
        <f t="shared" si="0"/>
        <v>21.14863041877172</v>
      </c>
      <c r="C43" s="65">
        <v>4.4000000000000004</v>
      </c>
      <c r="D43" s="65">
        <v>8.2349999999999994</v>
      </c>
      <c r="E43" s="65">
        <v>1.244</v>
      </c>
      <c r="F43" s="65">
        <v>-1.087</v>
      </c>
      <c r="G43" s="65">
        <v>16</v>
      </c>
      <c r="H43" s="65">
        <v>10</v>
      </c>
      <c r="I43" s="73">
        <f t="shared" si="1"/>
        <v>18.867962264113206</v>
      </c>
      <c r="J43" s="73">
        <f t="shared" si="2"/>
        <v>3.0515751477819215</v>
      </c>
    </row>
    <row r="44" spans="1:10" ht="17" thickTop="1" thickBot="1" x14ac:dyDescent="0.25">
      <c r="A44" s="55">
        <f t="shared" si="3"/>
        <v>42</v>
      </c>
      <c r="B44" s="73">
        <f t="shared" si="0"/>
        <v>29.270922781724256</v>
      </c>
      <c r="C44" s="65">
        <v>4.7</v>
      </c>
      <c r="D44" s="65">
        <v>8.2349999999999994</v>
      </c>
      <c r="E44" s="65">
        <v>1.244</v>
      </c>
      <c r="F44" s="65">
        <v>-1.087</v>
      </c>
      <c r="G44" s="65">
        <v>17</v>
      </c>
      <c r="H44" s="65">
        <v>10</v>
      </c>
      <c r="I44" s="73">
        <f t="shared" si="1"/>
        <v>19.723082923316021</v>
      </c>
      <c r="J44" s="73">
        <f t="shared" si="2"/>
        <v>3.3765946267433744</v>
      </c>
    </row>
    <row r="45" spans="1:10" ht="17" thickTop="1" thickBot="1" x14ac:dyDescent="0.25">
      <c r="A45" s="55">
        <f t="shared" si="3"/>
        <v>43</v>
      </c>
      <c r="B45" s="73">
        <f t="shared" si="0"/>
        <v>29.270922781724256</v>
      </c>
      <c r="C45" s="65">
        <v>4.7</v>
      </c>
      <c r="D45" s="65">
        <v>8.2349999999999994</v>
      </c>
      <c r="E45" s="65">
        <v>1.244</v>
      </c>
      <c r="F45" s="65">
        <v>-1.087</v>
      </c>
      <c r="G45" s="65">
        <v>17</v>
      </c>
      <c r="H45" s="65">
        <v>10</v>
      </c>
      <c r="I45" s="73">
        <f t="shared" si="1"/>
        <v>19.723082923316021</v>
      </c>
      <c r="J45" s="73">
        <f t="shared" si="2"/>
        <v>3.3765946267433744</v>
      </c>
    </row>
    <row r="46" spans="1:10" ht="17" thickTop="1" thickBot="1" x14ac:dyDescent="0.25">
      <c r="A46" s="55">
        <f t="shared" si="3"/>
        <v>44</v>
      </c>
      <c r="B46" s="73">
        <f t="shared" si="0"/>
        <v>35.822273583630277</v>
      </c>
      <c r="C46" s="65">
        <v>4.9000000000000004</v>
      </c>
      <c r="D46" s="65">
        <v>8.2349999999999994</v>
      </c>
      <c r="E46" s="65">
        <v>1.244</v>
      </c>
      <c r="F46" s="65">
        <v>-1.087</v>
      </c>
      <c r="G46" s="65">
        <v>18</v>
      </c>
      <c r="H46" s="65">
        <v>10</v>
      </c>
      <c r="I46" s="73">
        <f t="shared" si="1"/>
        <v>20.591260281974002</v>
      </c>
      <c r="J46" s="73">
        <f t="shared" si="2"/>
        <v>3.578569867081431</v>
      </c>
    </row>
    <row r="47" spans="1:10" ht="17" thickTop="1" thickBot="1" x14ac:dyDescent="0.25">
      <c r="A47" s="55">
        <f t="shared" si="3"/>
        <v>45</v>
      </c>
      <c r="B47" s="73">
        <f t="shared" si="0"/>
        <v>9.9197084367267934</v>
      </c>
      <c r="C47" s="65">
        <v>4.8</v>
      </c>
      <c r="D47" s="65">
        <v>8.2349999999999994</v>
      </c>
      <c r="E47" s="65">
        <v>1.244</v>
      </c>
      <c r="F47" s="65">
        <v>-1.087</v>
      </c>
      <c r="G47" s="65">
        <v>59</v>
      </c>
      <c r="H47" s="65">
        <v>10</v>
      </c>
      <c r="I47" s="73">
        <f t="shared" si="1"/>
        <v>59.841457201508724</v>
      </c>
      <c r="J47" s="73">
        <f t="shared" si="2"/>
        <v>2.2945235294058515</v>
      </c>
    </row>
    <row r="48" spans="1:10" ht="17" thickTop="1" thickBot="1" x14ac:dyDescent="0.25">
      <c r="A48" s="55">
        <f t="shared" si="3"/>
        <v>46</v>
      </c>
      <c r="B48" s="73">
        <f t="shared" si="0"/>
        <v>61.00528492331253</v>
      </c>
      <c r="C48" s="65">
        <v>5.4</v>
      </c>
      <c r="D48" s="65">
        <v>8.2349999999999994</v>
      </c>
      <c r="E48" s="65">
        <v>1.244</v>
      </c>
      <c r="F48" s="65">
        <v>-1.087</v>
      </c>
      <c r="G48" s="65">
        <v>20</v>
      </c>
      <c r="H48" s="65">
        <v>10</v>
      </c>
      <c r="I48" s="73">
        <f t="shared" si="1"/>
        <v>22.360679774997898</v>
      </c>
      <c r="J48" s="73">
        <f t="shared" si="2"/>
        <v>4.1109604985075396</v>
      </c>
    </row>
    <row r="49" spans="1:10" ht="17" thickTop="1" thickBot="1" x14ac:dyDescent="0.25">
      <c r="A49" s="55">
        <f t="shared" si="3"/>
        <v>47</v>
      </c>
      <c r="B49" s="73">
        <f t="shared" si="0"/>
        <v>42.512350203646598</v>
      </c>
      <c r="C49" s="65">
        <v>5</v>
      </c>
      <c r="D49" s="65">
        <v>8.2349999999999994</v>
      </c>
      <c r="E49" s="65">
        <v>1.244</v>
      </c>
      <c r="F49" s="65">
        <v>-1.087</v>
      </c>
      <c r="G49" s="65">
        <v>17</v>
      </c>
      <c r="H49" s="65">
        <v>10</v>
      </c>
      <c r="I49" s="73">
        <f t="shared" si="1"/>
        <v>19.723082923316021</v>
      </c>
      <c r="J49" s="73">
        <f t="shared" si="2"/>
        <v>3.7497946267433742</v>
      </c>
    </row>
    <row r="50" spans="1:10" ht="17" thickTop="1" thickBot="1" x14ac:dyDescent="0.25">
      <c r="A50" s="55">
        <f t="shared" si="3"/>
        <v>48</v>
      </c>
      <c r="B50" s="73">
        <f t="shared" si="0"/>
        <v>19.203150712618228</v>
      </c>
      <c r="C50" s="65">
        <v>4.2</v>
      </c>
      <c r="D50" s="65">
        <v>8.2349999999999994</v>
      </c>
      <c r="E50" s="65">
        <v>1.244</v>
      </c>
      <c r="F50" s="65">
        <v>-1.087</v>
      </c>
      <c r="G50" s="65">
        <v>13</v>
      </c>
      <c r="H50" s="65">
        <v>10</v>
      </c>
      <c r="I50" s="73">
        <f t="shared" si="1"/>
        <v>16.401219466856727</v>
      </c>
      <c r="J50" s="73">
        <f t="shared" si="2"/>
        <v>2.9550743651863995</v>
      </c>
    </row>
    <row r="51" spans="1:10" ht="17" thickTop="1" thickBot="1" x14ac:dyDescent="0.25">
      <c r="A51" s="55">
        <f t="shared" si="3"/>
        <v>49</v>
      </c>
      <c r="B51" s="73">
        <f t="shared" si="0"/>
        <v>98.878419880008394</v>
      </c>
      <c r="C51" s="65">
        <v>5.6</v>
      </c>
      <c r="D51" s="65">
        <v>8.2349999999999994</v>
      </c>
      <c r="E51" s="65">
        <v>1.244</v>
      </c>
      <c r="F51" s="65">
        <v>-1.087</v>
      </c>
      <c r="G51" s="65">
        <v>15</v>
      </c>
      <c r="H51" s="65">
        <v>10</v>
      </c>
      <c r="I51" s="73">
        <f t="shared" si="1"/>
        <v>18.027756377319946</v>
      </c>
      <c r="J51" s="73">
        <f t="shared" si="2"/>
        <v>4.5938910134037876</v>
      </c>
    </row>
    <row r="52" spans="1:10" ht="17" thickTop="1" thickBot="1" x14ac:dyDescent="0.25">
      <c r="A52" s="55">
        <f t="shared" si="3"/>
        <v>50</v>
      </c>
      <c r="B52" s="73">
        <f t="shared" si="0"/>
        <v>91.849850381753981</v>
      </c>
      <c r="C52" s="65">
        <v>5.2</v>
      </c>
      <c r="D52" s="65">
        <v>8.2349999999999994</v>
      </c>
      <c r="E52" s="65">
        <v>1.244</v>
      </c>
      <c r="F52" s="65">
        <v>-1.087</v>
      </c>
      <c r="G52" s="65">
        <v>7</v>
      </c>
      <c r="H52" s="65">
        <v>10</v>
      </c>
      <c r="I52" s="73">
        <f t="shared" si="1"/>
        <v>12.206555615733702</v>
      </c>
      <c r="J52" s="73">
        <f t="shared" si="2"/>
        <v>4.5201551827186428</v>
      </c>
    </row>
    <row r="53" spans="1:10" ht="17" thickTop="1" thickBot="1" x14ac:dyDescent="0.25">
      <c r="A53" s="55">
        <f t="shared" si="3"/>
        <v>51</v>
      </c>
      <c r="B53" s="73">
        <f t="shared" si="0"/>
        <v>41.33140391937895</v>
      </c>
      <c r="C53" s="65">
        <v>4.5999999999999996</v>
      </c>
      <c r="D53" s="65">
        <v>8.2349999999999994</v>
      </c>
      <c r="E53" s="65">
        <v>1.244</v>
      </c>
      <c r="F53" s="65">
        <v>-1.087</v>
      </c>
      <c r="G53" s="65">
        <v>8</v>
      </c>
      <c r="H53" s="65">
        <v>10</v>
      </c>
      <c r="I53" s="73">
        <f t="shared" si="1"/>
        <v>12.806248474865697</v>
      </c>
      <c r="J53" s="73">
        <f t="shared" si="2"/>
        <v>3.7216225964775473</v>
      </c>
    </row>
    <row r="54" spans="1:10" ht="17" thickTop="1" thickBot="1" x14ac:dyDescent="0.25">
      <c r="A54" s="55">
        <f t="shared" si="3"/>
        <v>52</v>
      </c>
      <c r="B54" s="73">
        <f t="shared" si="0"/>
        <v>36.496727406671496</v>
      </c>
      <c r="C54" s="65">
        <v>4.5</v>
      </c>
      <c r="D54" s="65">
        <v>8.2349999999999994</v>
      </c>
      <c r="E54" s="65">
        <v>1.244</v>
      </c>
      <c r="F54" s="65">
        <v>-1.087</v>
      </c>
      <c r="G54" s="65">
        <v>8</v>
      </c>
      <c r="H54" s="65">
        <v>10</v>
      </c>
      <c r="I54" s="73">
        <f t="shared" si="1"/>
        <v>12.806248474865697</v>
      </c>
      <c r="J54" s="73">
        <f t="shared" si="2"/>
        <v>3.5972225964775477</v>
      </c>
    </row>
    <row r="55" spans="1:10" ht="17" thickTop="1" thickBot="1" x14ac:dyDescent="0.25">
      <c r="A55" s="55">
        <f t="shared" si="3"/>
        <v>53</v>
      </c>
      <c r="B55" s="73">
        <f t="shared" si="0"/>
        <v>52.526328309425772</v>
      </c>
      <c r="C55" s="65">
        <v>6</v>
      </c>
      <c r="D55" s="65">
        <v>8.2349999999999994</v>
      </c>
      <c r="E55" s="65">
        <v>1.244</v>
      </c>
      <c r="F55" s="65">
        <v>-1.087</v>
      </c>
      <c r="G55" s="65">
        <v>50</v>
      </c>
      <c r="H55" s="65">
        <v>10</v>
      </c>
      <c r="I55" s="73">
        <f t="shared" si="1"/>
        <v>50.990195135927848</v>
      </c>
      <c r="J55" s="73">
        <f t="shared" si="2"/>
        <v>3.9613145355007964</v>
      </c>
    </row>
    <row r="56" spans="1:10" ht="17" thickTop="1" thickBot="1" x14ac:dyDescent="0.25">
      <c r="A56" s="55">
        <f t="shared" si="3"/>
        <v>54</v>
      </c>
      <c r="B56" s="73">
        <f t="shared" si="0"/>
        <v>62.034399979185004</v>
      </c>
      <c r="C56" s="65">
        <v>5.0999999999999996</v>
      </c>
      <c r="D56" s="65">
        <v>8.2349999999999994</v>
      </c>
      <c r="E56" s="65">
        <v>1.244</v>
      </c>
      <c r="F56" s="65">
        <v>-1.087</v>
      </c>
      <c r="G56" s="65">
        <v>12</v>
      </c>
      <c r="H56" s="65">
        <v>10</v>
      </c>
      <c r="I56" s="73">
        <f t="shared" si="1"/>
        <v>15.620499351813308</v>
      </c>
      <c r="J56" s="73">
        <f t="shared" si="2"/>
        <v>4.1276890695531439</v>
      </c>
    </row>
    <row r="57" spans="1:10" ht="17" thickTop="1" thickBot="1" x14ac:dyDescent="0.25">
      <c r="A57" s="55">
        <f t="shared" si="3"/>
        <v>55</v>
      </c>
      <c r="B57" s="73">
        <f t="shared" si="0"/>
        <v>19.572020159361852</v>
      </c>
      <c r="C57" s="65">
        <v>5</v>
      </c>
      <c r="D57" s="65">
        <v>8.2349999999999994</v>
      </c>
      <c r="E57" s="65">
        <v>1.244</v>
      </c>
      <c r="F57" s="65">
        <v>-1.087</v>
      </c>
      <c r="G57" s="65">
        <v>39</v>
      </c>
      <c r="H57" s="65">
        <v>10</v>
      </c>
      <c r="I57" s="73">
        <f t="shared" si="1"/>
        <v>40.26164427839479</v>
      </c>
      <c r="J57" s="73">
        <f t="shared" si="2"/>
        <v>2.97410100343666</v>
      </c>
    </row>
    <row r="58" spans="1:10" ht="17" thickTop="1" thickBot="1" x14ac:dyDescent="0.25">
      <c r="A58" s="55">
        <f t="shared" si="3"/>
        <v>56</v>
      </c>
      <c r="B58" s="73">
        <f t="shared" si="0"/>
        <v>140.1862743911893</v>
      </c>
      <c r="C58" s="65">
        <v>5.5</v>
      </c>
      <c r="D58" s="65">
        <v>8.2349999999999994</v>
      </c>
      <c r="E58" s="65">
        <v>1.244</v>
      </c>
      <c r="F58" s="65">
        <v>-1.087</v>
      </c>
      <c r="G58" s="65">
        <v>6</v>
      </c>
      <c r="H58" s="65">
        <v>10</v>
      </c>
      <c r="I58" s="73">
        <f t="shared" si="1"/>
        <v>11.661903789690601</v>
      </c>
      <c r="J58" s="73">
        <f t="shared" si="2"/>
        <v>4.9429720696024546</v>
      </c>
    </row>
    <row r="59" spans="1:10" ht="17" thickTop="1" thickBot="1" x14ac:dyDescent="0.25">
      <c r="A59" s="55">
        <f t="shared" si="3"/>
        <v>57</v>
      </c>
      <c r="B59" s="73">
        <f t="shared" si="0"/>
        <v>7.0832108935493068</v>
      </c>
      <c r="C59" s="65">
        <v>4.5</v>
      </c>
      <c r="D59" s="65">
        <v>8.2349999999999994</v>
      </c>
      <c r="E59" s="65">
        <v>1.244</v>
      </c>
      <c r="F59" s="65">
        <v>-1.087</v>
      </c>
      <c r="G59" s="65">
        <v>57</v>
      </c>
      <c r="H59" s="65">
        <v>10</v>
      </c>
      <c r="I59" s="73">
        <f t="shared" si="1"/>
        <v>57.870545184921149</v>
      </c>
      <c r="J59" s="73">
        <f t="shared" si="2"/>
        <v>1.9577273209363497</v>
      </c>
    </row>
    <row r="60" spans="1:10" ht="17" thickTop="1" thickBot="1" x14ac:dyDescent="0.25">
      <c r="A60" s="55">
        <f t="shared" si="3"/>
        <v>58</v>
      </c>
      <c r="B60" s="73">
        <f t="shared" si="0"/>
        <v>36.16582222783854</v>
      </c>
      <c r="C60" s="65">
        <v>5.7</v>
      </c>
      <c r="D60" s="65">
        <v>8.2349999999999994</v>
      </c>
      <c r="E60" s="65">
        <v>1.244</v>
      </c>
      <c r="F60" s="65">
        <v>-1.087</v>
      </c>
      <c r="G60" s="65">
        <v>50</v>
      </c>
      <c r="H60" s="65">
        <v>10</v>
      </c>
      <c r="I60" s="73">
        <f t="shared" si="1"/>
        <v>50.990195135927848</v>
      </c>
      <c r="J60" s="73">
        <f t="shared" si="2"/>
        <v>3.5881145355007966</v>
      </c>
    </row>
    <row r="61" spans="1:10" ht="17" thickTop="1" thickBot="1" x14ac:dyDescent="0.25">
      <c r="A61" s="55">
        <f t="shared" si="3"/>
        <v>59</v>
      </c>
      <c r="B61" s="73">
        <f t="shared" si="0"/>
        <v>264.07630435365525</v>
      </c>
      <c r="C61" s="65">
        <v>7.8</v>
      </c>
      <c r="D61" s="65">
        <v>8.2349999999999994</v>
      </c>
      <c r="E61" s="65">
        <v>1.244</v>
      </c>
      <c r="F61" s="65">
        <v>-1.087</v>
      </c>
      <c r="G61" s="65">
        <v>90</v>
      </c>
      <c r="H61" s="65">
        <v>10</v>
      </c>
      <c r="I61" s="73">
        <f t="shared" si="1"/>
        <v>90.553851381374173</v>
      </c>
      <c r="J61" s="73">
        <f t="shared" si="2"/>
        <v>5.5762380930273512</v>
      </c>
    </row>
    <row r="62" spans="1:10" ht="17" thickTop="1" thickBot="1" x14ac:dyDescent="0.25">
      <c r="A62" s="55">
        <f t="shared" si="3"/>
        <v>60</v>
      </c>
      <c r="B62" s="73">
        <f t="shared" si="0"/>
        <v>24.664620960953119</v>
      </c>
      <c r="C62" s="65">
        <v>4.5999999999999996</v>
      </c>
      <c r="D62" s="65">
        <v>8.2349999999999994</v>
      </c>
      <c r="E62" s="65">
        <v>1.244</v>
      </c>
      <c r="F62" s="65">
        <v>-1.087</v>
      </c>
      <c r="G62" s="65">
        <v>18</v>
      </c>
      <c r="H62" s="65">
        <v>10</v>
      </c>
      <c r="I62" s="73">
        <f t="shared" si="1"/>
        <v>20.591260281974002</v>
      </c>
      <c r="J62" s="73">
        <f t="shared" si="2"/>
        <v>3.2053698670814303</v>
      </c>
    </row>
    <row r="63" spans="1:10" ht="17" thickTop="1" thickBot="1" x14ac:dyDescent="0.25">
      <c r="A63" s="55">
        <f t="shared" si="3"/>
        <v>61</v>
      </c>
      <c r="B63" s="73">
        <f t="shared" si="0"/>
        <v>27.890171901855666</v>
      </c>
      <c r="C63" s="65">
        <v>4.5</v>
      </c>
      <c r="D63" s="65">
        <v>8.2349999999999994</v>
      </c>
      <c r="E63" s="65">
        <v>1.244</v>
      </c>
      <c r="F63" s="65">
        <v>-1.087</v>
      </c>
      <c r="G63" s="65">
        <v>13</v>
      </c>
      <c r="H63" s="65">
        <v>10</v>
      </c>
      <c r="I63" s="73">
        <f t="shared" si="1"/>
        <v>16.401219466856727</v>
      </c>
      <c r="J63" s="73">
        <f t="shared" si="2"/>
        <v>3.3282743651864002</v>
      </c>
    </row>
    <row r="64" spans="1:10" ht="17" thickTop="1" thickBot="1" x14ac:dyDescent="0.25">
      <c r="A64" s="55">
        <f t="shared" si="3"/>
        <v>62</v>
      </c>
      <c r="B64" s="73">
        <f t="shared" si="0"/>
        <v>25.129000974749317</v>
      </c>
      <c r="C64" s="65">
        <v>4.2</v>
      </c>
      <c r="D64" s="65">
        <v>8.2349999999999994</v>
      </c>
      <c r="E64" s="65">
        <v>1.244</v>
      </c>
      <c r="F64" s="65">
        <v>-1.087</v>
      </c>
      <c r="G64" s="65">
        <v>8</v>
      </c>
      <c r="H64" s="65">
        <v>10</v>
      </c>
      <c r="I64" s="73">
        <f t="shared" si="1"/>
        <v>12.806248474865697</v>
      </c>
      <c r="J64" s="73">
        <f t="shared" si="2"/>
        <v>3.2240225964775471</v>
      </c>
    </row>
    <row r="65" spans="1:10" ht="17" thickTop="1" thickBot="1" x14ac:dyDescent="0.25">
      <c r="A65" s="55">
        <f t="shared" si="3"/>
        <v>63</v>
      </c>
      <c r="B65" s="73">
        <f t="shared" si="0"/>
        <v>57.806346559910473</v>
      </c>
      <c r="C65" s="65">
        <v>5</v>
      </c>
      <c r="D65" s="65">
        <v>8.2349999999999994</v>
      </c>
      <c r="E65" s="65">
        <v>1.244</v>
      </c>
      <c r="F65" s="65">
        <v>-1.087</v>
      </c>
      <c r="G65" s="65">
        <v>11</v>
      </c>
      <c r="H65" s="65">
        <v>10</v>
      </c>
      <c r="I65" s="73">
        <f t="shared" si="1"/>
        <v>14.866068747318506</v>
      </c>
      <c r="J65" s="73">
        <f t="shared" si="2"/>
        <v>4.0570985717251009</v>
      </c>
    </row>
    <row r="66" spans="1:10" ht="17" thickTop="1" thickBot="1" x14ac:dyDescent="0.25">
      <c r="A66" s="55">
        <f t="shared" si="3"/>
        <v>64</v>
      </c>
      <c r="B66" s="73">
        <f t="shared" si="0"/>
        <v>71.853283339141157</v>
      </c>
      <c r="C66" s="65">
        <v>6.2</v>
      </c>
      <c r="D66" s="65">
        <v>8.2349999999999994</v>
      </c>
      <c r="E66" s="65">
        <v>1.244</v>
      </c>
      <c r="F66" s="65">
        <v>-1.087</v>
      </c>
      <c r="G66" s="65">
        <v>47</v>
      </c>
      <c r="H66" s="65">
        <v>10</v>
      </c>
      <c r="I66" s="73">
        <f t="shared" si="1"/>
        <v>48.052055106935853</v>
      </c>
      <c r="J66" s="73">
        <f t="shared" si="2"/>
        <v>4.274626308615832</v>
      </c>
    </row>
    <row r="67" spans="1:10" ht="17" thickTop="1" thickBot="1" x14ac:dyDescent="0.25">
      <c r="A67" s="55">
        <f t="shared" si="3"/>
        <v>65</v>
      </c>
      <c r="B67" s="73">
        <f t="shared" si="0"/>
        <v>10.315559228856246</v>
      </c>
      <c r="C67" s="65">
        <v>4.3</v>
      </c>
      <c r="D67" s="65">
        <v>8.2349999999999994</v>
      </c>
      <c r="E67" s="65">
        <v>1.244</v>
      </c>
      <c r="F67" s="65">
        <v>-1.087</v>
      </c>
      <c r="G67" s="65">
        <v>31</v>
      </c>
      <c r="H67" s="65">
        <v>10</v>
      </c>
      <c r="I67" s="73">
        <f t="shared" si="1"/>
        <v>32.572994949804659</v>
      </c>
      <c r="J67" s="73">
        <f t="shared" si="2"/>
        <v>2.3336533601632992</v>
      </c>
    </row>
    <row r="68" spans="1:10" ht="17" thickTop="1" thickBot="1" x14ac:dyDescent="0.25">
      <c r="A68" s="55">
        <f t="shared" si="3"/>
        <v>66</v>
      </c>
      <c r="B68" s="73">
        <f t="shared" ref="B68:B131" si="4">EXP(J68)</f>
        <v>40.242619554555951</v>
      </c>
      <c r="C68" s="65">
        <v>5.0999999999999996</v>
      </c>
      <c r="D68" s="65">
        <v>8.2349999999999994</v>
      </c>
      <c r="E68" s="65">
        <v>1.244</v>
      </c>
      <c r="F68" s="65">
        <v>-1.087</v>
      </c>
      <c r="G68" s="65">
        <v>21</v>
      </c>
      <c r="H68" s="65">
        <v>10</v>
      </c>
      <c r="I68" s="73">
        <f t="shared" ref="I68:I131" si="5">SQRT(G68^2+H68^2)</f>
        <v>23.259406699226016</v>
      </c>
      <c r="J68" s="73">
        <f t="shared" ref="J68:J131" si="6">D68+(E68*(C68-6))+(F68*(LN(I68)))</f>
        <v>3.6949266219469363</v>
      </c>
    </row>
    <row r="69" spans="1:10" ht="17" thickTop="1" thickBot="1" x14ac:dyDescent="0.25">
      <c r="A69" s="55">
        <f t="shared" ref="A69:A72" si="7">A68+1</f>
        <v>67</v>
      </c>
      <c r="B69" s="73">
        <f t="shared" si="4"/>
        <v>18.736014606611516</v>
      </c>
      <c r="C69" s="65">
        <v>4.7</v>
      </c>
      <c r="D69" s="65">
        <v>8.2349999999999994</v>
      </c>
      <c r="E69" s="65">
        <v>1.244</v>
      </c>
      <c r="F69" s="65">
        <v>-1.087</v>
      </c>
      <c r="G69" s="65">
        <v>28</v>
      </c>
      <c r="H69" s="65">
        <v>10</v>
      </c>
      <c r="I69" s="73">
        <f t="shared" si="5"/>
        <v>29.732137494637012</v>
      </c>
      <c r="J69" s="73">
        <f t="shared" si="6"/>
        <v>2.9304475864564408</v>
      </c>
    </row>
    <row r="70" spans="1:10" ht="17" thickTop="1" thickBot="1" x14ac:dyDescent="0.25">
      <c r="A70" s="55">
        <f t="shared" si="7"/>
        <v>68</v>
      </c>
      <c r="B70" s="73">
        <f t="shared" si="4"/>
        <v>33.325160018592335</v>
      </c>
      <c r="C70" s="65">
        <v>5.6</v>
      </c>
      <c r="D70" s="65">
        <v>8.2349999999999994</v>
      </c>
      <c r="E70" s="65">
        <v>1.244</v>
      </c>
      <c r="F70" s="65">
        <v>-1.087</v>
      </c>
      <c r="G70" s="65">
        <v>48</v>
      </c>
      <c r="H70" s="65">
        <v>10</v>
      </c>
      <c r="I70" s="73">
        <f t="shared" si="5"/>
        <v>49.03060268852505</v>
      </c>
      <c r="J70" s="73">
        <f t="shared" si="6"/>
        <v>3.5063126678114536</v>
      </c>
    </row>
    <row r="71" spans="1:10" ht="17" thickTop="1" thickBot="1" x14ac:dyDescent="0.25">
      <c r="A71" s="55">
        <f t="shared" si="7"/>
        <v>69</v>
      </c>
      <c r="B71" s="73">
        <f t="shared" si="4"/>
        <v>38.575845201651163</v>
      </c>
      <c r="C71" s="65">
        <v>5.7</v>
      </c>
      <c r="D71" s="65">
        <v>8.2349999999999994</v>
      </c>
      <c r="E71" s="65">
        <v>1.244</v>
      </c>
      <c r="F71" s="65">
        <v>-1.087</v>
      </c>
      <c r="G71" s="65">
        <v>47</v>
      </c>
      <c r="H71" s="65">
        <v>10</v>
      </c>
      <c r="I71" s="73">
        <f t="shared" si="5"/>
        <v>48.052055106935853</v>
      </c>
      <c r="J71" s="73">
        <f t="shared" si="6"/>
        <v>3.6526263086158313</v>
      </c>
    </row>
    <row r="72" spans="1:10" ht="17" thickTop="1" thickBot="1" x14ac:dyDescent="0.25">
      <c r="A72" s="55">
        <f t="shared" si="7"/>
        <v>70</v>
      </c>
      <c r="B72" s="73">
        <f t="shared" si="4"/>
        <v>27.906324847077524</v>
      </c>
      <c r="C72" s="65">
        <v>5.0999999999999996</v>
      </c>
      <c r="D72" s="65">
        <v>8.2349999999999994</v>
      </c>
      <c r="E72" s="65">
        <v>1.244</v>
      </c>
      <c r="F72" s="65">
        <v>-1.087</v>
      </c>
      <c r="G72" s="65">
        <v>31</v>
      </c>
      <c r="H72" s="65">
        <v>10</v>
      </c>
      <c r="I72" s="73">
        <f t="shared" si="5"/>
        <v>32.572994949804659</v>
      </c>
      <c r="J72" s="73">
        <f t="shared" si="6"/>
        <v>3.3288533601632997</v>
      </c>
    </row>
    <row r="73" spans="1:10" ht="17" thickTop="1" thickBot="1" x14ac:dyDescent="0.25">
      <c r="A73" s="55">
        <f>A72+1</f>
        <v>71</v>
      </c>
      <c r="B73" s="73">
        <f t="shared" si="4"/>
        <v>47.400605641830396</v>
      </c>
      <c r="C73" s="65">
        <v>5.5</v>
      </c>
      <c r="D73" s="65">
        <v>8.2349999999999994</v>
      </c>
      <c r="E73" s="65">
        <v>1.244</v>
      </c>
      <c r="F73" s="65">
        <v>-1.087</v>
      </c>
      <c r="G73" s="65">
        <v>30</v>
      </c>
      <c r="H73" s="65">
        <v>10</v>
      </c>
      <c r="I73" s="73">
        <f t="shared" si="5"/>
        <v>31.622776601683793</v>
      </c>
      <c r="J73" s="73">
        <f t="shared" si="6"/>
        <v>3.8586350058732082</v>
      </c>
    </row>
    <row r="74" spans="1:10" ht="17" thickTop="1" thickBot="1" x14ac:dyDescent="0.25">
      <c r="A74" s="55">
        <f t="shared" ref="A74:A82" si="8">A73+1</f>
        <v>72</v>
      </c>
      <c r="B74" s="73">
        <f t="shared" si="4"/>
        <v>138.08902304816857</v>
      </c>
      <c r="C74" s="65">
        <v>5.7</v>
      </c>
      <c r="D74" s="65">
        <v>8.2349999999999994</v>
      </c>
      <c r="E74" s="65">
        <v>1.244</v>
      </c>
      <c r="F74" s="65">
        <v>-1.087</v>
      </c>
      <c r="G74" s="65">
        <v>11</v>
      </c>
      <c r="H74" s="65">
        <v>10</v>
      </c>
      <c r="I74" s="73">
        <f t="shared" si="5"/>
        <v>14.866068747318506</v>
      </c>
      <c r="J74" s="73">
        <f t="shared" si="6"/>
        <v>4.9278985717251018</v>
      </c>
    </row>
    <row r="75" spans="1:10" ht="17" thickTop="1" thickBot="1" x14ac:dyDescent="0.25">
      <c r="A75" s="55">
        <f t="shared" si="8"/>
        <v>73</v>
      </c>
      <c r="B75" s="73">
        <f t="shared" si="4"/>
        <v>23.3802029516945</v>
      </c>
      <c r="C75" s="65">
        <v>4.4000000000000004</v>
      </c>
      <c r="D75" s="65">
        <v>8.2349999999999994</v>
      </c>
      <c r="E75" s="65">
        <v>1.244</v>
      </c>
      <c r="F75" s="65">
        <v>-1.087</v>
      </c>
      <c r="G75" s="65">
        <v>14</v>
      </c>
      <c r="H75" s="65">
        <v>10</v>
      </c>
      <c r="I75" s="73">
        <f t="shared" si="5"/>
        <v>17.204650534085253</v>
      </c>
      <c r="J75" s="73">
        <f t="shared" si="6"/>
        <v>3.1518896365748734</v>
      </c>
    </row>
    <row r="76" spans="1:10" ht="17" thickTop="1" thickBot="1" x14ac:dyDescent="0.25">
      <c r="A76" s="55">
        <f t="shared" si="8"/>
        <v>74</v>
      </c>
      <c r="B76" s="73">
        <f t="shared" si="4"/>
        <v>6.4728314258861301</v>
      </c>
      <c r="C76" s="65">
        <v>4.3</v>
      </c>
      <c r="D76" s="65">
        <v>8.2349999999999994</v>
      </c>
      <c r="E76" s="65">
        <v>1.244</v>
      </c>
      <c r="F76" s="65">
        <v>-1.087</v>
      </c>
      <c r="G76" s="65">
        <v>49</v>
      </c>
      <c r="H76" s="65">
        <v>10</v>
      </c>
      <c r="I76" s="73">
        <f t="shared" si="5"/>
        <v>50.009999000199947</v>
      </c>
      <c r="J76" s="73">
        <f t="shared" si="6"/>
        <v>1.8676136365680129</v>
      </c>
    </row>
    <row r="77" spans="1:10" ht="17" thickTop="1" thickBot="1" x14ac:dyDescent="0.25">
      <c r="A77" s="55">
        <f t="shared" si="8"/>
        <v>75</v>
      </c>
      <c r="B77" s="73">
        <f t="shared" si="4"/>
        <v>40.506982440331115</v>
      </c>
      <c r="C77" s="65">
        <v>4.8</v>
      </c>
      <c r="D77" s="65">
        <v>8.2349999999999994</v>
      </c>
      <c r="E77" s="65">
        <v>1.244</v>
      </c>
      <c r="F77" s="65">
        <v>-1.087</v>
      </c>
      <c r="G77" s="65">
        <v>13</v>
      </c>
      <c r="H77" s="65">
        <v>10</v>
      </c>
      <c r="I77" s="73">
        <f t="shared" si="5"/>
        <v>16.401219466856727</v>
      </c>
      <c r="J77" s="73">
        <f t="shared" si="6"/>
        <v>3.7014743651863999</v>
      </c>
    </row>
    <row r="78" spans="1:10" ht="17" thickTop="1" thickBot="1" x14ac:dyDescent="0.25">
      <c r="A78" s="55">
        <f t="shared" si="8"/>
        <v>76</v>
      </c>
      <c r="B78" s="73">
        <f t="shared" si="4"/>
        <v>21.368087521743121</v>
      </c>
      <c r="C78" s="65">
        <v>4.2</v>
      </c>
      <c r="D78" s="65">
        <v>8.2349999999999994</v>
      </c>
      <c r="E78" s="65">
        <v>1.244</v>
      </c>
      <c r="F78" s="65">
        <v>-1.087</v>
      </c>
      <c r="G78" s="65">
        <v>11</v>
      </c>
      <c r="H78" s="65">
        <v>10</v>
      </c>
      <c r="I78" s="73">
        <f t="shared" si="5"/>
        <v>14.866068747318506</v>
      </c>
      <c r="J78" s="73">
        <f t="shared" si="6"/>
        <v>3.0618985717251008</v>
      </c>
    </row>
    <row r="79" spans="1:10" ht="17" thickTop="1" thickBot="1" x14ac:dyDescent="0.25">
      <c r="A79" s="55">
        <f t="shared" si="8"/>
        <v>77</v>
      </c>
      <c r="B79" s="73">
        <f t="shared" si="4"/>
        <v>22.482875417800479</v>
      </c>
      <c r="C79" s="65">
        <v>5</v>
      </c>
      <c r="D79" s="65">
        <v>8.2349999999999994</v>
      </c>
      <c r="E79" s="65">
        <v>1.244</v>
      </c>
      <c r="F79" s="65">
        <v>-1.087</v>
      </c>
      <c r="G79" s="65">
        <v>34</v>
      </c>
      <c r="H79" s="65">
        <v>10</v>
      </c>
      <c r="I79" s="73">
        <f t="shared" si="5"/>
        <v>35.440090293338699</v>
      </c>
      <c r="J79" s="73">
        <f t="shared" si="6"/>
        <v>3.1127539268902034</v>
      </c>
    </row>
    <row r="80" spans="1:10" ht="17" thickTop="1" thickBot="1" x14ac:dyDescent="0.25">
      <c r="A80" s="55">
        <f t="shared" si="8"/>
        <v>78</v>
      </c>
      <c r="B80" s="73">
        <f t="shared" si="4"/>
        <v>40.925786685376465</v>
      </c>
      <c r="C80" s="65">
        <v>5.3</v>
      </c>
      <c r="D80" s="65">
        <v>8.2349999999999994</v>
      </c>
      <c r="E80" s="65">
        <v>1.244</v>
      </c>
      <c r="F80" s="65">
        <v>-1.087</v>
      </c>
      <c r="G80" s="65">
        <v>27</v>
      </c>
      <c r="H80" s="65">
        <v>10</v>
      </c>
      <c r="I80" s="73">
        <f t="shared" si="5"/>
        <v>28.792360097775937</v>
      </c>
      <c r="J80" s="73">
        <f t="shared" si="6"/>
        <v>3.7117603456839667</v>
      </c>
    </row>
    <row r="81" spans="1:10" ht="17" thickTop="1" thickBot="1" x14ac:dyDescent="0.25">
      <c r="A81" s="55">
        <f t="shared" si="8"/>
        <v>79</v>
      </c>
      <c r="B81" s="73">
        <f t="shared" si="4"/>
        <v>54.812192923643209</v>
      </c>
      <c r="C81" s="65">
        <v>6</v>
      </c>
      <c r="D81" s="65">
        <v>8.2349999999999994</v>
      </c>
      <c r="E81" s="65">
        <v>1.244</v>
      </c>
      <c r="F81" s="65">
        <v>-1.087</v>
      </c>
      <c r="G81" s="65">
        <v>48</v>
      </c>
      <c r="H81" s="65">
        <v>10</v>
      </c>
      <c r="I81" s="73">
        <f t="shared" si="5"/>
        <v>49.03060268852505</v>
      </c>
      <c r="J81" s="73">
        <f t="shared" si="6"/>
        <v>4.0039126678114538</v>
      </c>
    </row>
    <row r="82" spans="1:10" ht="17" thickTop="1" thickBot="1" x14ac:dyDescent="0.25">
      <c r="A82" s="55">
        <f t="shared" si="8"/>
        <v>80</v>
      </c>
      <c r="B82" s="73">
        <f t="shared" si="4"/>
        <v>39.309293947412577</v>
      </c>
      <c r="C82" s="65">
        <v>5.8</v>
      </c>
      <c r="D82" s="65">
        <v>8.2349999999999994</v>
      </c>
      <c r="E82" s="65">
        <v>1.244</v>
      </c>
      <c r="F82" s="65">
        <v>-1.087</v>
      </c>
      <c r="G82" s="65">
        <v>52</v>
      </c>
      <c r="H82" s="65">
        <v>10</v>
      </c>
      <c r="I82" s="73">
        <f t="shared" si="5"/>
        <v>52.952809179494906</v>
      </c>
      <c r="J82" s="73">
        <f t="shared" si="6"/>
        <v>3.6714609781280387</v>
      </c>
    </row>
    <row r="83" spans="1:10" ht="17" thickTop="1" thickBot="1" x14ac:dyDescent="0.25">
      <c r="A83" s="55">
        <f>A82+1</f>
        <v>81</v>
      </c>
      <c r="B83" s="73">
        <f t="shared" si="4"/>
        <v>17.530705210271751</v>
      </c>
      <c r="C83" s="65">
        <v>4.8</v>
      </c>
      <c r="D83" s="65">
        <v>8.2349999999999994</v>
      </c>
      <c r="E83" s="65">
        <v>1.244</v>
      </c>
      <c r="F83" s="65">
        <v>-1.087</v>
      </c>
      <c r="G83" s="65">
        <v>34</v>
      </c>
      <c r="H83" s="65">
        <v>10</v>
      </c>
      <c r="I83" s="73">
        <f t="shared" si="5"/>
        <v>35.440090293338699</v>
      </c>
      <c r="J83" s="73">
        <f t="shared" si="6"/>
        <v>2.8639539268902032</v>
      </c>
    </row>
    <row r="84" spans="1:10" ht="17" thickTop="1" thickBot="1" x14ac:dyDescent="0.25">
      <c r="A84" s="55">
        <f t="shared" ref="A84:A92" si="9">A83+1</f>
        <v>82</v>
      </c>
      <c r="B84" s="73">
        <f t="shared" si="4"/>
        <v>11.396626892725211</v>
      </c>
      <c r="C84" s="65">
        <v>4.5</v>
      </c>
      <c r="D84" s="65">
        <v>8.2349999999999994</v>
      </c>
      <c r="E84" s="65">
        <v>1.244</v>
      </c>
      <c r="F84" s="65">
        <v>-1.087</v>
      </c>
      <c r="G84" s="65">
        <v>36</v>
      </c>
      <c r="H84" s="65">
        <v>10</v>
      </c>
      <c r="I84" s="73">
        <f t="shared" si="5"/>
        <v>37.363083384538811</v>
      </c>
      <c r="J84" s="73">
        <f t="shared" si="6"/>
        <v>2.4333174250143204</v>
      </c>
    </row>
    <row r="85" spans="1:10" ht="17" thickTop="1" thickBot="1" x14ac:dyDescent="0.25">
      <c r="A85" s="55">
        <f t="shared" si="9"/>
        <v>83</v>
      </c>
      <c r="B85" s="73">
        <f t="shared" si="4"/>
        <v>85.445125697166333</v>
      </c>
      <c r="C85" s="65">
        <v>5.4</v>
      </c>
      <c r="D85" s="65">
        <v>8.2349999999999994</v>
      </c>
      <c r="E85" s="65">
        <v>1.244</v>
      </c>
      <c r="F85" s="65">
        <v>-1.087</v>
      </c>
      <c r="G85" s="65">
        <v>13</v>
      </c>
      <c r="H85" s="65">
        <v>10</v>
      </c>
      <c r="I85" s="73">
        <f t="shared" si="5"/>
        <v>16.401219466856727</v>
      </c>
      <c r="J85" s="73">
        <f t="shared" si="6"/>
        <v>4.4478743651864008</v>
      </c>
    </row>
    <row r="86" spans="1:10" ht="17" thickTop="1" thickBot="1" x14ac:dyDescent="0.25">
      <c r="A86" s="55">
        <f t="shared" si="9"/>
        <v>84</v>
      </c>
      <c r="B86" s="73">
        <f t="shared" si="4"/>
        <v>213.15326986650604</v>
      </c>
      <c r="C86" s="65">
        <v>5.8</v>
      </c>
      <c r="D86" s="65">
        <v>8.2349999999999994</v>
      </c>
      <c r="E86" s="65">
        <v>1.244</v>
      </c>
      <c r="F86" s="65">
        <v>-1.087</v>
      </c>
      <c r="G86" s="65">
        <v>5</v>
      </c>
      <c r="H86" s="65">
        <v>10</v>
      </c>
      <c r="I86" s="73">
        <f t="shared" si="5"/>
        <v>11.180339887498949</v>
      </c>
      <c r="J86" s="73">
        <f t="shared" si="6"/>
        <v>5.3620114837761985</v>
      </c>
    </row>
    <row r="87" spans="1:10" ht="17" thickTop="1" thickBot="1" x14ac:dyDescent="0.25">
      <c r="A87" s="55">
        <f t="shared" si="9"/>
        <v>85</v>
      </c>
      <c r="B87" s="73">
        <f t="shared" si="4"/>
        <v>92.852824334549197</v>
      </c>
      <c r="C87" s="65">
        <v>5.9</v>
      </c>
      <c r="D87" s="65">
        <v>8.2349999999999994</v>
      </c>
      <c r="E87" s="65">
        <v>1.244</v>
      </c>
      <c r="F87" s="65">
        <v>-1.087</v>
      </c>
      <c r="G87" s="65">
        <v>25</v>
      </c>
      <c r="H87" s="65">
        <v>10</v>
      </c>
      <c r="I87" s="73">
        <f t="shared" si="5"/>
        <v>26.92582403567252</v>
      </c>
      <c r="J87" s="73">
        <f t="shared" si="6"/>
        <v>4.5310157055864844</v>
      </c>
    </row>
    <row r="88" spans="1:10" ht="17" thickTop="1" thickBot="1" x14ac:dyDescent="0.25">
      <c r="A88" s="55">
        <f t="shared" si="9"/>
        <v>86</v>
      </c>
      <c r="B88" s="73">
        <f t="shared" si="4"/>
        <v>133.41834417381421</v>
      </c>
      <c r="C88" s="65">
        <v>5.8</v>
      </c>
      <c r="D88" s="65">
        <v>8.2349999999999994</v>
      </c>
      <c r="E88" s="65">
        <v>1.244</v>
      </c>
      <c r="F88" s="65">
        <v>-1.087</v>
      </c>
      <c r="G88" s="65">
        <v>14</v>
      </c>
      <c r="H88" s="65">
        <v>10</v>
      </c>
      <c r="I88" s="73">
        <f t="shared" si="5"/>
        <v>17.204650534085253</v>
      </c>
      <c r="J88" s="73">
        <f t="shared" si="6"/>
        <v>4.8934896365748726</v>
      </c>
    </row>
    <row r="89" spans="1:10" ht="17" thickTop="1" thickBot="1" x14ac:dyDescent="0.25">
      <c r="A89" s="55">
        <f t="shared" si="9"/>
        <v>87</v>
      </c>
      <c r="B89" s="73">
        <f t="shared" si="4"/>
        <v>63.983403609785618</v>
      </c>
      <c r="C89" s="65">
        <v>4.8</v>
      </c>
      <c r="D89" s="65">
        <v>8.2349999999999994</v>
      </c>
      <c r="E89" s="65">
        <v>1.244</v>
      </c>
      <c r="F89" s="65">
        <v>-1.087</v>
      </c>
      <c r="G89" s="65">
        <v>4</v>
      </c>
      <c r="H89" s="65">
        <v>10</v>
      </c>
      <c r="I89" s="73">
        <f t="shared" si="5"/>
        <v>10.770329614269007</v>
      </c>
      <c r="J89" s="73">
        <f t="shared" si="6"/>
        <v>4.1586237311336909</v>
      </c>
    </row>
    <row r="90" spans="1:10" ht="17" thickTop="1" thickBot="1" x14ac:dyDescent="0.25">
      <c r="A90" s="55">
        <f t="shared" si="9"/>
        <v>88</v>
      </c>
      <c r="B90" s="73">
        <f t="shared" si="4"/>
        <v>85.57300464233613</v>
      </c>
      <c r="C90" s="65">
        <v>5.6</v>
      </c>
      <c r="D90" s="65">
        <v>8.2349999999999994</v>
      </c>
      <c r="E90" s="65">
        <v>1.244</v>
      </c>
      <c r="F90" s="65">
        <v>-1.087</v>
      </c>
      <c r="G90" s="65">
        <v>18</v>
      </c>
      <c r="H90" s="65">
        <v>10</v>
      </c>
      <c r="I90" s="73">
        <f t="shared" si="5"/>
        <v>20.591260281974002</v>
      </c>
      <c r="J90" s="73">
        <f t="shared" si="6"/>
        <v>4.4493698670814297</v>
      </c>
    </row>
    <row r="91" spans="1:10" ht="17" thickTop="1" thickBot="1" x14ac:dyDescent="0.25">
      <c r="A91" s="55">
        <f t="shared" si="9"/>
        <v>89</v>
      </c>
      <c r="B91" s="73">
        <f t="shared" si="4"/>
        <v>32.740559532701319</v>
      </c>
      <c r="C91" s="65">
        <v>5</v>
      </c>
      <c r="D91" s="65">
        <v>8.2349999999999994</v>
      </c>
      <c r="E91" s="65">
        <v>1.244</v>
      </c>
      <c r="F91" s="65">
        <v>-1.087</v>
      </c>
      <c r="G91" s="65">
        <v>23</v>
      </c>
      <c r="H91" s="65">
        <v>10</v>
      </c>
      <c r="I91" s="73">
        <f t="shared" si="5"/>
        <v>25.079872407968907</v>
      </c>
      <c r="J91" s="73">
        <f t="shared" si="6"/>
        <v>3.4886146619833101</v>
      </c>
    </row>
    <row r="92" spans="1:10" ht="17" thickTop="1" thickBot="1" x14ac:dyDescent="0.25">
      <c r="A92" s="55">
        <f t="shared" si="9"/>
        <v>90</v>
      </c>
      <c r="B92" s="73">
        <f t="shared" si="4"/>
        <v>31.911305317813706</v>
      </c>
      <c r="C92" s="65">
        <v>5.0999999999999996</v>
      </c>
      <c r="D92" s="65">
        <v>8.2349999999999994</v>
      </c>
      <c r="E92" s="65">
        <v>1.244</v>
      </c>
      <c r="F92" s="65">
        <v>-1.087</v>
      </c>
      <c r="G92" s="65">
        <v>27</v>
      </c>
      <c r="H92" s="65">
        <v>10</v>
      </c>
      <c r="I92" s="73">
        <f t="shared" si="5"/>
        <v>28.792360097775937</v>
      </c>
      <c r="J92" s="73">
        <f t="shared" si="6"/>
        <v>3.4629603456839666</v>
      </c>
    </row>
    <row r="93" spans="1:10" ht="17" thickTop="1" thickBot="1" x14ac:dyDescent="0.25">
      <c r="A93" s="55">
        <f>A92+1</f>
        <v>91</v>
      </c>
      <c r="B93" s="73">
        <f t="shared" si="4"/>
        <v>30.308121278230711</v>
      </c>
      <c r="C93" s="65">
        <v>5</v>
      </c>
      <c r="D93" s="65">
        <v>8.2349999999999994</v>
      </c>
      <c r="E93" s="65">
        <v>1.244</v>
      </c>
      <c r="F93" s="65">
        <v>-1.087</v>
      </c>
      <c r="G93" s="65">
        <v>25</v>
      </c>
      <c r="H93" s="65">
        <v>10</v>
      </c>
      <c r="I93" s="73">
        <f t="shared" si="5"/>
        <v>26.92582403567252</v>
      </c>
      <c r="J93" s="73">
        <f t="shared" si="6"/>
        <v>3.4114157055864842</v>
      </c>
    </row>
    <row r="94" spans="1:10" ht="17" thickTop="1" thickBot="1" x14ac:dyDescent="0.25">
      <c r="A94" s="55">
        <f t="shared" ref="A94:A132" si="10">A93+1</f>
        <v>92</v>
      </c>
      <c r="B94" s="73">
        <f t="shared" si="4"/>
        <v>35.822273583630277</v>
      </c>
      <c r="C94" s="65">
        <v>4.9000000000000004</v>
      </c>
      <c r="D94" s="65">
        <v>8.2349999999999994</v>
      </c>
      <c r="E94" s="65">
        <v>1.244</v>
      </c>
      <c r="F94" s="65">
        <v>-1.087</v>
      </c>
      <c r="G94" s="65">
        <v>18</v>
      </c>
      <c r="H94" s="65">
        <v>10</v>
      </c>
      <c r="I94" s="73">
        <f t="shared" si="5"/>
        <v>20.591260281974002</v>
      </c>
      <c r="J94" s="73">
        <f t="shared" si="6"/>
        <v>3.578569867081431</v>
      </c>
    </row>
    <row r="95" spans="1:10" ht="17" thickTop="1" thickBot="1" x14ac:dyDescent="0.25">
      <c r="A95" s="55">
        <f t="shared" si="10"/>
        <v>93</v>
      </c>
      <c r="B95" s="73">
        <f t="shared" si="4"/>
        <v>13.510822262963799</v>
      </c>
      <c r="C95" s="65">
        <v>4</v>
      </c>
      <c r="D95" s="65">
        <v>8.2349999999999994</v>
      </c>
      <c r="E95" s="65">
        <v>1.244</v>
      </c>
      <c r="F95" s="65">
        <v>-1.087</v>
      </c>
      <c r="G95" s="65">
        <v>15</v>
      </c>
      <c r="H95" s="65">
        <v>10</v>
      </c>
      <c r="I95" s="73">
        <f t="shared" si="5"/>
        <v>18.027756377319946</v>
      </c>
      <c r="J95" s="73">
        <f t="shared" si="6"/>
        <v>2.6034910134037879</v>
      </c>
    </row>
    <row r="96" spans="1:10" ht="17" thickTop="1" thickBot="1" x14ac:dyDescent="0.25">
      <c r="A96" s="55">
        <f t="shared" si="10"/>
        <v>94</v>
      </c>
      <c r="B96" s="73">
        <f t="shared" si="4"/>
        <v>25.528989816521037</v>
      </c>
      <c r="C96" s="65">
        <v>4.8</v>
      </c>
      <c r="D96" s="65">
        <v>8.2349999999999994</v>
      </c>
      <c r="E96" s="65">
        <v>1.244</v>
      </c>
      <c r="F96" s="65">
        <v>-1.087</v>
      </c>
      <c r="G96" s="65">
        <v>23</v>
      </c>
      <c r="H96" s="65">
        <v>10</v>
      </c>
      <c r="I96" s="73">
        <f t="shared" si="5"/>
        <v>25.079872407968907</v>
      </c>
      <c r="J96" s="73">
        <f t="shared" si="6"/>
        <v>3.2398146619833099</v>
      </c>
    </row>
    <row r="97" spans="1:10" ht="17" thickTop="1" thickBot="1" x14ac:dyDescent="0.25">
      <c r="A97" s="55">
        <f t="shared" si="10"/>
        <v>95</v>
      </c>
      <c r="B97" s="73">
        <f t="shared" si="4"/>
        <v>120.01501542634817</v>
      </c>
      <c r="C97" s="65">
        <v>5.5</v>
      </c>
      <c r="D97" s="65">
        <v>8.2349999999999994</v>
      </c>
      <c r="E97" s="65">
        <v>1.244</v>
      </c>
      <c r="F97" s="65">
        <v>-1.087</v>
      </c>
      <c r="G97" s="65">
        <v>9</v>
      </c>
      <c r="H97" s="65">
        <v>10</v>
      </c>
      <c r="I97" s="73">
        <f t="shared" si="5"/>
        <v>13.45362404707371</v>
      </c>
      <c r="J97" s="73">
        <f t="shared" si="6"/>
        <v>4.7876168635070231</v>
      </c>
    </row>
    <row r="98" spans="1:10" ht="17" thickTop="1" thickBot="1" x14ac:dyDescent="0.25">
      <c r="A98" s="55">
        <f t="shared" si="10"/>
        <v>96</v>
      </c>
      <c r="B98" s="73">
        <f t="shared" si="4"/>
        <v>31.505813035087389</v>
      </c>
      <c r="C98" s="65">
        <v>4.3</v>
      </c>
      <c r="D98" s="65">
        <v>8.2349999999999994</v>
      </c>
      <c r="E98" s="65">
        <v>1.244</v>
      </c>
      <c r="F98" s="65">
        <v>-1.087</v>
      </c>
      <c r="G98" s="65">
        <v>6</v>
      </c>
      <c r="H98" s="65">
        <v>10</v>
      </c>
      <c r="I98" s="73">
        <f t="shared" si="5"/>
        <v>11.661903789690601</v>
      </c>
      <c r="J98" s="73">
        <f t="shared" si="6"/>
        <v>3.4501720696024543</v>
      </c>
    </row>
    <row r="99" spans="1:10" ht="17" thickTop="1" thickBot="1" x14ac:dyDescent="0.25">
      <c r="A99" s="55">
        <f t="shared" si="10"/>
        <v>97</v>
      </c>
      <c r="B99" s="73">
        <f t="shared" si="4"/>
        <v>15.526690309442037</v>
      </c>
      <c r="C99" s="65">
        <v>4.3</v>
      </c>
      <c r="D99" s="65">
        <v>8.2349999999999994</v>
      </c>
      <c r="E99" s="65">
        <v>1.244</v>
      </c>
      <c r="F99" s="65">
        <v>-1.087</v>
      </c>
      <c r="G99" s="65">
        <v>20</v>
      </c>
      <c r="H99" s="65">
        <v>10</v>
      </c>
      <c r="I99" s="73">
        <f t="shared" si="5"/>
        <v>22.360679774997898</v>
      </c>
      <c r="J99" s="73">
        <f t="shared" si="6"/>
        <v>2.742560498507538</v>
      </c>
    </row>
    <row r="100" spans="1:10" ht="17" thickTop="1" thickBot="1" x14ac:dyDescent="0.25">
      <c r="A100" s="55">
        <f t="shared" si="10"/>
        <v>98</v>
      </c>
      <c r="B100" s="73">
        <f t="shared" si="4"/>
        <v>43.262508422079719</v>
      </c>
      <c r="C100" s="65">
        <v>5.4</v>
      </c>
      <c r="D100" s="65">
        <v>8.2349999999999994</v>
      </c>
      <c r="E100" s="65">
        <v>1.244</v>
      </c>
      <c r="F100" s="65">
        <v>-1.087</v>
      </c>
      <c r="G100" s="65">
        <v>29</v>
      </c>
      <c r="H100" s="65">
        <v>10</v>
      </c>
      <c r="I100" s="73">
        <f t="shared" si="5"/>
        <v>30.675723300355934</v>
      </c>
      <c r="J100" s="73">
        <f t="shared" si="6"/>
        <v>3.7672864036353464</v>
      </c>
    </row>
    <row r="101" spans="1:10" ht="17" thickTop="1" thickBot="1" x14ac:dyDescent="0.25">
      <c r="A101" s="55">
        <f t="shared" si="10"/>
        <v>99</v>
      </c>
      <c r="B101" s="73">
        <f t="shared" si="4"/>
        <v>11.203382096144731</v>
      </c>
      <c r="C101" s="65">
        <v>4.2</v>
      </c>
      <c r="D101" s="65">
        <v>8.2349999999999994</v>
      </c>
      <c r="E101" s="65">
        <v>1.244</v>
      </c>
      <c r="F101" s="65">
        <v>-1.087</v>
      </c>
      <c r="G101" s="65">
        <v>25</v>
      </c>
      <c r="H101" s="65">
        <v>10</v>
      </c>
      <c r="I101" s="73">
        <f t="shared" si="5"/>
        <v>26.92582403567252</v>
      </c>
      <c r="J101" s="73">
        <f t="shared" si="6"/>
        <v>2.4162157055864837</v>
      </c>
    </row>
    <row r="102" spans="1:10" ht="17" thickTop="1" thickBot="1" x14ac:dyDescent="0.25">
      <c r="A102" s="55">
        <f t="shared" si="10"/>
        <v>100</v>
      </c>
      <c r="B102" s="73">
        <f t="shared" si="4"/>
        <v>12.65304836522577</v>
      </c>
      <c r="C102" s="65">
        <v>4.0999999999999996</v>
      </c>
      <c r="D102" s="65">
        <v>8.2349999999999994</v>
      </c>
      <c r="E102" s="65">
        <v>1.244</v>
      </c>
      <c r="F102" s="65">
        <v>-1.087</v>
      </c>
      <c r="G102" s="65">
        <v>19</v>
      </c>
      <c r="H102" s="65">
        <v>10</v>
      </c>
      <c r="I102" s="73">
        <f t="shared" si="5"/>
        <v>21.470910553583888</v>
      </c>
      <c r="J102" s="73">
        <f t="shared" si="6"/>
        <v>2.5378981636313211</v>
      </c>
    </row>
    <row r="103" spans="1:10" ht="17" thickTop="1" thickBot="1" x14ac:dyDescent="0.25">
      <c r="A103" s="55">
        <f t="shared" si="10"/>
        <v>101</v>
      </c>
      <c r="B103" s="73">
        <f t="shared" si="4"/>
        <v>57.806346559910473</v>
      </c>
      <c r="C103" s="65">
        <v>5</v>
      </c>
      <c r="D103" s="65">
        <v>8.2349999999999994</v>
      </c>
      <c r="E103" s="65">
        <v>1.244</v>
      </c>
      <c r="F103" s="65">
        <v>-1.087</v>
      </c>
      <c r="G103" s="65">
        <v>11</v>
      </c>
      <c r="H103" s="65">
        <v>10</v>
      </c>
      <c r="I103" s="73">
        <f t="shared" si="5"/>
        <v>14.866068747318506</v>
      </c>
      <c r="J103" s="73">
        <f t="shared" si="6"/>
        <v>4.0570985717251009</v>
      </c>
    </row>
    <row r="104" spans="1:10" ht="17" thickTop="1" thickBot="1" x14ac:dyDescent="0.25">
      <c r="A104" s="55">
        <f t="shared" si="10"/>
        <v>102</v>
      </c>
      <c r="B104" s="73">
        <f t="shared" si="4"/>
        <v>20.453383030037234</v>
      </c>
      <c r="C104" s="65">
        <v>4.9000000000000004</v>
      </c>
      <c r="D104" s="65">
        <v>8.2349999999999994</v>
      </c>
      <c r="E104" s="65">
        <v>1.244</v>
      </c>
      <c r="F104" s="65">
        <v>-1.087</v>
      </c>
      <c r="G104" s="65">
        <v>33</v>
      </c>
      <c r="H104" s="65">
        <v>10</v>
      </c>
      <c r="I104" s="73">
        <f t="shared" si="5"/>
        <v>34.481879299133332</v>
      </c>
      <c r="J104" s="73">
        <f t="shared" si="6"/>
        <v>3.0181482981485601</v>
      </c>
    </row>
    <row r="105" spans="1:10" ht="17" thickTop="1" thickBot="1" x14ac:dyDescent="0.25">
      <c r="A105" s="55">
        <f t="shared" si="10"/>
        <v>103</v>
      </c>
      <c r="B105" s="73">
        <f t="shared" si="4"/>
        <v>23.950163433561304</v>
      </c>
      <c r="C105" s="65">
        <v>4.5</v>
      </c>
      <c r="D105" s="65">
        <v>8.2349999999999994</v>
      </c>
      <c r="E105" s="65">
        <v>1.244</v>
      </c>
      <c r="F105" s="65">
        <v>-1.087</v>
      </c>
      <c r="G105" s="65">
        <v>16</v>
      </c>
      <c r="H105" s="65">
        <v>10</v>
      </c>
      <c r="I105" s="73">
        <f t="shared" si="5"/>
        <v>18.867962264113206</v>
      </c>
      <c r="J105" s="73">
        <f t="shared" si="6"/>
        <v>3.1759751477819211</v>
      </c>
    </row>
    <row r="106" spans="1:10" ht="17" thickTop="1" thickBot="1" x14ac:dyDescent="0.25">
      <c r="A106" s="55">
        <f t="shared" si="10"/>
        <v>104</v>
      </c>
      <c r="B106" s="73">
        <f t="shared" si="4"/>
        <v>30.545484368285091</v>
      </c>
      <c r="C106" s="65">
        <v>4.4000000000000004</v>
      </c>
      <c r="D106" s="65">
        <v>8.2349999999999994</v>
      </c>
      <c r="E106" s="65">
        <v>1.244</v>
      </c>
      <c r="F106" s="65">
        <v>-1.087</v>
      </c>
      <c r="G106" s="65">
        <v>9</v>
      </c>
      <c r="H106" s="65">
        <v>10</v>
      </c>
      <c r="I106" s="73">
        <f t="shared" si="5"/>
        <v>13.45362404707371</v>
      </c>
      <c r="J106" s="73">
        <f t="shared" si="6"/>
        <v>3.4192168635070237</v>
      </c>
    </row>
    <row r="107" spans="1:10" ht="17" thickTop="1" thickBot="1" x14ac:dyDescent="0.25">
      <c r="A107" s="55">
        <f t="shared" si="10"/>
        <v>105</v>
      </c>
      <c r="B107" s="73">
        <f t="shared" si="4"/>
        <v>54.250460657998744</v>
      </c>
      <c r="C107" s="65">
        <v>4.7</v>
      </c>
      <c r="D107" s="65">
        <v>8.2349999999999994</v>
      </c>
      <c r="E107" s="65">
        <v>1.244</v>
      </c>
      <c r="F107" s="65">
        <v>-1.087</v>
      </c>
      <c r="G107" s="65">
        <v>5</v>
      </c>
      <c r="H107" s="65">
        <v>10</v>
      </c>
      <c r="I107" s="73">
        <f t="shared" si="5"/>
        <v>11.180339887498949</v>
      </c>
      <c r="J107" s="73">
        <f t="shared" si="6"/>
        <v>3.9936114837761991</v>
      </c>
    </row>
    <row r="108" spans="1:10" ht="17" thickTop="1" thickBot="1" x14ac:dyDescent="0.25">
      <c r="A108" s="55">
        <f t="shared" si="10"/>
        <v>106</v>
      </c>
      <c r="B108" s="73">
        <f t="shared" si="4"/>
        <v>43.543271148633082</v>
      </c>
      <c r="C108" s="65">
        <v>4.5999999999999996</v>
      </c>
      <c r="D108" s="65">
        <v>8.2349999999999994</v>
      </c>
      <c r="E108" s="65">
        <v>1.244</v>
      </c>
      <c r="F108" s="65">
        <v>-1.087</v>
      </c>
      <c r="G108" s="65">
        <v>7</v>
      </c>
      <c r="H108" s="65">
        <v>10</v>
      </c>
      <c r="I108" s="73">
        <f t="shared" si="5"/>
        <v>12.206555615733702</v>
      </c>
      <c r="J108" s="73">
        <f t="shared" si="6"/>
        <v>3.7737551827186424</v>
      </c>
    </row>
    <row r="109" spans="1:10" ht="17" thickTop="1" thickBot="1" x14ac:dyDescent="0.25">
      <c r="A109" s="55">
        <f t="shared" si="10"/>
        <v>107</v>
      </c>
      <c r="B109" s="73">
        <f t="shared" si="4"/>
        <v>55.843614319896943</v>
      </c>
      <c r="C109" s="65">
        <v>4.8</v>
      </c>
      <c r="D109" s="65">
        <v>8.2349999999999994</v>
      </c>
      <c r="E109" s="65">
        <v>1.244</v>
      </c>
      <c r="F109" s="65">
        <v>-1.087</v>
      </c>
      <c r="G109" s="65">
        <v>7</v>
      </c>
      <c r="H109" s="65">
        <v>10</v>
      </c>
      <c r="I109" s="73">
        <f t="shared" si="5"/>
        <v>12.206555615733702</v>
      </c>
      <c r="J109" s="73">
        <f t="shared" si="6"/>
        <v>4.0225551827186425</v>
      </c>
    </row>
    <row r="110" spans="1:10" ht="17" thickTop="1" thickBot="1" x14ac:dyDescent="0.25">
      <c r="A110" s="55">
        <f t="shared" si="10"/>
        <v>108</v>
      </c>
      <c r="B110" s="73">
        <f t="shared" si="4"/>
        <v>31.378615376816267</v>
      </c>
      <c r="C110" s="65">
        <v>4.9000000000000004</v>
      </c>
      <c r="D110" s="65">
        <v>8.2349999999999994</v>
      </c>
      <c r="E110" s="65">
        <v>1.244</v>
      </c>
      <c r="F110" s="65">
        <v>-1.087</v>
      </c>
      <c r="G110" s="65">
        <v>21</v>
      </c>
      <c r="H110" s="65">
        <v>10</v>
      </c>
      <c r="I110" s="73">
        <f t="shared" si="5"/>
        <v>23.259406699226016</v>
      </c>
      <c r="J110" s="73">
        <f t="shared" si="6"/>
        <v>3.4461266219469371</v>
      </c>
    </row>
    <row r="111" spans="1:10" ht="17" thickTop="1" thickBot="1" x14ac:dyDescent="0.25">
      <c r="A111" s="55">
        <f t="shared" si="10"/>
        <v>109</v>
      </c>
      <c r="B111" s="73">
        <f t="shared" si="4"/>
        <v>24.19869174857482</v>
      </c>
      <c r="C111" s="65">
        <v>4.3</v>
      </c>
      <c r="D111" s="65">
        <v>8.2349999999999994</v>
      </c>
      <c r="E111" s="65">
        <v>1.244</v>
      </c>
      <c r="F111" s="65">
        <v>-1.087</v>
      </c>
      <c r="G111" s="65">
        <v>11</v>
      </c>
      <c r="H111" s="65">
        <v>10</v>
      </c>
      <c r="I111" s="73">
        <f t="shared" si="5"/>
        <v>14.866068747318506</v>
      </c>
      <c r="J111" s="73">
        <f t="shared" si="6"/>
        <v>3.1862985717251004</v>
      </c>
    </row>
    <row r="112" spans="1:10" ht="17" thickTop="1" thickBot="1" x14ac:dyDescent="0.25">
      <c r="A112" s="55">
        <f t="shared" si="10"/>
        <v>110</v>
      </c>
      <c r="B112" s="73">
        <f t="shared" si="4"/>
        <v>18.230383706968897</v>
      </c>
      <c r="C112" s="65">
        <v>4.2</v>
      </c>
      <c r="D112" s="65">
        <v>8.2349999999999994</v>
      </c>
      <c r="E112" s="65">
        <v>1.244</v>
      </c>
      <c r="F112" s="65">
        <v>-1.087</v>
      </c>
      <c r="G112" s="65">
        <v>14</v>
      </c>
      <c r="H112" s="65">
        <v>10</v>
      </c>
      <c r="I112" s="73">
        <f t="shared" si="5"/>
        <v>17.204650534085253</v>
      </c>
      <c r="J112" s="73">
        <f t="shared" si="6"/>
        <v>2.9030896365748724</v>
      </c>
    </row>
    <row r="113" spans="1:10" ht="17" thickTop="1" thickBot="1" x14ac:dyDescent="0.25">
      <c r="A113" s="55">
        <f t="shared" si="10"/>
        <v>111</v>
      </c>
      <c r="B113" s="73">
        <f t="shared" si="4"/>
        <v>55.962431979904373</v>
      </c>
      <c r="C113" s="65">
        <v>6.1</v>
      </c>
      <c r="D113" s="65">
        <v>8.2349999999999994</v>
      </c>
      <c r="E113" s="65">
        <v>1.244</v>
      </c>
      <c r="F113" s="65">
        <v>-1.087</v>
      </c>
      <c r="G113" s="65">
        <v>53</v>
      </c>
      <c r="H113" s="65">
        <v>10</v>
      </c>
      <c r="I113" s="73">
        <f t="shared" si="5"/>
        <v>53.9351462406472</v>
      </c>
      <c r="J113" s="73">
        <f t="shared" si="6"/>
        <v>4.0246806081078574</v>
      </c>
    </row>
    <row r="114" spans="1:10" ht="17" thickTop="1" thickBot="1" x14ac:dyDescent="0.25">
      <c r="A114" s="55">
        <f t="shared" si="10"/>
        <v>112</v>
      </c>
      <c r="B114" s="73">
        <f t="shared" si="4"/>
        <v>11.330078212258398</v>
      </c>
      <c r="C114" s="65">
        <v>4.8</v>
      </c>
      <c r="D114" s="65">
        <v>8.2349999999999994</v>
      </c>
      <c r="E114" s="65">
        <v>1.244</v>
      </c>
      <c r="F114" s="65">
        <v>-1.087</v>
      </c>
      <c r="G114" s="65">
        <v>52</v>
      </c>
      <c r="H114" s="65">
        <v>10</v>
      </c>
      <c r="I114" s="73">
        <f t="shared" si="5"/>
        <v>52.952809179494906</v>
      </c>
      <c r="J114" s="73">
        <f t="shared" si="6"/>
        <v>2.427460978128039</v>
      </c>
    </row>
    <row r="115" spans="1:10" ht="17" thickTop="1" thickBot="1" x14ac:dyDescent="0.25">
      <c r="A115" s="55">
        <f t="shared" si="10"/>
        <v>113</v>
      </c>
      <c r="B115" s="73">
        <f t="shared" si="4"/>
        <v>88.571900924071116</v>
      </c>
      <c r="C115" s="65">
        <v>5.8</v>
      </c>
      <c r="D115" s="65">
        <v>8.2349999999999994</v>
      </c>
      <c r="E115" s="65">
        <v>1.244</v>
      </c>
      <c r="F115" s="65">
        <v>-1.087</v>
      </c>
      <c r="G115" s="65">
        <v>23</v>
      </c>
      <c r="H115" s="65">
        <v>10</v>
      </c>
      <c r="I115" s="73">
        <f t="shared" si="5"/>
        <v>25.079872407968907</v>
      </c>
      <c r="J115" s="73">
        <f t="shared" si="6"/>
        <v>4.4838146619833097</v>
      </c>
    </row>
    <row r="116" spans="1:10" ht="17" thickTop="1" thickBot="1" x14ac:dyDescent="0.25">
      <c r="A116" s="55">
        <f t="shared" si="10"/>
        <v>114</v>
      </c>
      <c r="B116" s="73">
        <f t="shared" si="4"/>
        <v>18.151552938368894</v>
      </c>
      <c r="C116" s="65">
        <v>5.3</v>
      </c>
      <c r="D116" s="65">
        <v>8.2349999999999994</v>
      </c>
      <c r="E116" s="65">
        <v>1.244</v>
      </c>
      <c r="F116" s="65">
        <v>-1.087</v>
      </c>
      <c r="G116" s="65">
        <v>60</v>
      </c>
      <c r="H116" s="65">
        <v>10</v>
      </c>
      <c r="I116" s="73">
        <f t="shared" si="5"/>
        <v>60.827625302982199</v>
      </c>
      <c r="J116" s="73">
        <f t="shared" si="6"/>
        <v>2.8987561183933357</v>
      </c>
    </row>
    <row r="117" spans="1:10" ht="17" thickTop="1" thickBot="1" x14ac:dyDescent="0.25">
      <c r="A117" s="55">
        <f t="shared" si="10"/>
        <v>115</v>
      </c>
      <c r="B117" s="73">
        <f t="shared" si="4"/>
        <v>42.02079065005573</v>
      </c>
      <c r="C117" s="65">
        <v>4.7</v>
      </c>
      <c r="D117" s="65">
        <v>8.2349999999999994</v>
      </c>
      <c r="E117" s="65">
        <v>1.244</v>
      </c>
      <c r="F117" s="65">
        <v>-1.087</v>
      </c>
      <c r="G117" s="65">
        <v>10</v>
      </c>
      <c r="H117" s="65">
        <v>10</v>
      </c>
      <c r="I117" s="73">
        <f t="shared" si="5"/>
        <v>14.142135623730951</v>
      </c>
      <c r="J117" s="73">
        <f t="shared" si="6"/>
        <v>3.7381645112811421</v>
      </c>
    </row>
    <row r="118" spans="1:10" ht="17" thickTop="1" thickBot="1" x14ac:dyDescent="0.25">
      <c r="A118" s="55">
        <f t="shared" si="10"/>
        <v>116</v>
      </c>
      <c r="B118" s="73">
        <f t="shared" si="4"/>
        <v>19.912755345028373</v>
      </c>
      <c r="C118" s="65">
        <v>4.5</v>
      </c>
      <c r="D118" s="65">
        <v>8.2349999999999994</v>
      </c>
      <c r="E118" s="65">
        <v>1.244</v>
      </c>
      <c r="F118" s="65">
        <v>-1.087</v>
      </c>
      <c r="G118" s="65">
        <v>20</v>
      </c>
      <c r="H118" s="65">
        <v>10</v>
      </c>
      <c r="I118" s="73">
        <f t="shared" si="5"/>
        <v>22.360679774997898</v>
      </c>
      <c r="J118" s="73">
        <f t="shared" si="6"/>
        <v>2.991360498507539</v>
      </c>
    </row>
    <row r="119" spans="1:10" ht="17" thickTop="1" thickBot="1" x14ac:dyDescent="0.25">
      <c r="A119" s="55">
        <f t="shared" si="10"/>
        <v>117</v>
      </c>
      <c r="B119" s="73">
        <f t="shared" si="4"/>
        <v>18.287656217422317</v>
      </c>
      <c r="C119" s="65">
        <v>5.0999999999999996</v>
      </c>
      <c r="D119" s="65">
        <v>8.2349999999999994</v>
      </c>
      <c r="E119" s="65">
        <v>1.244</v>
      </c>
      <c r="F119" s="65">
        <v>-1.087</v>
      </c>
      <c r="G119" s="65">
        <v>47</v>
      </c>
      <c r="H119" s="65">
        <v>10</v>
      </c>
      <c r="I119" s="73">
        <f t="shared" si="5"/>
        <v>48.052055106935853</v>
      </c>
      <c r="J119" s="73">
        <f t="shared" si="6"/>
        <v>2.9062263086158309</v>
      </c>
    </row>
    <row r="120" spans="1:10" ht="17" thickTop="1" thickBot="1" x14ac:dyDescent="0.25">
      <c r="A120" s="55">
        <f t="shared" si="10"/>
        <v>118</v>
      </c>
      <c r="B120" s="73">
        <f t="shared" si="4"/>
        <v>27.211715199980681</v>
      </c>
      <c r="C120" s="65">
        <v>5</v>
      </c>
      <c r="D120" s="65">
        <v>8.2349999999999994</v>
      </c>
      <c r="E120" s="65">
        <v>1.244</v>
      </c>
      <c r="F120" s="65">
        <v>-1.087</v>
      </c>
      <c r="G120" s="65">
        <v>28</v>
      </c>
      <c r="H120" s="65">
        <v>10</v>
      </c>
      <c r="I120" s="73">
        <f t="shared" si="5"/>
        <v>29.732137494637012</v>
      </c>
      <c r="J120" s="73">
        <f t="shared" si="6"/>
        <v>3.3036475864564405</v>
      </c>
    </row>
    <row r="121" spans="1:10" ht="17" thickTop="1" thickBot="1" x14ac:dyDescent="0.25">
      <c r="A121" s="55">
        <f t="shared" si="10"/>
        <v>119</v>
      </c>
      <c r="B121" s="73">
        <f t="shared" si="4"/>
        <v>16.956892107384967</v>
      </c>
      <c r="C121" s="65">
        <v>4.0999999999999996</v>
      </c>
      <c r="D121" s="65">
        <v>8.2349999999999994</v>
      </c>
      <c r="E121" s="65">
        <v>1.244</v>
      </c>
      <c r="F121" s="65">
        <v>-1.087</v>
      </c>
      <c r="G121" s="65">
        <v>13</v>
      </c>
      <c r="H121" s="65">
        <v>10</v>
      </c>
      <c r="I121" s="73">
        <f t="shared" si="5"/>
        <v>16.401219466856727</v>
      </c>
      <c r="J121" s="73">
        <f t="shared" si="6"/>
        <v>2.8306743651863999</v>
      </c>
    </row>
    <row r="122" spans="1:10" ht="17" thickTop="1" thickBot="1" x14ac:dyDescent="0.25">
      <c r="A122" s="55">
        <f t="shared" si="10"/>
        <v>120</v>
      </c>
      <c r="B122" s="73">
        <f t="shared" si="4"/>
        <v>10.004759983852882</v>
      </c>
      <c r="C122" s="65">
        <v>4.7</v>
      </c>
      <c r="D122" s="65">
        <v>8.2349999999999994</v>
      </c>
      <c r="E122" s="65">
        <v>1.244</v>
      </c>
      <c r="F122" s="65">
        <v>-1.087</v>
      </c>
      <c r="G122" s="65">
        <v>52</v>
      </c>
      <c r="H122" s="65">
        <v>10</v>
      </c>
      <c r="I122" s="73">
        <f t="shared" si="5"/>
        <v>52.952809179494906</v>
      </c>
      <c r="J122" s="73">
        <f t="shared" si="6"/>
        <v>2.3030609781280393</v>
      </c>
    </row>
    <row r="123" spans="1:10" ht="17" thickTop="1" thickBot="1" x14ac:dyDescent="0.25">
      <c r="A123" s="55">
        <f t="shared" si="10"/>
        <v>121</v>
      </c>
      <c r="B123" s="73">
        <f t="shared" si="4"/>
        <v>25.792096435338667</v>
      </c>
      <c r="C123" s="65">
        <v>4.9000000000000004</v>
      </c>
      <c r="D123" s="65">
        <v>8.2349999999999994</v>
      </c>
      <c r="E123" s="65">
        <v>1.244</v>
      </c>
      <c r="F123" s="65">
        <v>-1.087</v>
      </c>
      <c r="G123" s="65">
        <v>26</v>
      </c>
      <c r="H123" s="65">
        <v>10</v>
      </c>
      <c r="I123" s="73">
        <f t="shared" si="5"/>
        <v>27.856776554368238</v>
      </c>
      <c r="J123" s="73">
        <f t="shared" si="6"/>
        <v>3.2500681052804206</v>
      </c>
    </row>
    <row r="124" spans="1:10" ht="17" thickTop="1" thickBot="1" x14ac:dyDescent="0.25">
      <c r="A124" s="55">
        <f t="shared" si="10"/>
        <v>122</v>
      </c>
      <c r="B124" s="73">
        <f t="shared" si="4"/>
        <v>14.368175204843</v>
      </c>
      <c r="C124" s="65">
        <v>4.4000000000000004</v>
      </c>
      <c r="D124" s="65">
        <v>8.2349999999999994</v>
      </c>
      <c r="E124" s="65">
        <v>1.244</v>
      </c>
      <c r="F124" s="65">
        <v>-1.087</v>
      </c>
      <c r="G124" s="65">
        <v>25</v>
      </c>
      <c r="H124" s="65">
        <v>10</v>
      </c>
      <c r="I124" s="73">
        <f t="shared" si="5"/>
        <v>26.92582403567252</v>
      </c>
      <c r="J124" s="73">
        <f t="shared" si="6"/>
        <v>2.6650157055864847</v>
      </c>
    </row>
    <row r="125" spans="1:10" ht="17" thickTop="1" thickBot="1" x14ac:dyDescent="0.25">
      <c r="A125" s="55">
        <f t="shared" si="10"/>
        <v>123</v>
      </c>
      <c r="B125" s="73">
        <f t="shared" si="4"/>
        <v>49.890157116865936</v>
      </c>
      <c r="C125" s="65">
        <v>4.5999999999999996</v>
      </c>
      <c r="D125" s="65">
        <v>8.2349999999999994</v>
      </c>
      <c r="E125" s="65">
        <v>1.244</v>
      </c>
      <c r="F125" s="65">
        <v>-1.087</v>
      </c>
      <c r="G125" s="65">
        <v>4</v>
      </c>
      <c r="H125" s="65">
        <v>10</v>
      </c>
      <c r="I125" s="73">
        <f t="shared" si="5"/>
        <v>10.770329614269007</v>
      </c>
      <c r="J125" s="73">
        <f t="shared" si="6"/>
        <v>3.9098237311336903</v>
      </c>
    </row>
    <row r="126" spans="1:10" ht="17" thickTop="1" thickBot="1" x14ac:dyDescent="0.25">
      <c r="A126" s="55">
        <f t="shared" si="10"/>
        <v>124</v>
      </c>
      <c r="B126" s="73">
        <f t="shared" si="4"/>
        <v>31.369577424425295</v>
      </c>
      <c r="C126" s="65">
        <v>5.4</v>
      </c>
      <c r="D126" s="65">
        <v>8.2349999999999994</v>
      </c>
      <c r="E126" s="65">
        <v>1.244</v>
      </c>
      <c r="F126" s="65">
        <v>-1.087</v>
      </c>
      <c r="G126" s="65">
        <v>40</v>
      </c>
      <c r="H126" s="65">
        <v>10</v>
      </c>
      <c r="I126" s="73">
        <f t="shared" si="5"/>
        <v>41.231056256176608</v>
      </c>
      <c r="J126" s="73">
        <f t="shared" si="6"/>
        <v>3.4458385514209189</v>
      </c>
    </row>
    <row r="127" spans="1:10" ht="17" thickTop="1" thickBot="1" x14ac:dyDescent="0.25">
      <c r="A127" s="55">
        <f t="shared" si="10"/>
        <v>125</v>
      </c>
      <c r="B127" s="73">
        <f t="shared" si="4"/>
        <v>63.618328095147099</v>
      </c>
      <c r="C127" s="65">
        <v>7.3</v>
      </c>
      <c r="D127" s="65">
        <v>8.2349999999999994</v>
      </c>
      <c r="E127" s="65">
        <v>1.244</v>
      </c>
      <c r="F127" s="65">
        <v>-1.087</v>
      </c>
      <c r="G127" s="65">
        <v>189</v>
      </c>
      <c r="H127" s="65">
        <v>10</v>
      </c>
      <c r="I127" s="73">
        <f t="shared" si="5"/>
        <v>189.26436537288259</v>
      </c>
      <c r="J127" s="73">
        <f t="shared" si="6"/>
        <v>4.152901606427541</v>
      </c>
    </row>
    <row r="128" spans="1:10" ht="17" thickTop="1" thickBot="1" x14ac:dyDescent="0.25">
      <c r="A128" s="55">
        <f t="shared" si="10"/>
        <v>126</v>
      </c>
      <c r="B128" s="73">
        <f t="shared" si="4"/>
        <v>26.579993688520183</v>
      </c>
      <c r="C128" s="65">
        <v>4.8</v>
      </c>
      <c r="D128" s="65">
        <v>8.2349999999999994</v>
      </c>
      <c r="E128" s="65">
        <v>1.244</v>
      </c>
      <c r="F128" s="65">
        <v>-1.087</v>
      </c>
      <c r="G128" s="65">
        <v>22</v>
      </c>
      <c r="H128" s="65">
        <v>10</v>
      </c>
      <c r="I128" s="73">
        <f t="shared" si="5"/>
        <v>24.166091947189145</v>
      </c>
      <c r="J128" s="73">
        <f t="shared" si="6"/>
        <v>3.2801588158328583</v>
      </c>
    </row>
    <row r="129" spans="1:10" ht="17" thickTop="1" thickBot="1" x14ac:dyDescent="0.25">
      <c r="A129" s="55">
        <f t="shared" si="10"/>
        <v>127</v>
      </c>
      <c r="B129" s="73">
        <f t="shared" si="4"/>
        <v>18.376968408457873</v>
      </c>
      <c r="C129" s="65">
        <v>4.4000000000000004</v>
      </c>
      <c r="D129" s="65">
        <v>8.2349999999999994</v>
      </c>
      <c r="E129" s="65">
        <v>1.244</v>
      </c>
      <c r="F129" s="65">
        <v>-1.087</v>
      </c>
      <c r="G129" s="65">
        <v>19</v>
      </c>
      <c r="H129" s="65">
        <v>10</v>
      </c>
      <c r="I129" s="73">
        <f t="shared" si="5"/>
        <v>21.470910553583888</v>
      </c>
      <c r="J129" s="73">
        <f t="shared" si="6"/>
        <v>2.9110981636313218</v>
      </c>
    </row>
    <row r="130" spans="1:10" ht="17" thickTop="1" thickBot="1" x14ac:dyDescent="0.25">
      <c r="A130" s="55">
        <f t="shared" si="10"/>
        <v>128</v>
      </c>
      <c r="B130" s="73">
        <f t="shared" si="4"/>
        <v>26.142609344828625</v>
      </c>
      <c r="C130" s="65">
        <v>5.7</v>
      </c>
      <c r="D130" s="65">
        <v>8.2349999999999994</v>
      </c>
      <c r="E130" s="65">
        <v>1.244</v>
      </c>
      <c r="F130" s="65">
        <v>-1.087</v>
      </c>
      <c r="G130" s="65">
        <v>68</v>
      </c>
      <c r="H130" s="65">
        <v>10</v>
      </c>
      <c r="I130" s="73">
        <f t="shared" si="5"/>
        <v>68.731361109758325</v>
      </c>
      <c r="J130" s="73">
        <f t="shared" si="6"/>
        <v>3.2635665251280725</v>
      </c>
    </row>
    <row r="131" spans="1:10" ht="17" thickTop="1" thickBot="1" x14ac:dyDescent="0.25">
      <c r="A131" s="55">
        <f t="shared" si="10"/>
        <v>129</v>
      </c>
      <c r="B131" s="73">
        <f t="shared" si="4"/>
        <v>92.600835439041418</v>
      </c>
      <c r="C131" s="65">
        <v>5.7</v>
      </c>
      <c r="D131" s="65">
        <v>8.2349999999999994</v>
      </c>
      <c r="E131" s="65">
        <v>1.244</v>
      </c>
      <c r="F131" s="65">
        <v>-1.087</v>
      </c>
      <c r="G131" s="65">
        <v>19</v>
      </c>
      <c r="H131" s="65">
        <v>10</v>
      </c>
      <c r="I131" s="73">
        <f t="shared" si="5"/>
        <v>21.470910553583888</v>
      </c>
      <c r="J131" s="73">
        <f t="shared" si="6"/>
        <v>4.5282981636313213</v>
      </c>
    </row>
    <row r="132" spans="1:10" ht="17" thickTop="1" thickBot="1" x14ac:dyDescent="0.25">
      <c r="A132" s="55">
        <f t="shared" si="10"/>
        <v>130</v>
      </c>
      <c r="B132" s="74">
        <f t="shared" ref="B132" si="11">EXP(J132)</f>
        <v>51.449534170395332</v>
      </c>
      <c r="C132" s="66">
        <v>6</v>
      </c>
      <c r="D132" s="66">
        <v>8.2349999999999994</v>
      </c>
      <c r="E132" s="66">
        <v>1.244</v>
      </c>
      <c r="F132" s="66">
        <v>-1.087</v>
      </c>
      <c r="G132" s="66">
        <v>51</v>
      </c>
      <c r="H132" s="66">
        <v>10</v>
      </c>
      <c r="I132" s="74">
        <f t="shared" ref="I132" si="12">SQRT(G132^2+H132^2)</f>
        <v>51.97114584074513</v>
      </c>
      <c r="J132" s="74">
        <f t="shared" ref="J132" si="13">D132+(E132*(C132-6))+(F132*(LN(I132)))</f>
        <v>3.9406014082137126</v>
      </c>
    </row>
    <row r="133" spans="1:10" ht="16" thickTop="1" x14ac:dyDescent="0.2"/>
  </sheetData>
  <mergeCells count="2">
    <mergeCell ref="A1:A2"/>
    <mergeCell ref="B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Earthquake _ Summary</vt:lpstr>
      <vt:lpstr>BHRC_Metadata</vt:lpstr>
      <vt:lpstr>Eq1</vt:lpstr>
      <vt:lpstr>Eq2</vt:lpstr>
      <vt:lpstr>Eq3</vt:lpstr>
      <vt:lpstr>Eq4</vt:lpstr>
      <vt:lpstr>Eq5</vt:lpstr>
      <vt:lpstr>Eq6</vt:lpstr>
      <vt:lpstr>Eq7</vt:lpstr>
      <vt:lpstr>Eq8</vt:lpstr>
      <vt:lpstr>Eq9</vt:lpstr>
      <vt:lpstr>Eq10</vt:lpstr>
      <vt:lpstr>RAW Data (BHRC)</vt:lpstr>
      <vt:lpstr>RAW Data (UOSS)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2018-11-30T15:44:01Z</dcterms:created>
  <dcterms:modified xsi:type="dcterms:W3CDTF">2019-10-10T05:40:26Z</dcterms:modified>
</cp:coreProperties>
</file>