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A8A278D5-5B16-421D-90D5-9A002CD4442C}" xr6:coauthVersionLast="47" xr6:coauthVersionMax="47" xr10:uidLastSave="{00000000-0000-0000-0000-000000000000}"/>
  <bookViews>
    <workbookView xWindow="-120" yWindow="-120" windowWidth="20730" windowHeight="11160" activeTab="1" xr2:uid="{A6B8CCB2-6C42-485C-B703-433500DA3ED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2" l="1"/>
  <c r="N9" i="2"/>
  <c r="N16" i="2"/>
  <c r="K17" i="2"/>
  <c r="I68" i="2"/>
  <c r="I67" i="2"/>
  <c r="L62" i="2"/>
  <c r="L61" i="2"/>
  <c r="I62" i="2"/>
  <c r="I61" i="2"/>
  <c r="H52" i="2"/>
  <c r="H51" i="2"/>
  <c r="H46" i="2"/>
  <c r="H45" i="2"/>
  <c r="K9" i="2"/>
  <c r="I36" i="2"/>
  <c r="I38" i="2"/>
  <c r="L29" i="2"/>
  <c r="L27" i="2"/>
  <c r="I29" i="2"/>
  <c r="I27" i="2"/>
  <c r="Q7" i="2"/>
  <c r="N14" i="2"/>
  <c r="N7" i="2"/>
  <c r="K15" i="2"/>
  <c r="K7" i="2"/>
  <c r="L33" i="1"/>
  <c r="L32" i="1"/>
  <c r="L31" i="1"/>
  <c r="L30" i="1"/>
  <c r="L29" i="1"/>
  <c r="L28" i="1"/>
  <c r="K31" i="1"/>
  <c r="K30" i="1"/>
  <c r="K29" i="1"/>
  <c r="K28" i="1"/>
  <c r="J34" i="1"/>
  <c r="J28" i="1"/>
  <c r="J33" i="1"/>
  <c r="J32" i="1"/>
  <c r="J31" i="1"/>
  <c r="J30" i="1"/>
  <c r="J29" i="1"/>
  <c r="H38" i="1"/>
  <c r="F38" i="1"/>
  <c r="D38" i="1"/>
  <c r="H37" i="1"/>
  <c r="F37" i="1"/>
  <c r="D37" i="1"/>
  <c r="D11" i="1"/>
  <c r="D23" i="1" s="1"/>
  <c r="H23" i="1"/>
  <c r="F23" i="1"/>
  <c r="H24" i="1"/>
  <c r="F24" i="1"/>
  <c r="D24" i="1"/>
  <c r="D16" i="1"/>
  <c r="F18" i="1"/>
  <c r="H20" i="1"/>
  <c r="C7" i="1"/>
  <c r="D7" i="1"/>
  <c r="E7" i="1"/>
  <c r="F7" i="1"/>
</calcChain>
</file>

<file path=xl/sharedStrings.xml><?xml version="1.0" encoding="utf-8"?>
<sst xmlns="http://schemas.openxmlformats.org/spreadsheetml/2006/main" count="100" uniqueCount="39">
  <si>
    <t>Diseño 1</t>
  </si>
  <si>
    <t>Diseño 2</t>
  </si>
  <si>
    <t>Diseño 3</t>
  </si>
  <si>
    <t>Diseño 4</t>
  </si>
  <si>
    <t>Inv. Inicial</t>
  </si>
  <si>
    <t>Costo anuales de operación</t>
  </si>
  <si>
    <t>valor del Mercado</t>
  </si>
  <si>
    <t>VNA</t>
  </si>
  <si>
    <t>Tasa</t>
  </si>
  <si>
    <t>A</t>
  </si>
  <si>
    <t>B</t>
  </si>
  <si>
    <t>C</t>
  </si>
  <si>
    <t>TIR</t>
  </si>
  <si>
    <t>PRC</t>
  </si>
  <si>
    <t>TMAR</t>
  </si>
  <si>
    <t>K</t>
  </si>
  <si>
    <t>N</t>
  </si>
  <si>
    <t>X</t>
  </si>
  <si>
    <t>W</t>
  </si>
  <si>
    <t>PERIODO</t>
  </si>
  <si>
    <t>SEDE K</t>
  </si>
  <si>
    <t>INVERSION ILIMITADA</t>
  </si>
  <si>
    <t>MONTO 1</t>
  </si>
  <si>
    <t>MONTO 2</t>
  </si>
  <si>
    <t>PROYECTO 1</t>
  </si>
  <si>
    <t>PROYECTO 2</t>
  </si>
  <si>
    <t>MONTO 3</t>
  </si>
  <si>
    <t>MONTO 4</t>
  </si>
  <si>
    <t>MONTO 5</t>
  </si>
  <si>
    <t>PROYECTO 3</t>
  </si>
  <si>
    <t>PROYECTO 4</t>
  </si>
  <si>
    <t>SEDE N</t>
  </si>
  <si>
    <t>SEDE X</t>
  </si>
  <si>
    <t>proyecto 1</t>
  </si>
  <si>
    <t>proyecto 2</t>
  </si>
  <si>
    <t xml:space="preserve"> TMAR </t>
  </si>
  <si>
    <t>SEDE W</t>
  </si>
  <si>
    <t>PROYECTO2</t>
  </si>
  <si>
    <t>PROYECTO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</si>
</sst>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\ #,##0.00;[Red]\-&quot;$&quot;\ #,##0.00"/>
    <numFmt numFmtId="164" formatCode="#,##0\ &quot;€&quot;;[Red]\-#,##0\ &quot;€&quot;"/>
    <numFmt numFmtId="165" formatCode="#,##0.00\ &quot;€&quot;;[Red]\-#,##0.00\ &quot;€&quot;"/>
    <numFmt numFmtId="166" formatCode="_-* #,##0.00\ &quot;€&quot;_-;\-* #,##0.00\ &quot;€&quot;_-;_-* &quot;-&quot;??\ &quot;€&quot;_-;_-@_-"/>
    <numFmt numFmtId="167" formatCode="&quot;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66" fontId="0" fillId="0" borderId="0" xfId="1" applyFont="1"/>
    <xf numFmtId="9" fontId="0" fillId="0" borderId="0" xfId="0" applyNumberFormat="1"/>
    <xf numFmtId="9" fontId="0" fillId="0" borderId="0" xfId="2" applyFont="1"/>
    <xf numFmtId="165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DB8B-1678-422A-B19B-0369694A9297}">
  <dimension ref="B2:L38"/>
  <sheetViews>
    <sheetView topLeftCell="B7" zoomScale="140" zoomScaleNormal="140" workbookViewId="0">
      <selection activeCell="C15" sqref="C15:C21"/>
    </sheetView>
  </sheetViews>
  <sheetFormatPr baseColWidth="10" defaultRowHeight="15" x14ac:dyDescent="0.25"/>
  <cols>
    <col min="3" max="6" width="15.42578125" bestFit="1" customWidth="1"/>
  </cols>
  <sheetData>
    <row r="2" spans="2:10" x14ac:dyDescent="0.25">
      <c r="C2" t="s">
        <v>0</v>
      </c>
      <c r="D2" t="s">
        <v>1</v>
      </c>
      <c r="E2" t="s">
        <v>2</v>
      </c>
      <c r="F2" t="s">
        <v>3</v>
      </c>
      <c r="H2" t="s">
        <v>8</v>
      </c>
    </row>
    <row r="3" spans="2:10" x14ac:dyDescent="0.25">
      <c r="B3" t="s">
        <v>4</v>
      </c>
      <c r="C3" s="1">
        <v>3000000</v>
      </c>
      <c r="D3" s="1">
        <v>3600000</v>
      </c>
      <c r="E3" s="1">
        <v>4200000</v>
      </c>
      <c r="F3" s="1">
        <v>4800000</v>
      </c>
      <c r="H3" s="3">
        <v>0.15</v>
      </c>
    </row>
    <row r="4" spans="2:10" x14ac:dyDescent="0.25">
      <c r="B4" t="s">
        <v>5</v>
      </c>
      <c r="C4" s="1">
        <v>900000</v>
      </c>
      <c r="D4" s="1">
        <v>840000</v>
      </c>
      <c r="E4" s="1">
        <v>705000</v>
      </c>
      <c r="F4" s="1">
        <v>630000</v>
      </c>
    </row>
    <row r="5" spans="2:10" x14ac:dyDescent="0.25">
      <c r="B5" t="s">
        <v>6</v>
      </c>
      <c r="C5" s="1">
        <v>100000</v>
      </c>
      <c r="D5" s="1">
        <v>120000</v>
      </c>
      <c r="E5" s="1">
        <v>140000</v>
      </c>
      <c r="F5" s="1">
        <v>160000</v>
      </c>
    </row>
    <row r="7" spans="2:10" x14ac:dyDescent="0.25">
      <c r="B7" t="s">
        <v>7</v>
      </c>
      <c r="C7" s="5">
        <f>NPV($H$3,C4,C4,C4,C4,C4-C5)+C3</f>
        <v>5967221.9146804325</v>
      </c>
      <c r="D7" s="5">
        <f t="shared" ref="D7:F7" si="0">NPV($H$3,D4,D4,D4,D4,D4-D5)+D3</f>
        <v>6356149.0740937833</v>
      </c>
      <c r="E7" s="5">
        <f t="shared" si="0"/>
        <v>6493664.6011562785</v>
      </c>
      <c r="F7" s="5">
        <f t="shared" si="0"/>
        <v>6832309.4340994572</v>
      </c>
    </row>
    <row r="8" spans="2:10" x14ac:dyDescent="0.25">
      <c r="J8" t="s">
        <v>14</v>
      </c>
    </row>
    <row r="9" spans="2:10" ht="15.75" thickBot="1" x14ac:dyDescent="0.3">
      <c r="J9" s="3">
        <v>0.26</v>
      </c>
    </row>
    <row r="10" spans="2:10" x14ac:dyDescent="0.25">
      <c r="C10" s="10" t="s">
        <v>19</v>
      </c>
      <c r="D10" s="11" t="s">
        <v>15</v>
      </c>
      <c r="E10" s="10" t="s">
        <v>19</v>
      </c>
      <c r="F10" s="11" t="s">
        <v>16</v>
      </c>
      <c r="G10" s="10" t="s">
        <v>19</v>
      </c>
      <c r="H10" s="11" t="s">
        <v>17</v>
      </c>
      <c r="I10" s="10" t="s">
        <v>19</v>
      </c>
      <c r="J10" t="s">
        <v>18</v>
      </c>
    </row>
    <row r="11" spans="2:10" x14ac:dyDescent="0.25">
      <c r="C11" s="12">
        <v>0</v>
      </c>
      <c r="D11" s="13">
        <f>-100</f>
        <v>-100</v>
      </c>
      <c r="E11" s="12">
        <v>0</v>
      </c>
      <c r="F11" s="13">
        <v>-200</v>
      </c>
      <c r="G11" s="12">
        <v>0</v>
      </c>
      <c r="H11" s="13">
        <v>-250</v>
      </c>
    </row>
    <row r="12" spans="2:10" x14ac:dyDescent="0.25">
      <c r="C12" s="12">
        <v>1</v>
      </c>
      <c r="D12" s="13">
        <v>32</v>
      </c>
      <c r="E12" s="12">
        <v>1</v>
      </c>
      <c r="F12" s="13">
        <v>40</v>
      </c>
      <c r="G12" s="12">
        <v>1</v>
      </c>
      <c r="H12" s="13">
        <v>75</v>
      </c>
    </row>
    <row r="13" spans="2:10" x14ac:dyDescent="0.25">
      <c r="C13" s="12">
        <v>2</v>
      </c>
      <c r="D13" s="13">
        <v>32</v>
      </c>
      <c r="E13" s="12">
        <v>2</v>
      </c>
      <c r="F13" s="13">
        <v>45</v>
      </c>
      <c r="G13" s="12">
        <v>2</v>
      </c>
      <c r="H13" s="13">
        <v>65</v>
      </c>
    </row>
    <row r="14" spans="2:10" x14ac:dyDescent="0.25">
      <c r="C14" s="12">
        <v>3</v>
      </c>
      <c r="D14" s="13">
        <v>32</v>
      </c>
      <c r="E14" s="12">
        <v>3</v>
      </c>
      <c r="F14" s="13">
        <v>50</v>
      </c>
      <c r="G14" s="12">
        <v>3</v>
      </c>
      <c r="H14" s="13">
        <v>55</v>
      </c>
    </row>
    <row r="15" spans="2:10" x14ac:dyDescent="0.25">
      <c r="C15" s="12">
        <v>4</v>
      </c>
      <c r="D15" s="13">
        <v>32</v>
      </c>
      <c r="E15" s="12">
        <v>4</v>
      </c>
      <c r="F15" s="13">
        <v>55</v>
      </c>
      <c r="G15" s="12">
        <v>4</v>
      </c>
      <c r="H15" s="13">
        <v>45</v>
      </c>
    </row>
    <row r="16" spans="2:10" ht="15.75" thickBot="1" x14ac:dyDescent="0.3">
      <c r="C16" s="14">
        <v>5</v>
      </c>
      <c r="D16" s="15">
        <f>50+32</f>
        <v>82</v>
      </c>
      <c r="E16" s="12">
        <v>5</v>
      </c>
      <c r="F16" s="13">
        <v>60</v>
      </c>
      <c r="G16" s="12">
        <v>5</v>
      </c>
      <c r="H16" s="13">
        <v>45</v>
      </c>
    </row>
    <row r="17" spans="2:12" x14ac:dyDescent="0.25">
      <c r="C17" s="12">
        <v>6</v>
      </c>
      <c r="E17" s="12">
        <v>6</v>
      </c>
      <c r="F17" s="13">
        <v>65</v>
      </c>
      <c r="G17" s="12">
        <v>6</v>
      </c>
      <c r="H17" s="13">
        <v>45</v>
      </c>
    </row>
    <row r="18" spans="2:12" ht="15.75" thickBot="1" x14ac:dyDescent="0.3">
      <c r="C18" s="14">
        <v>7</v>
      </c>
      <c r="E18" s="14">
        <v>7</v>
      </c>
      <c r="F18" s="15">
        <f>85+70</f>
        <v>155</v>
      </c>
      <c r="G18" s="12">
        <v>7</v>
      </c>
      <c r="H18" s="13">
        <v>45</v>
      </c>
    </row>
    <row r="19" spans="2:12" x14ac:dyDescent="0.25">
      <c r="C19" s="12">
        <v>8</v>
      </c>
      <c r="G19" s="12">
        <v>8</v>
      </c>
      <c r="H19" s="13">
        <v>45</v>
      </c>
    </row>
    <row r="20" spans="2:12" ht="15.75" thickBot="1" x14ac:dyDescent="0.3">
      <c r="C20" s="14">
        <v>9</v>
      </c>
      <c r="G20" s="14">
        <v>9</v>
      </c>
      <c r="H20" s="15">
        <f>13+45</f>
        <v>58</v>
      </c>
    </row>
    <row r="21" spans="2:12" x14ac:dyDescent="0.25">
      <c r="C21" s="12">
        <v>10</v>
      </c>
    </row>
    <row r="23" spans="2:12" x14ac:dyDescent="0.25">
      <c r="B23" t="s">
        <v>12</v>
      </c>
      <c r="D23" s="2">
        <f>IRR(D11:D16)</f>
        <v>0.26028488996489219</v>
      </c>
      <c r="E23" s="2"/>
      <c r="F23" s="2">
        <f>IRR(F11:F18)</f>
        <v>0.21353034811734029</v>
      </c>
      <c r="G23" s="2"/>
      <c r="H23" s="2">
        <f>IRR(H11:H20)</f>
        <v>0.16991522390889657</v>
      </c>
    </row>
    <row r="24" spans="2:12" x14ac:dyDescent="0.25">
      <c r="B24" t="s">
        <v>7</v>
      </c>
      <c r="D24" s="4">
        <f>NPV($J$9,D12:D16)+D11</f>
        <v>6.6345098298114635E-2</v>
      </c>
      <c r="E24" s="4"/>
      <c r="F24" s="4">
        <f>NPV($J$9,F12:F18)+F11</f>
        <v>-27.213506398591704</v>
      </c>
      <c r="G24" s="4"/>
      <c r="H24" s="4">
        <f>NPV($J$9,H12:H20)+H11</f>
        <v>-55.515195495143985</v>
      </c>
    </row>
    <row r="27" spans="2:12" x14ac:dyDescent="0.25">
      <c r="C27" s="7"/>
      <c r="D27" s="7" t="s">
        <v>9</v>
      </c>
      <c r="E27" s="7"/>
      <c r="F27" s="8" t="s">
        <v>10</v>
      </c>
      <c r="G27" s="7"/>
      <c r="H27" s="7" t="s">
        <v>11</v>
      </c>
      <c r="J27" t="s">
        <v>13</v>
      </c>
    </row>
    <row r="28" spans="2:12" x14ac:dyDescent="0.25">
      <c r="C28" s="6">
        <v>0</v>
      </c>
      <c r="D28" s="6">
        <v>-200</v>
      </c>
      <c r="E28" s="6">
        <v>0</v>
      </c>
      <c r="F28" s="9">
        <v>-300</v>
      </c>
      <c r="G28" s="6">
        <v>0</v>
      </c>
      <c r="H28" s="6">
        <v>-500</v>
      </c>
      <c r="J28" s="4">
        <f>NPV($J$9,D29)+$D$28</f>
        <v>-152.38095238095238</v>
      </c>
      <c r="K28" s="4">
        <f>NPV($J$9,F29)+$F$28</f>
        <v>-196.82539682539681</v>
      </c>
      <c r="L28" s="4">
        <f>NPV($J$9,H29)+$H$28</f>
        <v>-341.26984126984127</v>
      </c>
    </row>
    <row r="29" spans="2:12" x14ac:dyDescent="0.25">
      <c r="C29" s="6">
        <v>1</v>
      </c>
      <c r="D29" s="6">
        <v>60</v>
      </c>
      <c r="E29" s="6">
        <v>1</v>
      </c>
      <c r="F29" s="9">
        <v>130</v>
      </c>
      <c r="G29" s="6">
        <v>1</v>
      </c>
      <c r="H29" s="6">
        <v>200</v>
      </c>
      <c r="J29" s="4">
        <f>NPV($J$9,D29:D30)+$D$28</f>
        <v>-111.43864953388763</v>
      </c>
      <c r="K29" s="4">
        <f>NPV($J$9,F29:F30)+$F$28</f>
        <v>-114.9407911312673</v>
      </c>
      <c r="L29" s="4">
        <f>NPV($J$9,H29:H30)+$H$28</f>
        <v>-196.3970773494583</v>
      </c>
    </row>
    <row r="30" spans="2:12" x14ac:dyDescent="0.25">
      <c r="C30" s="6">
        <v>2</v>
      </c>
      <c r="D30" s="6">
        <v>65</v>
      </c>
      <c r="E30" s="6">
        <v>2</v>
      </c>
      <c r="F30" s="9">
        <v>130</v>
      </c>
      <c r="G30" s="6">
        <v>2</v>
      </c>
      <c r="H30" s="6">
        <v>230</v>
      </c>
      <c r="J30" s="4">
        <f>NPV($J$9,D29:D31)+$D$28</f>
        <v>-76.445228297080149</v>
      </c>
      <c r="K30" s="4">
        <f>NPV($J$9,F29:F31)+$F$28</f>
        <v>-59.951129187712723</v>
      </c>
      <c r="L30" s="4">
        <f>NPV($J$9,H29:H31)+$H$28</f>
        <v>-66.421512755601952</v>
      </c>
    </row>
    <row r="31" spans="2:12" x14ac:dyDescent="0.25">
      <c r="C31" s="6">
        <v>3</v>
      </c>
      <c r="D31" s="6">
        <v>70</v>
      </c>
      <c r="E31" s="6">
        <v>3</v>
      </c>
      <c r="F31" s="9">
        <v>110</v>
      </c>
      <c r="G31" s="6">
        <v>3</v>
      </c>
      <c r="H31" s="6">
        <v>260</v>
      </c>
      <c r="J31" s="4">
        <f>NPV($J$9,D29:D32)+$D$28</f>
        <v>-46.688917721563598</v>
      </c>
      <c r="K31" s="4">
        <f>NPV($J$9,F29:F32)+$F$28</f>
        <v>-16.308540343621758</v>
      </c>
      <c r="L31" s="4">
        <f>NPV($J$9,H29:H32)+$H$28</f>
        <v>-6.9088916045688507</v>
      </c>
    </row>
    <row r="32" spans="2:12" x14ac:dyDescent="0.25">
      <c r="C32" s="6">
        <v>4</v>
      </c>
      <c r="D32" s="6">
        <v>75</v>
      </c>
      <c r="E32" s="6">
        <v>4</v>
      </c>
      <c r="F32" s="9">
        <v>110</v>
      </c>
      <c r="G32" s="6">
        <v>4</v>
      </c>
      <c r="H32" s="6">
        <v>150</v>
      </c>
      <c r="J32" s="4">
        <f>NPV($J$9,D29:D33)+$D$28</f>
        <v>-21.498390250226805</v>
      </c>
      <c r="K32" s="4"/>
      <c r="L32" s="4">
        <f>NPV($J$9,H29:H33)+$H$28</f>
        <v>40.323347404187643</v>
      </c>
    </row>
    <row r="33" spans="2:12" x14ac:dyDescent="0.25">
      <c r="C33" s="6">
        <v>5</v>
      </c>
      <c r="D33" s="6">
        <v>80</v>
      </c>
      <c r="G33" s="6">
        <v>5</v>
      </c>
      <c r="H33" s="6">
        <v>150</v>
      </c>
      <c r="J33" s="4">
        <f>NPV($J$9,D29:D34)+$D$28</f>
        <v>-0.25637799761148017</v>
      </c>
      <c r="K33" s="4"/>
      <c r="L33" s="4">
        <f>NPV($J$9,H29:H34)+$H$28</f>
        <v>65.3139500543233</v>
      </c>
    </row>
    <row r="34" spans="2:12" x14ac:dyDescent="0.25">
      <c r="C34" s="6">
        <v>6</v>
      </c>
      <c r="D34" s="6">
        <v>85</v>
      </c>
      <c r="G34" s="6">
        <v>6</v>
      </c>
      <c r="H34" s="6">
        <v>100</v>
      </c>
      <c r="J34" s="4">
        <f>NPV($J$9,D29:D35)+$D$28</f>
        <v>17.594052466771132</v>
      </c>
      <c r="K34" s="4"/>
      <c r="L34" s="4"/>
    </row>
    <row r="35" spans="2:12" x14ac:dyDescent="0.25">
      <c r="C35" s="6">
        <v>7</v>
      </c>
      <c r="D35" s="6">
        <v>90</v>
      </c>
      <c r="J35" s="4"/>
      <c r="K35" s="4"/>
      <c r="L35" s="4"/>
    </row>
    <row r="37" spans="2:12" x14ac:dyDescent="0.25">
      <c r="B37" t="s">
        <v>12</v>
      </c>
      <c r="D37" s="2">
        <f>IRR(D28:D35)</f>
        <v>0.29244347045861541</v>
      </c>
      <c r="E37" s="2"/>
      <c r="F37" s="2">
        <f>IRR(F28:F32)</f>
        <v>0.22770748174965161</v>
      </c>
      <c r="G37" s="2"/>
      <c r="H37" s="2">
        <f>IRR(H28:H34)</f>
        <v>0.32243717202944722</v>
      </c>
      <c r="J37" s="2"/>
    </row>
    <row r="38" spans="2:12" x14ac:dyDescent="0.25">
      <c r="B38" t="s">
        <v>7</v>
      </c>
      <c r="D38" s="4">
        <f>NPV($J$9,D29:D35)+D28</f>
        <v>17.594052466771132</v>
      </c>
      <c r="E38" s="4"/>
      <c r="F38" s="4">
        <f>NPV($J$9,F29:F32)+F28</f>
        <v>-16.308540343621758</v>
      </c>
      <c r="G38" s="4"/>
      <c r="H38" s="4">
        <f>NPV($J$9,H29:H34)+H28</f>
        <v>65.3139500543233</v>
      </c>
      <c r="J38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9A2C-078B-4168-8E70-F34CA34213B8}">
  <dimension ref="C4:Q68"/>
  <sheetViews>
    <sheetView tabSelected="1" topLeftCell="E1" workbookViewId="0">
      <selection activeCell="Q9" sqref="Q9"/>
    </sheetView>
  </sheetViews>
  <sheetFormatPr baseColWidth="10" defaultRowHeight="15" x14ac:dyDescent="0.25"/>
  <cols>
    <col min="6" max="6" width="19" customWidth="1"/>
    <col min="7" max="7" width="20.7109375" customWidth="1"/>
    <col min="8" max="8" width="15.42578125" customWidth="1"/>
    <col min="9" max="9" width="12.28515625" bestFit="1" customWidth="1"/>
    <col min="11" max="11" width="17.85546875" customWidth="1"/>
    <col min="14" max="14" width="18.85546875" customWidth="1"/>
    <col min="17" max="17" width="20.7109375" customWidth="1"/>
  </cols>
  <sheetData>
    <row r="4" spans="3:17" x14ac:dyDescent="0.25">
      <c r="C4" t="s">
        <v>20</v>
      </c>
    </row>
    <row r="5" spans="3:17" x14ac:dyDescent="0.25">
      <c r="C5" s="18" t="s">
        <v>21</v>
      </c>
      <c r="D5" s="18"/>
      <c r="J5" s="18" t="s">
        <v>24</v>
      </c>
      <c r="K5" s="18"/>
      <c r="M5" s="18" t="s">
        <v>29</v>
      </c>
      <c r="N5" s="18"/>
      <c r="P5" s="18" t="s">
        <v>38</v>
      </c>
      <c r="Q5" s="18"/>
    </row>
    <row r="6" spans="3:17" x14ac:dyDescent="0.25">
      <c r="C6" s="17" t="s">
        <v>19</v>
      </c>
      <c r="D6" s="17" t="s">
        <v>22</v>
      </c>
      <c r="E6" s="17" t="s">
        <v>23</v>
      </c>
      <c r="F6" s="17" t="s">
        <v>26</v>
      </c>
      <c r="G6" s="17" t="s">
        <v>27</v>
      </c>
      <c r="H6" s="17" t="s">
        <v>28</v>
      </c>
      <c r="J6" t="s">
        <v>14</v>
      </c>
      <c r="K6" s="2">
        <v>0.26</v>
      </c>
      <c r="M6" t="s">
        <v>14</v>
      </c>
      <c r="N6" s="2">
        <v>0.26</v>
      </c>
      <c r="P6" t="s">
        <v>14</v>
      </c>
      <c r="Q6" s="2">
        <v>0.26</v>
      </c>
    </row>
    <row r="7" spans="3:17" x14ac:dyDescent="0.25">
      <c r="C7">
        <v>0</v>
      </c>
      <c r="D7">
        <v>-400000</v>
      </c>
      <c r="E7">
        <v>-480000</v>
      </c>
      <c r="F7">
        <v>-520000</v>
      </c>
      <c r="G7">
        <v>-560000</v>
      </c>
      <c r="H7">
        <v>-440000</v>
      </c>
      <c r="J7" t="s">
        <v>12</v>
      </c>
      <c r="K7" s="2">
        <f>IRR(D7:D15)</f>
        <v>0.24951034453125165</v>
      </c>
      <c r="M7" t="s">
        <v>12</v>
      </c>
      <c r="N7" s="2">
        <f>IRR(F7:F13)</f>
        <v>0.21442154272630298</v>
      </c>
      <c r="P7" t="s">
        <v>12</v>
      </c>
      <c r="Q7" s="2">
        <f>IRR(H7:H14)</f>
        <v>0.2234423341451659</v>
      </c>
    </row>
    <row r="8" spans="3:17" x14ac:dyDescent="0.25">
      <c r="C8">
        <v>1</v>
      </c>
      <c r="D8">
        <v>120000</v>
      </c>
      <c r="E8">
        <v>150000</v>
      </c>
      <c r="F8">
        <v>162000</v>
      </c>
      <c r="G8">
        <v>180000</v>
      </c>
      <c r="H8">
        <v>130000</v>
      </c>
    </row>
    <row r="9" spans="3:17" x14ac:dyDescent="0.25">
      <c r="C9">
        <v>2</v>
      </c>
      <c r="D9">
        <v>120000</v>
      </c>
      <c r="E9">
        <v>150000</v>
      </c>
      <c r="F9">
        <v>162000</v>
      </c>
      <c r="G9">
        <v>180000</v>
      </c>
      <c r="H9">
        <v>130000</v>
      </c>
      <c r="J9" t="s">
        <v>7</v>
      </c>
      <c r="K9" s="16">
        <f>NPV(K6,D8:D15)+D7</f>
        <v>-11112.863102900388</v>
      </c>
      <c r="M9" t="s">
        <v>7</v>
      </c>
      <c r="N9" s="16">
        <f>NPV(N6,F8:F13)+F7</f>
        <v>-52633.754973922449</v>
      </c>
      <c r="P9" t="s">
        <v>7</v>
      </c>
      <c r="Q9" s="16">
        <f>NPV(Q6,H8:H14)+H7</f>
        <v>-39169.058135459083</v>
      </c>
    </row>
    <row r="10" spans="3:17" x14ac:dyDescent="0.25">
      <c r="C10">
        <v>3</v>
      </c>
      <c r="D10">
        <v>120000</v>
      </c>
      <c r="E10">
        <v>150000</v>
      </c>
      <c r="F10">
        <v>162000</v>
      </c>
      <c r="G10">
        <v>180000</v>
      </c>
      <c r="H10">
        <v>130000</v>
      </c>
    </row>
    <row r="11" spans="3:17" x14ac:dyDescent="0.25">
      <c r="C11">
        <v>4</v>
      </c>
      <c r="D11">
        <v>120000</v>
      </c>
      <c r="E11">
        <v>150000</v>
      </c>
      <c r="F11">
        <v>162000</v>
      </c>
      <c r="G11">
        <v>180000</v>
      </c>
      <c r="H11">
        <v>130000</v>
      </c>
    </row>
    <row r="12" spans="3:17" x14ac:dyDescent="0.25">
      <c r="C12">
        <v>5</v>
      </c>
      <c r="D12">
        <v>120000</v>
      </c>
      <c r="E12">
        <v>150000</v>
      </c>
      <c r="F12">
        <v>162000</v>
      </c>
      <c r="G12">
        <v>180000</v>
      </c>
      <c r="H12">
        <v>130000</v>
      </c>
      <c r="J12" s="18" t="s">
        <v>25</v>
      </c>
      <c r="K12" s="18"/>
      <c r="M12" s="18" t="s">
        <v>30</v>
      </c>
      <c r="N12" s="18"/>
    </row>
    <row r="13" spans="3:17" x14ac:dyDescent="0.25">
      <c r="C13">
        <v>6</v>
      </c>
      <c r="D13">
        <v>120000</v>
      </c>
      <c r="E13">
        <v>150000</v>
      </c>
      <c r="F13">
        <v>162000</v>
      </c>
      <c r="G13">
        <v>180000</v>
      </c>
      <c r="H13">
        <v>130000</v>
      </c>
      <c r="M13" t="s">
        <v>14</v>
      </c>
      <c r="N13" s="2">
        <v>0.26</v>
      </c>
    </row>
    <row r="14" spans="3:17" x14ac:dyDescent="0.25">
      <c r="C14">
        <v>7</v>
      </c>
      <c r="D14">
        <v>120000</v>
      </c>
      <c r="E14">
        <v>150000</v>
      </c>
      <c r="G14">
        <v>180000</v>
      </c>
      <c r="H14">
        <v>130000</v>
      </c>
      <c r="J14" t="s">
        <v>14</v>
      </c>
      <c r="K14" s="2">
        <v>0.26</v>
      </c>
      <c r="M14" t="s">
        <v>12</v>
      </c>
      <c r="N14" s="2">
        <f>IRR(G7:G17)</f>
        <v>0.29769532976785462</v>
      </c>
    </row>
    <row r="15" spans="3:17" x14ac:dyDescent="0.25">
      <c r="C15">
        <v>8</v>
      </c>
      <c r="D15">
        <v>120000</v>
      </c>
      <c r="E15">
        <v>150000</v>
      </c>
      <c r="G15">
        <v>180000</v>
      </c>
      <c r="J15" t="s">
        <v>12</v>
      </c>
      <c r="K15" s="2">
        <f>IRR(E7:E17)</f>
        <v>0.28754013266268985</v>
      </c>
    </row>
    <row r="16" spans="3:17" x14ac:dyDescent="0.25">
      <c r="C16">
        <v>9</v>
      </c>
      <c r="E16">
        <v>150000</v>
      </c>
      <c r="G16">
        <v>180000</v>
      </c>
      <c r="M16" t="s">
        <v>7</v>
      </c>
      <c r="N16" s="16">
        <f>NPV(N13,G8:G17)+G7</f>
        <v>63665.095329836942</v>
      </c>
    </row>
    <row r="17" spans="3:12" x14ac:dyDescent="0.25">
      <c r="C17">
        <v>10</v>
      </c>
      <c r="E17">
        <v>150000</v>
      </c>
      <c r="G17">
        <v>180000</v>
      </c>
      <c r="J17" t="s">
        <v>7</v>
      </c>
      <c r="K17" s="16">
        <f>NPV(K14,E8:E17)+E7</f>
        <v>39720.912774864351</v>
      </c>
    </row>
    <row r="20" spans="3:12" x14ac:dyDescent="0.25">
      <c r="C20" t="s">
        <v>31</v>
      </c>
    </row>
    <row r="22" spans="3:12" x14ac:dyDescent="0.25">
      <c r="C22" s="17" t="s">
        <v>19</v>
      </c>
      <c r="D22" s="17" t="s">
        <v>24</v>
      </c>
      <c r="E22" s="17" t="s">
        <v>25</v>
      </c>
      <c r="F22" s="17" t="s">
        <v>29</v>
      </c>
    </row>
    <row r="23" spans="3:12" x14ac:dyDescent="0.25">
      <c r="C23" s="17">
        <v>0</v>
      </c>
      <c r="D23" s="17">
        <v>-600000</v>
      </c>
      <c r="E23" s="17">
        <v>-280000</v>
      </c>
      <c r="F23" s="17">
        <v>-720000</v>
      </c>
      <c r="H23" t="s">
        <v>24</v>
      </c>
      <c r="K23" t="s">
        <v>25</v>
      </c>
    </row>
    <row r="24" spans="3:12" x14ac:dyDescent="0.25">
      <c r="C24" s="17">
        <v>1</v>
      </c>
      <c r="D24" s="17">
        <v>140000</v>
      </c>
      <c r="E24" s="17">
        <v>90000</v>
      </c>
      <c r="F24" s="17">
        <v>240000</v>
      </c>
    </row>
    <row r="25" spans="3:12" x14ac:dyDescent="0.25">
      <c r="C25" s="17">
        <v>2</v>
      </c>
      <c r="D25" s="17">
        <v>140000</v>
      </c>
      <c r="E25" s="17">
        <v>90000</v>
      </c>
      <c r="F25" s="17">
        <v>240000</v>
      </c>
      <c r="H25" t="s">
        <v>14</v>
      </c>
      <c r="I25" s="2">
        <v>0.26</v>
      </c>
      <c r="K25" t="s">
        <v>14</v>
      </c>
      <c r="L25" s="2">
        <v>0.26</v>
      </c>
    </row>
    <row r="26" spans="3:12" x14ac:dyDescent="0.25">
      <c r="C26" s="17">
        <v>3</v>
      </c>
      <c r="D26" s="17">
        <v>140000</v>
      </c>
      <c r="E26" s="17">
        <v>90000</v>
      </c>
      <c r="F26" s="17">
        <v>240000</v>
      </c>
    </row>
    <row r="27" spans="3:12" x14ac:dyDescent="0.25">
      <c r="C27" s="17">
        <v>4</v>
      </c>
      <c r="D27" s="17">
        <v>140000</v>
      </c>
      <c r="E27" s="17">
        <v>90000</v>
      </c>
      <c r="F27" s="17"/>
      <c r="H27" t="s">
        <v>12</v>
      </c>
      <c r="I27" s="2">
        <f>IRR(D23:D31)</f>
        <v>0.16417921293874627</v>
      </c>
      <c r="K27" t="s">
        <v>12</v>
      </c>
      <c r="L27" s="2">
        <f>IRR(E23:E28)</f>
        <v>0.18227687666742809</v>
      </c>
    </row>
    <row r="28" spans="3:12" x14ac:dyDescent="0.25">
      <c r="C28" s="17">
        <v>5</v>
      </c>
      <c r="D28" s="17">
        <v>140000</v>
      </c>
      <c r="E28" s="17">
        <v>90000</v>
      </c>
      <c r="F28" s="17"/>
    </row>
    <row r="29" spans="3:12" x14ac:dyDescent="0.25">
      <c r="C29" s="17">
        <v>6</v>
      </c>
      <c r="D29" s="17">
        <v>140000</v>
      </c>
      <c r="E29" s="17"/>
      <c r="F29" s="17"/>
      <c r="H29" t="s">
        <v>7</v>
      </c>
      <c r="I29" s="19">
        <f>NPV(I25,D24:D31)+D23</f>
        <v>-146298.34028671717</v>
      </c>
      <c r="K29" t="s">
        <v>7</v>
      </c>
      <c r="L29" s="19">
        <f>NPV(L25,E24:E28)+E23</f>
        <v>-42843.628481745691</v>
      </c>
    </row>
    <row r="30" spans="3:12" x14ac:dyDescent="0.25">
      <c r="C30" s="17">
        <v>7</v>
      </c>
      <c r="D30" s="17">
        <v>140000</v>
      </c>
      <c r="E30" s="17"/>
      <c r="F30" s="17"/>
    </row>
    <row r="31" spans="3:12" x14ac:dyDescent="0.25">
      <c r="C31" s="17">
        <v>8</v>
      </c>
      <c r="D31" s="17">
        <v>140000</v>
      </c>
      <c r="E31" s="17"/>
      <c r="F31" s="17"/>
    </row>
    <row r="32" spans="3:12" x14ac:dyDescent="0.25">
      <c r="H32" t="s">
        <v>29</v>
      </c>
    </row>
    <row r="34" spans="3:9" x14ac:dyDescent="0.25">
      <c r="H34" t="s">
        <v>14</v>
      </c>
      <c r="I34" s="2">
        <v>0.26</v>
      </c>
    </row>
    <row r="36" spans="3:9" x14ac:dyDescent="0.25">
      <c r="H36" t="s">
        <v>12</v>
      </c>
      <c r="I36" s="2">
        <f>IRR(F23:F26)</f>
        <v>4.4408920985006262E-16</v>
      </c>
    </row>
    <row r="38" spans="3:9" x14ac:dyDescent="0.25">
      <c r="H38" t="s">
        <v>7</v>
      </c>
      <c r="I38" s="19">
        <f>NPV(I34,F24:F26)+F23</f>
        <v>-258374.78554031841</v>
      </c>
    </row>
    <row r="40" spans="3:9" x14ac:dyDescent="0.25">
      <c r="C40" t="s">
        <v>32</v>
      </c>
    </row>
    <row r="42" spans="3:9" x14ac:dyDescent="0.25">
      <c r="C42" t="s">
        <v>19</v>
      </c>
      <c r="D42" t="s">
        <v>33</v>
      </c>
      <c r="E42" t="s">
        <v>34</v>
      </c>
    </row>
    <row r="43" spans="3:9" x14ac:dyDescent="0.25">
      <c r="C43">
        <v>0</v>
      </c>
      <c r="D43">
        <v>-800000</v>
      </c>
      <c r="E43">
        <v>-960000</v>
      </c>
      <c r="G43" t="s">
        <v>24</v>
      </c>
    </row>
    <row r="44" spans="3:9" x14ac:dyDescent="0.25">
      <c r="C44">
        <v>1</v>
      </c>
      <c r="D44">
        <v>192000</v>
      </c>
      <c r="E44">
        <v>330000</v>
      </c>
      <c r="G44" t="s">
        <v>35</v>
      </c>
      <c r="H44" s="2">
        <v>0.26</v>
      </c>
    </row>
    <row r="45" spans="3:9" x14ac:dyDescent="0.25">
      <c r="C45">
        <v>2</v>
      </c>
      <c r="D45">
        <v>192000</v>
      </c>
      <c r="E45">
        <v>330000</v>
      </c>
      <c r="G45" t="s">
        <v>12</v>
      </c>
      <c r="H45" s="2">
        <f>IRR(D43:D51)</f>
        <v>0.17307028631506638</v>
      </c>
    </row>
    <row r="46" spans="3:9" x14ac:dyDescent="0.25">
      <c r="C46">
        <v>3</v>
      </c>
      <c r="D46">
        <v>192000</v>
      </c>
      <c r="E46">
        <v>330000</v>
      </c>
      <c r="G46" t="s">
        <v>7</v>
      </c>
      <c r="H46" s="19">
        <f>NPV(H44,D44:D51)+D43</f>
        <v>-177780.58096464083</v>
      </c>
    </row>
    <row r="47" spans="3:9" x14ac:dyDescent="0.25">
      <c r="C47">
        <v>4</v>
      </c>
      <c r="D47">
        <v>192000</v>
      </c>
      <c r="E47">
        <v>330000</v>
      </c>
    </row>
    <row r="48" spans="3:9" x14ac:dyDescent="0.25">
      <c r="C48">
        <v>5</v>
      </c>
      <c r="D48">
        <v>192000</v>
      </c>
      <c r="E48">
        <v>330000</v>
      </c>
    </row>
    <row r="49" spans="3:12" x14ac:dyDescent="0.25">
      <c r="C49">
        <v>6</v>
      </c>
      <c r="D49">
        <v>192000</v>
      </c>
      <c r="E49">
        <v>330000</v>
      </c>
      <c r="G49" t="s">
        <v>24</v>
      </c>
    </row>
    <row r="50" spans="3:12" x14ac:dyDescent="0.25">
      <c r="C50">
        <v>7</v>
      </c>
      <c r="D50">
        <v>192000</v>
      </c>
      <c r="E50">
        <v>330000</v>
      </c>
      <c r="G50" t="s">
        <v>35</v>
      </c>
      <c r="H50" s="2">
        <v>0.26</v>
      </c>
    </row>
    <row r="51" spans="3:12" x14ac:dyDescent="0.25">
      <c r="C51">
        <v>8</v>
      </c>
      <c r="D51">
        <v>192000</v>
      </c>
      <c r="E51">
        <v>330000</v>
      </c>
      <c r="G51" t="s">
        <v>12</v>
      </c>
      <c r="H51" s="2">
        <f>IRR(E43:E53)</f>
        <v>0.32279330314557919</v>
      </c>
    </row>
    <row r="52" spans="3:12" x14ac:dyDescent="0.25">
      <c r="C52">
        <v>9</v>
      </c>
      <c r="E52">
        <v>330000</v>
      </c>
      <c r="G52" t="s">
        <v>7</v>
      </c>
      <c r="H52" s="19">
        <f>NPV(H50,E44:E53)+E43</f>
        <v>183386.00810470129</v>
      </c>
    </row>
    <row r="53" spans="3:12" x14ac:dyDescent="0.25">
      <c r="C53">
        <v>10</v>
      </c>
      <c r="E53">
        <v>330000</v>
      </c>
    </row>
    <row r="56" spans="3:12" x14ac:dyDescent="0.25">
      <c r="C56" t="s">
        <v>36</v>
      </c>
    </row>
    <row r="58" spans="3:12" x14ac:dyDescent="0.25">
      <c r="C58" s="17" t="s">
        <v>19</v>
      </c>
      <c r="D58" s="17" t="s">
        <v>24</v>
      </c>
      <c r="E58" s="17" t="s">
        <v>37</v>
      </c>
      <c r="F58" s="17" t="s">
        <v>29</v>
      </c>
    </row>
    <row r="59" spans="3:12" x14ac:dyDescent="0.25">
      <c r="C59" s="17">
        <v>0</v>
      </c>
      <c r="D59" s="17">
        <v>-400000</v>
      </c>
      <c r="E59" s="17">
        <v>-250000</v>
      </c>
      <c r="F59" s="17">
        <v>-350000</v>
      </c>
      <c r="H59" t="s">
        <v>24</v>
      </c>
      <c r="K59" t="s">
        <v>25</v>
      </c>
    </row>
    <row r="60" spans="3:12" x14ac:dyDescent="0.25">
      <c r="C60" s="17">
        <v>1</v>
      </c>
      <c r="D60" s="17">
        <v>165000</v>
      </c>
      <c r="E60" s="17">
        <v>110000</v>
      </c>
      <c r="F60" s="17">
        <v>125000</v>
      </c>
      <c r="H60" t="s">
        <v>35</v>
      </c>
      <c r="I60" s="2">
        <v>0.26</v>
      </c>
      <c r="K60" t="s">
        <v>35</v>
      </c>
      <c r="L60" s="2">
        <v>0.26</v>
      </c>
    </row>
    <row r="61" spans="3:12" x14ac:dyDescent="0.25">
      <c r="C61" s="17">
        <v>2</v>
      </c>
      <c r="D61" s="17">
        <v>165000</v>
      </c>
      <c r="E61" s="17">
        <v>110000</v>
      </c>
      <c r="F61" s="17">
        <v>125000</v>
      </c>
      <c r="H61" t="s">
        <v>12</v>
      </c>
      <c r="I61" s="2">
        <f>IRR(D59:D64)</f>
        <v>0.30243744753505952</v>
      </c>
      <c r="K61" t="s">
        <v>12</v>
      </c>
      <c r="L61" s="2">
        <f>IRR(E59:E65)</f>
        <v>0.37484866928606952</v>
      </c>
    </row>
    <row r="62" spans="3:12" x14ac:dyDescent="0.25">
      <c r="C62" s="17">
        <v>3</v>
      </c>
      <c r="D62" s="17">
        <v>165000</v>
      </c>
      <c r="E62" s="17">
        <v>110000</v>
      </c>
      <c r="F62" s="17">
        <v>125000</v>
      </c>
      <c r="H62" t="s">
        <v>7</v>
      </c>
      <c r="I62" s="19">
        <f>NPV(I60,D60:D64)+D59</f>
        <v>34786.681116799591</v>
      </c>
      <c r="K62" t="s">
        <v>7</v>
      </c>
      <c r="L62" s="19">
        <f>NPV(L60,E60:E65)+E59</f>
        <v>67347.450326348946</v>
      </c>
    </row>
    <row r="63" spans="3:12" x14ac:dyDescent="0.25">
      <c r="C63" s="17">
        <v>4</v>
      </c>
      <c r="D63" s="17">
        <v>165000</v>
      </c>
      <c r="E63" s="17">
        <v>110000</v>
      </c>
      <c r="F63" s="17">
        <v>125000</v>
      </c>
    </row>
    <row r="64" spans="3:12" x14ac:dyDescent="0.25">
      <c r="C64" s="17">
        <v>5</v>
      </c>
      <c r="D64" s="17">
        <v>165000</v>
      </c>
      <c r="E64" s="17">
        <v>110000</v>
      </c>
      <c r="F64" s="17">
        <v>125000</v>
      </c>
    </row>
    <row r="65" spans="3:9" x14ac:dyDescent="0.25">
      <c r="C65" s="17">
        <v>6</v>
      </c>
      <c r="D65" s="17"/>
      <c r="E65" s="17">
        <v>110000</v>
      </c>
      <c r="F65" s="17">
        <v>125000</v>
      </c>
      <c r="H65" t="s">
        <v>24</v>
      </c>
    </row>
    <row r="66" spans="3:9" x14ac:dyDescent="0.25">
      <c r="C66" s="17">
        <v>7</v>
      </c>
      <c r="D66" s="17"/>
      <c r="E66" s="17"/>
      <c r="F66" s="17">
        <v>125000</v>
      </c>
      <c r="H66" t="s">
        <v>35</v>
      </c>
      <c r="I66" s="2">
        <v>0.26</v>
      </c>
    </row>
    <row r="67" spans="3:9" x14ac:dyDescent="0.25">
      <c r="C67" s="17">
        <v>8</v>
      </c>
      <c r="D67" s="17"/>
      <c r="E67" s="17"/>
      <c r="F67" s="17">
        <v>125000</v>
      </c>
      <c r="H67" t="s">
        <v>12</v>
      </c>
      <c r="I67" s="2">
        <f>IRR(F59:F67)</f>
        <v>0.31789742765462825</v>
      </c>
    </row>
    <row r="68" spans="3:9" x14ac:dyDescent="0.25">
      <c r="H68" t="s">
        <v>7</v>
      </c>
      <c r="I68" s="19">
        <f>NPV(I66,F60:F67)+F59</f>
        <v>55090.767601145431</v>
      </c>
    </row>
  </sheetData>
  <mergeCells count="6">
    <mergeCell ref="C5:D5"/>
    <mergeCell ref="J12:K12"/>
    <mergeCell ref="J5:K5"/>
    <mergeCell ref="M5:N5"/>
    <mergeCell ref="M12:N12"/>
    <mergeCell ref="P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Andrade</dc:creator>
  <cp:lastModifiedBy>natalia ramirez</cp:lastModifiedBy>
  <dcterms:created xsi:type="dcterms:W3CDTF">2022-11-17T12:30:40Z</dcterms:created>
  <dcterms:modified xsi:type="dcterms:W3CDTF">2022-11-24T13:16:44Z</dcterms:modified>
</cp:coreProperties>
</file>