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3172139\Documents\Australien  -  MASTER\NCGRT\Program 3 UNSW\Mark Cuthbert\Middle Creek groundwater sampling 2014\"/>
    </mc:Choice>
  </mc:AlternateContent>
  <xr:revisionPtr revIDLastSave="0" documentId="13_ncr:1_{1031BA3E-97BE-414D-BBDE-59B312B1A72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" i="1" l="1"/>
  <c r="M10" i="1"/>
  <c r="J18" i="1" l="1"/>
  <c r="J15" i="1"/>
  <c r="J13" i="1"/>
  <c r="J7" i="1"/>
  <c r="J9" i="1"/>
  <c r="J10" i="1"/>
  <c r="J11" i="1"/>
</calcChain>
</file>

<file path=xl/sharedStrings.xml><?xml version="1.0" encoding="utf-8"?>
<sst xmlns="http://schemas.openxmlformats.org/spreadsheetml/2006/main" count="83" uniqueCount="62">
  <si>
    <t>Piezometer</t>
  </si>
  <si>
    <t>Easting</t>
  </si>
  <si>
    <t>Northing</t>
  </si>
  <si>
    <t>Datum elevation (m AHD)</t>
  </si>
  <si>
    <t>Screen length, radius (m)</t>
  </si>
  <si>
    <t>Height of datum above ground level (m)</t>
  </si>
  <si>
    <t>BH17_1</t>
  </si>
  <si>
    <t>0.175, 0.015</t>
  </si>
  <si>
    <t>BH17_2</t>
  </si>
  <si>
    <t>1.000, 0.025</t>
  </si>
  <si>
    <t>BH17_3</t>
  </si>
  <si>
    <t>BH17_4</t>
  </si>
  <si>
    <t>BH18_1</t>
  </si>
  <si>
    <t>BH18_2</t>
  </si>
  <si>
    <t>BH18_3</t>
  </si>
  <si>
    <t>BH18_4</t>
  </si>
  <si>
    <t>BH19_1</t>
  </si>
  <si>
    <t>BH19_2</t>
  </si>
  <si>
    <t>BH20_1</t>
  </si>
  <si>
    <t>BH20_2</t>
  </si>
  <si>
    <t>BH20_3</t>
  </si>
  <si>
    <t>BH20_4</t>
  </si>
  <si>
    <t>BH21_1</t>
  </si>
  <si>
    <t>BH21_2</t>
  </si>
  <si>
    <t>BH22_1</t>
  </si>
  <si>
    <t>BH22_2</t>
  </si>
  <si>
    <t>BH22_3</t>
  </si>
  <si>
    <t>BH22_4</t>
  </si>
  <si>
    <t xml:space="preserve">Screen interval (m below datum)  </t>
  </si>
  <si>
    <t>9.27-9.45</t>
  </si>
  <si>
    <t>10.96-11.96</t>
  </si>
  <si>
    <t>17.19-17.37</t>
  </si>
  <si>
    <t>21.78-22.78</t>
  </si>
  <si>
    <t>8.83-9.83</t>
  </si>
  <si>
    <t>22.37-23.37</t>
  </si>
  <si>
    <t>39.79-40.79</t>
  </si>
  <si>
    <t>9.21-10.21</t>
  </si>
  <si>
    <t>29.45-29.63</t>
  </si>
  <si>
    <t>12.28-13.28</t>
  </si>
  <si>
    <t>5.48-5.66</t>
  </si>
  <si>
    <t>0.5 m sump</t>
  </si>
  <si>
    <t>Bore log says poly pipe rather than 50 mm PVC</t>
  </si>
  <si>
    <t>8.74-8.92</t>
  </si>
  <si>
    <t>29.71-29.89</t>
  </si>
  <si>
    <t>1.5 m sump</t>
  </si>
  <si>
    <t>32.73-33.73</t>
  </si>
  <si>
    <t>8.36-9.36</t>
  </si>
  <si>
    <t>35.47-36.47</t>
  </si>
  <si>
    <t>2 m sump but ambiguous from DR - inclined to believe it is a 1 m sump</t>
  </si>
  <si>
    <t>9.49-10.49</t>
  </si>
  <si>
    <t>6.93-7.11</t>
  </si>
  <si>
    <t>26.51-26.69</t>
  </si>
  <si>
    <t>bottom dip m below datum</t>
  </si>
  <si>
    <t>273203 = BH 15</t>
  </si>
  <si>
    <t>273204 = BH 16</t>
  </si>
  <si>
    <t>273262 = BH 18</t>
  </si>
  <si>
    <t>273263 = BH 19</t>
  </si>
  <si>
    <t>273266 = BH 20</t>
  </si>
  <si>
    <t>273265 = BH 21</t>
  </si>
  <si>
    <t>273264 = BH 22</t>
  </si>
  <si>
    <t>Department to CWI codes</t>
  </si>
  <si>
    <t>273261 = BH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</si>
</sst>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F497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workbookViewId="0">
      <selection activeCell="E1" sqref="E1"/>
    </sheetView>
  </sheetViews>
  <sheetFormatPr defaultRowHeight="14.5" x14ac:dyDescent="0.35"/>
  <cols>
    <col min="5" max="5" width="25.453125" customWidth="1"/>
    <col min="6" max="6" width="30.7265625" customWidth="1"/>
    <col min="7" max="7" width="25.1796875" customWidth="1"/>
    <col min="8" max="8" width="37" customWidth="1"/>
    <col min="9" max="9" width="15.72656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52</v>
      </c>
      <c r="F1" s="4" t="s">
        <v>28</v>
      </c>
      <c r="G1" s="1" t="s">
        <v>4</v>
      </c>
      <c r="H1" s="1" t="s">
        <v>5</v>
      </c>
    </row>
    <row r="2" spans="1:13" x14ac:dyDescent="0.35">
      <c r="A2" s="1" t="s">
        <v>6</v>
      </c>
      <c r="B2" s="1">
        <v>225275</v>
      </c>
      <c r="C2" s="1">
        <v>6623934</v>
      </c>
      <c r="D2" s="1">
        <v>283.11</v>
      </c>
      <c r="E2" s="1">
        <v>6.93</v>
      </c>
      <c r="F2" s="1" t="s">
        <v>50</v>
      </c>
      <c r="G2" s="1" t="s">
        <v>7</v>
      </c>
      <c r="H2" s="1">
        <v>0.97</v>
      </c>
    </row>
    <row r="3" spans="1:13" x14ac:dyDescent="0.35">
      <c r="A3" s="1" t="s">
        <v>8</v>
      </c>
      <c r="B3" s="1">
        <v>225275</v>
      </c>
      <c r="C3" s="1">
        <v>6623934</v>
      </c>
      <c r="D3" s="1">
        <v>283.11</v>
      </c>
      <c r="E3" s="1">
        <v>11.49</v>
      </c>
      <c r="F3" s="1" t="s">
        <v>49</v>
      </c>
      <c r="G3" s="1" t="s">
        <v>9</v>
      </c>
      <c r="H3" s="1">
        <v>0.97</v>
      </c>
    </row>
    <row r="4" spans="1:13" x14ac:dyDescent="0.35">
      <c r="A4" s="1" t="s">
        <v>10</v>
      </c>
      <c r="B4" s="1">
        <v>225275</v>
      </c>
      <c r="C4" s="1">
        <v>6623934</v>
      </c>
      <c r="D4" s="1">
        <v>283.11</v>
      </c>
      <c r="E4" s="1">
        <v>26.51</v>
      </c>
      <c r="F4" s="1" t="s">
        <v>51</v>
      </c>
      <c r="G4" s="1" t="s">
        <v>7</v>
      </c>
      <c r="H4" s="1">
        <v>0.97</v>
      </c>
    </row>
    <row r="5" spans="1:13" x14ac:dyDescent="0.35">
      <c r="A5" s="1" t="s">
        <v>11</v>
      </c>
      <c r="B5" s="1">
        <v>225275</v>
      </c>
      <c r="C5" s="1">
        <v>6623934</v>
      </c>
      <c r="D5" s="1">
        <v>283.11</v>
      </c>
      <c r="E5" s="1">
        <v>36.97</v>
      </c>
      <c r="F5" s="1" t="s">
        <v>47</v>
      </c>
      <c r="G5" s="1" t="s">
        <v>9</v>
      </c>
      <c r="H5" s="1">
        <v>0.97</v>
      </c>
      <c r="I5" s="3" t="s">
        <v>40</v>
      </c>
    </row>
    <row r="6" spans="1:13" x14ac:dyDescent="0.35">
      <c r="A6" s="1" t="s">
        <v>12</v>
      </c>
      <c r="B6" s="1">
        <v>227599</v>
      </c>
      <c r="C6" s="1">
        <v>6626170</v>
      </c>
      <c r="D6" s="1">
        <v>304.27999999999997</v>
      </c>
      <c r="E6" s="1">
        <v>9.27</v>
      </c>
      <c r="F6" s="1" t="s">
        <v>29</v>
      </c>
      <c r="G6" s="1" t="s">
        <v>7</v>
      </c>
      <c r="H6" s="1">
        <v>1.01</v>
      </c>
    </row>
    <row r="7" spans="1:13" x14ac:dyDescent="0.35">
      <c r="A7" s="1" t="s">
        <v>13</v>
      </c>
      <c r="B7" s="1">
        <v>227599</v>
      </c>
      <c r="C7" s="1">
        <v>6626170</v>
      </c>
      <c r="D7" s="1">
        <v>304.27999999999997</v>
      </c>
      <c r="E7" s="1">
        <v>12.96</v>
      </c>
      <c r="F7" s="1" t="s">
        <v>30</v>
      </c>
      <c r="G7" s="1" t="s">
        <v>9</v>
      </c>
      <c r="H7" s="1">
        <v>1.01</v>
      </c>
      <c r="J7">
        <f>10.96-H7</f>
        <v>9.9500000000000011</v>
      </c>
    </row>
    <row r="8" spans="1:13" x14ac:dyDescent="0.35">
      <c r="A8" s="1" t="s">
        <v>14</v>
      </c>
      <c r="B8" s="1">
        <v>227599</v>
      </c>
      <c r="C8" s="1">
        <v>6626170</v>
      </c>
      <c r="D8" s="1">
        <v>304.27999999999997</v>
      </c>
      <c r="E8" s="1">
        <v>17.190000000000001</v>
      </c>
      <c r="F8" s="1" t="s">
        <v>31</v>
      </c>
      <c r="G8" s="1" t="s">
        <v>7</v>
      </c>
      <c r="H8" s="1">
        <v>1.01</v>
      </c>
    </row>
    <row r="9" spans="1:13" x14ac:dyDescent="0.35">
      <c r="A9" s="1" t="s">
        <v>15</v>
      </c>
      <c r="B9" s="1">
        <v>227599</v>
      </c>
      <c r="C9" s="1">
        <v>6626170</v>
      </c>
      <c r="D9" s="1">
        <v>304.27999999999997</v>
      </c>
      <c r="E9" s="1">
        <v>23.78</v>
      </c>
      <c r="F9" s="1" t="s">
        <v>32</v>
      </c>
      <c r="G9" s="1" t="s">
        <v>9</v>
      </c>
      <c r="H9" s="1">
        <v>1.01</v>
      </c>
      <c r="J9">
        <f>21.78-H9</f>
        <v>20.77</v>
      </c>
    </row>
    <row r="10" spans="1:13" x14ac:dyDescent="0.35">
      <c r="A10" s="1" t="s">
        <v>16</v>
      </c>
      <c r="B10" s="1">
        <v>227555</v>
      </c>
      <c r="C10" s="1">
        <v>6626196</v>
      </c>
      <c r="D10" s="1">
        <v>303.76</v>
      </c>
      <c r="E10" s="1">
        <v>10.33</v>
      </c>
      <c r="F10" s="1" t="s">
        <v>33</v>
      </c>
      <c r="G10" s="1" t="s">
        <v>9</v>
      </c>
      <c r="H10" s="1">
        <v>0.94</v>
      </c>
      <c r="I10" s="3" t="s">
        <v>40</v>
      </c>
      <c r="J10">
        <f>8.83-H11</f>
        <v>7.8900000000000006</v>
      </c>
      <c r="M10">
        <f>SQRT((B10-B9)^2+(C10-C9)^2)</f>
        <v>51.107729356722551</v>
      </c>
    </row>
    <row r="11" spans="1:13" x14ac:dyDescent="0.35">
      <c r="A11" s="1" t="s">
        <v>17</v>
      </c>
      <c r="B11" s="1">
        <v>227555</v>
      </c>
      <c r="C11" s="1">
        <v>6626196</v>
      </c>
      <c r="D11" s="1">
        <v>303.76</v>
      </c>
      <c r="E11" s="1">
        <v>23.87</v>
      </c>
      <c r="F11" s="1" t="s">
        <v>34</v>
      </c>
      <c r="G11" s="1" t="s">
        <v>9</v>
      </c>
      <c r="H11" s="1">
        <v>0.94</v>
      </c>
      <c r="I11" s="3" t="s">
        <v>40</v>
      </c>
      <c r="J11">
        <f>22.37-H11</f>
        <v>21.43</v>
      </c>
    </row>
    <row r="12" spans="1:13" x14ac:dyDescent="0.35">
      <c r="A12" s="1" t="s">
        <v>18</v>
      </c>
      <c r="B12" s="1">
        <v>228718</v>
      </c>
      <c r="C12" s="1">
        <v>6627763</v>
      </c>
      <c r="D12" s="1">
        <v>324.63</v>
      </c>
      <c r="E12" s="1">
        <v>9.27</v>
      </c>
      <c r="F12" s="1" t="s">
        <v>29</v>
      </c>
      <c r="G12" s="1" t="s">
        <v>7</v>
      </c>
      <c r="H12" s="1">
        <v>1.1599999999999999</v>
      </c>
    </row>
    <row r="13" spans="1:13" x14ac:dyDescent="0.35">
      <c r="A13" s="1" t="s">
        <v>19</v>
      </c>
      <c r="B13" s="1">
        <v>228718</v>
      </c>
      <c r="C13" s="1">
        <v>6627763</v>
      </c>
      <c r="D13" s="1">
        <v>324.63</v>
      </c>
      <c r="E13" s="1">
        <v>11.21</v>
      </c>
      <c r="F13" s="1" t="s">
        <v>36</v>
      </c>
      <c r="G13" s="1" t="s">
        <v>9</v>
      </c>
      <c r="H13" s="1">
        <v>1.1599999999999999</v>
      </c>
      <c r="J13">
        <f>9.21-H13</f>
        <v>8.0500000000000007</v>
      </c>
    </row>
    <row r="14" spans="1:13" x14ac:dyDescent="0.35">
      <c r="A14" s="1" t="s">
        <v>20</v>
      </c>
      <c r="B14" s="1">
        <v>228718</v>
      </c>
      <c r="C14" s="1">
        <v>6627763</v>
      </c>
      <c r="D14" s="1">
        <v>324.63</v>
      </c>
      <c r="E14" s="1">
        <v>29.45</v>
      </c>
      <c r="F14" s="1" t="s">
        <v>37</v>
      </c>
      <c r="G14" s="1" t="s">
        <v>7</v>
      </c>
      <c r="H14" s="1">
        <v>1.1599999999999999</v>
      </c>
    </row>
    <row r="15" spans="1:13" x14ac:dyDescent="0.35">
      <c r="A15" s="1" t="s">
        <v>21</v>
      </c>
      <c r="B15" s="1">
        <v>228718</v>
      </c>
      <c r="C15" s="1">
        <v>6627763</v>
      </c>
      <c r="D15" s="1">
        <v>324.63</v>
      </c>
      <c r="E15" s="1">
        <v>41.79</v>
      </c>
      <c r="F15" s="1" t="s">
        <v>35</v>
      </c>
      <c r="G15" s="1" t="s">
        <v>9</v>
      </c>
      <c r="H15" s="1">
        <v>1.1599999999999999</v>
      </c>
      <c r="J15">
        <f>39.79-H15</f>
        <v>38.630000000000003</v>
      </c>
    </row>
    <row r="16" spans="1:13" x14ac:dyDescent="0.35">
      <c r="A16" s="1" t="s">
        <v>22</v>
      </c>
      <c r="B16" s="1">
        <v>228683</v>
      </c>
      <c r="C16" s="1">
        <v>6627765</v>
      </c>
      <c r="D16" s="1">
        <v>324.12</v>
      </c>
      <c r="E16" s="1">
        <v>5.48</v>
      </c>
      <c r="F16" s="1" t="s">
        <v>39</v>
      </c>
      <c r="G16" s="2" t="s">
        <v>7</v>
      </c>
      <c r="H16" s="1">
        <v>1.04</v>
      </c>
      <c r="I16" s="5" t="s">
        <v>41</v>
      </c>
      <c r="J16" s="3"/>
      <c r="K16" s="3"/>
      <c r="L16" s="3"/>
      <c r="M16">
        <f>SQRT((B16-B15)^2+(C16-C15)^2)</f>
        <v>35.057096285916209</v>
      </c>
    </row>
    <row r="17" spans="1:14" x14ac:dyDescent="0.35">
      <c r="A17" s="1" t="s">
        <v>23</v>
      </c>
      <c r="B17" s="1">
        <v>228683</v>
      </c>
      <c r="C17" s="1">
        <v>6627765</v>
      </c>
      <c r="D17" s="1">
        <v>324.12</v>
      </c>
      <c r="E17" s="1">
        <v>14.78</v>
      </c>
      <c r="F17" s="1" t="s">
        <v>38</v>
      </c>
      <c r="G17" s="1" t="s">
        <v>9</v>
      </c>
      <c r="H17" s="1">
        <v>1.04</v>
      </c>
    </row>
    <row r="18" spans="1:14" x14ac:dyDescent="0.35">
      <c r="A18" s="1" t="s">
        <v>24</v>
      </c>
      <c r="B18" s="1">
        <v>227619</v>
      </c>
      <c r="C18" s="1">
        <v>6627915</v>
      </c>
      <c r="D18" s="1">
        <v>312.95999999999998</v>
      </c>
      <c r="E18" s="1">
        <v>8.74</v>
      </c>
      <c r="F18" s="1" t="s">
        <v>42</v>
      </c>
      <c r="G18" s="1" t="s">
        <v>7</v>
      </c>
      <c r="H18" s="1">
        <v>0.93</v>
      </c>
      <c r="J18">
        <f>8.74-H18</f>
        <v>7.8100000000000005</v>
      </c>
    </row>
    <row r="19" spans="1:14" x14ac:dyDescent="0.35">
      <c r="A19" s="1" t="s">
        <v>25</v>
      </c>
      <c r="B19" s="1">
        <v>227619</v>
      </c>
      <c r="C19" s="1">
        <v>6627915</v>
      </c>
      <c r="D19" s="1">
        <v>312.95999999999998</v>
      </c>
      <c r="E19" s="1">
        <v>11.36</v>
      </c>
      <c r="F19" s="2" t="s">
        <v>46</v>
      </c>
      <c r="G19" s="1" t="s">
        <v>9</v>
      </c>
      <c r="H19" s="1">
        <v>0.93</v>
      </c>
      <c r="I19" s="3" t="s">
        <v>48</v>
      </c>
      <c r="J19" s="3"/>
      <c r="K19" s="3"/>
      <c r="L19" s="3"/>
      <c r="M19" s="3"/>
      <c r="N19" s="3"/>
    </row>
    <row r="20" spans="1:14" x14ac:dyDescent="0.35">
      <c r="A20" s="1" t="s">
        <v>26</v>
      </c>
      <c r="B20" s="1">
        <v>227619</v>
      </c>
      <c r="C20" s="1">
        <v>6627915</v>
      </c>
      <c r="D20" s="1">
        <v>312.95999999999998</v>
      </c>
      <c r="E20" s="1">
        <v>29.71</v>
      </c>
      <c r="F20" s="1" t="s">
        <v>43</v>
      </c>
      <c r="G20" s="1" t="s">
        <v>7</v>
      </c>
      <c r="H20" s="1">
        <v>0.93</v>
      </c>
    </row>
    <row r="21" spans="1:14" x14ac:dyDescent="0.35">
      <c r="A21" s="1" t="s">
        <v>27</v>
      </c>
      <c r="B21" s="1">
        <v>227619</v>
      </c>
      <c r="C21" s="1">
        <v>6627915</v>
      </c>
      <c r="D21" s="1">
        <v>312.95999999999998</v>
      </c>
      <c r="E21" s="1">
        <v>35.229999999999997</v>
      </c>
      <c r="F21" s="1" t="s">
        <v>45</v>
      </c>
      <c r="G21" s="1" t="s">
        <v>9</v>
      </c>
      <c r="H21" s="1">
        <v>0.93</v>
      </c>
      <c r="I21" s="3" t="s">
        <v>44</v>
      </c>
    </row>
    <row r="23" spans="1:14" x14ac:dyDescent="0.35">
      <c r="A23" s="4" t="s">
        <v>60</v>
      </c>
    </row>
    <row r="24" spans="1:14" x14ac:dyDescent="0.35">
      <c r="B24" s="6" t="s">
        <v>53</v>
      </c>
    </row>
    <row r="25" spans="1:14" x14ac:dyDescent="0.35">
      <c r="B25" s="6" t="s">
        <v>54</v>
      </c>
    </row>
    <row r="26" spans="1:14" x14ac:dyDescent="0.35">
      <c r="B26" s="6" t="s">
        <v>61</v>
      </c>
      <c r="D26">
        <v>36</v>
      </c>
    </row>
    <row r="27" spans="1:14" x14ac:dyDescent="0.35">
      <c r="B27" s="6" t="s">
        <v>55</v>
      </c>
      <c r="D27">
        <v>24</v>
      </c>
    </row>
    <row r="28" spans="1:14" x14ac:dyDescent="0.35">
      <c r="B28" s="6" t="s">
        <v>56</v>
      </c>
      <c r="D28">
        <v>23</v>
      </c>
    </row>
    <row r="29" spans="1:14" x14ac:dyDescent="0.35">
      <c r="B29" s="6" t="s">
        <v>57</v>
      </c>
      <c r="D29">
        <v>42</v>
      </c>
    </row>
    <row r="30" spans="1:14" x14ac:dyDescent="0.35">
      <c r="B30" s="6" t="s">
        <v>58</v>
      </c>
      <c r="D30">
        <v>13.5</v>
      </c>
    </row>
    <row r="31" spans="1:14" x14ac:dyDescent="0.35">
      <c r="B31" s="6" t="s">
        <v>59</v>
      </c>
      <c r="D31">
        <v>34.5</v>
      </c>
    </row>
    <row r="33" spans="2:4" x14ac:dyDescent="0.35">
      <c r="B33">
        <v>273261</v>
      </c>
      <c r="D33">
        <v>36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S. Andersen</dc:creator>
  <cp:lastModifiedBy>Martin Andersen</cp:lastModifiedBy>
  <dcterms:created xsi:type="dcterms:W3CDTF">2015-04-25T21:19:44Z</dcterms:created>
  <dcterms:modified xsi:type="dcterms:W3CDTF">2020-10-01T08:34:23Z</dcterms:modified>
</cp:coreProperties>
</file>