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iffla/codes/vt/virtual-transport/docs/"/>
    </mc:Choice>
  </mc:AlternateContent>
  <bookViews>
    <workbookView xWindow="4060" yWindow="460" windowWidth="33620" windowHeight="23460"/>
  </bookViews>
  <sheets>
    <sheet name="Sheet1" sheetId="1" r:id="rId1"/>
    <sheet name="Sheet2" sheetId="2" r:id="rId2"/>
  </sheets>
  <definedNames>
    <definedName name="components" localSheetId="0">Sheet1!$B$3:$G$45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Q16" i="1"/>
  <c r="Q15" i="1"/>
  <c r="Q13" i="1"/>
  <c r="Q12" i="1"/>
  <c r="Q11" i="1"/>
  <c r="Q7" i="1"/>
  <c r="Q5" i="1"/>
  <c r="O5" i="1"/>
  <c r="O16" i="1"/>
  <c r="O15" i="1"/>
  <c r="O13" i="1"/>
  <c r="O12" i="1"/>
  <c r="O11" i="1"/>
  <c r="O7" i="1"/>
  <c r="P16" i="1"/>
  <c r="P15" i="1"/>
  <c r="P13" i="1"/>
  <c r="P12" i="1"/>
  <c r="P11" i="1"/>
  <c r="P7" i="1"/>
  <c r="P5" i="1"/>
  <c r="L5" i="1"/>
  <c r="N16" i="1"/>
  <c r="N15" i="1"/>
  <c r="N13" i="1"/>
  <c r="N12" i="1"/>
  <c r="N11" i="1"/>
  <c r="N7" i="1"/>
  <c r="N5" i="1"/>
  <c r="M5" i="1"/>
  <c r="M16" i="1"/>
  <c r="L16" i="1"/>
  <c r="M15" i="1"/>
  <c r="L15" i="1"/>
  <c r="K16" i="1"/>
  <c r="K15" i="1"/>
  <c r="M13" i="1"/>
  <c r="L13" i="1"/>
  <c r="M11" i="1"/>
  <c r="M12" i="1"/>
  <c r="L12" i="1"/>
  <c r="L11" i="1"/>
  <c r="K13" i="1"/>
  <c r="K12" i="1"/>
  <c r="K11" i="1"/>
  <c r="M9" i="1"/>
  <c r="L9" i="1"/>
  <c r="M8" i="1"/>
  <c r="L8" i="1"/>
  <c r="M7" i="1"/>
  <c r="L7" i="1"/>
  <c r="K7" i="1"/>
  <c r="K9" i="1"/>
  <c r="K8" i="1"/>
  <c r="K5" i="1"/>
</calcChain>
</file>

<file path=xl/connections.xml><?xml version="1.0" encoding="utf-8"?>
<connections xmlns="http://schemas.openxmlformats.org/spreadsheetml/2006/main">
  <connection id="1" name="components" type="6" refreshedVersion="6" background="1" saveData="1">
    <textPr sourceFile="/Users/amarkos/aproj/runtime/vt/docs/components.txt" delimited="0">
      <textFields count="11">
        <textField/>
        <textField position="1"/>
        <textField position="29"/>
        <textField position="30"/>
        <textField position="38"/>
        <textField position="39"/>
        <textField position="49"/>
        <textField position="50"/>
        <textField position="59"/>
        <textField position="60"/>
        <textField position="71"/>
      </textFields>
    </textPr>
  </connection>
</connections>
</file>

<file path=xl/sharedStrings.xml><?xml version="1.0" encoding="utf-8"?>
<sst xmlns="http://schemas.openxmlformats.org/spreadsheetml/2006/main" count="370" uniqueCount="70">
  <si>
    <t>Component</t>
  </si>
  <si>
    <t>Core*</t>
  </si>
  <si>
    <t>State</t>
  </si>
  <si>
    <t>Example</t>
  </si>
  <si>
    <t>Tests</t>
  </si>
  <si>
    <t>Context</t>
  </si>
  <si>
    <t>Y</t>
  </si>
  <si>
    <t>Done</t>
  </si>
  <si>
    <t>No</t>
  </si>
  <si>
    <t>Registry</t>
  </si>
  <si>
    <t>Runtime</t>
  </si>
  <si>
    <t>Index</t>
  </si>
  <si>
    <t>Mapping</t>
  </si>
  <si>
    <t>Group</t>
  </si>
  <si>
    <t>Partial</t>
  </si>
  <si>
    <t>Barrier</t>
  </si>
  <si>
    <t>Tree</t>
  </si>
  <si>
    <t>Reduce</t>
  </si>
  <si>
    <t>N</t>
  </si>
  <si>
    <t>Termination Detector</t>
  </si>
  <si>
    <t>Event</t>
  </si>
  <si>
    <t>Active Messenger</t>
  </si>
  <si>
    <t>Parameterization</t>
  </si>
  <si>
    <t>Pool</t>
  </si>
  <si>
    <t>RDMA</t>
  </si>
  <si>
    <t>Scheduler</t>
  </si>
  <si>
    <t>Serialization</t>
  </si>
  <si>
    <t>Sequencing</t>
  </si>
  <si>
    <t>Location</t>
  </si>
  <si>
    <t>Trace</t>
  </si>
  <si>
    <t>Atomic</t>
  </si>
  <si>
    <t>Concurrent Container</t>
  </si>
  <si>
    <t>Demangle</t>
  </si>
  <si>
    <t>Bits</t>
  </si>
  <si>
    <t>Hash</t>
  </si>
  <si>
    <t>Mutex</t>
  </si>
  <si>
    <t>TLS</t>
  </si>
  <si>
    <t>Static checks</t>
  </si>
  <si>
    <t>Vrt Context</t>
  </si>
  <si>
    <t>Vrt Context Collection</t>
  </si>
  <si>
    <t>Worker</t>
  </si>
  <si>
    <t>Worker Group</t>
  </si>
  <si>
    <t>Handler</t>
  </si>
  <si>
    <t>Instrumentation</t>
  </si>
  <si>
    <t>Design</t>
  </si>
  <si>
    <t>Load Balancing</t>
  </si>
  <si>
    <t>*Core: A component that is always used if VT is used. Virtualization is
 considered part of the core VT software stack.</t>
  </si>
  <si>
    <t>VT</t>
  </si>
  <si>
    <t>Libs</t>
  </si>
  <si>
    <t>Library</t>
  </si>
  <si>
    <t>LOC</t>
  </si>
  <si>
    <t>Collective</t>
  </si>
  <si>
    <t>Vrt</t>
  </si>
  <si>
    <t>Core</t>
  </si>
  <si>
    <t>Non-core</t>
  </si>
  <si>
    <t>Testing</t>
  </si>
  <si>
    <t>Fully tested</t>
  </si>
  <si>
    <t>Partially tested</t>
  </si>
  <si>
    <t>Has example</t>
  </si>
  <si>
    <t>No example</t>
  </si>
  <si>
    <t>All</t>
  </si>
  <si>
    <t>VT Component State Summary</t>
  </si>
  <si>
    <t>No tests</t>
  </si>
  <si>
    <t>N/A</t>
  </si>
  <si>
    <t>State: Done</t>
  </si>
  <si>
    <t>State: Done
Core: Y</t>
  </si>
  <si>
    <t>State: Done 
(% of Done)</t>
  </si>
  <si>
    <t>State: Done
Core: Y
(% Done,Core)</t>
  </si>
  <si>
    <t>Partially done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</si>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</sst>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0" xfId="1" applyFont="1"/>
    <xf numFmtId="0" fontId="2" fillId="0" borderId="0" xfId="0" applyFont="1" applyFill="1" applyBorder="1" applyAlignment="1"/>
    <xf numFmtId="0" fontId="0" fillId="4" borderId="0" xfId="0" applyFill="1" applyBorder="1" applyAlignment="1">
      <alignment horizontal="center"/>
    </xf>
    <xf numFmtId="9" fontId="0" fillId="4" borderId="0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9" fontId="0" fillId="5" borderId="8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9" fontId="0" fillId="6" borderId="8" xfId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9" fontId="0" fillId="6" borderId="7" xfId="1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0" fillId="7" borderId="12" xfId="1" applyFont="1" applyFill="1" applyBorder="1" applyAlignment="1">
      <alignment horizontal="center"/>
    </xf>
    <xf numFmtId="0" fontId="0" fillId="0" borderId="1" xfId="0" applyBorder="1"/>
    <xf numFmtId="0" fontId="0" fillId="7" borderId="17" xfId="0" applyFill="1" applyBorder="1"/>
    <xf numFmtId="9" fontId="0" fillId="7" borderId="18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9" fontId="0" fillId="0" borderId="2" xfId="1" applyFont="1" applyBorder="1"/>
    <xf numFmtId="9" fontId="0" fillId="4" borderId="20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/>
    <xf numFmtId="9" fontId="0" fillId="0" borderId="0" xfId="1" applyFont="1" applyBorder="1"/>
    <xf numFmtId="0" fontId="0" fillId="0" borderId="2" xfId="0" applyBorder="1"/>
    <xf numFmtId="9" fontId="0" fillId="5" borderId="20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9" fontId="0" fillId="5" borderId="22" xfId="1" applyFont="1" applyFill="1" applyBorder="1" applyAlignment="1">
      <alignment horizontal="center"/>
    </xf>
    <xf numFmtId="9" fontId="0" fillId="6" borderId="20" xfId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/>
    </xf>
    <xf numFmtId="0" fontId="2" fillId="4" borderId="10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0" fontId="2" fillId="7" borderId="13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21" xfId="0" applyFont="1" applyFill="1" applyBorder="1" applyAlignment="1">
      <alignment horizontal="right" vertical="center"/>
    </xf>
    <xf numFmtId="0" fontId="4" fillId="5" borderId="19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right" vertical="center"/>
    </xf>
    <xf numFmtId="0" fontId="4" fillId="6" borderId="19" xfId="0" applyFont="1" applyFill="1" applyBorder="1" applyAlignment="1">
      <alignment horizontal="right" vertical="center"/>
    </xf>
    <xf numFmtId="0" fontId="0" fillId="2" borderId="26" xfId="0" applyFill="1" applyBorder="1"/>
    <xf numFmtId="0" fontId="2" fillId="2" borderId="27" xfId="0" applyFont="1" applyFill="1" applyBorder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right"/>
    </xf>
    <xf numFmtId="0" fontId="4" fillId="6" borderId="21" xfId="0" applyFont="1" applyFill="1" applyBorder="1" applyAlignment="1">
      <alignment horizontal="right" vertical="center"/>
    </xf>
    <xf numFmtId="9" fontId="0" fillId="6" borderId="22" xfId="1" applyFon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4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mpon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tabSelected="1" zoomScale="125" zoomScaleNormal="125" workbookViewId="0">
      <selection activeCell="I29" sqref="I29"/>
    </sheetView>
  </sheetViews>
  <sheetFormatPr baseColWidth="10" defaultRowHeight="16" x14ac:dyDescent="0.2"/>
  <cols>
    <col min="1" max="1" width="3.1640625" customWidth="1"/>
    <col min="2" max="2" width="24.6640625" bestFit="1" customWidth="1"/>
    <col min="3" max="4" width="8.33203125" bestFit="1" customWidth="1"/>
    <col min="5" max="5" width="9.83203125" bestFit="1" customWidth="1"/>
    <col min="6" max="6" width="8.1640625" customWidth="1"/>
    <col min="7" max="7" width="9" bestFit="1" customWidth="1"/>
    <col min="10" max="10" width="13.5" bestFit="1" customWidth="1"/>
    <col min="15" max="15" width="12.1640625" customWidth="1"/>
    <col min="16" max="16" width="12.5" customWidth="1"/>
    <col min="17" max="17" width="13" bestFit="1" customWidth="1"/>
  </cols>
  <sheetData>
    <row r="1" spans="2:18" ht="17" thickBot="1" x14ac:dyDescent="0.25"/>
    <row r="2" spans="2:18" ht="24" x14ac:dyDescent="0.3">
      <c r="B2" s="80" t="s">
        <v>47</v>
      </c>
      <c r="C2" s="81"/>
      <c r="D2" s="81"/>
      <c r="E2" s="81"/>
      <c r="F2" s="81"/>
      <c r="G2" s="82"/>
      <c r="I2" s="50" t="s">
        <v>61</v>
      </c>
      <c r="J2" s="51"/>
      <c r="K2" s="51"/>
      <c r="L2" s="51"/>
      <c r="M2" s="51"/>
      <c r="N2" s="51"/>
      <c r="O2" s="51"/>
      <c r="P2" s="51"/>
      <c r="Q2" s="52"/>
    </row>
    <row r="3" spans="2:18" ht="59" customHeight="1" thickBot="1" x14ac:dyDescent="0.25">
      <c r="B3" s="83" t="s">
        <v>0</v>
      </c>
      <c r="C3" s="84" t="s">
        <v>1</v>
      </c>
      <c r="D3" s="84" t="s">
        <v>2</v>
      </c>
      <c r="E3" s="84" t="s">
        <v>3</v>
      </c>
      <c r="F3" s="84" t="s">
        <v>50</v>
      </c>
      <c r="G3" s="85" t="s">
        <v>4</v>
      </c>
      <c r="I3" s="68"/>
      <c r="J3" s="69"/>
      <c r="K3" s="70" t="s">
        <v>60</v>
      </c>
      <c r="L3" s="70" t="s">
        <v>53</v>
      </c>
      <c r="M3" s="70" t="s">
        <v>54</v>
      </c>
      <c r="N3" s="70" t="s">
        <v>64</v>
      </c>
      <c r="O3" s="71" t="s">
        <v>66</v>
      </c>
      <c r="P3" s="71" t="s">
        <v>65</v>
      </c>
      <c r="Q3" s="72" t="s">
        <v>67</v>
      </c>
    </row>
    <row r="4" spans="2:18" ht="17" thickTop="1" x14ac:dyDescent="0.2">
      <c r="B4" s="1" t="s">
        <v>5</v>
      </c>
      <c r="C4" s="2" t="s">
        <v>6</v>
      </c>
      <c r="D4" s="2" t="s">
        <v>7</v>
      </c>
      <c r="E4" s="2" t="s">
        <v>8</v>
      </c>
      <c r="F4" s="11">
        <v>120</v>
      </c>
      <c r="G4" s="3" t="s">
        <v>8</v>
      </c>
      <c r="I4" s="33"/>
      <c r="J4" s="37"/>
      <c r="K4" s="37"/>
      <c r="L4" s="37"/>
      <c r="M4" s="37"/>
      <c r="N4" s="37"/>
      <c r="O4" s="37"/>
      <c r="P4" s="37"/>
      <c r="Q4" s="45"/>
      <c r="R4" s="2"/>
    </row>
    <row r="5" spans="2:18" x14ac:dyDescent="0.2">
      <c r="B5" s="1" t="s">
        <v>9</v>
      </c>
      <c r="C5" s="2" t="s">
        <v>6</v>
      </c>
      <c r="D5" s="2" t="s">
        <v>7</v>
      </c>
      <c r="E5" s="2" t="s">
        <v>8</v>
      </c>
      <c r="F5" s="11">
        <v>721</v>
      </c>
      <c r="G5" s="3" t="s">
        <v>8</v>
      </c>
      <c r="I5" s="34"/>
      <c r="J5" s="60" t="s">
        <v>60</v>
      </c>
      <c r="K5" s="31">
        <f>COUNTIF($B$4:$B$40,"*")</f>
        <v>37</v>
      </c>
      <c r="L5" s="31">
        <f>COUNTIF($C$4:$C$40,"Y")</f>
        <v>28</v>
      </c>
      <c r="M5" s="31">
        <f>COUNTIF($C$4:$C$40,"N")</f>
        <v>9</v>
      </c>
      <c r="N5" s="31">
        <f>COUNTIF($D$4:$D$40,"Done")</f>
        <v>24</v>
      </c>
      <c r="O5" s="32">
        <f>COUNTIF($D$4:$D$40,"Done")/K7</f>
        <v>1</v>
      </c>
      <c r="P5" s="31">
        <f>COUNTIFS($D$4:$D$40,"Done",$C$4:$C$40,"Y")</f>
        <v>18</v>
      </c>
      <c r="Q5" s="35">
        <f>COUNTIFS($D$4:$D$40,"Done",$C$4:$C$40,"Y")/L7</f>
        <v>1</v>
      </c>
      <c r="R5" s="2"/>
    </row>
    <row r="6" spans="2:18" x14ac:dyDescent="0.2">
      <c r="B6" s="1" t="s">
        <v>10</v>
      </c>
      <c r="C6" s="2" t="s">
        <v>6</v>
      </c>
      <c r="D6" s="2" t="s">
        <v>7</v>
      </c>
      <c r="E6" s="2" t="s">
        <v>8</v>
      </c>
      <c r="F6" s="11">
        <v>566</v>
      </c>
      <c r="G6" s="3" t="s">
        <v>8</v>
      </c>
      <c r="I6" s="36"/>
      <c r="J6" s="37"/>
      <c r="K6" s="14"/>
      <c r="L6" s="14"/>
      <c r="M6" s="14"/>
      <c r="N6" s="37"/>
      <c r="O6" s="37"/>
      <c r="P6" s="37"/>
      <c r="Q6" s="38"/>
      <c r="R6" s="2"/>
    </row>
    <row r="7" spans="2:18" x14ac:dyDescent="0.2">
      <c r="B7" s="1" t="s">
        <v>11</v>
      </c>
      <c r="C7" s="2" t="s">
        <v>6</v>
      </c>
      <c r="D7" s="2" t="s">
        <v>7</v>
      </c>
      <c r="E7" s="2" t="s">
        <v>8</v>
      </c>
      <c r="F7" s="11">
        <v>416</v>
      </c>
      <c r="G7" s="3" t="s">
        <v>7</v>
      </c>
      <c r="I7" s="61" t="s">
        <v>2</v>
      </c>
      <c r="J7" s="53" t="s">
        <v>7</v>
      </c>
      <c r="K7" s="19">
        <f>COUNTIF($D$4:$D$40,"Done")</f>
        <v>24</v>
      </c>
      <c r="L7" s="19">
        <f>COUNTIFS($D$4:$D$40,"Done",$C$4:$C$40,"Y")</f>
        <v>18</v>
      </c>
      <c r="M7" s="19">
        <f>COUNTIFS($D$4:$D$40,"Done",$C$4:$C$40,"N")</f>
        <v>6</v>
      </c>
      <c r="N7" s="19">
        <f>COUNTIF($D$4:$D$40,"Done")</f>
        <v>24</v>
      </c>
      <c r="O7" s="20">
        <f>COUNTIF($D$4:$D$40,"Done")/K7</f>
        <v>1</v>
      </c>
      <c r="P7" s="19">
        <f>COUNTIFS($D$4:$D$40,"Done",$C$4:$C$40,"Y")</f>
        <v>18</v>
      </c>
      <c r="Q7" s="39">
        <f>COUNTIFS($D$4:$D$40,"Done",$C$4:$C$40,"Y")/L7</f>
        <v>1</v>
      </c>
      <c r="R7" s="2"/>
    </row>
    <row r="8" spans="2:18" x14ac:dyDescent="0.2">
      <c r="B8" s="1" t="s">
        <v>12</v>
      </c>
      <c r="C8" s="2" t="s">
        <v>6</v>
      </c>
      <c r="D8" s="2" t="s">
        <v>7</v>
      </c>
      <c r="E8" s="2" t="s">
        <v>8</v>
      </c>
      <c r="F8" s="11">
        <v>249</v>
      </c>
      <c r="G8" s="3" t="s">
        <v>7</v>
      </c>
      <c r="I8" s="62"/>
      <c r="J8" s="54" t="s">
        <v>68</v>
      </c>
      <c r="K8" s="15">
        <f>COUNTIF($D$4:$D$40,"Partial")</f>
        <v>11</v>
      </c>
      <c r="L8" s="15">
        <f>COUNTIFS($D$4:$D$40,"Partial",$C$4:$C$40,"Y")</f>
        <v>10</v>
      </c>
      <c r="M8" s="15">
        <f>COUNTIFS($D$4:$D$40,"Partial",$C$4:$C$40,"N")</f>
        <v>1</v>
      </c>
      <c r="N8" s="15" t="s">
        <v>63</v>
      </c>
      <c r="O8" s="16" t="s">
        <v>63</v>
      </c>
      <c r="P8" s="15" t="s">
        <v>63</v>
      </c>
      <c r="Q8" s="40" t="s">
        <v>63</v>
      </c>
      <c r="R8" s="2"/>
    </row>
    <row r="9" spans="2:18" x14ac:dyDescent="0.2">
      <c r="B9" s="1" t="s">
        <v>51</v>
      </c>
      <c r="C9" s="2" t="s">
        <v>6</v>
      </c>
      <c r="D9" s="2" t="s">
        <v>14</v>
      </c>
      <c r="E9" s="2" t="s">
        <v>8</v>
      </c>
      <c r="F9" s="11">
        <v>146</v>
      </c>
      <c r="G9" s="3" t="s">
        <v>8</v>
      </c>
      <c r="I9" s="63"/>
      <c r="J9" s="55" t="s">
        <v>44</v>
      </c>
      <c r="K9" s="21">
        <f>COUNTIF($D$4:$D$40,"Design")</f>
        <v>2</v>
      </c>
      <c r="L9" s="21">
        <f>COUNTIFS($D$4:$D$40,"Design",$C$4:$C$40,"Y")</f>
        <v>0</v>
      </c>
      <c r="M9" s="21">
        <f>COUNTIFS($D$4:$D$40,"Design",$C$4:$C$40,"N")</f>
        <v>2</v>
      </c>
      <c r="N9" s="21" t="s">
        <v>63</v>
      </c>
      <c r="O9" s="22" t="s">
        <v>63</v>
      </c>
      <c r="P9" s="21" t="s">
        <v>63</v>
      </c>
      <c r="Q9" s="41" t="s">
        <v>63</v>
      </c>
      <c r="R9" s="2"/>
    </row>
    <row r="10" spans="2:18" x14ac:dyDescent="0.2">
      <c r="B10" s="1" t="s">
        <v>13</v>
      </c>
      <c r="C10" s="2" t="s">
        <v>6</v>
      </c>
      <c r="D10" s="2" t="s">
        <v>14</v>
      </c>
      <c r="E10" s="2" t="s">
        <v>8</v>
      </c>
      <c r="F10" s="11">
        <v>1465</v>
      </c>
      <c r="G10" s="3" t="s">
        <v>8</v>
      </c>
      <c r="I10" s="42"/>
      <c r="J10" s="37"/>
      <c r="K10" s="43"/>
      <c r="L10" s="43"/>
      <c r="M10" s="43"/>
      <c r="N10" s="37"/>
      <c r="O10" s="44"/>
      <c r="P10" s="37"/>
      <c r="Q10" s="45"/>
      <c r="R10" s="2"/>
    </row>
    <row r="11" spans="2:18" x14ac:dyDescent="0.2">
      <c r="B11" s="1" t="s">
        <v>15</v>
      </c>
      <c r="C11" s="2" t="s">
        <v>6</v>
      </c>
      <c r="D11" s="2" t="s">
        <v>14</v>
      </c>
      <c r="E11" s="2" t="s">
        <v>8</v>
      </c>
      <c r="F11" s="11">
        <v>232</v>
      </c>
      <c r="G11" s="3" t="s">
        <v>8</v>
      </c>
      <c r="I11" s="64" t="s">
        <v>55</v>
      </c>
      <c r="J11" s="56" t="s">
        <v>56</v>
      </c>
      <c r="K11" s="23">
        <f>COUNTIF($G$4:$G$40,"Done")</f>
        <v>5</v>
      </c>
      <c r="L11" s="23">
        <f>COUNTIFS($G$4:$G$40,"Done",$C$4:$C$40,"Y")</f>
        <v>3</v>
      </c>
      <c r="M11" s="23">
        <f>COUNTIFS($G$4:$G$40,"Done",$C$4:$C$40,"N")</f>
        <v>2</v>
      </c>
      <c r="N11" s="23">
        <f>COUNTIFS($G$4:$G$40,"Done",$D$4:$D$40,"Done")</f>
        <v>5</v>
      </c>
      <c r="O11" s="24">
        <f>COUNTIFS($G$4:$G$40,"Done",$D$4:$D$40,"Done")/K7</f>
        <v>0.20833333333333334</v>
      </c>
      <c r="P11" s="23">
        <f>COUNTIFS($G$4:$G$40,"Done",$D$4:$D$40,"Done",$C$4:$C$40,"Y")</f>
        <v>3</v>
      </c>
      <c r="Q11" s="46">
        <f>COUNTIFS($G$4:$G$40,"Done",$D$4:$D$40,"Done",$C$4:$C$40,"Y")/L7</f>
        <v>0.16666666666666666</v>
      </c>
      <c r="R11" s="2"/>
    </row>
    <row r="12" spans="2:18" x14ac:dyDescent="0.2">
      <c r="B12" s="1" t="s">
        <v>16</v>
      </c>
      <c r="C12" s="2" t="s">
        <v>6</v>
      </c>
      <c r="D12" s="2" t="s">
        <v>14</v>
      </c>
      <c r="E12" s="2" t="s">
        <v>8</v>
      </c>
      <c r="F12" s="11">
        <v>76</v>
      </c>
      <c r="G12" s="3" t="s">
        <v>8</v>
      </c>
      <c r="I12" s="65"/>
      <c r="J12" s="57" t="s">
        <v>57</v>
      </c>
      <c r="K12" s="17">
        <f>COUNTIF($G$4:$G$40,"Partial")</f>
        <v>4</v>
      </c>
      <c r="L12" s="17">
        <f>COUNTIFS($G$4:$G$40,"Partial",$C$4:$C$40,"Y")</f>
        <v>3</v>
      </c>
      <c r="M12" s="17">
        <f>COUNTIFS($G$4:$G$40,"Partial",$C$4:$C$40,"N")</f>
        <v>1</v>
      </c>
      <c r="N12" s="17">
        <f>COUNTIFS($G$4:$G$40,"Partial",$D$4:$D$40,"Done")</f>
        <v>2</v>
      </c>
      <c r="O12" s="18">
        <f>COUNTIFS($G$4:$G$40,"Partial",$D$4:$D$40,"Done")/K7</f>
        <v>8.3333333333333329E-2</v>
      </c>
      <c r="P12" s="17">
        <f>COUNTIFS($G$4:$G$40,"Partial",$D$4:$D$40,"Done",$C$4:$C$40,"Y")</f>
        <v>2</v>
      </c>
      <c r="Q12" s="47">
        <f>COUNTIFS($G$4:$G$40,"Partial",$D$4:$D$40,"Done",$C$4:$C$40,"Y")/L7</f>
        <v>0.1111111111111111</v>
      </c>
      <c r="R12" s="2"/>
    </row>
    <row r="13" spans="2:18" x14ac:dyDescent="0.2">
      <c r="B13" s="1" t="s">
        <v>17</v>
      </c>
      <c r="C13" s="2" t="s">
        <v>18</v>
      </c>
      <c r="D13" s="2" t="s">
        <v>14</v>
      </c>
      <c r="E13" s="2" t="s">
        <v>8</v>
      </c>
      <c r="F13" s="11">
        <v>168</v>
      </c>
      <c r="G13" s="3" t="s">
        <v>14</v>
      </c>
      <c r="I13" s="66"/>
      <c r="J13" s="58" t="s">
        <v>62</v>
      </c>
      <c r="K13" s="25">
        <f>COUNTIF($G$4:$G$40,"No")</f>
        <v>28</v>
      </c>
      <c r="L13" s="25">
        <f>COUNTIFS($G$4:$G$40,"No",$C$4:$C$40,"Y")</f>
        <v>22</v>
      </c>
      <c r="M13" s="25">
        <f>COUNTIFS($G$4:$G$40,"No",$C$4:$C$40,"N")</f>
        <v>6</v>
      </c>
      <c r="N13" s="25">
        <f>COUNTIFS($G$4:$G$40,"No",$D$4:$D$40,"Done")</f>
        <v>17</v>
      </c>
      <c r="O13" s="26">
        <f>COUNTIFS($G$4:$G$40,"No",$D$4:$D$40,"Done")/K7</f>
        <v>0.70833333333333337</v>
      </c>
      <c r="P13" s="25">
        <f>COUNTIFS($G$4:$G$40,"No",$D$4:$D$40,"Done",$C$4:$C$40,"Y")</f>
        <v>13</v>
      </c>
      <c r="Q13" s="48">
        <f>COUNTIFS($G$4:$G$40,"No",$D$4:$D$40,"Done",$C$4:$C$40,"Y")/L7</f>
        <v>0.72222222222222221</v>
      </c>
      <c r="R13" s="2"/>
    </row>
    <row r="14" spans="2:18" x14ac:dyDescent="0.2">
      <c r="B14" s="1" t="s">
        <v>19</v>
      </c>
      <c r="C14" s="2" t="s">
        <v>6</v>
      </c>
      <c r="D14" s="2" t="s">
        <v>7</v>
      </c>
      <c r="E14" s="2" t="s">
        <v>8</v>
      </c>
      <c r="F14" s="11">
        <v>640</v>
      </c>
      <c r="G14" s="3" t="s">
        <v>8</v>
      </c>
      <c r="I14" s="42"/>
      <c r="J14" s="37"/>
      <c r="K14" s="43"/>
      <c r="L14" s="43"/>
      <c r="M14" s="43"/>
      <c r="N14" s="37"/>
      <c r="O14" s="44"/>
      <c r="P14" s="37"/>
      <c r="Q14" s="38"/>
      <c r="R14" s="2"/>
    </row>
    <row r="15" spans="2:18" x14ac:dyDescent="0.2">
      <c r="B15" s="1" t="s">
        <v>20</v>
      </c>
      <c r="C15" s="2" t="s">
        <v>6</v>
      </c>
      <c r="D15" s="2" t="s">
        <v>7</v>
      </c>
      <c r="E15" s="2" t="s">
        <v>8</v>
      </c>
      <c r="F15" s="11">
        <v>545</v>
      </c>
      <c r="G15" s="3" t="s">
        <v>8</v>
      </c>
      <c r="I15" s="67" t="s">
        <v>3</v>
      </c>
      <c r="J15" s="59" t="s">
        <v>58</v>
      </c>
      <c r="K15" s="27">
        <f>COUNTIF($E$4:$E$40,"Done")</f>
        <v>0</v>
      </c>
      <c r="L15" s="27">
        <f>COUNTIFS($E$4:$E$40,"Done",$C$4:$C$40,"Y")</f>
        <v>0</v>
      </c>
      <c r="M15" s="27">
        <f>COUNTIFS($E$4:$E$40,"Done",$C$4:$C$40,"N")</f>
        <v>0</v>
      </c>
      <c r="N15" s="27">
        <f>COUNTIFS($E$4:$E$40,"Done",$D$4:$D$40,"Done")</f>
        <v>0</v>
      </c>
      <c r="O15" s="28">
        <f>COUNTIFS($E$4:$E$40,"Done",$D$4:$D$40,"Done")/K7</f>
        <v>0</v>
      </c>
      <c r="P15" s="27">
        <f>COUNTIFS($E$4:$E$40,"Done",$D$4:$D$40,"Done",$C$4:$C$40,"Y")</f>
        <v>0</v>
      </c>
      <c r="Q15" s="49">
        <f>COUNTIFS($E$4:$E$40,"Done",$D$4:$D$40,"Done",$C$4:$C$40,"Y")/L7</f>
        <v>0</v>
      </c>
      <c r="R15" s="2"/>
    </row>
    <row r="16" spans="2:18" x14ac:dyDescent="0.2">
      <c r="B16" s="1" t="s">
        <v>21</v>
      </c>
      <c r="C16" s="2" t="s">
        <v>6</v>
      </c>
      <c r="D16" s="2" t="s">
        <v>14</v>
      </c>
      <c r="E16" s="2" t="s">
        <v>8</v>
      </c>
      <c r="F16" s="11">
        <v>1557</v>
      </c>
      <c r="G16" s="3" t="s">
        <v>14</v>
      </c>
      <c r="I16" s="74"/>
      <c r="J16" s="73" t="s">
        <v>59</v>
      </c>
      <c r="K16" s="29">
        <f>COUNTIF($E$4:$E$40,"No")</f>
        <v>37</v>
      </c>
      <c r="L16" s="29">
        <f>COUNTIFS($E$4:$E$40,"No",$C$4:$C$40,"Y")</f>
        <v>28</v>
      </c>
      <c r="M16" s="29">
        <f>COUNTIFS($E$4:$E$40,"No",$C$4:$C$40,"N")</f>
        <v>9</v>
      </c>
      <c r="N16" s="29">
        <f>COUNTIFS($E$4:$E$40,"No",$D$4:$D$40,"Done")</f>
        <v>24</v>
      </c>
      <c r="O16" s="30">
        <f>COUNTIFS($E$4:$E$40,"No",$D$4:$D$40,"Done")/K7</f>
        <v>1</v>
      </c>
      <c r="P16" s="29">
        <f>COUNTIFS($E$4:$E$40,"No",$D$4:$D$40,"Done",$C$4:$C$40,"Y")</f>
        <v>18</v>
      </c>
      <c r="Q16" s="75">
        <f>COUNTIFS($E$4:$E$40,"No",$D$4:$D$40,"Done",$C$4:$C$40,"Y")/L7</f>
        <v>1</v>
      </c>
    </row>
    <row r="17" spans="2:18" x14ac:dyDescent="0.2">
      <c r="B17" s="1" t="s">
        <v>22</v>
      </c>
      <c r="C17" s="2" t="s">
        <v>18</v>
      </c>
      <c r="D17" s="2" t="s">
        <v>7</v>
      </c>
      <c r="E17" s="2" t="s">
        <v>8</v>
      </c>
      <c r="F17" s="11">
        <v>206</v>
      </c>
      <c r="G17" s="3" t="s">
        <v>8</v>
      </c>
      <c r="I17" s="33"/>
      <c r="J17" s="37"/>
      <c r="K17" s="37"/>
      <c r="L17" s="37"/>
      <c r="M17" s="37"/>
      <c r="N17" s="37"/>
      <c r="O17" s="37"/>
      <c r="P17" s="37"/>
      <c r="Q17" s="45"/>
      <c r="R17" s="2"/>
    </row>
    <row r="18" spans="2:18" ht="19" customHeight="1" thickBot="1" x14ac:dyDescent="0.25">
      <c r="B18" s="1" t="s">
        <v>23</v>
      </c>
      <c r="C18" s="2" t="s">
        <v>6</v>
      </c>
      <c r="D18" s="2" t="s">
        <v>7</v>
      </c>
      <c r="E18" s="2" t="s">
        <v>8</v>
      </c>
      <c r="F18" s="11">
        <v>310</v>
      </c>
      <c r="G18" s="3" t="s">
        <v>14</v>
      </c>
      <c r="I18" s="78" t="s">
        <v>50</v>
      </c>
      <c r="J18" s="79" t="s">
        <v>69</v>
      </c>
      <c r="K18" s="76">
        <f>SUM(F4:F40)</f>
        <v>19924</v>
      </c>
      <c r="L18" s="76"/>
      <c r="M18" s="76"/>
      <c r="N18" s="76"/>
      <c r="O18" s="76"/>
      <c r="P18" s="76"/>
      <c r="Q18" s="77"/>
      <c r="R18" s="2"/>
    </row>
    <row r="19" spans="2:18" x14ac:dyDescent="0.2">
      <c r="B19" s="1" t="s">
        <v>24</v>
      </c>
      <c r="C19" s="2" t="s">
        <v>6</v>
      </c>
      <c r="D19" s="2" t="s">
        <v>7</v>
      </c>
      <c r="E19" s="2" t="s">
        <v>8</v>
      </c>
      <c r="F19" s="11">
        <v>2937</v>
      </c>
      <c r="G19" s="3" t="s">
        <v>8</v>
      </c>
      <c r="R19" s="2"/>
    </row>
    <row r="20" spans="2:18" x14ac:dyDescent="0.2">
      <c r="B20" s="1" t="s">
        <v>25</v>
      </c>
      <c r="C20" s="2" t="s">
        <v>6</v>
      </c>
      <c r="D20" s="2" t="s">
        <v>7</v>
      </c>
      <c r="E20" s="2" t="s">
        <v>8</v>
      </c>
      <c r="F20" s="11">
        <v>126</v>
      </c>
      <c r="G20" s="3" t="s">
        <v>8</v>
      </c>
      <c r="R20" s="2"/>
    </row>
    <row r="21" spans="2:18" x14ac:dyDescent="0.2">
      <c r="B21" s="1" t="s">
        <v>26</v>
      </c>
      <c r="C21" s="2" t="s">
        <v>6</v>
      </c>
      <c r="D21" s="2" t="s">
        <v>7</v>
      </c>
      <c r="E21" s="2" t="s">
        <v>8</v>
      </c>
      <c r="F21" s="11">
        <v>471</v>
      </c>
      <c r="G21" s="3" t="s">
        <v>14</v>
      </c>
      <c r="R21" s="13"/>
    </row>
    <row r="22" spans="2:18" x14ac:dyDescent="0.2">
      <c r="B22" s="1" t="s">
        <v>27</v>
      </c>
      <c r="C22" s="2" t="s">
        <v>18</v>
      </c>
      <c r="D22" s="2" t="s">
        <v>7</v>
      </c>
      <c r="E22" s="2" t="s">
        <v>8</v>
      </c>
      <c r="F22" s="11">
        <v>2574</v>
      </c>
      <c r="G22" s="3" t="s">
        <v>7</v>
      </c>
    </row>
    <row r="23" spans="2:18" x14ac:dyDescent="0.2">
      <c r="B23" s="1" t="s">
        <v>28</v>
      </c>
      <c r="C23" s="2" t="s">
        <v>6</v>
      </c>
      <c r="D23" s="2" t="s">
        <v>14</v>
      </c>
      <c r="E23" s="2" t="s">
        <v>8</v>
      </c>
      <c r="F23" s="11">
        <v>971</v>
      </c>
      <c r="G23" s="3" t="s">
        <v>8</v>
      </c>
    </row>
    <row r="24" spans="2:18" x14ac:dyDescent="0.2">
      <c r="B24" s="1" t="s">
        <v>29</v>
      </c>
      <c r="C24" s="2" t="s">
        <v>18</v>
      </c>
      <c r="D24" s="2" t="s">
        <v>7</v>
      </c>
      <c r="E24" s="2" t="s">
        <v>8</v>
      </c>
      <c r="F24" s="11">
        <v>771</v>
      </c>
      <c r="G24" s="3" t="s">
        <v>8</v>
      </c>
    </row>
    <row r="25" spans="2:18" x14ac:dyDescent="0.2">
      <c r="B25" s="1" t="s">
        <v>30</v>
      </c>
      <c r="C25" s="2" t="s">
        <v>6</v>
      </c>
      <c r="D25" s="2" t="s">
        <v>7</v>
      </c>
      <c r="E25" s="2" t="s">
        <v>8</v>
      </c>
      <c r="F25" s="11">
        <v>181</v>
      </c>
      <c r="G25" s="3" t="s">
        <v>7</v>
      </c>
    </row>
    <row r="26" spans="2:18" x14ac:dyDescent="0.2">
      <c r="B26" s="1" t="s">
        <v>31</v>
      </c>
      <c r="C26" s="2" t="s">
        <v>6</v>
      </c>
      <c r="D26" s="2" t="s">
        <v>7</v>
      </c>
      <c r="E26" s="2" t="s">
        <v>8</v>
      </c>
      <c r="F26" s="11">
        <v>235</v>
      </c>
      <c r="G26" s="3" t="s">
        <v>8</v>
      </c>
    </row>
    <row r="27" spans="2:18" x14ac:dyDescent="0.2">
      <c r="B27" s="1" t="s">
        <v>32</v>
      </c>
      <c r="C27" s="2" t="s">
        <v>18</v>
      </c>
      <c r="D27" s="2" t="s">
        <v>7</v>
      </c>
      <c r="E27" s="2" t="s">
        <v>8</v>
      </c>
      <c r="F27" s="11">
        <v>158</v>
      </c>
      <c r="G27" s="3" t="s">
        <v>8</v>
      </c>
    </row>
    <row r="28" spans="2:18" x14ac:dyDescent="0.2">
      <c r="B28" s="1" t="s">
        <v>33</v>
      </c>
      <c r="C28" s="2" t="s">
        <v>6</v>
      </c>
      <c r="D28" s="2" t="s">
        <v>7</v>
      </c>
      <c r="E28" s="2" t="s">
        <v>8</v>
      </c>
      <c r="F28" s="11">
        <v>89</v>
      </c>
      <c r="G28" s="3" t="s">
        <v>8</v>
      </c>
    </row>
    <row r="29" spans="2:18" x14ac:dyDescent="0.2">
      <c r="B29" s="1" t="s">
        <v>34</v>
      </c>
      <c r="C29" s="2" t="s">
        <v>6</v>
      </c>
      <c r="D29" s="2" t="s">
        <v>7</v>
      </c>
      <c r="E29" s="2" t="s">
        <v>8</v>
      </c>
      <c r="F29" s="11">
        <v>14</v>
      </c>
      <c r="G29" s="3" t="s">
        <v>8</v>
      </c>
    </row>
    <row r="30" spans="2:18" x14ac:dyDescent="0.2">
      <c r="B30" s="1" t="s">
        <v>35</v>
      </c>
      <c r="C30" s="2" t="s">
        <v>6</v>
      </c>
      <c r="D30" s="2" t="s">
        <v>7</v>
      </c>
      <c r="E30" s="2" t="s">
        <v>8</v>
      </c>
      <c r="F30" s="11">
        <v>169</v>
      </c>
      <c r="G30" s="3" t="s">
        <v>8</v>
      </c>
    </row>
    <row r="31" spans="2:18" x14ac:dyDescent="0.2">
      <c r="B31" s="1" t="s">
        <v>36</v>
      </c>
      <c r="C31" s="2" t="s">
        <v>18</v>
      </c>
      <c r="D31" s="2" t="s">
        <v>7</v>
      </c>
      <c r="E31" s="2" t="s">
        <v>8</v>
      </c>
      <c r="F31" s="11">
        <v>203</v>
      </c>
      <c r="G31" s="3" t="s">
        <v>7</v>
      </c>
    </row>
    <row r="32" spans="2:18" x14ac:dyDescent="0.2">
      <c r="B32" s="1" t="s">
        <v>37</v>
      </c>
      <c r="C32" s="2" t="s">
        <v>18</v>
      </c>
      <c r="D32" s="2" t="s">
        <v>7</v>
      </c>
      <c r="E32" s="2" t="s">
        <v>8</v>
      </c>
      <c r="F32" s="11">
        <v>35</v>
      </c>
      <c r="G32" s="3" t="s">
        <v>8</v>
      </c>
    </row>
    <row r="33" spans="2:7" x14ac:dyDescent="0.2">
      <c r="B33" s="1" t="s">
        <v>52</v>
      </c>
      <c r="C33" s="2" t="s">
        <v>6</v>
      </c>
      <c r="D33" s="2" t="s">
        <v>14</v>
      </c>
      <c r="E33" s="2" t="s">
        <v>8</v>
      </c>
      <c r="F33" s="11">
        <v>238</v>
      </c>
      <c r="G33" s="3" t="s">
        <v>8</v>
      </c>
    </row>
    <row r="34" spans="2:7" x14ac:dyDescent="0.2">
      <c r="B34" s="1" t="s">
        <v>38</v>
      </c>
      <c r="C34" s="2" t="s">
        <v>6</v>
      </c>
      <c r="D34" s="2" t="s">
        <v>7</v>
      </c>
      <c r="E34" s="2" t="s">
        <v>8</v>
      </c>
      <c r="F34" s="11">
        <v>1032</v>
      </c>
      <c r="G34" s="3" t="s">
        <v>8</v>
      </c>
    </row>
    <row r="35" spans="2:7" x14ac:dyDescent="0.2">
      <c r="B35" s="1" t="s">
        <v>39</v>
      </c>
      <c r="C35" s="2" t="s">
        <v>6</v>
      </c>
      <c r="D35" s="2" t="s">
        <v>14</v>
      </c>
      <c r="E35" s="2" t="s">
        <v>8</v>
      </c>
      <c r="F35" s="11">
        <v>1063</v>
      </c>
      <c r="G35" s="3" t="s">
        <v>8</v>
      </c>
    </row>
    <row r="36" spans="2:7" x14ac:dyDescent="0.2">
      <c r="B36" s="1" t="s">
        <v>40</v>
      </c>
      <c r="C36" s="2" t="s">
        <v>6</v>
      </c>
      <c r="D36" s="2" t="s">
        <v>14</v>
      </c>
      <c r="E36" s="2" t="s">
        <v>8</v>
      </c>
      <c r="F36" s="11">
        <v>506</v>
      </c>
      <c r="G36" s="3" t="s">
        <v>8</v>
      </c>
    </row>
    <row r="37" spans="2:7" x14ac:dyDescent="0.2">
      <c r="B37" s="1" t="s">
        <v>41</v>
      </c>
      <c r="C37" s="2" t="s">
        <v>6</v>
      </c>
      <c r="D37" s="2" t="s">
        <v>14</v>
      </c>
      <c r="E37" s="2" t="s">
        <v>8</v>
      </c>
      <c r="F37" s="11">
        <v>635</v>
      </c>
      <c r="G37" s="3" t="s">
        <v>8</v>
      </c>
    </row>
    <row r="38" spans="2:7" x14ac:dyDescent="0.2">
      <c r="B38" s="1" t="s">
        <v>42</v>
      </c>
      <c r="C38" s="2" t="s">
        <v>6</v>
      </c>
      <c r="D38" s="2" t="s">
        <v>7</v>
      </c>
      <c r="E38" s="2" t="s">
        <v>8</v>
      </c>
      <c r="F38" s="11">
        <v>99</v>
      </c>
      <c r="G38" s="3" t="s">
        <v>8</v>
      </c>
    </row>
    <row r="39" spans="2:7" x14ac:dyDescent="0.2">
      <c r="B39" s="1" t="s">
        <v>43</v>
      </c>
      <c r="C39" s="2" t="s">
        <v>18</v>
      </c>
      <c r="D39" s="2" t="s">
        <v>44</v>
      </c>
      <c r="E39" s="2" t="s">
        <v>8</v>
      </c>
      <c r="F39" s="11">
        <v>0</v>
      </c>
      <c r="G39" s="3" t="s">
        <v>8</v>
      </c>
    </row>
    <row r="40" spans="2:7" ht="17" thickBot="1" x14ac:dyDescent="0.25">
      <c r="B40" s="4" t="s">
        <v>45</v>
      </c>
      <c r="C40" s="5" t="s">
        <v>18</v>
      </c>
      <c r="D40" s="5" t="s">
        <v>44</v>
      </c>
      <c r="E40" s="5" t="s">
        <v>8</v>
      </c>
      <c r="F40" s="12">
        <v>0</v>
      </c>
      <c r="G40" s="6" t="s">
        <v>8</v>
      </c>
    </row>
    <row r="41" spans="2:7" x14ac:dyDescent="0.2">
      <c r="B41" s="2"/>
      <c r="C41" s="2"/>
      <c r="D41" s="2"/>
      <c r="E41" s="2"/>
      <c r="F41" s="2"/>
      <c r="G41" s="2"/>
    </row>
    <row r="42" spans="2:7" ht="38" customHeight="1" x14ac:dyDescent="0.2">
      <c r="B42" s="8" t="s">
        <v>46</v>
      </c>
      <c r="C42" s="9"/>
      <c r="D42" s="9"/>
      <c r="E42" s="9"/>
      <c r="F42" s="9"/>
      <c r="G42" s="9"/>
    </row>
    <row r="46" spans="2:7" ht="16" customHeight="1" x14ac:dyDescent="0.2"/>
    <row r="48" spans="2:7" ht="16" customHeight="1" x14ac:dyDescent="0.2"/>
    <row r="50" ht="16" customHeight="1" x14ac:dyDescent="0.2"/>
  </sheetData>
  <mergeCells count="6">
    <mergeCell ref="I2:Q2"/>
    <mergeCell ref="I7:I9"/>
    <mergeCell ref="I11:I13"/>
    <mergeCell ref="I15:I16"/>
    <mergeCell ref="B42:G42"/>
    <mergeCell ref="B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43"/>
    </sheetView>
  </sheetViews>
  <sheetFormatPr baseColWidth="10" defaultRowHeight="16" x14ac:dyDescent="0.2"/>
  <sheetData>
    <row r="1" spans="1:5" ht="24" x14ac:dyDescent="0.3">
      <c r="A1" s="10" t="s">
        <v>48</v>
      </c>
      <c r="B1" s="10"/>
      <c r="C1" s="10"/>
      <c r="D1" s="10"/>
      <c r="E1" s="10"/>
    </row>
    <row r="2" spans="1:5" x14ac:dyDescent="0.2">
      <c r="A2" s="7" t="s">
        <v>49</v>
      </c>
      <c r="B2" s="7" t="s">
        <v>1</v>
      </c>
      <c r="C2" s="7" t="s">
        <v>2</v>
      </c>
      <c r="D2" s="7" t="s">
        <v>3</v>
      </c>
      <c r="E2" s="7" t="s">
        <v>4</v>
      </c>
    </row>
    <row r="3" spans="1:5" x14ac:dyDescent="0.2">
      <c r="A3" s="1"/>
      <c r="B3" s="2" t="s">
        <v>6</v>
      </c>
      <c r="C3" s="2" t="s">
        <v>7</v>
      </c>
      <c r="D3" s="2" t="s">
        <v>8</v>
      </c>
      <c r="E3" s="3" t="s">
        <v>8</v>
      </c>
    </row>
    <row r="4" spans="1:5" x14ac:dyDescent="0.2">
      <c r="A4" s="1"/>
      <c r="B4" s="2" t="s">
        <v>6</v>
      </c>
      <c r="C4" s="2" t="s">
        <v>7</v>
      </c>
      <c r="D4" s="2" t="s">
        <v>8</v>
      </c>
      <c r="E4" s="3" t="s">
        <v>8</v>
      </c>
    </row>
    <row r="5" spans="1:5" x14ac:dyDescent="0.2">
      <c r="A5" s="1"/>
      <c r="B5" s="2" t="s">
        <v>6</v>
      </c>
      <c r="C5" s="2" t="s">
        <v>7</v>
      </c>
      <c r="D5" s="2" t="s">
        <v>8</v>
      </c>
      <c r="E5" s="3" t="s">
        <v>8</v>
      </c>
    </row>
    <row r="6" spans="1:5" x14ac:dyDescent="0.2">
      <c r="A6" s="1"/>
      <c r="B6" s="2" t="s">
        <v>6</v>
      </c>
      <c r="C6" s="2" t="s">
        <v>7</v>
      </c>
      <c r="D6" s="2" t="s">
        <v>8</v>
      </c>
      <c r="E6" s="3" t="s">
        <v>7</v>
      </c>
    </row>
    <row r="7" spans="1:5" x14ac:dyDescent="0.2">
      <c r="A7" s="1"/>
      <c r="B7" s="2" t="s">
        <v>6</v>
      </c>
      <c r="C7" s="2" t="s">
        <v>7</v>
      </c>
      <c r="D7" s="2" t="s">
        <v>8</v>
      </c>
      <c r="E7" s="3" t="s">
        <v>7</v>
      </c>
    </row>
    <row r="8" spans="1:5" x14ac:dyDescent="0.2">
      <c r="A8" s="1"/>
      <c r="B8" s="2"/>
      <c r="C8" s="2"/>
      <c r="D8" s="2"/>
      <c r="E8" s="3"/>
    </row>
    <row r="9" spans="1:5" x14ac:dyDescent="0.2">
      <c r="A9" s="1"/>
      <c r="B9" s="2" t="s">
        <v>6</v>
      </c>
      <c r="C9" s="2" t="s">
        <v>14</v>
      </c>
      <c r="D9" s="2" t="s">
        <v>8</v>
      </c>
      <c r="E9" s="3" t="s">
        <v>8</v>
      </c>
    </row>
    <row r="10" spans="1:5" x14ac:dyDescent="0.2">
      <c r="A10" s="1"/>
      <c r="B10" s="2" t="s">
        <v>6</v>
      </c>
      <c r="C10" s="2" t="s">
        <v>14</v>
      </c>
      <c r="D10" s="2" t="s">
        <v>8</v>
      </c>
      <c r="E10" s="3" t="s">
        <v>8</v>
      </c>
    </row>
    <row r="11" spans="1:5" x14ac:dyDescent="0.2">
      <c r="A11" s="1"/>
      <c r="B11" s="2" t="s">
        <v>6</v>
      </c>
      <c r="C11" s="2" t="s">
        <v>14</v>
      </c>
      <c r="D11" s="2" t="s">
        <v>8</v>
      </c>
      <c r="E11" s="3" t="s">
        <v>8</v>
      </c>
    </row>
    <row r="12" spans="1:5" x14ac:dyDescent="0.2">
      <c r="A12" s="1"/>
      <c r="B12" s="2" t="s">
        <v>18</v>
      </c>
      <c r="C12" s="2" t="s">
        <v>14</v>
      </c>
      <c r="D12" s="2" t="s">
        <v>8</v>
      </c>
      <c r="E12" s="3" t="s">
        <v>14</v>
      </c>
    </row>
    <row r="13" spans="1:5" x14ac:dyDescent="0.2">
      <c r="A13" s="1"/>
      <c r="B13" s="2" t="s">
        <v>6</v>
      </c>
      <c r="C13" s="2" t="s">
        <v>7</v>
      </c>
      <c r="D13" s="2" t="s">
        <v>8</v>
      </c>
      <c r="E13" s="3" t="s">
        <v>8</v>
      </c>
    </row>
    <row r="14" spans="1:5" x14ac:dyDescent="0.2">
      <c r="A14" s="1"/>
      <c r="B14" s="2" t="s">
        <v>6</v>
      </c>
      <c r="C14" s="2" t="s">
        <v>7</v>
      </c>
      <c r="D14" s="2" t="s">
        <v>8</v>
      </c>
      <c r="E14" s="3" t="s">
        <v>8</v>
      </c>
    </row>
    <row r="15" spans="1:5" x14ac:dyDescent="0.2">
      <c r="A15" s="1"/>
      <c r="B15" s="2" t="s">
        <v>6</v>
      </c>
      <c r="C15" s="2" t="s">
        <v>14</v>
      </c>
      <c r="D15" s="2" t="s">
        <v>8</v>
      </c>
      <c r="E15" s="3" t="s">
        <v>14</v>
      </c>
    </row>
    <row r="16" spans="1:5" x14ac:dyDescent="0.2">
      <c r="A16" s="1"/>
      <c r="B16" s="2" t="s">
        <v>18</v>
      </c>
      <c r="C16" s="2" t="s">
        <v>7</v>
      </c>
      <c r="D16" s="2" t="s">
        <v>8</v>
      </c>
      <c r="E16" s="3" t="s">
        <v>8</v>
      </c>
    </row>
    <row r="17" spans="1:5" x14ac:dyDescent="0.2">
      <c r="A17" s="1"/>
      <c r="B17" s="2" t="s">
        <v>6</v>
      </c>
      <c r="C17" s="2" t="s">
        <v>7</v>
      </c>
      <c r="D17" s="2" t="s">
        <v>8</v>
      </c>
      <c r="E17" s="3" t="s">
        <v>14</v>
      </c>
    </row>
    <row r="18" spans="1:5" x14ac:dyDescent="0.2">
      <c r="A18" s="1"/>
      <c r="B18" s="2" t="s">
        <v>6</v>
      </c>
      <c r="C18" s="2" t="s">
        <v>7</v>
      </c>
      <c r="D18" s="2" t="s">
        <v>8</v>
      </c>
      <c r="E18" s="3" t="s">
        <v>8</v>
      </c>
    </row>
    <row r="19" spans="1:5" x14ac:dyDescent="0.2">
      <c r="A19" s="1"/>
      <c r="B19" s="2" t="s">
        <v>6</v>
      </c>
      <c r="C19" s="2" t="s">
        <v>7</v>
      </c>
      <c r="D19" s="2" t="s">
        <v>8</v>
      </c>
      <c r="E19" s="3" t="s">
        <v>8</v>
      </c>
    </row>
    <row r="20" spans="1:5" x14ac:dyDescent="0.2">
      <c r="A20" s="1"/>
      <c r="B20" s="2" t="s">
        <v>6</v>
      </c>
      <c r="C20" s="2" t="s">
        <v>7</v>
      </c>
      <c r="D20" s="2" t="s">
        <v>8</v>
      </c>
      <c r="E20" s="3" t="s">
        <v>14</v>
      </c>
    </row>
    <row r="21" spans="1:5" x14ac:dyDescent="0.2">
      <c r="A21" s="1"/>
      <c r="B21" s="2" t="s">
        <v>18</v>
      </c>
      <c r="C21" s="2" t="s">
        <v>7</v>
      </c>
      <c r="D21" s="2" t="s">
        <v>8</v>
      </c>
      <c r="E21" s="3" t="s">
        <v>7</v>
      </c>
    </row>
    <row r="22" spans="1:5" x14ac:dyDescent="0.2">
      <c r="A22" s="1"/>
      <c r="B22" s="2" t="s">
        <v>6</v>
      </c>
      <c r="C22" s="2" t="s">
        <v>14</v>
      </c>
      <c r="D22" s="2" t="s">
        <v>8</v>
      </c>
      <c r="E22" s="3" t="s">
        <v>8</v>
      </c>
    </row>
    <row r="23" spans="1:5" x14ac:dyDescent="0.2">
      <c r="A23" s="1"/>
      <c r="B23" s="2" t="s">
        <v>18</v>
      </c>
      <c r="C23" s="2" t="s">
        <v>7</v>
      </c>
      <c r="D23" s="2" t="s">
        <v>8</v>
      </c>
      <c r="E23" s="3" t="s">
        <v>8</v>
      </c>
    </row>
    <row r="24" spans="1:5" x14ac:dyDescent="0.2">
      <c r="A24" s="1"/>
      <c r="B24" s="2" t="s">
        <v>6</v>
      </c>
      <c r="C24" s="2" t="s">
        <v>7</v>
      </c>
      <c r="D24" s="2" t="s">
        <v>8</v>
      </c>
      <c r="E24" s="3" t="s">
        <v>7</v>
      </c>
    </row>
    <row r="25" spans="1:5" x14ac:dyDescent="0.2">
      <c r="A25" s="1"/>
      <c r="B25" s="2" t="s">
        <v>6</v>
      </c>
      <c r="C25" s="2" t="s">
        <v>7</v>
      </c>
      <c r="D25" s="2" t="s">
        <v>8</v>
      </c>
      <c r="E25" s="3" t="s">
        <v>8</v>
      </c>
    </row>
    <row r="26" spans="1:5" x14ac:dyDescent="0.2">
      <c r="A26" s="1"/>
      <c r="B26" s="2" t="s">
        <v>18</v>
      </c>
      <c r="C26" s="2" t="s">
        <v>7</v>
      </c>
      <c r="D26" s="2" t="s">
        <v>8</v>
      </c>
      <c r="E26" s="3" t="s">
        <v>8</v>
      </c>
    </row>
    <row r="27" spans="1:5" x14ac:dyDescent="0.2">
      <c r="A27" s="1"/>
      <c r="B27" s="2" t="s">
        <v>6</v>
      </c>
      <c r="C27" s="2" t="s">
        <v>7</v>
      </c>
      <c r="D27" s="2" t="s">
        <v>8</v>
      </c>
      <c r="E27" s="3" t="s">
        <v>8</v>
      </c>
    </row>
    <row r="28" spans="1:5" x14ac:dyDescent="0.2">
      <c r="A28" s="1"/>
      <c r="B28" s="2" t="s">
        <v>6</v>
      </c>
      <c r="C28" s="2" t="s">
        <v>7</v>
      </c>
      <c r="D28" s="2" t="s">
        <v>8</v>
      </c>
      <c r="E28" s="3" t="s">
        <v>8</v>
      </c>
    </row>
    <row r="29" spans="1:5" x14ac:dyDescent="0.2">
      <c r="A29" s="1"/>
      <c r="B29" s="2" t="s">
        <v>6</v>
      </c>
      <c r="C29" s="2" t="s">
        <v>7</v>
      </c>
      <c r="D29" s="2" t="s">
        <v>8</v>
      </c>
      <c r="E29" s="3" t="s">
        <v>8</v>
      </c>
    </row>
    <row r="30" spans="1:5" x14ac:dyDescent="0.2">
      <c r="A30" s="1"/>
      <c r="B30" s="2" t="s">
        <v>18</v>
      </c>
      <c r="C30" s="2" t="s">
        <v>7</v>
      </c>
      <c r="D30" s="2" t="s">
        <v>8</v>
      </c>
      <c r="E30" s="3" t="s">
        <v>7</v>
      </c>
    </row>
    <row r="31" spans="1:5" x14ac:dyDescent="0.2">
      <c r="A31" s="1"/>
      <c r="B31" s="2" t="s">
        <v>18</v>
      </c>
      <c r="C31" s="2" t="s">
        <v>7</v>
      </c>
      <c r="D31" s="2" t="s">
        <v>8</v>
      </c>
      <c r="E31" s="3" t="s">
        <v>8</v>
      </c>
    </row>
    <row r="32" spans="1:5" x14ac:dyDescent="0.2">
      <c r="A32" s="1"/>
      <c r="B32" s="2"/>
      <c r="C32" s="2"/>
      <c r="D32" s="2"/>
      <c r="E32" s="3"/>
    </row>
    <row r="33" spans="1:5" x14ac:dyDescent="0.2">
      <c r="A33" s="1"/>
      <c r="B33" s="2" t="s">
        <v>6</v>
      </c>
      <c r="C33" s="2" t="s">
        <v>7</v>
      </c>
      <c r="D33" s="2" t="s">
        <v>8</v>
      </c>
      <c r="E33" s="3" t="s">
        <v>8</v>
      </c>
    </row>
    <row r="34" spans="1:5" x14ac:dyDescent="0.2">
      <c r="A34" s="1"/>
      <c r="B34" s="2" t="s">
        <v>6</v>
      </c>
      <c r="C34" s="2" t="s">
        <v>14</v>
      </c>
      <c r="D34" s="2" t="s">
        <v>8</v>
      </c>
      <c r="E34" s="3" t="s">
        <v>8</v>
      </c>
    </row>
    <row r="35" spans="1:5" x14ac:dyDescent="0.2">
      <c r="A35" s="1"/>
      <c r="B35" s="2" t="s">
        <v>6</v>
      </c>
      <c r="C35" s="2" t="s">
        <v>14</v>
      </c>
      <c r="D35" s="2" t="s">
        <v>8</v>
      </c>
      <c r="E35" s="3" t="s">
        <v>8</v>
      </c>
    </row>
    <row r="36" spans="1:5" x14ac:dyDescent="0.2">
      <c r="A36" s="1"/>
      <c r="B36" s="2" t="s">
        <v>6</v>
      </c>
      <c r="C36" s="2" t="s">
        <v>14</v>
      </c>
      <c r="D36" s="2" t="s">
        <v>8</v>
      </c>
      <c r="E36" s="3" t="s">
        <v>8</v>
      </c>
    </row>
    <row r="37" spans="1:5" x14ac:dyDescent="0.2">
      <c r="A37" s="1"/>
      <c r="B37" s="2" t="s">
        <v>6</v>
      </c>
      <c r="C37" s="2" t="s">
        <v>7</v>
      </c>
      <c r="D37" s="2" t="s">
        <v>8</v>
      </c>
      <c r="E37" s="3" t="s">
        <v>8</v>
      </c>
    </row>
    <row r="38" spans="1:5" x14ac:dyDescent="0.2">
      <c r="A38" s="1"/>
      <c r="B38" s="2" t="s">
        <v>18</v>
      </c>
      <c r="C38" s="2" t="s">
        <v>44</v>
      </c>
      <c r="D38" s="2" t="s">
        <v>8</v>
      </c>
      <c r="E38" s="3" t="s">
        <v>8</v>
      </c>
    </row>
    <row r="39" spans="1:5" ht="17" thickBot="1" x14ac:dyDescent="0.25">
      <c r="A39" s="4"/>
      <c r="B39" s="5" t="s">
        <v>18</v>
      </c>
      <c r="C39" s="5" t="s">
        <v>44</v>
      </c>
      <c r="D39" s="5" t="s">
        <v>8</v>
      </c>
      <c r="E39" s="6" t="s">
        <v>8</v>
      </c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3" spans="1:5" x14ac:dyDescent="0.2">
      <c r="A43" s="8" t="s">
        <v>46</v>
      </c>
      <c r="B43" s="9"/>
      <c r="C43" s="9"/>
      <c r="D43" s="9"/>
      <c r="E43" s="9"/>
    </row>
  </sheetData>
  <mergeCells count="2">
    <mergeCell ref="A1:E1"/>
    <mergeCell ref="A43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2018-02-08T17:18:45Z</dcterms:created>
  <dcterms:modified xsi:type="dcterms:W3CDTF">2018-02-10T22:25:25Z</dcterms:modified>
</cp:coreProperties>
</file>