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ffla/codes/vt/virtual-transport/docs/"/>
    </mc:Choice>
  </mc:AlternateContent>
  <bookViews>
    <workbookView xWindow="4060" yWindow="460" windowWidth="33620" windowHeight="23460"/>
  </bookViews>
  <sheets>
    <sheet name="Sheet1" sheetId="1" r:id="rId1"/>
    <sheet name="Sheet2" sheetId="2" r:id="rId2"/>
  </sheets>
  <definedNames>
    <definedName name="components" localSheetId="0">Sheet1!$B$3:$G$45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9" i="1" l="1"/>
  <c r="W9" i="1"/>
  <c r="V9" i="1"/>
  <c r="U9" i="1"/>
  <c r="T9" i="1"/>
  <c r="D9" i="2"/>
  <c r="C9" i="2"/>
  <c r="F9" i="2"/>
  <c r="E9" i="2"/>
  <c r="B9" i="2"/>
  <c r="K18" i="1"/>
  <c r="Q16" i="1"/>
  <c r="Q15" i="1"/>
  <c r="Q13" i="1"/>
  <c r="Q12" i="1"/>
  <c r="Q11" i="1"/>
  <c r="Q7" i="1"/>
  <c r="Q5" i="1"/>
  <c r="O5" i="1"/>
  <c r="O16" i="1"/>
  <c r="O15" i="1"/>
  <c r="O13" i="1"/>
  <c r="O12" i="1"/>
  <c r="O11" i="1"/>
  <c r="O7" i="1"/>
  <c r="P16" i="1"/>
  <c r="P15" i="1"/>
  <c r="P13" i="1"/>
  <c r="P12" i="1"/>
  <c r="P11" i="1"/>
  <c r="P7" i="1"/>
  <c r="P5" i="1"/>
  <c r="L5" i="1"/>
  <c r="N16" i="1"/>
  <c r="N15" i="1"/>
  <c r="N13" i="1"/>
  <c r="N12" i="1"/>
  <c r="N11" i="1"/>
  <c r="N7" i="1"/>
  <c r="N5" i="1"/>
  <c r="M5" i="1"/>
  <c r="M16" i="1"/>
  <c r="L16" i="1"/>
  <c r="M15" i="1"/>
  <c r="L15" i="1"/>
  <c r="K16" i="1"/>
  <c r="K15" i="1"/>
  <c r="M13" i="1"/>
  <c r="L13" i="1"/>
  <c r="M11" i="1"/>
  <c r="M12" i="1"/>
  <c r="L12" i="1"/>
  <c r="L11" i="1"/>
  <c r="K13" i="1"/>
  <c r="K12" i="1"/>
  <c r="K11" i="1"/>
  <c r="M9" i="1"/>
  <c r="L9" i="1"/>
  <c r="M8" i="1"/>
  <c r="L8" i="1"/>
  <c r="M7" i="1"/>
  <c r="L7" i="1"/>
  <c r="K7" i="1"/>
  <c r="K9" i="1"/>
  <c r="K8" i="1"/>
  <c r="K5" i="1"/>
</calcChain>
</file>

<file path=xl/connections.xml><?xml version="1.0" encoding="utf-8"?>
<connections xmlns="http://schemas.openxmlformats.org/spreadsheetml/2006/main">
  <connection id="1" name="components" type="6" refreshedVersion="6" background="1" saveData="1">
    <textPr sourceFile="/Users/amarkos/aproj/runtime/vt/docs/components.txt" delimited="0">
      <textFields count="11">
        <textField/>
        <textField position="1"/>
        <textField position="29"/>
        <textField position="30"/>
        <textField position="38"/>
        <textField position="39"/>
        <textField position="49"/>
        <textField position="50"/>
        <textField position="59"/>
        <textField position="60"/>
        <textField position="71"/>
      </textFields>
    </textPr>
  </connection>
</connections>
</file>

<file path=xl/sharedStrings.xml><?xml version="1.0" encoding="utf-8"?>
<sst xmlns="http://schemas.openxmlformats.org/spreadsheetml/2006/main" count="279" uniqueCount="84">
  <si>
    <t>Component</t>
  </si>
  <si>
    <t>Core*</t>
  </si>
  <si>
    <t>State</t>
  </si>
  <si>
    <t>Example</t>
  </si>
  <si>
    <t>Tests</t>
  </si>
  <si>
    <t>Context</t>
  </si>
  <si>
    <t>Y</t>
  </si>
  <si>
    <t>Done</t>
  </si>
  <si>
    <t>No</t>
  </si>
  <si>
    <t>Registry</t>
  </si>
  <si>
    <t>Runtime</t>
  </si>
  <si>
    <t>Index</t>
  </si>
  <si>
    <t>Mapping</t>
  </si>
  <si>
    <t>Group</t>
  </si>
  <si>
    <t>Partial</t>
  </si>
  <si>
    <t>Barrier</t>
  </si>
  <si>
    <t>Tree</t>
  </si>
  <si>
    <t>Reduce</t>
  </si>
  <si>
    <t>N</t>
  </si>
  <si>
    <t>Termination Detector</t>
  </si>
  <si>
    <t>Event</t>
  </si>
  <si>
    <t>Active Messenger</t>
  </si>
  <si>
    <t>Parameterization</t>
  </si>
  <si>
    <t>Pool</t>
  </si>
  <si>
    <t>RDMA</t>
  </si>
  <si>
    <t>Scheduler</t>
  </si>
  <si>
    <t>Serialization</t>
  </si>
  <si>
    <t>Sequencing</t>
  </si>
  <si>
    <t>Location</t>
  </si>
  <si>
    <t>Trace</t>
  </si>
  <si>
    <t>Atomic</t>
  </si>
  <si>
    <t>Concurrent Container</t>
  </si>
  <si>
    <t>Demangle</t>
  </si>
  <si>
    <t>Bits</t>
  </si>
  <si>
    <t>Hash</t>
  </si>
  <si>
    <t>Mutex</t>
  </si>
  <si>
    <t>TLS</t>
  </si>
  <si>
    <t>Static checks</t>
  </si>
  <si>
    <t>Vrt Context</t>
  </si>
  <si>
    <t>Vrt Context Collection</t>
  </si>
  <si>
    <t>Worker</t>
  </si>
  <si>
    <t>Worker Group</t>
  </si>
  <si>
    <t>Handler</t>
  </si>
  <si>
    <t>Instrumentation</t>
  </si>
  <si>
    <t>Design</t>
  </si>
  <si>
    <t>Load Balancing</t>
  </si>
  <si>
    <t>*Core: A component that is always used if VT is used. Virtualization is
 considered part of the core VT software stack.</t>
  </si>
  <si>
    <t>VT</t>
  </si>
  <si>
    <t>Libs</t>
  </si>
  <si>
    <t>LOC</t>
  </si>
  <si>
    <t>context</t>
  </si>
  <si>
    <t>Collective</t>
  </si>
  <si>
    <t>Vrt</t>
  </si>
  <si>
    <t>Core</t>
  </si>
  <si>
    <t>Non-core</t>
  </si>
  <si>
    <t>Testing</t>
  </si>
  <si>
    <t>Fully tested</t>
  </si>
  <si>
    <t>Partially tested</t>
  </si>
  <si>
    <t>Has example</t>
  </si>
  <si>
    <t>No example</t>
  </si>
  <si>
    <t>All</t>
  </si>
  <si>
    <t>VT Component State Summary</t>
  </si>
  <si>
    <t>No tests</t>
  </si>
  <si>
    <t>N/A</t>
  </si>
  <si>
    <t>State: Done</t>
  </si>
  <si>
    <t>State: Done
Core: Y</t>
  </si>
  <si>
    <t>State: Done 
(% of Done)</t>
  </si>
  <si>
    <t>State: Done
Core: Y
(% Done,Core)</t>
  </si>
  <si>
    <t>Partially done</t>
  </si>
  <si>
    <t>Lines of code</t>
  </si>
  <si>
    <t>meld</t>
  </si>
  <si>
    <t>detector</t>
  </si>
  <si>
    <t>checkpoint</t>
  </si>
  <si>
    <t>Description</t>
  </si>
  <si>
    <t>C-preprocessor meta-library for feature tags and debugging</t>
  </si>
  <si>
    <t>C++ meta-lib for implementing the detection idiom</t>
  </si>
  <si>
    <t>Checkpointing and serialization library for saving state</t>
  </si>
  <si>
    <t>Wrapper for boost lightweight context switching via ULTs</t>
  </si>
  <si>
    <t>C-preprocessor meta-library for 
feature tags and debugging</t>
  </si>
  <si>
    <t>C++ meta-lib for implementing
 the detection idiom</t>
  </si>
  <si>
    <t>Checkpointing and serialization 
library for saving state</t>
  </si>
  <si>
    <t>Wrapper for boost lightweight 
context switching via ULTs</t>
  </si>
  <si>
    <t>Total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</si>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</sst>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9" fontId="0" fillId="0" borderId="0" xfId="1" applyFont="1"/>
    <xf numFmtId="0" fontId="2" fillId="0" borderId="0" xfId="0" applyFont="1" applyFill="1" applyBorder="1" applyAlignment="1"/>
    <xf numFmtId="0" fontId="0" fillId="4" borderId="0" xfId="0" applyFill="1" applyBorder="1" applyAlignment="1">
      <alignment horizontal="center"/>
    </xf>
    <xf numFmtId="9" fontId="0" fillId="4" borderId="0" xfId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9" fontId="0" fillId="5" borderId="0" xfId="1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9" fontId="0" fillId="4" borderId="8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9" fontId="0" fillId="5" borderId="8" xfId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9" fontId="0" fillId="5" borderId="6" xfId="1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9" fontId="0" fillId="6" borderId="8" xfId="1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9" fontId="0" fillId="6" borderId="6" xfId="1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9" fontId="0" fillId="7" borderId="12" xfId="1" applyFont="1" applyFill="1" applyBorder="1" applyAlignment="1">
      <alignment horizontal="center"/>
    </xf>
    <xf numFmtId="0" fontId="0" fillId="0" borderId="1" xfId="0" applyBorder="1"/>
    <xf numFmtId="0" fontId="0" fillId="7" borderId="17" xfId="0" applyFill="1" applyBorder="1"/>
    <xf numFmtId="9" fontId="0" fillId="7" borderId="18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9" fontId="0" fillId="0" borderId="2" xfId="1" applyFont="1" applyBorder="1"/>
    <xf numFmtId="9" fontId="0" fillId="4" borderId="20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/>
    <xf numFmtId="9" fontId="0" fillId="0" borderId="0" xfId="1" applyFont="1" applyBorder="1"/>
    <xf numFmtId="0" fontId="0" fillId="0" borderId="2" xfId="0" applyBorder="1"/>
    <xf numFmtId="9" fontId="0" fillId="5" borderId="20" xfId="1" applyFont="1" applyFill="1" applyBorder="1" applyAlignment="1">
      <alignment horizontal="center"/>
    </xf>
    <xf numFmtId="9" fontId="0" fillId="5" borderId="2" xfId="1" applyFont="1" applyFill="1" applyBorder="1" applyAlignment="1">
      <alignment horizontal="center"/>
    </xf>
    <xf numFmtId="9" fontId="0" fillId="5" borderId="22" xfId="1" applyFont="1" applyFill="1" applyBorder="1" applyAlignment="1">
      <alignment horizontal="center"/>
    </xf>
    <xf numFmtId="9" fontId="0" fillId="6" borderId="20" xfId="1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/>
    </xf>
    <xf numFmtId="0" fontId="2" fillId="4" borderId="10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5" borderId="9" xfId="0" applyFont="1" applyFill="1" applyBorder="1" applyAlignment="1">
      <alignment horizontal="right"/>
    </xf>
    <xf numFmtId="0" fontId="2" fillId="5" borderId="10" xfId="0" applyFont="1" applyFill="1" applyBorder="1" applyAlignment="1">
      <alignment horizontal="right"/>
    </xf>
    <xf numFmtId="0" fontId="2" fillId="5" borderId="11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2" fillId="7" borderId="13" xfId="0" applyFont="1" applyFill="1" applyBorder="1" applyAlignment="1">
      <alignment horizontal="right"/>
    </xf>
    <xf numFmtId="0" fontId="4" fillId="4" borderId="19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21" xfId="0" applyFont="1" applyFill="1" applyBorder="1" applyAlignment="1">
      <alignment horizontal="right" vertical="center"/>
    </xf>
    <xf numFmtId="0" fontId="4" fillId="6" borderId="19" xfId="0" applyFont="1" applyFill="1" applyBorder="1" applyAlignment="1">
      <alignment horizontal="right" vertical="center"/>
    </xf>
    <xf numFmtId="0" fontId="0" fillId="2" borderId="26" xfId="0" applyFill="1" applyBorder="1"/>
    <xf numFmtId="0" fontId="2" fillId="2" borderId="27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right"/>
    </xf>
    <xf numFmtId="0" fontId="4" fillId="6" borderId="21" xfId="0" applyFont="1" applyFill="1" applyBorder="1" applyAlignment="1">
      <alignment horizontal="right" vertical="center"/>
    </xf>
    <xf numFmtId="9" fontId="0" fillId="6" borderId="22" xfId="1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4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on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0"/>
  <sheetViews>
    <sheetView tabSelected="1" topLeftCell="B1" zoomScale="125" zoomScaleNormal="125" workbookViewId="0">
      <selection activeCell="S10" sqref="S10"/>
    </sheetView>
  </sheetViews>
  <sheetFormatPr baseColWidth="10" defaultRowHeight="16" x14ac:dyDescent="0.2"/>
  <cols>
    <col min="1" max="1" width="3.1640625" customWidth="1"/>
    <col min="2" max="2" width="24.6640625" bestFit="1" customWidth="1"/>
    <col min="3" max="4" width="8.33203125" bestFit="1" customWidth="1"/>
    <col min="5" max="5" width="9.83203125" bestFit="1" customWidth="1"/>
    <col min="6" max="6" width="8.1640625" customWidth="1"/>
    <col min="7" max="7" width="9" bestFit="1" customWidth="1"/>
    <col min="10" max="10" width="13.5" bestFit="1" customWidth="1"/>
    <col min="15" max="15" width="12.1640625" customWidth="1"/>
    <col min="16" max="16" width="12.5" customWidth="1"/>
    <col min="17" max="17" width="13" bestFit="1" customWidth="1"/>
    <col min="18" max="18" width="8.1640625" customWidth="1"/>
    <col min="19" max="19" width="6.6640625" bestFit="1" customWidth="1"/>
    <col min="20" max="20" width="14.1640625" customWidth="1"/>
    <col min="25" max="25" width="51.5" customWidth="1"/>
  </cols>
  <sheetData>
    <row r="1" spans="2:25" ht="17" thickBot="1" x14ac:dyDescent="0.25"/>
    <row r="2" spans="2:25" ht="24" x14ac:dyDescent="0.3">
      <c r="B2" s="79" t="s">
        <v>47</v>
      </c>
      <c r="C2" s="80"/>
      <c r="D2" s="80"/>
      <c r="E2" s="80"/>
      <c r="F2" s="80"/>
      <c r="G2" s="81"/>
      <c r="I2" s="49" t="s">
        <v>61</v>
      </c>
      <c r="J2" s="50"/>
      <c r="K2" s="50"/>
      <c r="L2" s="50"/>
      <c r="M2" s="50"/>
      <c r="N2" s="50"/>
      <c r="O2" s="50"/>
      <c r="P2" s="50"/>
      <c r="Q2" s="51"/>
      <c r="T2" s="82" t="s">
        <v>48</v>
      </c>
      <c r="U2" s="83"/>
      <c r="V2" s="83"/>
      <c r="W2" s="83"/>
      <c r="X2" s="83"/>
      <c r="Y2" s="84"/>
    </row>
    <row r="3" spans="2:25" ht="59" customHeight="1" thickBot="1" x14ac:dyDescent="0.25">
      <c r="B3" s="85" t="s">
        <v>0</v>
      </c>
      <c r="C3" s="86" t="s">
        <v>1</v>
      </c>
      <c r="D3" s="86" t="s">
        <v>2</v>
      </c>
      <c r="E3" s="86" t="s">
        <v>3</v>
      </c>
      <c r="F3" s="86" t="s">
        <v>49</v>
      </c>
      <c r="G3" s="87" t="s">
        <v>4</v>
      </c>
      <c r="I3" s="67"/>
      <c r="J3" s="68"/>
      <c r="K3" s="69" t="s">
        <v>60</v>
      </c>
      <c r="L3" s="69" t="s">
        <v>53</v>
      </c>
      <c r="M3" s="69" t="s">
        <v>54</v>
      </c>
      <c r="N3" s="69" t="s">
        <v>64</v>
      </c>
      <c r="O3" s="70" t="s">
        <v>66</v>
      </c>
      <c r="P3" s="70" t="s">
        <v>65</v>
      </c>
      <c r="Q3" s="71" t="s">
        <v>67</v>
      </c>
      <c r="T3" s="93" t="s">
        <v>0</v>
      </c>
      <c r="U3" s="94" t="s">
        <v>2</v>
      </c>
      <c r="V3" s="94" t="s">
        <v>3</v>
      </c>
      <c r="W3" s="94" t="s">
        <v>49</v>
      </c>
      <c r="X3" s="94" t="s">
        <v>4</v>
      </c>
      <c r="Y3" s="95" t="s">
        <v>73</v>
      </c>
    </row>
    <row r="4" spans="2:25" ht="17" thickTop="1" x14ac:dyDescent="0.2">
      <c r="B4" s="1" t="s">
        <v>5</v>
      </c>
      <c r="C4" s="2" t="s">
        <v>6</v>
      </c>
      <c r="D4" s="2" t="s">
        <v>7</v>
      </c>
      <c r="E4" s="2" t="s">
        <v>8</v>
      </c>
      <c r="F4" s="10">
        <v>120</v>
      </c>
      <c r="G4" s="3" t="s">
        <v>8</v>
      </c>
      <c r="I4" s="32"/>
      <c r="J4" s="36"/>
      <c r="K4" s="36"/>
      <c r="L4" s="36"/>
      <c r="M4" s="36"/>
      <c r="N4" s="36"/>
      <c r="O4" s="36"/>
      <c r="P4" s="36"/>
      <c r="Q4" s="44"/>
      <c r="R4" s="2"/>
      <c r="T4" s="96" t="s">
        <v>70</v>
      </c>
      <c r="U4" s="88" t="s">
        <v>7</v>
      </c>
      <c r="V4" s="88" t="s">
        <v>8</v>
      </c>
      <c r="W4" s="88">
        <v>213</v>
      </c>
      <c r="X4" s="88" t="s">
        <v>8</v>
      </c>
      <c r="Y4" s="90" t="s">
        <v>74</v>
      </c>
    </row>
    <row r="5" spans="2:25" x14ac:dyDescent="0.2">
      <c r="B5" s="1" t="s">
        <v>9</v>
      </c>
      <c r="C5" s="2" t="s">
        <v>6</v>
      </c>
      <c r="D5" s="2" t="s">
        <v>7</v>
      </c>
      <c r="E5" s="2" t="s">
        <v>8</v>
      </c>
      <c r="F5" s="10">
        <v>721</v>
      </c>
      <c r="G5" s="3" t="s">
        <v>8</v>
      </c>
      <c r="I5" s="33"/>
      <c r="J5" s="59" t="s">
        <v>60</v>
      </c>
      <c r="K5" s="30">
        <f>COUNTIF($B$4:$B$40,"*")</f>
        <v>37</v>
      </c>
      <c r="L5" s="30">
        <f>COUNTIF($C$4:$C$40,"Y")</f>
        <v>28</v>
      </c>
      <c r="M5" s="30">
        <f>COUNTIF($C$4:$C$40,"N")</f>
        <v>9</v>
      </c>
      <c r="N5" s="30">
        <f>COUNTIF($D$4:$D$40,"Done")</f>
        <v>24</v>
      </c>
      <c r="O5" s="31">
        <f>COUNTIF($D$4:$D$40,"Done")/K7</f>
        <v>1</v>
      </c>
      <c r="P5" s="30">
        <f>COUNTIFS($D$4:$D$40,"Done",$C$4:$C$40,"Y")</f>
        <v>18</v>
      </c>
      <c r="Q5" s="34">
        <f>COUNTIFS($D$4:$D$40,"Done",$C$4:$C$40,"Y")/L7</f>
        <v>1</v>
      </c>
      <c r="R5" s="2"/>
      <c r="T5" s="97" t="s">
        <v>71</v>
      </c>
      <c r="U5" s="88" t="s">
        <v>7</v>
      </c>
      <c r="V5" s="88" t="s">
        <v>8</v>
      </c>
      <c r="W5" s="88">
        <v>193</v>
      </c>
      <c r="X5" s="88" t="s">
        <v>8</v>
      </c>
      <c r="Y5" s="90" t="s">
        <v>75</v>
      </c>
    </row>
    <row r="6" spans="2:25" x14ac:dyDescent="0.2">
      <c r="B6" s="1" t="s">
        <v>10</v>
      </c>
      <c r="C6" s="2" t="s">
        <v>6</v>
      </c>
      <c r="D6" s="2" t="s">
        <v>7</v>
      </c>
      <c r="E6" s="2" t="s">
        <v>8</v>
      </c>
      <c r="F6" s="10">
        <v>566</v>
      </c>
      <c r="G6" s="3" t="s">
        <v>8</v>
      </c>
      <c r="I6" s="35"/>
      <c r="J6" s="36"/>
      <c r="K6" s="13"/>
      <c r="L6" s="13"/>
      <c r="M6" s="13"/>
      <c r="N6" s="36"/>
      <c r="O6" s="36"/>
      <c r="P6" s="36"/>
      <c r="Q6" s="37"/>
      <c r="R6" s="2"/>
      <c r="T6" s="97" t="s">
        <v>72</v>
      </c>
      <c r="U6" s="88" t="s">
        <v>7</v>
      </c>
      <c r="V6" s="88" t="s">
        <v>14</v>
      </c>
      <c r="W6" s="89">
        <v>1609</v>
      </c>
      <c r="X6" s="88" t="s">
        <v>7</v>
      </c>
      <c r="Y6" s="90" t="s">
        <v>76</v>
      </c>
    </row>
    <row r="7" spans="2:25" ht="17" thickBot="1" x14ac:dyDescent="0.25">
      <c r="B7" s="1" t="s">
        <v>11</v>
      </c>
      <c r="C7" s="2" t="s">
        <v>6</v>
      </c>
      <c r="D7" s="2" t="s">
        <v>7</v>
      </c>
      <c r="E7" s="2" t="s">
        <v>8</v>
      </c>
      <c r="F7" s="10">
        <v>416</v>
      </c>
      <c r="G7" s="3" t="s">
        <v>7</v>
      </c>
      <c r="I7" s="60" t="s">
        <v>2</v>
      </c>
      <c r="J7" s="52" t="s">
        <v>7</v>
      </c>
      <c r="K7" s="18">
        <f>COUNTIF($D$4:$D$40,"Done")</f>
        <v>24</v>
      </c>
      <c r="L7" s="18">
        <f>COUNTIFS($D$4:$D$40,"Done",$C$4:$C$40,"Y")</f>
        <v>18</v>
      </c>
      <c r="M7" s="18">
        <f>COUNTIFS($D$4:$D$40,"Done",$C$4:$C$40,"N")</f>
        <v>6</v>
      </c>
      <c r="N7" s="18">
        <f>COUNTIF($D$4:$D$40,"Done")</f>
        <v>24</v>
      </c>
      <c r="O7" s="19">
        <f>COUNTIF($D$4:$D$40,"Done")/K7</f>
        <v>1</v>
      </c>
      <c r="P7" s="18">
        <f>COUNTIFS($D$4:$D$40,"Done",$C$4:$C$40,"Y")</f>
        <v>18</v>
      </c>
      <c r="Q7" s="38">
        <f>COUNTIFS($D$4:$D$40,"Done",$C$4:$C$40,"Y")/L7</f>
        <v>1</v>
      </c>
      <c r="R7" s="2"/>
      <c r="T7" s="98" t="s">
        <v>50</v>
      </c>
      <c r="U7" s="91" t="s">
        <v>7</v>
      </c>
      <c r="V7" s="91" t="s">
        <v>7</v>
      </c>
      <c r="W7" s="91">
        <v>3389</v>
      </c>
      <c r="X7" s="91" t="s">
        <v>7</v>
      </c>
      <c r="Y7" s="92" t="s">
        <v>77</v>
      </c>
    </row>
    <row r="8" spans="2:25" x14ac:dyDescent="0.2">
      <c r="B8" s="1" t="s">
        <v>12</v>
      </c>
      <c r="C8" s="2" t="s">
        <v>6</v>
      </c>
      <c r="D8" s="2" t="s">
        <v>7</v>
      </c>
      <c r="E8" s="2" t="s">
        <v>8</v>
      </c>
      <c r="F8" s="10">
        <v>249</v>
      </c>
      <c r="G8" s="3" t="s">
        <v>7</v>
      </c>
      <c r="I8" s="61"/>
      <c r="J8" s="53" t="s">
        <v>68</v>
      </c>
      <c r="K8" s="14">
        <f>COUNTIF($D$4:$D$40,"Partial")</f>
        <v>11</v>
      </c>
      <c r="L8" s="14">
        <f>COUNTIFS($D$4:$D$40,"Partial",$C$4:$C$40,"Y")</f>
        <v>10</v>
      </c>
      <c r="M8" s="14">
        <f>COUNTIFS($D$4:$D$40,"Partial",$C$4:$C$40,"N")</f>
        <v>1</v>
      </c>
      <c r="N8" s="14" t="s">
        <v>63</v>
      </c>
      <c r="O8" s="15" t="s">
        <v>63</v>
      </c>
      <c r="P8" s="14" t="s">
        <v>63</v>
      </c>
      <c r="Q8" s="39" t="s">
        <v>63</v>
      </c>
      <c r="R8" s="2"/>
      <c r="T8" s="2"/>
      <c r="U8" s="2"/>
      <c r="V8" s="2"/>
      <c r="W8" s="10"/>
      <c r="X8" s="2"/>
    </row>
    <row r="9" spans="2:25" x14ac:dyDescent="0.2">
      <c r="B9" s="1" t="s">
        <v>51</v>
      </c>
      <c r="C9" s="2" t="s">
        <v>6</v>
      </c>
      <c r="D9" s="2" t="s">
        <v>14</v>
      </c>
      <c r="E9" s="2" t="s">
        <v>8</v>
      </c>
      <c r="F9" s="10">
        <v>146</v>
      </c>
      <c r="G9" s="3" t="s">
        <v>8</v>
      </c>
      <c r="I9" s="62"/>
      <c r="J9" s="54" t="s">
        <v>44</v>
      </c>
      <c r="K9" s="20">
        <f>COUNTIF($D$4:$D$40,"Design")</f>
        <v>2</v>
      </c>
      <c r="L9" s="20">
        <f>COUNTIFS($D$4:$D$40,"Design",$C$4:$C$40,"Y")</f>
        <v>0</v>
      </c>
      <c r="M9" s="20">
        <f>COUNTIFS($D$4:$D$40,"Design",$C$4:$C$40,"N")</f>
        <v>2</v>
      </c>
      <c r="N9" s="20" t="s">
        <v>63</v>
      </c>
      <c r="O9" s="21" t="s">
        <v>63</v>
      </c>
      <c r="P9" s="20" t="s">
        <v>63</v>
      </c>
      <c r="Q9" s="40" t="s">
        <v>63</v>
      </c>
      <c r="R9" s="2"/>
      <c r="S9" s="9" t="s">
        <v>82</v>
      </c>
      <c r="T9" s="2">
        <f>COUNTIF(T4:T7,"*")</f>
        <v>4</v>
      </c>
      <c r="U9" s="2">
        <f>COUNTIF(U4:U7,"Done")</f>
        <v>4</v>
      </c>
      <c r="V9" s="2">
        <f>COUNTIF(V4:V7,"Done")</f>
        <v>1</v>
      </c>
      <c r="W9" s="10">
        <f>SUM(W4:W7)</f>
        <v>5404</v>
      </c>
      <c r="X9" s="2">
        <f>COUNTIF(X4:X7,"Done")</f>
        <v>2</v>
      </c>
    </row>
    <row r="10" spans="2:25" x14ac:dyDescent="0.2">
      <c r="B10" s="1" t="s">
        <v>13</v>
      </c>
      <c r="C10" s="2" t="s">
        <v>6</v>
      </c>
      <c r="D10" s="2" t="s">
        <v>14</v>
      </c>
      <c r="E10" s="2" t="s">
        <v>8</v>
      </c>
      <c r="F10" s="10">
        <v>1465</v>
      </c>
      <c r="G10" s="3" t="s">
        <v>8</v>
      </c>
      <c r="I10" s="41"/>
      <c r="J10" s="36"/>
      <c r="K10" s="42"/>
      <c r="L10" s="42"/>
      <c r="M10" s="42"/>
      <c r="N10" s="36"/>
      <c r="O10" s="43"/>
      <c r="P10" s="36"/>
      <c r="Q10" s="44"/>
      <c r="R10" s="2"/>
    </row>
    <row r="11" spans="2:25" x14ac:dyDescent="0.2">
      <c r="B11" s="1" t="s">
        <v>15</v>
      </c>
      <c r="C11" s="2" t="s">
        <v>6</v>
      </c>
      <c r="D11" s="2" t="s">
        <v>14</v>
      </c>
      <c r="E11" s="2" t="s">
        <v>8</v>
      </c>
      <c r="F11" s="10">
        <v>232</v>
      </c>
      <c r="G11" s="3" t="s">
        <v>8</v>
      </c>
      <c r="I11" s="63" t="s">
        <v>55</v>
      </c>
      <c r="J11" s="55" t="s">
        <v>56</v>
      </c>
      <c r="K11" s="22">
        <f>COUNTIF($G$4:$G$40,"Done")</f>
        <v>5</v>
      </c>
      <c r="L11" s="22">
        <f>COUNTIFS($G$4:$G$40,"Done",$C$4:$C$40,"Y")</f>
        <v>3</v>
      </c>
      <c r="M11" s="22">
        <f>COUNTIFS($G$4:$G$40,"Done",$C$4:$C$40,"N")</f>
        <v>2</v>
      </c>
      <c r="N11" s="22">
        <f>COUNTIFS($G$4:$G$40,"Done",$D$4:$D$40,"Done")</f>
        <v>5</v>
      </c>
      <c r="O11" s="23">
        <f>COUNTIFS($G$4:$G$40,"Done",$D$4:$D$40,"Done")/K7</f>
        <v>0.20833333333333334</v>
      </c>
      <c r="P11" s="22">
        <f>COUNTIFS($G$4:$G$40,"Done",$D$4:$D$40,"Done",$C$4:$C$40,"Y")</f>
        <v>3</v>
      </c>
      <c r="Q11" s="45">
        <f>COUNTIFS($G$4:$G$40,"Done",$D$4:$D$40,"Done",$C$4:$C$40,"Y")/L7</f>
        <v>0.16666666666666666</v>
      </c>
      <c r="R11" s="2"/>
    </row>
    <row r="12" spans="2:25" x14ac:dyDescent="0.2">
      <c r="B12" s="1" t="s">
        <v>16</v>
      </c>
      <c r="C12" s="2" t="s">
        <v>6</v>
      </c>
      <c r="D12" s="2" t="s">
        <v>14</v>
      </c>
      <c r="E12" s="2" t="s">
        <v>8</v>
      </c>
      <c r="F12" s="10">
        <v>76</v>
      </c>
      <c r="G12" s="3" t="s">
        <v>8</v>
      </c>
      <c r="I12" s="64"/>
      <c r="J12" s="56" t="s">
        <v>57</v>
      </c>
      <c r="K12" s="16">
        <f>COUNTIF($G$4:$G$40,"Partial")</f>
        <v>4</v>
      </c>
      <c r="L12" s="16">
        <f>COUNTIFS($G$4:$G$40,"Partial",$C$4:$C$40,"Y")</f>
        <v>3</v>
      </c>
      <c r="M12" s="16">
        <f>COUNTIFS($G$4:$G$40,"Partial",$C$4:$C$40,"N")</f>
        <v>1</v>
      </c>
      <c r="N12" s="16">
        <f>COUNTIFS($G$4:$G$40,"Partial",$D$4:$D$40,"Done")</f>
        <v>2</v>
      </c>
      <c r="O12" s="17">
        <f>COUNTIFS($G$4:$G$40,"Partial",$D$4:$D$40,"Done")/K7</f>
        <v>8.3333333333333329E-2</v>
      </c>
      <c r="P12" s="16">
        <f>COUNTIFS($G$4:$G$40,"Partial",$D$4:$D$40,"Done",$C$4:$C$40,"Y")</f>
        <v>2</v>
      </c>
      <c r="Q12" s="46">
        <f>COUNTIFS($G$4:$G$40,"Partial",$D$4:$D$40,"Done",$C$4:$C$40,"Y")/L7</f>
        <v>0.1111111111111111</v>
      </c>
      <c r="R12" s="2"/>
    </row>
    <row r="13" spans="2:25" x14ac:dyDescent="0.2">
      <c r="B13" s="1" t="s">
        <v>17</v>
      </c>
      <c r="C13" s="2" t="s">
        <v>18</v>
      </c>
      <c r="D13" s="2" t="s">
        <v>14</v>
      </c>
      <c r="E13" s="2" t="s">
        <v>8</v>
      </c>
      <c r="F13" s="10">
        <v>168</v>
      </c>
      <c r="G13" s="3" t="s">
        <v>14</v>
      </c>
      <c r="I13" s="65"/>
      <c r="J13" s="57" t="s">
        <v>62</v>
      </c>
      <c r="K13" s="24">
        <f>COUNTIF($G$4:$G$40,"No")</f>
        <v>28</v>
      </c>
      <c r="L13" s="24">
        <f>COUNTIFS($G$4:$G$40,"No",$C$4:$C$40,"Y")</f>
        <v>22</v>
      </c>
      <c r="M13" s="24">
        <f>COUNTIFS($G$4:$G$40,"No",$C$4:$C$40,"N")</f>
        <v>6</v>
      </c>
      <c r="N13" s="24">
        <f>COUNTIFS($G$4:$G$40,"No",$D$4:$D$40,"Done")</f>
        <v>17</v>
      </c>
      <c r="O13" s="25">
        <f>COUNTIFS($G$4:$G$40,"No",$D$4:$D$40,"Done")/K7</f>
        <v>0.70833333333333337</v>
      </c>
      <c r="P13" s="24">
        <f>COUNTIFS($G$4:$G$40,"No",$D$4:$D$40,"Done",$C$4:$C$40,"Y")</f>
        <v>13</v>
      </c>
      <c r="Q13" s="47">
        <f>COUNTIFS($G$4:$G$40,"No",$D$4:$D$40,"Done",$C$4:$C$40,"Y")/L7</f>
        <v>0.72222222222222221</v>
      </c>
      <c r="R13" s="2"/>
    </row>
    <row r="14" spans="2:25" x14ac:dyDescent="0.2">
      <c r="B14" s="1" t="s">
        <v>19</v>
      </c>
      <c r="C14" s="2" t="s">
        <v>6</v>
      </c>
      <c r="D14" s="2" t="s">
        <v>7</v>
      </c>
      <c r="E14" s="2" t="s">
        <v>8</v>
      </c>
      <c r="F14" s="10">
        <v>640</v>
      </c>
      <c r="G14" s="3" t="s">
        <v>8</v>
      </c>
      <c r="I14" s="41"/>
      <c r="J14" s="36"/>
      <c r="K14" s="42"/>
      <c r="L14" s="42"/>
      <c r="M14" s="42"/>
      <c r="N14" s="36"/>
      <c r="O14" s="43"/>
      <c r="P14" s="36"/>
      <c r="Q14" s="37"/>
      <c r="R14" s="2"/>
    </row>
    <row r="15" spans="2:25" x14ac:dyDescent="0.2">
      <c r="B15" s="1" t="s">
        <v>20</v>
      </c>
      <c r="C15" s="2" t="s">
        <v>6</v>
      </c>
      <c r="D15" s="2" t="s">
        <v>7</v>
      </c>
      <c r="E15" s="2" t="s">
        <v>8</v>
      </c>
      <c r="F15" s="10">
        <v>545</v>
      </c>
      <c r="G15" s="3" t="s">
        <v>8</v>
      </c>
      <c r="I15" s="66" t="s">
        <v>3</v>
      </c>
      <c r="J15" s="58" t="s">
        <v>58</v>
      </c>
      <c r="K15" s="26">
        <f>COUNTIF($E$4:$E$40,"Done")</f>
        <v>0</v>
      </c>
      <c r="L15" s="26">
        <f>COUNTIFS($E$4:$E$40,"Done",$C$4:$C$40,"Y")</f>
        <v>0</v>
      </c>
      <c r="M15" s="26">
        <f>COUNTIFS($E$4:$E$40,"Done",$C$4:$C$40,"N")</f>
        <v>0</v>
      </c>
      <c r="N15" s="26">
        <f>COUNTIFS($E$4:$E$40,"Done",$D$4:$D$40,"Done")</f>
        <v>0</v>
      </c>
      <c r="O15" s="27">
        <f>COUNTIFS($E$4:$E$40,"Done",$D$4:$D$40,"Done")/K7</f>
        <v>0</v>
      </c>
      <c r="P15" s="26">
        <f>COUNTIFS($E$4:$E$40,"Done",$D$4:$D$40,"Done",$C$4:$C$40,"Y")</f>
        <v>0</v>
      </c>
      <c r="Q15" s="48">
        <f>COUNTIFS($E$4:$E$40,"Done",$D$4:$D$40,"Done",$C$4:$C$40,"Y")/L7</f>
        <v>0</v>
      </c>
      <c r="R15" s="2"/>
    </row>
    <row r="16" spans="2:25" x14ac:dyDescent="0.2">
      <c r="B16" s="1" t="s">
        <v>21</v>
      </c>
      <c r="C16" s="2" t="s">
        <v>6</v>
      </c>
      <c r="D16" s="2" t="s">
        <v>14</v>
      </c>
      <c r="E16" s="2" t="s">
        <v>8</v>
      </c>
      <c r="F16" s="10">
        <v>1557</v>
      </c>
      <c r="G16" s="3" t="s">
        <v>14</v>
      </c>
      <c r="I16" s="73"/>
      <c r="J16" s="72" t="s">
        <v>59</v>
      </c>
      <c r="K16" s="28">
        <f>COUNTIF($E$4:$E$40,"No")</f>
        <v>37</v>
      </c>
      <c r="L16" s="28">
        <f>COUNTIFS($E$4:$E$40,"No",$C$4:$C$40,"Y")</f>
        <v>28</v>
      </c>
      <c r="M16" s="28">
        <f>COUNTIFS($E$4:$E$40,"No",$C$4:$C$40,"N")</f>
        <v>9</v>
      </c>
      <c r="N16" s="28">
        <f>COUNTIFS($E$4:$E$40,"No",$D$4:$D$40,"Done")</f>
        <v>24</v>
      </c>
      <c r="O16" s="29">
        <f>COUNTIFS($E$4:$E$40,"No",$D$4:$D$40,"Done")/K7</f>
        <v>1</v>
      </c>
      <c r="P16" s="28">
        <f>COUNTIFS($E$4:$E$40,"No",$D$4:$D$40,"Done",$C$4:$C$40,"Y")</f>
        <v>18</v>
      </c>
      <c r="Q16" s="74">
        <f>COUNTIFS($E$4:$E$40,"No",$D$4:$D$40,"Done",$C$4:$C$40,"Y")/L7</f>
        <v>1</v>
      </c>
    </row>
    <row r="17" spans="2:18" x14ac:dyDescent="0.2">
      <c r="B17" s="1" t="s">
        <v>22</v>
      </c>
      <c r="C17" s="2" t="s">
        <v>18</v>
      </c>
      <c r="D17" s="2" t="s">
        <v>7</v>
      </c>
      <c r="E17" s="2" t="s">
        <v>8</v>
      </c>
      <c r="F17" s="10">
        <v>206</v>
      </c>
      <c r="G17" s="3" t="s">
        <v>8</v>
      </c>
      <c r="I17" s="32"/>
      <c r="J17" s="36"/>
      <c r="K17" s="36"/>
      <c r="L17" s="36"/>
      <c r="M17" s="36"/>
      <c r="N17" s="36"/>
      <c r="O17" s="36"/>
      <c r="P17" s="36"/>
      <c r="Q17" s="44"/>
      <c r="R17" s="2"/>
    </row>
    <row r="18" spans="2:18" ht="19" customHeight="1" thickBot="1" x14ac:dyDescent="0.25">
      <c r="B18" s="1" t="s">
        <v>23</v>
      </c>
      <c r="C18" s="2" t="s">
        <v>6</v>
      </c>
      <c r="D18" s="2" t="s">
        <v>7</v>
      </c>
      <c r="E18" s="2" t="s">
        <v>8</v>
      </c>
      <c r="F18" s="10">
        <v>310</v>
      </c>
      <c r="G18" s="3" t="s">
        <v>14</v>
      </c>
      <c r="I18" s="77" t="s">
        <v>49</v>
      </c>
      <c r="J18" s="78" t="s">
        <v>69</v>
      </c>
      <c r="K18" s="75">
        <f>SUM(F4:F40)</f>
        <v>19924</v>
      </c>
      <c r="L18" s="75"/>
      <c r="M18" s="75"/>
      <c r="N18" s="75"/>
      <c r="O18" s="75"/>
      <c r="P18" s="75"/>
      <c r="Q18" s="76"/>
      <c r="R18" s="2"/>
    </row>
    <row r="19" spans="2:18" x14ac:dyDescent="0.2">
      <c r="B19" s="1" t="s">
        <v>24</v>
      </c>
      <c r="C19" s="2" t="s">
        <v>6</v>
      </c>
      <c r="D19" s="2" t="s">
        <v>7</v>
      </c>
      <c r="E19" s="2" t="s">
        <v>8</v>
      </c>
      <c r="F19" s="10">
        <v>2937</v>
      </c>
      <c r="G19" s="3" t="s">
        <v>8</v>
      </c>
      <c r="R19" s="2"/>
    </row>
    <row r="20" spans="2:18" x14ac:dyDescent="0.2">
      <c r="B20" s="1" t="s">
        <v>25</v>
      </c>
      <c r="C20" s="2" t="s">
        <v>6</v>
      </c>
      <c r="D20" s="2" t="s">
        <v>7</v>
      </c>
      <c r="E20" s="2" t="s">
        <v>8</v>
      </c>
      <c r="F20" s="10">
        <v>126</v>
      </c>
      <c r="G20" s="3" t="s">
        <v>8</v>
      </c>
      <c r="R20" s="2"/>
    </row>
    <row r="21" spans="2:18" x14ac:dyDescent="0.2">
      <c r="B21" s="1" t="s">
        <v>26</v>
      </c>
      <c r="C21" s="2" t="s">
        <v>6</v>
      </c>
      <c r="D21" s="2" t="s">
        <v>7</v>
      </c>
      <c r="E21" s="2" t="s">
        <v>8</v>
      </c>
      <c r="F21" s="10">
        <v>471</v>
      </c>
      <c r="G21" s="3" t="s">
        <v>14</v>
      </c>
      <c r="R21" s="12"/>
    </row>
    <row r="22" spans="2:18" x14ac:dyDescent="0.2">
      <c r="B22" s="1" t="s">
        <v>27</v>
      </c>
      <c r="C22" s="2" t="s">
        <v>18</v>
      </c>
      <c r="D22" s="2" t="s">
        <v>7</v>
      </c>
      <c r="E22" s="2" t="s">
        <v>8</v>
      </c>
      <c r="F22" s="10">
        <v>2574</v>
      </c>
      <c r="G22" s="3" t="s">
        <v>7</v>
      </c>
    </row>
    <row r="23" spans="2:18" x14ac:dyDescent="0.2">
      <c r="B23" s="1" t="s">
        <v>28</v>
      </c>
      <c r="C23" s="2" t="s">
        <v>6</v>
      </c>
      <c r="D23" s="2" t="s">
        <v>14</v>
      </c>
      <c r="E23" s="2" t="s">
        <v>8</v>
      </c>
      <c r="F23" s="10">
        <v>971</v>
      </c>
      <c r="G23" s="3" t="s">
        <v>8</v>
      </c>
    </row>
    <row r="24" spans="2:18" x14ac:dyDescent="0.2">
      <c r="B24" s="1" t="s">
        <v>29</v>
      </c>
      <c r="C24" s="2" t="s">
        <v>18</v>
      </c>
      <c r="D24" s="2" t="s">
        <v>7</v>
      </c>
      <c r="E24" s="2" t="s">
        <v>8</v>
      </c>
      <c r="F24" s="10">
        <v>771</v>
      </c>
      <c r="G24" s="3" t="s">
        <v>8</v>
      </c>
    </row>
    <row r="25" spans="2:18" x14ac:dyDescent="0.2">
      <c r="B25" s="1" t="s">
        <v>30</v>
      </c>
      <c r="C25" s="2" t="s">
        <v>6</v>
      </c>
      <c r="D25" s="2" t="s">
        <v>7</v>
      </c>
      <c r="E25" s="2" t="s">
        <v>8</v>
      </c>
      <c r="F25" s="10">
        <v>181</v>
      </c>
      <c r="G25" s="3" t="s">
        <v>7</v>
      </c>
    </row>
    <row r="26" spans="2:18" x14ac:dyDescent="0.2">
      <c r="B26" s="1" t="s">
        <v>31</v>
      </c>
      <c r="C26" s="2" t="s">
        <v>6</v>
      </c>
      <c r="D26" s="2" t="s">
        <v>7</v>
      </c>
      <c r="E26" s="2" t="s">
        <v>8</v>
      </c>
      <c r="F26" s="10">
        <v>235</v>
      </c>
      <c r="G26" s="3" t="s">
        <v>8</v>
      </c>
    </row>
    <row r="27" spans="2:18" x14ac:dyDescent="0.2">
      <c r="B27" s="1" t="s">
        <v>32</v>
      </c>
      <c r="C27" s="2" t="s">
        <v>18</v>
      </c>
      <c r="D27" s="2" t="s">
        <v>7</v>
      </c>
      <c r="E27" s="2" t="s">
        <v>8</v>
      </c>
      <c r="F27" s="10">
        <v>158</v>
      </c>
      <c r="G27" s="3" t="s">
        <v>8</v>
      </c>
    </row>
    <row r="28" spans="2:18" x14ac:dyDescent="0.2">
      <c r="B28" s="1" t="s">
        <v>33</v>
      </c>
      <c r="C28" s="2" t="s">
        <v>6</v>
      </c>
      <c r="D28" s="2" t="s">
        <v>7</v>
      </c>
      <c r="E28" s="2" t="s">
        <v>8</v>
      </c>
      <c r="F28" s="10">
        <v>89</v>
      </c>
      <c r="G28" s="3" t="s">
        <v>8</v>
      </c>
    </row>
    <row r="29" spans="2:18" x14ac:dyDescent="0.2">
      <c r="B29" s="1" t="s">
        <v>34</v>
      </c>
      <c r="C29" s="2" t="s">
        <v>6</v>
      </c>
      <c r="D29" s="2" t="s">
        <v>7</v>
      </c>
      <c r="E29" s="2" t="s">
        <v>8</v>
      </c>
      <c r="F29" s="10">
        <v>14</v>
      </c>
      <c r="G29" s="3" t="s">
        <v>8</v>
      </c>
    </row>
    <row r="30" spans="2:18" x14ac:dyDescent="0.2">
      <c r="B30" s="1" t="s">
        <v>35</v>
      </c>
      <c r="C30" s="2" t="s">
        <v>6</v>
      </c>
      <c r="D30" s="2" t="s">
        <v>7</v>
      </c>
      <c r="E30" s="2" t="s">
        <v>8</v>
      </c>
      <c r="F30" s="10">
        <v>169</v>
      </c>
      <c r="G30" s="3" t="s">
        <v>8</v>
      </c>
    </row>
    <row r="31" spans="2:18" x14ac:dyDescent="0.2">
      <c r="B31" s="1" t="s">
        <v>36</v>
      </c>
      <c r="C31" s="2" t="s">
        <v>18</v>
      </c>
      <c r="D31" s="2" t="s">
        <v>7</v>
      </c>
      <c r="E31" s="2" t="s">
        <v>8</v>
      </c>
      <c r="F31" s="10">
        <v>203</v>
      </c>
      <c r="G31" s="3" t="s">
        <v>7</v>
      </c>
    </row>
    <row r="32" spans="2:18" x14ac:dyDescent="0.2">
      <c r="B32" s="1" t="s">
        <v>37</v>
      </c>
      <c r="C32" s="2" t="s">
        <v>18</v>
      </c>
      <c r="D32" s="2" t="s">
        <v>7</v>
      </c>
      <c r="E32" s="2" t="s">
        <v>8</v>
      </c>
      <c r="F32" s="10">
        <v>35</v>
      </c>
      <c r="G32" s="3" t="s">
        <v>8</v>
      </c>
    </row>
    <row r="33" spans="2:7" x14ac:dyDescent="0.2">
      <c r="B33" s="1" t="s">
        <v>52</v>
      </c>
      <c r="C33" s="2" t="s">
        <v>6</v>
      </c>
      <c r="D33" s="2" t="s">
        <v>14</v>
      </c>
      <c r="E33" s="2" t="s">
        <v>8</v>
      </c>
      <c r="F33" s="10">
        <v>238</v>
      </c>
      <c r="G33" s="3" t="s">
        <v>8</v>
      </c>
    </row>
    <row r="34" spans="2:7" x14ac:dyDescent="0.2">
      <c r="B34" s="1" t="s">
        <v>38</v>
      </c>
      <c r="C34" s="2" t="s">
        <v>6</v>
      </c>
      <c r="D34" s="2" t="s">
        <v>7</v>
      </c>
      <c r="E34" s="2" t="s">
        <v>8</v>
      </c>
      <c r="F34" s="10">
        <v>1032</v>
      </c>
      <c r="G34" s="3" t="s">
        <v>8</v>
      </c>
    </row>
    <row r="35" spans="2:7" x14ac:dyDescent="0.2">
      <c r="B35" s="1" t="s">
        <v>39</v>
      </c>
      <c r="C35" s="2" t="s">
        <v>6</v>
      </c>
      <c r="D35" s="2" t="s">
        <v>14</v>
      </c>
      <c r="E35" s="2" t="s">
        <v>8</v>
      </c>
      <c r="F35" s="10">
        <v>1063</v>
      </c>
      <c r="G35" s="3" t="s">
        <v>8</v>
      </c>
    </row>
    <row r="36" spans="2:7" x14ac:dyDescent="0.2">
      <c r="B36" s="1" t="s">
        <v>40</v>
      </c>
      <c r="C36" s="2" t="s">
        <v>6</v>
      </c>
      <c r="D36" s="2" t="s">
        <v>14</v>
      </c>
      <c r="E36" s="2" t="s">
        <v>8</v>
      </c>
      <c r="F36" s="10">
        <v>506</v>
      </c>
      <c r="G36" s="3" t="s">
        <v>8</v>
      </c>
    </row>
    <row r="37" spans="2:7" x14ac:dyDescent="0.2">
      <c r="B37" s="1" t="s">
        <v>41</v>
      </c>
      <c r="C37" s="2" t="s">
        <v>6</v>
      </c>
      <c r="D37" s="2" t="s">
        <v>14</v>
      </c>
      <c r="E37" s="2" t="s">
        <v>8</v>
      </c>
      <c r="F37" s="10">
        <v>635</v>
      </c>
      <c r="G37" s="3" t="s">
        <v>8</v>
      </c>
    </row>
    <row r="38" spans="2:7" x14ac:dyDescent="0.2">
      <c r="B38" s="1" t="s">
        <v>42</v>
      </c>
      <c r="C38" s="2" t="s">
        <v>6</v>
      </c>
      <c r="D38" s="2" t="s">
        <v>7</v>
      </c>
      <c r="E38" s="2" t="s">
        <v>8</v>
      </c>
      <c r="F38" s="10">
        <v>99</v>
      </c>
      <c r="G38" s="3" t="s">
        <v>8</v>
      </c>
    </row>
    <row r="39" spans="2:7" x14ac:dyDescent="0.2">
      <c r="B39" s="1" t="s">
        <v>43</v>
      </c>
      <c r="C39" s="2" t="s">
        <v>18</v>
      </c>
      <c r="D39" s="2" t="s">
        <v>44</v>
      </c>
      <c r="E39" s="2" t="s">
        <v>8</v>
      </c>
      <c r="F39" s="10">
        <v>0</v>
      </c>
      <c r="G39" s="3" t="s">
        <v>8</v>
      </c>
    </row>
    <row r="40" spans="2:7" ht="17" thickBot="1" x14ac:dyDescent="0.25">
      <c r="B40" s="4" t="s">
        <v>45</v>
      </c>
      <c r="C40" s="5" t="s">
        <v>18</v>
      </c>
      <c r="D40" s="5" t="s">
        <v>44</v>
      </c>
      <c r="E40" s="5" t="s">
        <v>8</v>
      </c>
      <c r="F40" s="11">
        <v>0</v>
      </c>
      <c r="G40" s="6" t="s">
        <v>8</v>
      </c>
    </row>
    <row r="41" spans="2:7" x14ac:dyDescent="0.2">
      <c r="B41" s="2"/>
      <c r="C41" s="2"/>
      <c r="D41" s="2"/>
      <c r="E41" s="2"/>
      <c r="F41" s="2"/>
      <c r="G41" s="2"/>
    </row>
    <row r="42" spans="2:7" ht="38" customHeight="1" x14ac:dyDescent="0.2">
      <c r="B42" s="7" t="s">
        <v>46</v>
      </c>
      <c r="C42" s="8"/>
      <c r="D42" s="8"/>
      <c r="E42" s="8"/>
      <c r="F42" s="8"/>
      <c r="G42" s="8"/>
    </row>
    <row r="46" spans="2:7" ht="16" customHeight="1" x14ac:dyDescent="0.2"/>
    <row r="48" spans="2:7" ht="16" customHeight="1" x14ac:dyDescent="0.2"/>
    <row r="50" ht="16" customHeight="1" x14ac:dyDescent="0.2"/>
  </sheetData>
  <mergeCells count="7">
    <mergeCell ref="T2:Y2"/>
    <mergeCell ref="I2:Q2"/>
    <mergeCell ref="I7:I9"/>
    <mergeCell ref="I11:I13"/>
    <mergeCell ref="I15:I16"/>
    <mergeCell ref="B42:G42"/>
    <mergeCell ref="B2:G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0"/>
  <sheetViews>
    <sheetView zoomScale="150" zoomScaleNormal="150" workbookViewId="0">
      <selection activeCell="G20" sqref="G20"/>
    </sheetView>
  </sheetViews>
  <sheetFormatPr baseColWidth="10" defaultRowHeight="16" x14ac:dyDescent="0.2"/>
  <cols>
    <col min="2" max="2" width="12.83203125" bestFit="1" customWidth="1"/>
    <col min="3" max="3" width="11.1640625" customWidth="1"/>
    <col min="7" max="7" width="53.5" customWidth="1"/>
  </cols>
  <sheetData>
    <row r="2" spans="1:7" ht="24" x14ac:dyDescent="0.3">
      <c r="B2" s="82" t="s">
        <v>48</v>
      </c>
      <c r="C2" s="83"/>
      <c r="D2" s="83"/>
      <c r="E2" s="83"/>
      <c r="F2" s="83"/>
      <c r="G2" s="84"/>
    </row>
    <row r="3" spans="1:7" ht="20" thickBot="1" x14ac:dyDescent="0.25">
      <c r="B3" s="93" t="s">
        <v>0</v>
      </c>
      <c r="C3" s="94" t="s">
        <v>2</v>
      </c>
      <c r="D3" s="94" t="s">
        <v>3</v>
      </c>
      <c r="E3" s="94" t="s">
        <v>49</v>
      </c>
      <c r="F3" s="94" t="s">
        <v>4</v>
      </c>
      <c r="G3" s="95" t="s">
        <v>73</v>
      </c>
    </row>
    <row r="4" spans="1:7" ht="33" thickTop="1" x14ac:dyDescent="0.2">
      <c r="B4" s="96" t="s">
        <v>70</v>
      </c>
      <c r="C4" s="88" t="s">
        <v>7</v>
      </c>
      <c r="D4" s="88" t="s">
        <v>8</v>
      </c>
      <c r="E4" s="88">
        <v>213</v>
      </c>
      <c r="F4" s="88" t="s">
        <v>8</v>
      </c>
      <c r="G4" s="90" t="s">
        <v>78</v>
      </c>
    </row>
    <row r="5" spans="1:7" ht="32" x14ac:dyDescent="0.2">
      <c r="B5" s="97" t="s">
        <v>71</v>
      </c>
      <c r="C5" s="88" t="s">
        <v>7</v>
      </c>
      <c r="D5" s="88" t="s">
        <v>8</v>
      </c>
      <c r="E5" s="88">
        <v>193</v>
      </c>
      <c r="F5" s="88" t="s">
        <v>8</v>
      </c>
      <c r="G5" s="90" t="s">
        <v>79</v>
      </c>
    </row>
    <row r="6" spans="1:7" ht="32" x14ac:dyDescent="0.2">
      <c r="B6" s="97" t="s">
        <v>72</v>
      </c>
      <c r="C6" s="88" t="s">
        <v>7</v>
      </c>
      <c r="D6" s="88" t="s">
        <v>14</v>
      </c>
      <c r="E6" s="89">
        <v>1609</v>
      </c>
      <c r="F6" s="88" t="s">
        <v>7</v>
      </c>
      <c r="G6" s="90" t="s">
        <v>80</v>
      </c>
    </row>
    <row r="7" spans="1:7" ht="33" thickBot="1" x14ac:dyDescent="0.25">
      <c r="B7" s="98" t="s">
        <v>50</v>
      </c>
      <c r="C7" s="91" t="s">
        <v>7</v>
      </c>
      <c r="D7" s="91" t="s">
        <v>7</v>
      </c>
      <c r="E7" s="91">
        <v>3389</v>
      </c>
      <c r="F7" s="91" t="s">
        <v>7</v>
      </c>
      <c r="G7" s="92" t="s">
        <v>81</v>
      </c>
    </row>
    <row r="8" spans="1:7" x14ac:dyDescent="0.2">
      <c r="B8" s="2"/>
      <c r="C8" s="2"/>
      <c r="D8" s="2"/>
      <c r="E8" s="10"/>
      <c r="F8" s="2"/>
    </row>
    <row r="9" spans="1:7" x14ac:dyDescent="0.2">
      <c r="A9" s="9" t="s">
        <v>83</v>
      </c>
      <c r="B9" s="2">
        <f>COUNTIF(B4:B7,"*")</f>
        <v>4</v>
      </c>
      <c r="C9" s="2">
        <f>COUNTIF(C4:C7,"Done")</f>
        <v>4</v>
      </c>
      <c r="D9" s="2">
        <f>COUNTIF(D4:D7,"Done")</f>
        <v>1</v>
      </c>
      <c r="E9" s="10">
        <f>SUM(E4:E7)</f>
        <v>5404</v>
      </c>
      <c r="F9" s="2">
        <f>COUNTIF(F4:F7,"Done")</f>
        <v>2</v>
      </c>
    </row>
    <row r="10" spans="1:7" x14ac:dyDescent="0.2">
      <c r="B10" s="2"/>
      <c r="C10" s="2"/>
      <c r="D10" s="2"/>
      <c r="E10" s="10"/>
      <c r="F10" s="2"/>
    </row>
    <row r="11" spans="1:7" x14ac:dyDescent="0.2">
      <c r="B11" s="2"/>
      <c r="C11" s="2"/>
      <c r="D11" s="2"/>
      <c r="E11" s="10"/>
      <c r="F11" s="2"/>
    </row>
    <row r="12" spans="1:7" x14ac:dyDescent="0.2">
      <c r="B12" s="2"/>
      <c r="C12" s="2"/>
      <c r="D12" s="2"/>
      <c r="E12" s="10"/>
      <c r="F12" s="2"/>
    </row>
    <row r="21" spans="2:6" x14ac:dyDescent="0.2">
      <c r="B21" s="2"/>
      <c r="C21" s="2"/>
      <c r="D21" s="2"/>
      <c r="E21" s="10"/>
      <c r="F21" s="2"/>
    </row>
    <row r="22" spans="2:6" x14ac:dyDescent="0.2">
      <c r="B22" s="2"/>
      <c r="C22" s="2"/>
      <c r="D22" s="2"/>
      <c r="E22" s="10"/>
      <c r="F22" s="2"/>
    </row>
    <row r="23" spans="2:6" x14ac:dyDescent="0.2">
      <c r="B23" s="2"/>
      <c r="C23" s="2"/>
      <c r="D23" s="2"/>
      <c r="E23" s="10"/>
      <c r="F23" s="2"/>
    </row>
    <row r="24" spans="2:6" x14ac:dyDescent="0.2">
      <c r="B24" s="2"/>
      <c r="C24" s="2"/>
      <c r="D24" s="2"/>
      <c r="E24" s="10"/>
      <c r="F24" s="2"/>
    </row>
    <row r="25" spans="2:6" x14ac:dyDescent="0.2">
      <c r="B25" s="2"/>
      <c r="C25" s="2"/>
      <c r="D25" s="2"/>
      <c r="E25" s="10"/>
      <c r="F25" s="2"/>
    </row>
    <row r="26" spans="2:6" x14ac:dyDescent="0.2">
      <c r="B26" s="2"/>
      <c r="C26" s="2"/>
      <c r="D26" s="2"/>
      <c r="E26" s="10"/>
      <c r="F26" s="2"/>
    </row>
    <row r="27" spans="2:6" x14ac:dyDescent="0.2">
      <c r="B27" s="2"/>
      <c r="C27" s="2"/>
      <c r="D27" s="2"/>
      <c r="E27" s="10"/>
      <c r="F27" s="2"/>
    </row>
    <row r="28" spans="2:6" x14ac:dyDescent="0.2">
      <c r="B28" s="2"/>
      <c r="C28" s="2"/>
      <c r="D28" s="2"/>
      <c r="E28" s="10"/>
      <c r="F28" s="2"/>
    </row>
    <row r="29" spans="2:6" x14ac:dyDescent="0.2">
      <c r="B29" s="2"/>
      <c r="C29" s="2"/>
      <c r="D29" s="2"/>
      <c r="E29" s="10"/>
      <c r="F29" s="2"/>
    </row>
    <row r="30" spans="2:6" x14ac:dyDescent="0.2">
      <c r="B30" s="2"/>
      <c r="C30" s="2"/>
      <c r="D30" s="2"/>
      <c r="E30" s="10"/>
      <c r="F30" s="2"/>
    </row>
    <row r="31" spans="2:6" x14ac:dyDescent="0.2">
      <c r="B31" s="2"/>
      <c r="C31" s="2"/>
      <c r="D31" s="2"/>
      <c r="E31" s="10"/>
      <c r="F31" s="2"/>
    </row>
    <row r="32" spans="2:6" x14ac:dyDescent="0.2">
      <c r="B32" s="2"/>
      <c r="C32" s="2"/>
      <c r="D32" s="2"/>
      <c r="E32" s="10"/>
      <c r="F32" s="2"/>
    </row>
    <row r="33" spans="2:6" x14ac:dyDescent="0.2">
      <c r="B33" s="2"/>
      <c r="C33" s="2"/>
      <c r="D33" s="2"/>
      <c r="E33" s="10"/>
      <c r="F33" s="2"/>
    </row>
    <row r="34" spans="2:6" x14ac:dyDescent="0.2">
      <c r="B34" s="2"/>
      <c r="C34" s="2"/>
      <c r="D34" s="2"/>
      <c r="E34" s="10"/>
      <c r="F34" s="2"/>
    </row>
    <row r="35" spans="2:6" x14ac:dyDescent="0.2">
      <c r="B35" s="2"/>
      <c r="C35" s="2"/>
      <c r="D35" s="2"/>
      <c r="E35" s="10"/>
      <c r="F35" s="2"/>
    </row>
    <row r="36" spans="2:6" x14ac:dyDescent="0.2">
      <c r="B36" s="2"/>
      <c r="C36" s="2"/>
      <c r="D36" s="2"/>
      <c r="E36" s="10"/>
      <c r="F36" s="2"/>
    </row>
    <row r="37" spans="2:6" x14ac:dyDescent="0.2">
      <c r="B37" s="2"/>
      <c r="C37" s="2"/>
      <c r="D37" s="2"/>
      <c r="E37" s="10"/>
      <c r="F37" s="2"/>
    </row>
    <row r="38" spans="2:6" x14ac:dyDescent="0.2">
      <c r="B38" s="2"/>
      <c r="C38" s="2"/>
      <c r="D38" s="2"/>
      <c r="E38" s="10"/>
      <c r="F38" s="2"/>
    </row>
    <row r="39" spans="2:6" x14ac:dyDescent="0.2">
      <c r="B39" s="2"/>
      <c r="C39" s="2"/>
      <c r="D39" s="2"/>
      <c r="E39" s="10"/>
      <c r="F39" s="2"/>
    </row>
    <row r="40" spans="2:6" x14ac:dyDescent="0.2">
      <c r="B40" s="2"/>
      <c r="C40" s="2"/>
      <c r="D40" s="2"/>
      <c r="E40" s="10"/>
      <c r="F40" s="2"/>
    </row>
    <row r="41" spans="2:6" x14ac:dyDescent="0.2">
      <c r="B41" s="36"/>
      <c r="C41" s="36"/>
      <c r="D41" s="36"/>
      <c r="E41" s="36"/>
      <c r="F41" s="36"/>
    </row>
    <row r="42" spans="2:6" x14ac:dyDescent="0.2">
      <c r="B42" s="36"/>
      <c r="C42" s="36"/>
      <c r="D42" s="36"/>
      <c r="E42" s="36"/>
      <c r="F42" s="36"/>
    </row>
    <row r="43" spans="2:6" x14ac:dyDescent="0.2">
      <c r="B43" s="36"/>
      <c r="C43" s="36"/>
      <c r="D43" s="36"/>
      <c r="E43" s="36"/>
      <c r="F43" s="36"/>
    </row>
    <row r="44" spans="2:6" x14ac:dyDescent="0.2">
      <c r="B44" s="36"/>
      <c r="C44" s="36"/>
      <c r="D44" s="36"/>
      <c r="E44" s="36"/>
      <c r="F44" s="36"/>
    </row>
    <row r="45" spans="2:6" x14ac:dyDescent="0.2">
      <c r="B45" s="36"/>
      <c r="C45" s="36"/>
      <c r="D45" s="36"/>
      <c r="E45" s="36"/>
      <c r="F45" s="36"/>
    </row>
    <row r="46" spans="2:6" x14ac:dyDescent="0.2">
      <c r="B46" s="36"/>
      <c r="C46" s="36"/>
      <c r="D46" s="36"/>
      <c r="E46" s="36"/>
      <c r="F46" s="36"/>
    </row>
    <row r="47" spans="2:6" x14ac:dyDescent="0.2">
      <c r="B47" s="36"/>
      <c r="C47" s="36"/>
      <c r="D47" s="36"/>
      <c r="E47" s="36"/>
      <c r="F47" s="36"/>
    </row>
    <row r="48" spans="2:6" x14ac:dyDescent="0.2">
      <c r="B48" s="36"/>
      <c r="C48" s="36"/>
      <c r="D48" s="36"/>
      <c r="E48" s="36"/>
      <c r="F48" s="36"/>
    </row>
    <row r="49" spans="2:6" x14ac:dyDescent="0.2">
      <c r="B49" s="36"/>
      <c r="C49" s="36"/>
      <c r="D49" s="36"/>
      <c r="E49" s="36"/>
      <c r="F49" s="36"/>
    </row>
    <row r="50" spans="2:6" x14ac:dyDescent="0.2">
      <c r="B50" s="36"/>
      <c r="C50" s="36"/>
      <c r="D50" s="36"/>
      <c r="E50" s="36"/>
      <c r="F50" s="36"/>
    </row>
    <row r="51" spans="2:6" x14ac:dyDescent="0.2">
      <c r="B51" s="36"/>
      <c r="C51" s="36"/>
      <c r="D51" s="36"/>
      <c r="E51" s="36"/>
      <c r="F51" s="36"/>
    </row>
    <row r="52" spans="2:6" x14ac:dyDescent="0.2">
      <c r="B52" s="36"/>
      <c r="C52" s="36"/>
      <c r="D52" s="36"/>
      <c r="E52" s="36"/>
      <c r="F52" s="36"/>
    </row>
    <row r="53" spans="2:6" x14ac:dyDescent="0.2">
      <c r="B53" s="36"/>
      <c r="C53" s="36"/>
      <c r="D53" s="36"/>
      <c r="E53" s="36"/>
      <c r="F53" s="36"/>
    </row>
    <row r="54" spans="2:6" x14ac:dyDescent="0.2">
      <c r="B54" s="36"/>
      <c r="C54" s="36"/>
      <c r="D54" s="36"/>
      <c r="E54" s="36"/>
      <c r="F54" s="36"/>
    </row>
    <row r="55" spans="2:6" x14ac:dyDescent="0.2">
      <c r="B55" s="36"/>
      <c r="C55" s="36"/>
      <c r="D55" s="36"/>
      <c r="E55" s="36"/>
      <c r="F55" s="36"/>
    </row>
    <row r="56" spans="2:6" x14ac:dyDescent="0.2">
      <c r="B56" s="36"/>
      <c r="C56" s="36"/>
      <c r="D56" s="36"/>
      <c r="E56" s="36"/>
      <c r="F56" s="36"/>
    </row>
    <row r="57" spans="2:6" x14ac:dyDescent="0.2">
      <c r="B57" s="36"/>
      <c r="C57" s="36"/>
      <c r="D57" s="36"/>
      <c r="E57" s="36"/>
      <c r="F57" s="36"/>
    </row>
    <row r="58" spans="2:6" x14ac:dyDescent="0.2">
      <c r="B58" s="36"/>
      <c r="C58" s="36"/>
      <c r="D58" s="36"/>
      <c r="E58" s="36"/>
      <c r="F58" s="36"/>
    </row>
    <row r="59" spans="2:6" x14ac:dyDescent="0.2">
      <c r="B59" s="36"/>
      <c r="C59" s="36"/>
      <c r="D59" s="36"/>
      <c r="E59" s="36"/>
      <c r="F59" s="36"/>
    </row>
    <row r="60" spans="2:6" x14ac:dyDescent="0.2">
      <c r="B60" s="36"/>
      <c r="C60" s="36"/>
      <c r="D60" s="36"/>
      <c r="E60" s="36"/>
      <c r="F60" s="36"/>
    </row>
    <row r="61" spans="2:6" x14ac:dyDescent="0.2">
      <c r="B61" s="36"/>
      <c r="C61" s="36"/>
      <c r="D61" s="36"/>
      <c r="E61" s="36"/>
      <c r="F61" s="36"/>
    </row>
    <row r="62" spans="2:6" x14ac:dyDescent="0.2">
      <c r="B62" s="36"/>
      <c r="C62" s="36"/>
      <c r="D62" s="36"/>
      <c r="E62" s="36"/>
      <c r="F62" s="36"/>
    </row>
    <row r="63" spans="2:6" x14ac:dyDescent="0.2">
      <c r="B63" s="36"/>
      <c r="C63" s="36"/>
      <c r="D63" s="36"/>
      <c r="E63" s="36"/>
      <c r="F63" s="36"/>
    </row>
    <row r="64" spans="2:6" x14ac:dyDescent="0.2">
      <c r="B64" s="36"/>
      <c r="C64" s="36"/>
      <c r="D64" s="36"/>
      <c r="E64" s="36"/>
      <c r="F64" s="36"/>
    </row>
    <row r="65" spans="2:6" x14ac:dyDescent="0.2">
      <c r="B65" s="36"/>
      <c r="C65" s="36"/>
      <c r="D65" s="36"/>
      <c r="E65" s="36"/>
      <c r="F65" s="36"/>
    </row>
    <row r="66" spans="2:6" x14ac:dyDescent="0.2">
      <c r="B66" s="36"/>
      <c r="C66" s="36"/>
      <c r="D66" s="36"/>
      <c r="E66" s="36"/>
      <c r="F66" s="36"/>
    </row>
    <row r="67" spans="2:6" x14ac:dyDescent="0.2">
      <c r="B67" s="36"/>
      <c r="C67" s="36"/>
      <c r="D67" s="36"/>
      <c r="E67" s="36"/>
      <c r="F67" s="36"/>
    </row>
    <row r="68" spans="2:6" x14ac:dyDescent="0.2">
      <c r="B68" s="36"/>
      <c r="C68" s="36"/>
      <c r="D68" s="36"/>
      <c r="E68" s="36"/>
      <c r="F68" s="36"/>
    </row>
    <row r="69" spans="2:6" x14ac:dyDescent="0.2">
      <c r="B69" s="36"/>
      <c r="C69" s="36"/>
      <c r="D69" s="36"/>
      <c r="E69" s="36"/>
      <c r="F69" s="36"/>
    </row>
    <row r="70" spans="2:6" x14ac:dyDescent="0.2">
      <c r="B70" s="36"/>
      <c r="C70" s="36"/>
      <c r="D70" s="36"/>
      <c r="E70" s="36"/>
      <c r="F70" s="36"/>
    </row>
    <row r="71" spans="2:6" x14ac:dyDescent="0.2">
      <c r="B71" s="36"/>
      <c r="C71" s="36"/>
      <c r="D71" s="36"/>
      <c r="E71" s="36"/>
      <c r="F71" s="36"/>
    </row>
    <row r="72" spans="2:6" x14ac:dyDescent="0.2">
      <c r="B72" s="36"/>
      <c r="C72" s="36"/>
      <c r="D72" s="36"/>
      <c r="E72" s="36"/>
      <c r="F72" s="36"/>
    </row>
    <row r="73" spans="2:6" x14ac:dyDescent="0.2">
      <c r="B73" s="36"/>
      <c r="C73" s="36"/>
      <c r="D73" s="36"/>
      <c r="E73" s="36"/>
      <c r="F73" s="36"/>
    </row>
    <row r="74" spans="2:6" x14ac:dyDescent="0.2">
      <c r="B74" s="36"/>
      <c r="C74" s="36"/>
      <c r="D74" s="36"/>
      <c r="E74" s="36"/>
      <c r="F74" s="36"/>
    </row>
    <row r="75" spans="2:6" x14ac:dyDescent="0.2">
      <c r="B75" s="36"/>
      <c r="C75" s="36"/>
      <c r="D75" s="36"/>
      <c r="E75" s="36"/>
      <c r="F75" s="36"/>
    </row>
    <row r="76" spans="2:6" x14ac:dyDescent="0.2">
      <c r="B76" s="36"/>
      <c r="C76" s="36"/>
      <c r="D76" s="36"/>
      <c r="E76" s="36"/>
      <c r="F76" s="36"/>
    </row>
    <row r="77" spans="2:6" x14ac:dyDescent="0.2">
      <c r="B77" s="36"/>
      <c r="C77" s="36"/>
      <c r="D77" s="36"/>
      <c r="E77" s="36"/>
      <c r="F77" s="36"/>
    </row>
    <row r="78" spans="2:6" x14ac:dyDescent="0.2">
      <c r="B78" s="36"/>
      <c r="C78" s="36"/>
      <c r="D78" s="36"/>
      <c r="E78" s="36"/>
      <c r="F78" s="36"/>
    </row>
    <row r="79" spans="2:6" x14ac:dyDescent="0.2">
      <c r="B79" s="36"/>
      <c r="C79" s="36"/>
      <c r="D79" s="36"/>
      <c r="E79" s="36"/>
      <c r="F79" s="36"/>
    </row>
    <row r="80" spans="2:6" x14ac:dyDescent="0.2">
      <c r="B80" s="36"/>
      <c r="C80" s="36"/>
      <c r="D80" s="36"/>
      <c r="E80" s="36"/>
      <c r="F80" s="36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2018-02-08T17:18:45Z</dcterms:created>
  <dcterms:modified xsi:type="dcterms:W3CDTF">2018-02-11T05:12:48Z</dcterms:modified>
</cp:coreProperties>
</file>