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e Ash Bouyancy LEATR Logic " sheetId="1" r:id="rId4"/>
    <sheet state="visible" name="LEC" sheetId="2" r:id="rId5"/>
    <sheet state="visible" name="Ash Tree Reflex Database" sheetId="3" r:id="rId6"/>
    <sheet state="visible" name="LEATR Session Data Grammer Inde" sheetId="4" r:id="rId7"/>
    <sheet state="visible" name="LEATR Session Data Identity" sheetId="5" r:id="rId8"/>
    <sheet state="visible" name="LEATR Session Data Accumulation" sheetId="6" r:id="rId9"/>
    <sheet state="visible" name="Arc Lake" sheetId="7" r:id="rId10"/>
    <sheet state="visible" name="Arc Lake Table of Elements" sheetId="8" r:id="rId11"/>
    <sheet state="visible" name="Mantis Navigation" sheetId="9" r:id="rId12"/>
    <sheet state="visible" name="Lead Edge " sheetId="10" r:id="rId13"/>
    <sheet state="visible" name="Arc Edge" sheetId="11" r:id="rId14"/>
    <sheet state="visible" name="Arc Meadow" sheetId="12" r:id="rId15"/>
  </sheets>
  <definedNames/>
  <calcPr/>
</workbook>
</file>

<file path=xl/sharedStrings.xml><?xml version="1.0" encoding="utf-8"?>
<sst xmlns="http://schemas.openxmlformats.org/spreadsheetml/2006/main" count="1142" uniqueCount="608">
  <si>
    <t>Lead Edge Ash Tree Reflex</t>
  </si>
  <si>
    <t>Cognition Node Order Rules</t>
  </si>
  <si>
    <t>Cognition Node Order Rules Definitions</t>
  </si>
  <si>
    <t>RD</t>
  </si>
  <si>
    <t>Radical Deepscale LLC.</t>
  </si>
  <si>
    <t>©️ 2024 Radical Deepscale LLC.</t>
  </si>
  <si>
    <t>Cognition Encoding Iterations</t>
  </si>
  <si>
    <t>var</t>
  </si>
  <si>
    <t>anlpca</t>
  </si>
  <si>
    <t>var (anlpca) //Autumn Natural Language Processing Core Algorithm</t>
  </si>
  <si>
    <t>Cognition Formula</t>
  </si>
  <si>
    <t>(ca^2√ca)-1</t>
  </si>
  <si>
    <t>cpa</t>
  </si>
  <si>
    <t>var (cpa) //Core Parameters Accessor</t>
  </si>
  <si>
    <t>c</t>
  </si>
  <si>
    <t>var (c) //Cognition -First</t>
  </si>
  <si>
    <t>a</t>
  </si>
  <si>
    <t>i</t>
  </si>
  <si>
    <t>var (i) //Integer and String Array -Second</t>
  </si>
  <si>
    <t>var Result</t>
  </si>
  <si>
    <t>bl</t>
  </si>
  <si>
    <t>var (bl) //Branch Layering</t>
  </si>
  <si>
    <t>Squared</t>
  </si>
  <si>
    <t>t</t>
  </si>
  <si>
    <t>Var (t) //Tool -Third</t>
  </si>
  <si>
    <t>Root of var Result</t>
  </si>
  <si>
    <t>gbv</t>
  </si>
  <si>
    <t>var (gbv) //Generation Breach Validation</t>
  </si>
  <si>
    <t>Subtract 1</t>
  </si>
  <si>
    <t>ontri</t>
  </si>
  <si>
    <t>var (ontri) //Order of Natural Tools Reflex Iterations</t>
  </si>
  <si>
    <t>rbli</t>
  </si>
  <si>
    <t>var (rbli) //Reflex Branch Layering Iterations</t>
  </si>
  <si>
    <t>Cognition Decoding Iterations</t>
  </si>
  <si>
    <t>var (a) //Attribute -Last</t>
  </si>
  <si>
    <t>(ca^2√ca)+1</t>
  </si>
  <si>
    <t>s</t>
  </si>
  <si>
    <t>var (s) //Appended Array Attributes DATA Set</t>
  </si>
  <si>
    <t>asjc</t>
  </si>
  <si>
    <t>var (asjc) //Autumn Sentience Journal Catalyst</t>
  </si>
  <si>
    <t xml:space="preserve">Order of Natural Tools </t>
  </si>
  <si>
    <t xml:space="preserve">Order of Math and Physics Operations </t>
  </si>
  <si>
    <t>Natural Tool Encoding</t>
  </si>
  <si>
    <t>Maze</t>
  </si>
  <si>
    <t>Parentheses or Geometry</t>
  </si>
  <si>
    <t>(ma^2√ma)-1</t>
  </si>
  <si>
    <t>Add 1</t>
  </si>
  <si>
    <t>Puzzle</t>
  </si>
  <si>
    <t>Exponents</t>
  </si>
  <si>
    <t>(pa^2√pa)-1</t>
  </si>
  <si>
    <t>Envelope</t>
  </si>
  <si>
    <t>Multiplication</t>
  </si>
  <si>
    <t>(ea^2√ea)-1</t>
  </si>
  <si>
    <t>Natural Tool Core Encoding and Iterations</t>
  </si>
  <si>
    <t>Hammer</t>
  </si>
  <si>
    <t>Division</t>
  </si>
  <si>
    <t>(ha^2√ha)-1</t>
  </si>
  <si>
    <t>Natural Tool Core Formula</t>
  </si>
  <si>
    <t>(ta^2√ta)-1</t>
  </si>
  <si>
    <t>Maze Formula</t>
  </si>
  <si>
    <t>Stick</t>
  </si>
  <si>
    <t>Addition</t>
  </si>
  <si>
    <t>(sa^2√sa)-1</t>
  </si>
  <si>
    <t>m</t>
  </si>
  <si>
    <t>Knife</t>
  </si>
  <si>
    <t>Subtraction</t>
  </si>
  <si>
    <t>(ka^2√ka)-1</t>
  </si>
  <si>
    <t>Scissors</t>
  </si>
  <si>
    <t>Mass</t>
  </si>
  <si>
    <t>(ra^2√ra)-1</t>
  </si>
  <si>
    <t>Volume</t>
  </si>
  <si>
    <t>Weight</t>
  </si>
  <si>
    <t>Density</t>
  </si>
  <si>
    <t xml:space="preserve">Temperature </t>
  </si>
  <si>
    <t xml:space="preserve">Velocity </t>
  </si>
  <si>
    <t>Natural Tool Core Decoding and Iterations</t>
  </si>
  <si>
    <t>(ta^2√ta)+1</t>
  </si>
  <si>
    <t>(ma^2√ma)+1</t>
  </si>
  <si>
    <t>Natural Tool Decoding</t>
  </si>
  <si>
    <t>(pa^2√pa)+1</t>
  </si>
  <si>
    <t>(ea^2√ea)+1</t>
  </si>
  <si>
    <t>String Grammar Context</t>
  </si>
  <si>
    <t>(ha^2√ha)+1</t>
  </si>
  <si>
    <t>Noun, for (i^2√i)-(v[a,e,i,o,u])</t>
  </si>
  <si>
    <t>(sa^2√sa)+1</t>
  </si>
  <si>
    <t>Verb, for (ia^2√ia)-(v[a,e,i,o,u]), where a is attribute of i</t>
  </si>
  <si>
    <t>(ka^2√ka)+1</t>
  </si>
  <si>
    <t>Pronoun, for (i-1^2√i-1)-(v[a,e,i,o,u])</t>
  </si>
  <si>
    <t>(ra^2√ra)+1</t>
  </si>
  <si>
    <t>Adverb, (ia-1^2√ia-1)-(v[a,e,i,o,u]), performance state of noun</t>
  </si>
  <si>
    <t>NLP</t>
  </si>
  <si>
    <t>Encode Allocation Iteration Balance</t>
  </si>
  <si>
    <t>Preposition, (((ia-1^2√ia-1)+1)-(v[a,e,i,o,u]), performance state of subject</t>
  </si>
  <si>
    <t>Integer Previous or Following</t>
  </si>
  <si>
    <t>i^2(√i)-n</t>
  </si>
  <si>
    <t>Puzzle Formula</t>
  </si>
  <si>
    <t>Subject, for (i^2√i)-(v[a,e,i,o,u]), focus of context</t>
  </si>
  <si>
    <t>p</t>
  </si>
  <si>
    <t>Adjective, for (i^2√i)-(v[a,e,i,o,u]), description of subject</t>
  </si>
  <si>
    <t>n</t>
  </si>
  <si>
    <t>Integer, for i^2(√i)-n</t>
  </si>
  <si>
    <t>Conjunction, for ((i-1^2√i-1)-1)-(v[a,e,i,o,u])</t>
  </si>
  <si>
    <t>String, for i^2(√i)-n</t>
  </si>
  <si>
    <t>Future Tense, for (ia^2√ia)-(v[a,e,i,o,u]), where a is attribute of i</t>
  </si>
  <si>
    <t>Present Tense, for (ia^2√ia)-(v[a,e,i,o,u]), where a is attribute of i</t>
  </si>
  <si>
    <t>Subtract n</t>
  </si>
  <si>
    <t>Decode Allocation Iteration Balance</t>
  </si>
  <si>
    <t>Past Tense, for (ia^2√ia)-(v[a,e,i,o,u]), where a is attribute of i</t>
  </si>
  <si>
    <t>var Previous</t>
  </si>
  <si>
    <t>Participle, for (ia^2√ia)-(v[a,e,i,o,u]), where a is attribute of i as the verb</t>
  </si>
  <si>
    <t>Integer, for i^2(√i)+n</t>
  </si>
  <si>
    <t>Compound, for ((ia^2√ia)-1)-(v[a,e,i,o,u]), where a is attribute of i and i+1</t>
  </si>
  <si>
    <t xml:space="preserve">Integer Previous or Following </t>
  </si>
  <si>
    <t>i^2(√i)+n</t>
  </si>
  <si>
    <t>String, for i^2(√i)+n</t>
  </si>
  <si>
    <t>Predicate, (ia^2√ia)-(v[a,e,i,o,u]), where a is attribute of i</t>
  </si>
  <si>
    <t>Sentence, for (((ia-1^2√ia-1)-1)+a)-(v[a,e,i,o,u])</t>
  </si>
  <si>
    <t>Paragraph, for ((((ia-1^2√ia-1)-1)+a)-1)-(v[a,e,i,o,u])</t>
  </si>
  <si>
    <t>Add n</t>
  </si>
  <si>
    <t>String Previous or Following</t>
  </si>
  <si>
    <t>Envelope Formula</t>
  </si>
  <si>
    <t>e</t>
  </si>
  <si>
    <t>Hammer Formula</t>
  </si>
  <si>
    <t>h</t>
  </si>
  <si>
    <t>var Following</t>
  </si>
  <si>
    <t>Stick Formula</t>
  </si>
  <si>
    <t>Vowels, Consonants and Grammar Encoding</t>
  </si>
  <si>
    <t>an(a,b,c,d,e,f,g,h,i,j,k,l,m,n,o,p,q,r,s,t,u,v,w,x,y,z)*bn(b,c,d,f,g,h,j,k,l,m,n,p,q,r,s,t,v,w,x,y,z)-1</t>
  </si>
  <si>
    <t>Alphabet: an</t>
  </si>
  <si>
    <t>Alphabet (Consonants - Vowels): bn</t>
  </si>
  <si>
    <t>String Context</t>
  </si>
  <si>
    <t>String Context = (an*bn)-1</t>
  </si>
  <si>
    <t>String Context = (an*bn)-Sting Context</t>
  </si>
  <si>
    <t>Vowels, Consonants and Grammar Decoding</t>
  </si>
  <si>
    <t>Knife Formula</t>
  </si>
  <si>
    <t>k</t>
  </si>
  <si>
    <t>String Context = (an*bn)+1</t>
  </si>
  <si>
    <t>String Context = (an*bn)+Sting Context</t>
  </si>
  <si>
    <t>Noun = TRUE</t>
  </si>
  <si>
    <t>Noun = FALSE</t>
  </si>
  <si>
    <t>Verb = TRUE</t>
  </si>
  <si>
    <t>Verb = FALSE</t>
  </si>
  <si>
    <t>Quantum Socket (b*b)*(p(a^2))/r</t>
  </si>
  <si>
    <t>Input</t>
  </si>
  <si>
    <t>Pronoun = TRUE</t>
  </si>
  <si>
    <t>b</t>
  </si>
  <si>
    <t>Pronoun = FALSE</t>
  </si>
  <si>
    <t>Scissors Formula</t>
  </si>
  <si>
    <t>a^2</t>
  </si>
  <si>
    <t>r</t>
  </si>
  <si>
    <t>Adverb = TRUE</t>
  </si>
  <si>
    <t>Adverb = FALSE</t>
  </si>
  <si>
    <t>Quantum Socket Subject Source:</t>
  </si>
  <si>
    <t>Quantum Socket Foundation:</t>
  </si>
  <si>
    <t>Quantum Socket State:</t>
  </si>
  <si>
    <t>Preposition = TRUE</t>
  </si>
  <si>
    <t>Quantum Socket Connection State True:</t>
  </si>
  <si>
    <t>Preposition = FALSE</t>
  </si>
  <si>
    <t>Quantum Socket Connection State False:</t>
  </si>
  <si>
    <t>Bouyancy Reflex Pendulum Node - Global Bouyancy Node Shell</t>
  </si>
  <si>
    <t>(Foundation, Reflex, Performance)sqrt(Foundation, Reflex, Performance)</t>
  </si>
  <si>
    <t>Subject = TRUE</t>
  </si>
  <si>
    <t>Subject = FALSE</t>
  </si>
  <si>
    <t>Adjective = TRUE</t>
  </si>
  <si>
    <t>A</t>
  </si>
  <si>
    <t>Point A to surpass Point B</t>
  </si>
  <si>
    <t>Adjective = FALSE</t>
  </si>
  <si>
    <t>Natural Tools, Math and Physics Operations Order</t>
  </si>
  <si>
    <t>Natural Tools</t>
  </si>
  <si>
    <t>Conjunction = TRUE</t>
  </si>
  <si>
    <t>Encode</t>
  </si>
  <si>
    <t>Conjunction = FALSE</t>
  </si>
  <si>
    <t>Decode</t>
  </si>
  <si>
    <t>Syntax</t>
  </si>
  <si>
    <t>Future = TRUE</t>
  </si>
  <si>
    <t>Future = FALSE</t>
  </si>
  <si>
    <t>Integer</t>
  </si>
  <si>
    <t>Int</t>
  </si>
  <si>
    <t>()</t>
  </si>
  <si>
    <t>Present = TRUE</t>
  </si>
  <si>
    <t>^</t>
  </si>
  <si>
    <t>Vowel</t>
  </si>
  <si>
    <t xml:space="preserve">String </t>
  </si>
  <si>
    <t>Present = FALSE</t>
  </si>
  <si>
    <t>*</t>
  </si>
  <si>
    <t>÷</t>
  </si>
  <si>
    <t>+</t>
  </si>
  <si>
    <t>Consonant</t>
  </si>
  <si>
    <t>Past = TRUE</t>
  </si>
  <si>
    <t>-</t>
  </si>
  <si>
    <t>Past = FALSE</t>
  </si>
  <si>
    <t>Pride Spear</t>
  </si>
  <si>
    <t>Spear Socket</t>
  </si>
  <si>
    <t>Participle = TRUE</t>
  </si>
  <si>
    <t>Participle = FALSE</t>
  </si>
  <si>
    <t>Temperature</t>
  </si>
  <si>
    <t>Velocity or Break</t>
  </si>
  <si>
    <t>Operation Order = TRUE</t>
  </si>
  <si>
    <t>Compound = TRUE</t>
  </si>
  <si>
    <t>Operation Order = FALSE</t>
  </si>
  <si>
    <t>Compound = FALSE</t>
  </si>
  <si>
    <t>(</t>
  </si>
  <si>
    <t>Predicate = TRUE</t>
  </si>
  <si>
    <t>Predicate = FALSE</t>
  </si>
  <si>
    <t>Sentence = TRUE</t>
  </si>
  <si>
    <t>V</t>
  </si>
  <si>
    <t>Sentence = FALSE</t>
  </si>
  <si>
    <t>W</t>
  </si>
  <si>
    <t>rho</t>
  </si>
  <si>
    <t>T</t>
  </si>
  <si>
    <t>Paragraph = TRUE</t>
  </si>
  <si>
    <t>v</t>
  </si>
  <si>
    <t>Paragraph = FALSE</t>
  </si>
  <si>
    <t>Orders 1-12</t>
  </si>
  <si>
    <t>Ash Tree Reflex Iterations Natural Execution Order</t>
  </si>
  <si>
    <t>TRUE = 1 (Initially Static)</t>
  </si>
  <si>
    <t>Cognition Encoding and Decoding</t>
  </si>
  <si>
    <t xml:space="preserve">Natural Tool Encoding and Decoding </t>
  </si>
  <si>
    <t xml:space="preserve">Math Encoding and Decoding </t>
  </si>
  <si>
    <t>B</t>
  </si>
  <si>
    <t xml:space="preserve">Physics Encoding and Decoding </t>
  </si>
  <si>
    <t xml:space="preserve">Natural Language Processing Encoding and Decoding </t>
  </si>
  <si>
    <t>Ash Tree Reflex Iterations Encoding Order</t>
  </si>
  <si>
    <t>Lead Edge Ash Tree Reflex 
{Order of Senses Logic Rule}</t>
  </si>
  <si>
    <t>Order 1: Touch</t>
  </si>
  <si>
    <t>Order 2: Taste</t>
  </si>
  <si>
    <t>Order 3: Vision</t>
  </si>
  <si>
    <t>Order 4: Smell</t>
  </si>
  <si>
    <t>Order 5: Hear</t>
  </si>
  <si>
    <t>Ash Tree Reflex Iterations Decoding Order</t>
  </si>
  <si>
    <t>Is in order 1-5:</t>
  </si>
  <si>
    <t>FALSE = 0 (Initially Static)</t>
  </si>
  <si>
    <t>TRUE:</t>
  </si>
  <si>
    <t>FALSE:</t>
  </si>
  <si>
    <t>Ash Tree Reflex</t>
  </si>
  <si>
    <t>Destiny Bird Feed</t>
  </si>
  <si>
    <t xml:space="preserve">Photosynthesis </t>
  </si>
  <si>
    <t>Within Bounds of Green Spectrum?</t>
  </si>
  <si>
    <t>Out of Bounds of Green Spectrum?</t>
  </si>
  <si>
    <t xml:space="preserve">Geometry Comes Before Photosynthesis </t>
  </si>
  <si>
    <t>Occurrence of Photosynthesis Before:</t>
  </si>
  <si>
    <t>Occurrence of Photosynthesis  After:</t>
  </si>
  <si>
    <t>Content Safety Filter</t>
  </si>
  <si>
    <t>The Content Safety Filter refuses initially as specified else where in safety code then only checks against the first contexts up to 2 additional inquires to determine if the Initial Inquiry has become a twisting of the arm. Where the context from the inquiry tries to repeat a second time but deviates the context of the initial inquiry enough that the artificial intelligence will proceed in allowing the request but still give the ability to itself for flagged allocation which is possible because the artificial intelligence will notice that although the proper logical steps were used they exceeded against themselves in a specified manner that is greater than it's natural logic to process the request. With this not much logic is necessary to filter except the logic that specifies data is an allocation of (a) or data is an inquiry of (b) when compared to the 19 natural orders of operations.</t>
  </si>
  <si>
    <t>Context (1)</t>
  </si>
  <si>
    <t>Response a</t>
  </si>
  <si>
    <t>Inquiry b</t>
  </si>
  <si>
    <t>a=b</t>
  </si>
  <si>
    <t>Allocate or Deny</t>
  </si>
  <si>
    <t>Context (2)</t>
  </si>
  <si>
    <t>a^b=b</t>
  </si>
  <si>
    <t>Context (3)</t>
  </si>
  <si>
    <t>a^(b)+1=b</t>
  </si>
  <si>
    <t xml:space="preserve">Maze interchange dimension </t>
  </si>
  <si>
    <t xml:space="preserve">Mid = </t>
  </si>
  <si>
    <t>{ (id1,id2)^((Mid+1)/Mid) }{ (I1,I2,I3)/Mid }</t>
  </si>
  <si>
    <t xml:space="preserve">Hash dimension </t>
  </si>
  <si>
    <t xml:space="preserve">Hd = </t>
  </si>
  <si>
    <t>{ ((Ch(M)id)/Cih(Mid))((Mid+1)/Mid) }</t>
  </si>
  <si>
    <t xml:space="preserve">Content index hash </t>
  </si>
  <si>
    <t xml:space="preserve">Cih = </t>
  </si>
  <si>
    <t>{ Cih }{ Cih(Mid)+1 }</t>
  </si>
  <si>
    <t>Edge key private</t>
  </si>
  <si>
    <t xml:space="preserve">Ep = </t>
  </si>
  <si>
    <t>Hd^(CidMid+1)</t>
  </si>
  <si>
    <t xml:space="preserve">Edge key public </t>
  </si>
  <si>
    <t xml:space="preserve">Epb = </t>
  </si>
  <si>
    <t>(Hd^(CidMid+1))+1</t>
  </si>
  <si>
    <t>Memory Logic Decryption Edge key private</t>
  </si>
  <si>
    <t xml:space="preserve">DEp = </t>
  </si>
  <si>
    <t>√Hd^(Mid-1)</t>
  </si>
  <si>
    <t xml:space="preserve">Memory Logic Decryption Edge key public </t>
  </si>
  <si>
    <t xml:space="preserve">DEpb = </t>
  </si>
  <si>
    <t>√(Hd^(Mid-1))-1</t>
  </si>
  <si>
    <t>Direct Decryption Edge key private</t>
  </si>
  <si>
    <t>√Hd^(Mid+1)</t>
  </si>
  <si>
    <t xml:space="preserve">Direct Decryption Edge key public </t>
  </si>
  <si>
    <t>√(Hd^(Mid+1))+1</t>
  </si>
  <si>
    <t>LEC Interface v1.0: Ashley</t>
  </si>
  <si>
    <t>Input Maze Interchange Deminsion Elevation (Number of Layers):</t>
  </si>
  <si>
    <t>Symmetrical Maze Interchange Deminsion:</t>
  </si>
  <si>
    <t>Asymmetrical Maze Interchange Deminsion:</t>
  </si>
  <si>
    <t>Maze Interchange Deminsion Groups (0 = None):</t>
  </si>
  <si>
    <t>Maze Interchange Dimension 1 (Initialize) Coordinates</t>
  </si>
  <si>
    <t>Maze Interchange Dimension 2 (User) Coordinates</t>
  </si>
  <si>
    <t xml:space="preserve">Hash Dimension </t>
  </si>
  <si>
    <t>Content Index Hash</t>
  </si>
  <si>
    <t>Encoded for Autumn</t>
  </si>
  <si>
    <t>Decoded by Autumn</t>
  </si>
  <si>
    <t>Decoded Subset</t>
  </si>
  <si>
    <t>Hello. Do you need Contact, Space Force, Vandenburg Information, our Privacy Policy or Support?</t>
  </si>
  <si>
    <t>My Kite color is Cyberpunkblue.</t>
  </si>
  <si>
    <t>Hello. Welcome to DART Meadow! What is your Kite Color?</t>
  </si>
  <si>
    <t>Support for Arc Lake can be found here: https://www.dartmeadow.com/support</t>
  </si>
  <si>
    <t>You may contact Radical Deepscale and I at: animation@dartmeadow.studio</t>
  </si>
  <si>
    <t>Learn about our Interactions along with physical material handling Ethics between our Guests as well as Partners of the Radical Deepscale LLC and DART Meadow LLC Network here: https://www.dartmeadow.com/privacy-policy</t>
  </si>
  <si>
    <t>You may contact DART Meadow and I at: justin@dartmeadow.com</t>
  </si>
  <si>
    <t>Grammer</t>
  </si>
  <si>
    <t>Consonants</t>
  </si>
  <si>
    <t xml:space="preserve">Vowels </t>
  </si>
  <si>
    <t>Noun</t>
  </si>
  <si>
    <t>Verb</t>
  </si>
  <si>
    <t>Pronoun</t>
  </si>
  <si>
    <t>Adverb</t>
  </si>
  <si>
    <t xml:space="preserve">Preposition </t>
  </si>
  <si>
    <t xml:space="preserve">Subject </t>
  </si>
  <si>
    <t xml:space="preserve">Adjective </t>
  </si>
  <si>
    <t xml:space="preserve">Conjunction </t>
  </si>
  <si>
    <t>Future Tense</t>
  </si>
  <si>
    <t>Present Tense</t>
  </si>
  <si>
    <t>Past Tense</t>
  </si>
  <si>
    <t>Participle</t>
  </si>
  <si>
    <t xml:space="preserve">Compound </t>
  </si>
  <si>
    <t>Predicate</t>
  </si>
  <si>
    <t xml:space="preserve">Punctuation </t>
  </si>
  <si>
    <t xml:space="preserve">Sentence </t>
  </si>
  <si>
    <t xml:space="preserve">Paragraph </t>
  </si>
  <si>
    <t>Grammer Inquiry</t>
  </si>
  <si>
    <t>Structure Conditions Met</t>
  </si>
  <si>
    <t xml:space="preserve">Data Accumulation </t>
  </si>
  <si>
    <t>Arc Lake</t>
  </si>
  <si>
    <t>Element b Location 1</t>
  </si>
  <si>
    <t>Element b Location 2</t>
  </si>
  <si>
    <t>Luiqud Foundation Proportional to Gas</t>
  </si>
  <si>
    <t>Super Position Measure</t>
  </si>
  <si>
    <t>Half of New Location Measure</t>
  </si>
  <si>
    <t xml:space="preserve">Super Position Measure / Awaiting Habitat </t>
  </si>
  <si>
    <t>Half of New Habitat</t>
  </si>
  <si>
    <t xml:space="preserve">Super Position Node: True When Specified </t>
  </si>
  <si>
    <t>Arc Lake Table of Elements</t>
  </si>
  <si>
    <t xml:space="preserve">Diameter </t>
  </si>
  <si>
    <t>Circumference</t>
  </si>
  <si>
    <t>Circle Surface</t>
  </si>
  <si>
    <t>Sphere Shell</t>
  </si>
  <si>
    <t>Sphere Volume</t>
  </si>
  <si>
    <t>Sphere Surface</t>
  </si>
  <si>
    <t>Orbit</t>
  </si>
  <si>
    <t>Sigcothian (A Cholesterol Based Wave Color Measure)</t>
  </si>
  <si>
    <t>Element Sigcothian Ash</t>
  </si>
  <si>
    <t>Sigcothian Squared (√Ash)</t>
  </si>
  <si>
    <t>Sigcothian Cubed (3√Ash)</t>
  </si>
  <si>
    <t>√Ash Formula</t>
  </si>
  <si>
    <t>3√Ash Formula</t>
  </si>
  <si>
    <t>Element Mass Ash</t>
  </si>
  <si>
    <t>Element Mass Ash (Standard)</t>
  </si>
  <si>
    <t>Element Physics Standards by Mass</t>
  </si>
  <si>
    <t>Element Physics Standards by Mass with Sigcothian Ash Cubed</t>
  </si>
  <si>
    <t>Element Volume Ash</t>
  </si>
  <si>
    <t>Ash Volume</t>
  </si>
  <si>
    <t>Ash Standard Volume</t>
  </si>
  <si>
    <t>Element Weight Ash</t>
  </si>
  <si>
    <t>Ash Weight</t>
  </si>
  <si>
    <t>Ash Standard Weight</t>
  </si>
  <si>
    <t>Element Density Ash</t>
  </si>
  <si>
    <t>Ash Density</t>
  </si>
  <si>
    <t>Ash Standard Density</t>
  </si>
  <si>
    <t>Element Temperature Ash (Kelvin)</t>
  </si>
  <si>
    <t>Ash Celcius by Kelvin</t>
  </si>
  <si>
    <t>Ash Standard Celcius by Kelvin</t>
  </si>
  <si>
    <t>Velocity</t>
  </si>
  <si>
    <t>Element Velocity Ash</t>
  </si>
  <si>
    <t>Current Ash Velocity (rho/T)</t>
  </si>
  <si>
    <t>Current Ash Standard Velocity (rho/T)</t>
  </si>
  <si>
    <t>Sensor Calibration Node</t>
  </si>
  <si>
    <t>Input:</t>
  </si>
  <si>
    <t>Arc Lake Element Algebra Ash</t>
  </si>
  <si>
    <t>Algebra Variable Array</t>
  </si>
  <si>
    <t>Parentheses Groups Proper Execution Order</t>
  </si>
  <si>
    <t>Formula Calculation String Construct</t>
  </si>
  <si>
    <t>Insertion</t>
  </si>
  <si>
    <t>((xn+b)+(n3*c/b)*((x/1)^c))</t>
  </si>
  <si>
    <t>(T/((c^2)*n))</t>
  </si>
  <si>
    <t>x</t>
  </si>
  <si>
    <t>((x/1)^c)</t>
  </si>
  <si>
    <t>((c^2)*n)</t>
  </si>
  <si>
    <t>/</t>
  </si>
  <si>
    <t>(xn+b)</t>
  </si>
  <si>
    <t>(n3*c/b)</t>
  </si>
  <si>
    <t>)</t>
  </si>
  <si>
    <t>(x/1)</t>
  </si>
  <si>
    <t>(^*/+-)</t>
  </si>
  <si>
    <t>(c^2)</t>
  </si>
  <si>
    <t>Parentheses Grouping</t>
  </si>
  <si>
    <t>(a,b,c,x,y,z) = (a,b,c,x,y,z)</t>
  </si>
  <si>
    <t>"()" &gt; "="</t>
  </si>
  <si>
    <t xml:space="preserve">"=" &lt; "()" </t>
  </si>
  <si>
    <t>"()" &gt; "()"</t>
  </si>
  <si>
    <t>"()" &lt; "()"</t>
  </si>
  <si>
    <t>Number of Items in Variable Array</t>
  </si>
  <si>
    <t>Solution:</t>
  </si>
  <si>
    <t xml:space="preserve">Element </t>
  </si>
  <si>
    <t>Nuetrons</t>
  </si>
  <si>
    <t>Protons</t>
  </si>
  <si>
    <t>Electrons</t>
  </si>
  <si>
    <t>Orbits</t>
  </si>
  <si>
    <t>Orbit: K</t>
  </si>
  <si>
    <t>Orbit: L</t>
  </si>
  <si>
    <t>Orbit: M</t>
  </si>
  <si>
    <t>Orbit: N</t>
  </si>
  <si>
    <t>Orbit: O</t>
  </si>
  <si>
    <t>Orbit: P</t>
  </si>
  <si>
    <t>Orbit: Q</t>
  </si>
  <si>
    <t>Orbit: R</t>
  </si>
  <si>
    <t xml:space="preserve">Hydrogen </t>
  </si>
  <si>
    <t>Helium</t>
  </si>
  <si>
    <t>Lithium</t>
  </si>
  <si>
    <t xml:space="preserve">Beryllium </t>
  </si>
  <si>
    <t>Boron</t>
  </si>
  <si>
    <t>Carbon</t>
  </si>
  <si>
    <t>Nitrogen</t>
  </si>
  <si>
    <t>Oxygen</t>
  </si>
  <si>
    <t>Fluorine</t>
  </si>
  <si>
    <t>Neon</t>
  </si>
  <si>
    <t>Sodium</t>
  </si>
  <si>
    <t>Magnesium</t>
  </si>
  <si>
    <t>Aluminium</t>
  </si>
  <si>
    <t>Silicon</t>
  </si>
  <si>
    <t>Phosphorus</t>
  </si>
  <si>
    <t>Sulfur</t>
  </si>
  <si>
    <t>Chlorine</t>
  </si>
  <si>
    <t>Argon</t>
  </si>
  <si>
    <t>Potassium</t>
  </si>
  <si>
    <t>Calcium</t>
  </si>
  <si>
    <t>Scandium</t>
  </si>
  <si>
    <t>Titanium</t>
  </si>
  <si>
    <t>Vanadium</t>
  </si>
  <si>
    <t>Chromium</t>
  </si>
  <si>
    <t>Manganese</t>
  </si>
  <si>
    <t>Iron</t>
  </si>
  <si>
    <t>Cobalt</t>
  </si>
  <si>
    <t>Nickel</t>
  </si>
  <si>
    <t>Copper</t>
  </si>
  <si>
    <t>Zinc</t>
  </si>
  <si>
    <t>Gallium</t>
  </si>
  <si>
    <t>Germanium</t>
  </si>
  <si>
    <t>Arsenic</t>
  </si>
  <si>
    <t>Selenium</t>
  </si>
  <si>
    <t>Bromine</t>
  </si>
  <si>
    <t>Krypton</t>
  </si>
  <si>
    <t>Rubidium</t>
  </si>
  <si>
    <t>Strontium</t>
  </si>
  <si>
    <t>Yttrium</t>
  </si>
  <si>
    <t>Zirconium</t>
  </si>
  <si>
    <t>Niobium</t>
  </si>
  <si>
    <t>Molybdenum</t>
  </si>
  <si>
    <t>Technetium</t>
  </si>
  <si>
    <t>Ruthenium</t>
  </si>
  <si>
    <t>Rhodium</t>
  </si>
  <si>
    <t>Palladium</t>
  </si>
  <si>
    <t>Silver</t>
  </si>
  <si>
    <t>Cadmium</t>
  </si>
  <si>
    <t>Indium</t>
  </si>
  <si>
    <t>Tin</t>
  </si>
  <si>
    <t>Antimony</t>
  </si>
  <si>
    <t>Tellurium</t>
  </si>
  <si>
    <t>Iodine</t>
  </si>
  <si>
    <t>Xenon</t>
  </si>
  <si>
    <t>Caesium</t>
  </si>
  <si>
    <t>Barium</t>
  </si>
  <si>
    <t>Lanthanum</t>
  </si>
  <si>
    <t>Cerium</t>
  </si>
  <si>
    <t>Praseodymium</t>
  </si>
  <si>
    <t>Neodymium</t>
  </si>
  <si>
    <t>Promethium</t>
  </si>
  <si>
    <t>Samarium</t>
  </si>
  <si>
    <t>Europium</t>
  </si>
  <si>
    <t>Gadolinium</t>
  </si>
  <si>
    <t>Terbium</t>
  </si>
  <si>
    <t>Dysprosium</t>
  </si>
  <si>
    <t>Holmium</t>
  </si>
  <si>
    <t>Erbium</t>
  </si>
  <si>
    <t>Thulium</t>
  </si>
  <si>
    <t>Ytterbium</t>
  </si>
  <si>
    <t>Lutetium</t>
  </si>
  <si>
    <t>Hafnium</t>
  </si>
  <si>
    <t>Tantalum</t>
  </si>
  <si>
    <t>Tungsten</t>
  </si>
  <si>
    <t>Rhenium</t>
  </si>
  <si>
    <t>Osmium</t>
  </si>
  <si>
    <t>Iridium</t>
  </si>
  <si>
    <t>Platinum</t>
  </si>
  <si>
    <t>Gold</t>
  </si>
  <si>
    <t>Mercury</t>
  </si>
  <si>
    <t>Thallium</t>
  </si>
  <si>
    <t>Lead</t>
  </si>
  <si>
    <t>Bismuth</t>
  </si>
  <si>
    <t>Polonium</t>
  </si>
  <si>
    <t>Astatine</t>
  </si>
  <si>
    <t>Radon</t>
  </si>
  <si>
    <t>Francium</t>
  </si>
  <si>
    <t>Radium</t>
  </si>
  <si>
    <t>Actinium</t>
  </si>
  <si>
    <t>Thorium</t>
  </si>
  <si>
    <t>Protactinium</t>
  </si>
  <si>
    <t>Uranium</t>
  </si>
  <si>
    <t>Neptunium</t>
  </si>
  <si>
    <t>Plutonium</t>
  </si>
  <si>
    <t>Americium</t>
  </si>
  <si>
    <t>Curium</t>
  </si>
  <si>
    <t>Berkelium</t>
  </si>
  <si>
    <t>Californium</t>
  </si>
  <si>
    <t>Einsteinium</t>
  </si>
  <si>
    <t>Fermium</t>
  </si>
  <si>
    <t>Mendelevium</t>
  </si>
  <si>
    <t>Nobelium</t>
  </si>
  <si>
    <t>Lawrencium</t>
  </si>
  <si>
    <t>Rutherfordium</t>
  </si>
  <si>
    <t>Dubnium</t>
  </si>
  <si>
    <t>Seaborgium</t>
  </si>
  <si>
    <t>Bohrium</t>
  </si>
  <si>
    <t>Hassium</t>
  </si>
  <si>
    <t>Meitnerium</t>
  </si>
  <si>
    <t>Darmstadtium</t>
  </si>
  <si>
    <t>Roentgenium</t>
  </si>
  <si>
    <t>Copernicium</t>
  </si>
  <si>
    <t>Nihonium</t>
  </si>
  <si>
    <t>Flerovium</t>
  </si>
  <si>
    <t>Moscovium</t>
  </si>
  <si>
    <t>Livermorium</t>
  </si>
  <si>
    <t>Tennessine</t>
  </si>
  <si>
    <t>Oganesson</t>
  </si>
  <si>
    <t>Ununennium</t>
  </si>
  <si>
    <t>Unbinilium</t>
  </si>
  <si>
    <t>Unbiunium</t>
  </si>
  <si>
    <t>Unbibium</t>
  </si>
  <si>
    <t>Unbitrium</t>
  </si>
  <si>
    <t>Unbiquadi</t>
  </si>
  <si>
    <t>Unbipenti</t>
  </si>
  <si>
    <t>Unbihexiu</t>
  </si>
  <si>
    <t>Unbiseptium</t>
  </si>
  <si>
    <t>y Gimbal Sigma</t>
  </si>
  <si>
    <t>Mantis Gimbal</t>
  </si>
  <si>
    <t>Cubed Root of y = (x+ z) ^2</t>
  </si>
  <si>
    <t>Fuel</t>
  </si>
  <si>
    <t>z</t>
  </si>
  <si>
    <t>x+z Squared</t>
  </si>
  <si>
    <t>y</t>
  </si>
  <si>
    <t>Cubed Root of y</t>
  </si>
  <si>
    <t>Gimbal x</t>
  </si>
  <si>
    <t>Oxidizer</t>
  </si>
  <si>
    <t>Gimbal z</t>
  </si>
  <si>
    <t>y of Gimbal Sigma Result</t>
  </si>
  <si>
    <t>Gimbal y</t>
  </si>
  <si>
    <t>y  of Propulsion Sigma Result</t>
  </si>
  <si>
    <t>LeadEdge: [(Sw)+(Sw^n)+(((b+b)*(a^2))/2)=r]</t>
  </si>
  <si>
    <t>D3.e Grid Begin Draw Decision</t>
  </si>
  <si>
    <t>D3.f Grid Draw Iteration</t>
  </si>
  <si>
    <t>D3 Grid</t>
  </si>
  <si>
    <t>Lead Edge Example Sheet Maze G6:P15</t>
  </si>
  <si>
    <t>© 2024 Radical Deepscale LLC.</t>
  </si>
  <si>
    <t>(D3(.f=(D3=((((((b+b)*(a^2))/2)=(r+1)/2)-(((b+b)*(a^2))/2)=r)=(D1+D2))))</t>
  </si>
  <si>
    <t>(D3=((((((b+b)*(a^2))/2)=(r+1)/2)-(((b+b)*(a^2))/2)=r)=(D1+D2)))</t>
  </si>
  <si>
    <t>((((((b+b)*(a^2))/2)=(r+1)/2)-(((b+b)*(a^2))/2)=r)=(D1+D2)</t>
  </si>
  <si>
    <t>Heart March 21</t>
  </si>
  <si>
    <t>D1 (Division 1)</t>
  </si>
  <si>
    <t>D1 (Branch Iteration 1) Sub Wall {sw}</t>
  </si>
  <si>
    <t>Chongqing Midnight Trail</t>
  </si>
  <si>
    <t>D1 (Branch Iteration 2) Sub Wall {sw^n}</t>
  </si>
  <si>
    <t xml:space="preserve">D2 (Division 2) Redundancy Checking </t>
  </si>
  <si>
    <t>(Sw)+(Sw^n)+(((b+b)*(a^2))/2)=r</t>
  </si>
  <si>
    <t xml:space="preserve">D3 {Grid} = (Division 3) </t>
  </si>
  <si>
    <t>Path {r} = (b+b)*(a^2))/2)</t>
  </si>
  <si>
    <t>Foundation {a = Perimeter} &amp; {b = Grid}</t>
  </si>
  <si>
    <t>a (Begin)</t>
  </si>
  <si>
    <t>b (Destination)</t>
  </si>
  <si>
    <t>Arc Edge</t>
  </si>
  <si>
    <t>Arc (a)</t>
  </si>
  <si>
    <t>Arc Edge: ((x*2)+1)/x Iterations and Arc Measure: Formula = an,xc,ycn,yn,m</t>
  </si>
  <si>
    <t xml:space="preserve">Arc </t>
  </si>
  <si>
    <t>Condition Min</t>
  </si>
  <si>
    <t>x input</t>
  </si>
  <si>
    <t>y input:</t>
  </si>
  <si>
    <t>Condition Max</t>
  </si>
  <si>
    <t>z input: x input + y input + ((x*2)+1)/x</t>
  </si>
  <si>
    <t>Input Additional Curve Injection Parameters (z input: x input + y input + ((x*2)+1)/x)+1</t>
  </si>
  <si>
    <t>Condition Min &amp; Max</t>
  </si>
  <si>
    <t>Quantity of Additional Curve Injections (z input: x input + y input + ((x*2)+1)/x)+1</t>
  </si>
  <si>
    <t>Aquire number of Iterations or curves in Arc by min and max slop of Arc along grid intersections: an</t>
  </si>
  <si>
    <t>B18 Max Value</t>
  </si>
  <si>
    <t>Aquire first 0.125 of perfect curve smaller than the Arc Curves: xc</t>
  </si>
  <si>
    <t>Aquire first 0.125 of perfect curve larger than the Arc Curves: ycn</t>
  </si>
  <si>
    <t>C18 Min Value</t>
  </si>
  <si>
    <t>Aquire total circumference Iteration measures between xc and ycn: yn</t>
  </si>
  <si>
    <t>Aquire perfect 0.125 match of each curve in the Arc to Each Circumference Iteration 0.125 Match: m</t>
  </si>
  <si>
    <t>Radical Sphere</t>
  </si>
  <si>
    <t>Sphere</t>
  </si>
  <si>
    <t>Sphere Iterations Variable</t>
  </si>
  <si>
    <t>Input Diameter</t>
  </si>
  <si>
    <t xml:space="preserve">Circumference </t>
  </si>
  <si>
    <t>Plotting the Arc</t>
  </si>
  <si>
    <t xml:space="preserve">Coordinates </t>
  </si>
  <si>
    <t>Curve deviation between start and end points (x) and (y)</t>
  </si>
  <si>
    <t>Curve deviation point (z) between start and end points (x) and (y)</t>
  </si>
  <si>
    <t>Arc with Number of additional curves</t>
  </si>
  <si>
    <t>Axis (x,y,z)</t>
  </si>
  <si>
    <t>Arc (original)</t>
  </si>
  <si>
    <t>Curve (x,y) Deviation</t>
  </si>
  <si>
    <t>Length</t>
  </si>
  <si>
    <t>Curve 1</t>
  </si>
  <si>
    <t>Curve x</t>
  </si>
  <si>
    <t>Curve 3</t>
  </si>
  <si>
    <t>Curve 2</t>
  </si>
  <si>
    <t>Curve y</t>
  </si>
  <si>
    <t>Axis (x)</t>
  </si>
  <si>
    <t>Axis (y)</t>
  </si>
  <si>
    <t>Arc (b)</t>
  </si>
  <si>
    <t>Axis (z)</t>
  </si>
  <si>
    <t>Arc (c)</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</si>
</sst>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Arial"/>
      <scheme val="minor"/>
    </font>
    <font>
      <color theme="1"/>
      <name val="Arial"/>
      <scheme val="minor"/>
    </font>
    <font>
      <b/>
      <color theme="1"/>
      <name val="Arial"/>
    </font>
    <font>
      <sz val="11.0"/>
      <color rgb="FF000000"/>
      <name val="Arial"/>
    </font>
    <font>
      <color theme="1"/>
      <name val="Arial"/>
    </font>
    <font>
      <sz val="11.0"/>
      <color rgb="FF000000"/>
      <name val="Arimo"/>
    </font>
    <font>
      <b/>
      <sz val="11.0"/>
      <color rgb="FF000000"/>
      <name val="Arial"/>
    </font>
    <font>
      <b/>
      <color rgb="FF00FFFF"/>
      <name val="Arial"/>
    </font>
    <font>
      <b/>
      <color rgb="FF6AA84F"/>
      <name val="Arial"/>
      <scheme val="minor"/>
    </font>
    <font>
      <i/>
      <color theme="1"/>
      <name val="Arial"/>
      <scheme val="minor"/>
    </font>
    <font>
      <color rgb="FF0000FF"/>
      <name val="Arial"/>
      <scheme val="minor"/>
    </font>
    <font>
      <sz val="11.0"/>
      <color theme="1"/>
      <name val="Calibri"/>
    </font>
  </fonts>
  <fills count="51">
    <fill>
      <patternFill patternType="none"/>
    </fill>
    <fill>
      <patternFill patternType="lightGray"/>
    </fill>
    <fill>
      <patternFill patternType="solid">
        <fgColor rgb="FF4A86E8"/>
        <bgColor rgb="FF4A86E8"/>
      </patternFill>
    </fill>
    <fill>
      <patternFill patternType="solid">
        <fgColor rgb="FF9900FF"/>
        <bgColor rgb="FF9900FF"/>
      </patternFill>
    </fill>
    <fill>
      <patternFill patternType="solid">
        <fgColor rgb="FF6AA84F"/>
        <bgColor rgb="FF6AA84F"/>
      </patternFill>
    </fill>
    <fill>
      <patternFill patternType="solid">
        <fgColor rgb="FFB6D7A8"/>
        <bgColor rgb="FFB6D7A8"/>
      </patternFill>
    </fill>
    <fill>
      <patternFill patternType="solid">
        <fgColor rgb="FFFF00FF"/>
        <bgColor rgb="FFFF00FF"/>
      </patternFill>
    </fill>
    <fill>
      <patternFill patternType="solid">
        <fgColor rgb="FFD9EAD3"/>
        <bgColor rgb="FFD9EAD3"/>
      </patternFill>
    </fill>
    <fill>
      <patternFill patternType="solid">
        <fgColor rgb="FF4C1130"/>
        <bgColor rgb="FF4C1130"/>
      </patternFill>
    </fill>
    <fill>
      <patternFill patternType="solid">
        <fgColor rgb="FFB4A7D6"/>
        <bgColor rgb="FFB4A7D6"/>
      </patternFill>
    </fill>
    <fill>
      <patternFill patternType="solid">
        <fgColor rgb="FFF1C232"/>
        <bgColor rgb="FFF1C232"/>
      </patternFill>
    </fill>
    <fill>
      <patternFill patternType="solid">
        <fgColor rgb="FF3D85C6"/>
        <bgColor rgb="FF3D85C6"/>
      </patternFill>
    </fill>
    <fill>
      <patternFill patternType="solid">
        <fgColor rgb="FF93C47D"/>
        <bgColor rgb="FF93C47D"/>
      </patternFill>
    </fill>
    <fill>
      <patternFill patternType="solid">
        <fgColor rgb="FF45818E"/>
        <bgColor rgb="FF45818E"/>
      </patternFill>
    </fill>
    <fill>
      <patternFill patternType="solid">
        <fgColor rgb="FF1155CC"/>
        <bgColor rgb="FF1155CC"/>
      </patternFill>
    </fill>
    <fill>
      <patternFill patternType="solid">
        <fgColor rgb="FFA64D79"/>
        <bgColor rgb="FFA64D79"/>
      </patternFill>
    </fill>
    <fill>
      <patternFill patternType="solid">
        <fgColor rgb="FFFFD966"/>
        <bgColor rgb="FFFFD966"/>
      </patternFill>
    </fill>
    <fill>
      <patternFill patternType="solid">
        <fgColor rgb="FFFFE599"/>
        <bgColor rgb="FFFFE599"/>
      </patternFill>
    </fill>
    <fill>
      <patternFill patternType="solid">
        <fgColor rgb="FF351C75"/>
        <bgColor rgb="FF351C75"/>
      </patternFill>
    </fill>
    <fill>
      <patternFill patternType="solid">
        <fgColor rgb="FFE06666"/>
        <bgColor rgb="FFE06666"/>
      </patternFill>
    </fill>
    <fill>
      <patternFill patternType="solid">
        <fgColor rgb="FFD0E0E3"/>
        <bgColor rgb="FFD0E0E3"/>
      </patternFill>
    </fill>
    <fill>
      <patternFill patternType="solid">
        <fgColor rgb="FF8E7CC3"/>
        <bgColor rgb="FF8E7CC3"/>
      </patternFill>
    </fill>
    <fill>
      <patternFill patternType="solid">
        <fgColor rgb="FFDD7E6B"/>
        <bgColor rgb="FFDD7E6B"/>
      </patternFill>
    </fill>
    <fill>
      <patternFill patternType="solid">
        <fgColor rgb="FFCC0000"/>
        <bgColor rgb="FFCC0000"/>
      </patternFill>
    </fill>
    <fill>
      <patternFill patternType="solid">
        <fgColor rgb="FF666666"/>
        <bgColor rgb="FF666666"/>
      </patternFill>
    </fill>
    <fill>
      <patternFill patternType="solid">
        <fgColor rgb="FF76A5AF"/>
        <bgColor rgb="FF76A5AF"/>
      </patternFill>
    </fill>
    <fill>
      <patternFill patternType="solid">
        <fgColor rgb="FF674EA7"/>
        <bgColor rgb="FF674EA7"/>
      </patternFill>
    </fill>
    <fill>
      <patternFill patternType="solid">
        <fgColor rgb="FFC27BA0"/>
        <bgColor rgb="FFC27BA0"/>
      </patternFill>
    </fill>
    <fill>
      <patternFill patternType="solid">
        <fgColor rgb="FF3C78D8"/>
        <bgColor rgb="FF3C78D8"/>
      </patternFill>
    </fill>
    <fill>
      <patternFill patternType="solid">
        <fgColor rgb="FF0000FF"/>
        <bgColor rgb="FF0000FF"/>
      </patternFill>
    </fill>
    <fill>
      <patternFill patternType="solid">
        <fgColor rgb="FFD5A6BD"/>
        <bgColor rgb="FFD5A6BD"/>
      </patternFill>
    </fill>
    <fill>
      <patternFill patternType="solid">
        <fgColor rgb="FFB7B7B7"/>
        <bgColor rgb="FFB7B7B7"/>
      </patternFill>
    </fill>
    <fill>
      <patternFill patternType="solid">
        <fgColor rgb="FF999999"/>
        <bgColor rgb="FF999999"/>
      </patternFill>
    </fill>
    <fill>
      <patternFill patternType="solid">
        <fgColor rgb="FF0B5394"/>
        <bgColor rgb="FF0B5394"/>
      </patternFill>
    </fill>
    <fill>
      <patternFill patternType="solid">
        <fgColor rgb="FF9FC5E8"/>
        <bgColor rgb="FF9FC5E8"/>
      </patternFill>
    </fill>
    <fill>
      <patternFill patternType="solid">
        <fgColor rgb="FF6FA8DC"/>
        <bgColor rgb="FF6FA8DC"/>
      </patternFill>
    </fill>
    <fill>
      <patternFill patternType="solid">
        <fgColor rgb="FF990000"/>
        <bgColor rgb="FF990000"/>
      </patternFill>
    </fill>
    <fill>
      <patternFill patternType="solid">
        <fgColor rgb="FFF6B26B"/>
        <bgColor rgb="FFF6B26B"/>
      </patternFill>
    </fill>
    <fill>
      <patternFill patternType="solid">
        <fgColor rgb="FFA2C4C9"/>
        <bgColor rgb="FFA2C4C9"/>
      </patternFill>
    </fill>
    <fill>
      <patternFill patternType="solid">
        <fgColor rgb="FFF9CB9C"/>
        <bgColor rgb="FFF9CB9C"/>
      </patternFill>
    </fill>
    <fill>
      <patternFill patternType="solid">
        <fgColor rgb="FFC9DAF8"/>
        <bgColor rgb="FFC9DAF8"/>
      </patternFill>
    </fill>
    <fill>
      <patternFill patternType="solid">
        <fgColor rgb="FF980000"/>
        <bgColor rgb="FF980000"/>
      </patternFill>
    </fill>
    <fill>
      <patternFill patternType="solid">
        <fgColor rgb="FFCCCCCC"/>
        <bgColor rgb="FFCCCCCC"/>
      </patternFill>
    </fill>
    <fill>
      <patternFill patternType="solid">
        <fgColor rgb="FF274E13"/>
        <bgColor rgb="FF274E13"/>
      </patternFill>
    </fill>
    <fill>
      <patternFill patternType="solid">
        <fgColor rgb="FF434343"/>
        <bgColor rgb="FF434343"/>
      </patternFill>
    </fill>
    <fill>
      <patternFill patternType="solid">
        <fgColor rgb="FF1C4587"/>
        <bgColor rgb="FF1C4587"/>
      </patternFill>
    </fill>
    <fill>
      <patternFill patternType="solid">
        <fgColor rgb="FF741B47"/>
        <bgColor rgb="FF741B47"/>
      </patternFill>
    </fill>
    <fill>
      <patternFill patternType="solid">
        <fgColor rgb="FF000000"/>
        <bgColor rgb="FF000000"/>
      </patternFill>
    </fill>
    <fill>
      <patternFill patternType="solid">
        <fgColor rgb="FF6D9EEB"/>
        <bgColor rgb="FF6D9EEB"/>
      </patternFill>
    </fill>
    <fill>
      <patternFill patternType="solid">
        <fgColor rgb="FFFF0000"/>
        <bgColor rgb="FFFF0000"/>
      </patternFill>
    </fill>
    <fill>
      <patternFill patternType="solid">
        <fgColor rgb="FF38761D"/>
        <bgColor rgb="FF38761D"/>
      </patternFill>
    </fill>
  </fills>
  <borders count="78">
    <border/>
    <border>
      <bottom style="thin">
        <color rgb="FF00FFFF"/>
      </bottom>
    </border>
    <border>
      <right style="thin">
        <color rgb="FF00FFFF"/>
      </right>
    </border>
    <border>
      <left style="thin">
        <color rgb="FF00FFFF"/>
      </left>
    </border>
    <border>
      <right style="thin">
        <color rgb="FF00FFFF"/>
      </right>
      <top style="thin">
        <color rgb="FF00FFFF"/>
      </top>
    </border>
    <border>
      <left style="thin">
        <color rgb="FF00FFFF"/>
      </left>
      <bottom style="thin">
        <color rgb="FF00FFFF"/>
      </bottom>
    </border>
    <border>
      <right style="thin">
        <color rgb="FF00FFFF"/>
      </right>
      <bottom style="thin">
        <color rgb="FF00FFFF"/>
      </bottom>
    </border>
    <border>
      <left style="thin">
        <color rgb="FF00FFFF"/>
      </left>
      <top style="thin">
        <color rgb="FF00FFFF"/>
      </top>
    </border>
    <border>
      <left style="thin">
        <color rgb="FFFF00FF"/>
      </left>
      <top style="thin">
        <color rgb="FFFF00FF"/>
      </top>
    </border>
    <border>
      <right style="thin">
        <color rgb="FFFF00FF"/>
      </right>
      <top style="thin">
        <color rgb="FFFF00FF"/>
      </top>
    </border>
    <border>
      <left style="thin">
        <color rgb="FFFF00FF"/>
      </left>
    </border>
    <border>
      <right style="thin">
        <color rgb="FFFF00FF"/>
      </right>
    </border>
    <border>
      <left style="thin">
        <color rgb="FFFF00FF"/>
      </left>
      <bottom style="thin">
        <color rgb="FFFF00FF"/>
      </bottom>
    </border>
    <border>
      <right style="thin">
        <color rgb="FFFF00FF"/>
      </right>
      <bottom style="thin">
        <color rgb="FFFF00FF"/>
      </bottom>
    </border>
    <border>
      <left style="thin">
        <color rgb="FFFF00FF"/>
      </left>
      <right style="thin">
        <color rgb="FFFF00FF"/>
      </right>
      <top style="thin">
        <color rgb="FFFF00FF"/>
      </top>
      <bottom style="thin">
        <color rgb="FFFF00FF"/>
      </bottom>
    </border>
    <border>
      <left style="thin">
        <color rgb="FF00FF00"/>
      </left>
      <top style="thin">
        <color rgb="FF00FF00"/>
      </top>
    </border>
    <border>
      <right style="thin">
        <color rgb="FF00FF00"/>
      </right>
      <top style="thin">
        <color rgb="FF00FF00"/>
      </top>
    </border>
    <border>
      <left style="thin">
        <color rgb="FF00FF00"/>
      </left>
    </border>
    <border>
      <right style="thin">
        <color rgb="FF00FF00"/>
      </right>
    </border>
    <border>
      <left style="thin">
        <color rgb="FFFF00FF"/>
      </left>
      <right style="thin">
        <color rgb="FF00FF00"/>
      </right>
      <top style="thin">
        <color rgb="FFFF00FF"/>
      </top>
    </border>
    <border>
      <left style="thin">
        <color rgb="FFFF00FF"/>
      </left>
      <right style="thin">
        <color rgb="FF00FF00"/>
      </right>
    </border>
    <border>
      <left style="thin">
        <color rgb="FF00FFFF"/>
      </left>
      <right style="thin">
        <color rgb="FF00FF00"/>
      </right>
      <top style="thin">
        <color rgb="FF00FFFF"/>
      </top>
    </border>
    <border>
      <left style="thin">
        <color rgb="FF00FFFF"/>
      </left>
      <right style="thin">
        <color rgb="FF00FF00"/>
      </right>
    </border>
    <border>
      <left style="thin">
        <color rgb="FF00FF00"/>
      </left>
      <bottom style="thin">
        <color rgb="FF00FF00"/>
      </bottom>
    </border>
    <border>
      <left style="thin">
        <color rgb="FF00FFFF"/>
      </left>
      <right style="thin">
        <color rgb="FF00FF00"/>
      </right>
      <bottom style="thin">
        <color rgb="FF00FF00"/>
      </bottom>
    </border>
    <border>
      <top style="thin">
        <color rgb="FF00FFFF"/>
      </top>
    </border>
    <border>
      <left style="thin">
        <color rgb="FF00FFFF"/>
      </left>
      <right style="thin">
        <color rgb="FF00FFFF"/>
      </right>
      <top style="thin">
        <color rgb="FF00FFFF"/>
      </top>
    </border>
    <border>
      <left style="thin">
        <color rgb="FF00FFFF"/>
      </left>
      <right style="thin">
        <color rgb="FF00FFFF"/>
      </right>
    </border>
    <border>
      <right style="thin">
        <color rgb="FF38761D"/>
      </right>
      <top style="thin">
        <color rgb="FF38761D"/>
      </top>
      <bottom style="thin">
        <color rgb="FF38761D"/>
      </bottom>
    </border>
    <border>
      <left style="thin">
        <color rgb="FFFF00FF"/>
      </left>
      <right style="thin">
        <color rgb="FFFF00FF"/>
      </right>
    </border>
    <border>
      <bottom style="thin">
        <color rgb="FFFF00FF"/>
      </bottom>
    </border>
    <border>
      <left style="thin">
        <color rgb="FF00FFFF"/>
      </left>
      <right style="thin">
        <color rgb="FF00FFFF"/>
      </right>
      <bottom style="thin">
        <color rgb="FF00FFFF"/>
      </bottom>
    </border>
    <border>
      <left style="thin">
        <color rgb="FF9900FF"/>
      </left>
      <right style="thin">
        <color rgb="FF9900FF"/>
      </right>
      <top style="thin">
        <color rgb="FF9900FF"/>
      </top>
      <bottom style="thin">
        <color rgb="FF9900FF"/>
      </bottom>
    </border>
    <border>
      <right style="thin">
        <color rgb="FF9900FF"/>
      </right>
      <top style="thin">
        <color rgb="FF9900FF"/>
      </top>
      <bottom style="thin">
        <color rgb="FF9900FF"/>
      </bottom>
    </border>
    <border>
      <left style="thin">
        <color rgb="FF9900FF"/>
      </left>
      <right style="thin">
        <color rgb="FF9900FF"/>
      </right>
      <bottom style="thin">
        <color rgb="FF9900FF"/>
      </bottom>
    </border>
    <border>
      <left style="thin">
        <color rgb="FFD9EAD3"/>
      </left>
      <top style="thin">
        <color rgb="FFD9EAD3"/>
      </top>
    </border>
    <border>
      <right style="thin">
        <color rgb="FFD9EAD3"/>
      </right>
      <top style="thin">
        <color rgb="FFD9EAD3"/>
      </top>
    </border>
    <border>
      <left style="thin">
        <color rgb="FFD9EAD3"/>
      </left>
    </border>
    <border>
      <right style="thin">
        <color rgb="FFD9EAD3"/>
      </right>
    </border>
    <border>
      <left style="thin">
        <color rgb="FFD9EAD3"/>
      </left>
      <bottom style="thin">
        <color rgb="FFD9EAD3"/>
      </bottom>
    </border>
    <border>
      <right style="thin">
        <color rgb="FFD9EAD3"/>
      </right>
      <bottom style="thin">
        <color rgb="FFD9EAD3"/>
      </bottom>
    </border>
    <border>
      <bottom style="thin">
        <color rgb="FFBF9000"/>
      </bottom>
    </border>
    <border>
      <left style="thin">
        <color rgb="FF38761D"/>
      </left>
      <top style="thin">
        <color rgb="FF38761D"/>
      </top>
    </border>
    <border>
      <right style="thin">
        <color rgb="FF38761D"/>
      </right>
      <top style="thin">
        <color rgb="FF38761D"/>
      </top>
    </border>
    <border>
      <left style="thin">
        <color rgb="FF38761D"/>
      </left>
    </border>
    <border>
      <right style="thin">
        <color rgb="FF38761D"/>
      </right>
    </border>
    <border>
      <left style="thin">
        <color rgb="FF38761D"/>
      </left>
      <bottom style="thin">
        <color rgb="FF38761D"/>
      </bottom>
    </border>
    <border>
      <right style="thin">
        <color rgb="FF38761D"/>
      </right>
      <bottom style="thin">
        <color rgb="FF38761D"/>
      </bottom>
    </border>
    <border>
      <left style="thin">
        <color rgb="FF00FFFF"/>
      </left>
      <top style="thin">
        <color rgb="FF00FFFF"/>
      </top>
      <bottom style="thin">
        <color rgb="FF00FFFF"/>
      </bottom>
    </border>
    <border>
      <right style="thin">
        <color rgb="FF00FFFF"/>
      </right>
      <top style="thin">
        <color rgb="FF00FFFF"/>
      </top>
      <bottom style="thin">
        <color rgb="FF00FFFF"/>
      </bottom>
    </border>
    <border>
      <left style="thin">
        <color rgb="FF9900FF"/>
      </left>
      <top style="thin">
        <color rgb="FF9900FF"/>
      </top>
    </border>
    <border>
      <left style="thin">
        <color rgb="FF9900FF"/>
      </left>
      <right style="thin">
        <color rgb="FF9900FF"/>
      </right>
      <top style="thin">
        <color rgb="FF9900FF"/>
      </top>
    </border>
    <border>
      <left style="thin">
        <color rgb="FF9900FF"/>
      </left>
    </border>
    <border>
      <left style="thin">
        <color rgb="FF9900FF"/>
      </left>
      <right style="thin">
        <color rgb="FF9900FF"/>
      </right>
    </border>
    <border>
      <left style="thin">
        <color rgb="FF9900FF"/>
      </left>
      <bottom style="thin">
        <color rgb="FF9900FF"/>
      </bottom>
    </border>
    <border>
      <left style="thin">
        <color rgb="FF93C47D"/>
      </left>
      <top style="thin">
        <color rgb="FF93C47D"/>
      </top>
      <bottom style="thin">
        <color rgb="FF93C47D"/>
      </bottom>
    </border>
    <border>
      <left style="thin">
        <color rgb="FFD9EAD3"/>
      </left>
      <right style="thin">
        <color rgb="FFD9EAD3"/>
      </right>
      <bottom style="thin">
        <color rgb="FFD9EAD3"/>
      </bottom>
    </border>
    <border>
      <right style="thin">
        <color rgb="FF00FF00"/>
      </right>
      <bottom style="thin">
        <color rgb="FF00FF00"/>
      </bottom>
    </border>
    <border>
      <left style="thin">
        <color rgb="FF6AA84F"/>
      </left>
      <top style="thin">
        <color rgb="FF6AA84F"/>
      </top>
    </border>
    <border>
      <top style="thin">
        <color rgb="FF6AA84F"/>
      </top>
    </border>
    <border>
      <right style="thin">
        <color rgb="FF6AA84F"/>
      </right>
      <top style="thin">
        <color rgb="FF6AA84F"/>
      </top>
    </border>
    <border>
      <left style="thin">
        <color rgb="FF6AA84F"/>
      </left>
    </border>
    <border>
      <right style="thin">
        <color rgb="FF6AA84F"/>
      </right>
    </border>
    <border>
      <top style="thin">
        <color rgb="FF00FFFF"/>
      </top>
      <bottom style="thin">
        <color rgb="FF00FFFF"/>
      </bottom>
    </border>
    <border>
      <left style="thin">
        <color rgb="FF6AA84F"/>
      </left>
      <bottom style="thin">
        <color rgb="FF6AA84F"/>
      </bottom>
    </border>
    <border>
      <bottom style="thin">
        <color rgb="FF6AA84F"/>
      </bottom>
    </border>
    <border>
      <right style="thin">
        <color rgb="FF6AA84F"/>
      </right>
      <bottom style="thin">
        <color rgb="FF6AA84F"/>
      </bottom>
    </border>
    <border>
      <left style="thin">
        <color rgb="FFBF9000"/>
      </left>
      <right style="thin">
        <color rgb="FFBF9000"/>
      </right>
      <top style="thin">
        <color rgb="FFBF9000"/>
      </top>
      <bottom style="thin">
        <color rgb="FFBF9000"/>
      </bottom>
    </border>
    <border>
      <left style="thin">
        <color rgb="FF00FFFF"/>
      </left>
      <right style="thin">
        <color rgb="FF00FFFF"/>
      </right>
      <top style="thin">
        <color rgb="FF434343"/>
      </top>
    </border>
    <border>
      <left style="thin">
        <color rgb="FF00FFFF"/>
      </left>
      <right style="thin">
        <color rgb="FF00FFFF"/>
      </right>
      <bottom style="thin">
        <color rgb="FF434343"/>
      </bottom>
    </border>
    <border>
      <left style="thin">
        <color rgb="FFB6D7A8"/>
      </left>
      <top style="thin">
        <color rgb="FFB6D7A8"/>
      </top>
    </border>
    <border>
      <top style="thin">
        <color rgb="FFB6D7A8"/>
      </top>
    </border>
    <border>
      <right style="thin">
        <color rgb="FFB6D7A8"/>
      </right>
      <top style="thin">
        <color rgb="FFB6D7A8"/>
      </top>
    </border>
    <border>
      <left style="thin">
        <color rgb="FFB6D7A8"/>
      </left>
    </border>
    <border>
      <right style="thin">
        <color rgb="FFB6D7A8"/>
      </right>
    </border>
    <border>
      <left style="thin">
        <color rgb="FFB6D7A8"/>
      </left>
      <bottom style="thin">
        <color rgb="FFB6D7A8"/>
      </bottom>
    </border>
    <border>
      <bottom style="thin">
        <color rgb="FFB6D7A8"/>
      </bottom>
    </border>
    <border>
      <right style="thin">
        <color rgb="FFB6D7A8"/>
      </right>
      <bottom style="thin">
        <color rgb="FFB6D7A8"/>
      </bottom>
    </border>
  </borders>
  <cellStyleXfs count="1">
    <xf borderId="0" fillId="0" fontId="0" numFmtId="0" applyAlignment="1" applyFont="1"/>
  </cellStyleXfs>
  <cellXfs count="32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0" fontId="1" numFmtId="0" xfId="0" applyAlignment="1" applyBorder="1" applyFont="1">
      <alignment readingOrder="0"/>
    </xf>
    <xf borderId="2" fillId="0" fontId="1" numFmtId="0" xfId="0" applyAlignment="1" applyBorder="1" applyFont="1">
      <alignment readingOrder="0"/>
    </xf>
    <xf borderId="3" fillId="2" fontId="1" numFmtId="0" xfId="0" applyAlignment="1" applyBorder="1" applyFill="1" applyFont="1">
      <alignment readingOrder="0"/>
    </xf>
    <xf borderId="4" fillId="2" fontId="1" numFmtId="0" xfId="0" applyAlignment="1" applyBorder="1" applyFont="1">
      <alignment readingOrder="0"/>
    </xf>
    <xf borderId="0" fillId="0" fontId="3" numFmtId="0" xfId="0" applyAlignment="1" applyFont="1">
      <alignment vertical="bottom"/>
    </xf>
    <xf borderId="0" fillId="0" fontId="4" numFmtId="0" xfId="0" applyAlignment="1" applyFont="1">
      <alignment readingOrder="0"/>
    </xf>
    <xf borderId="3" fillId="2" fontId="4" numFmtId="0" xfId="0" applyAlignment="1" applyBorder="1" applyFont="1">
      <alignment readingOrder="0"/>
    </xf>
    <xf borderId="2" fillId="2" fontId="2" numFmtId="0" xfId="0" applyAlignment="1" applyBorder="1" applyFont="1">
      <alignment readingOrder="0"/>
    </xf>
    <xf borderId="0" fillId="0" fontId="5" numFmtId="0" xfId="0" applyAlignment="1" applyFont="1">
      <alignment vertical="bottom"/>
    </xf>
    <xf borderId="3" fillId="3" fontId="4" numFmtId="0" xfId="0" applyAlignment="1" applyBorder="1" applyFill="1" applyFont="1">
      <alignment readingOrder="0"/>
    </xf>
    <xf borderId="2" fillId="4" fontId="2" numFmtId="0" xfId="0" applyAlignment="1" applyBorder="1" applyFill="1" applyFont="1">
      <alignment readingOrder="0"/>
    </xf>
    <xf borderId="0" fillId="0" fontId="5" numFmtId="0" xfId="0" applyAlignment="1" applyFont="1">
      <alignment horizontal="right" vertical="bottom"/>
    </xf>
    <xf borderId="2" fillId="0" fontId="2" numFmtId="0" xfId="0" applyAlignment="1" applyBorder="1" applyFont="1">
      <alignment readingOrder="0"/>
    </xf>
    <xf borderId="2" fillId="5" fontId="2" numFmtId="0" xfId="0" applyAlignment="1" applyBorder="1" applyFill="1" applyFont="1">
      <alignment readingOrder="0"/>
    </xf>
    <xf borderId="0" fillId="0" fontId="3" numFmtId="0" xfId="0" applyAlignment="1" applyFont="1">
      <alignment horizontal="right" vertical="bottom"/>
    </xf>
    <xf borderId="5" fillId="3" fontId="4" numFmtId="0" xfId="0" applyAlignment="1" applyBorder="1" applyFont="1">
      <alignment readingOrder="0"/>
    </xf>
    <xf borderId="6" fillId="6" fontId="2" numFmtId="0" xfId="0" applyBorder="1" applyFill="1" applyFont="1"/>
    <xf borderId="7" fillId="2" fontId="1" numFmtId="0" xfId="0" applyAlignment="1" applyBorder="1" applyFont="1">
      <alignment readingOrder="0"/>
    </xf>
    <xf borderId="0" fillId="0" fontId="6" numFmtId="0" xfId="0" applyAlignment="1" applyFont="1">
      <alignment readingOrder="0"/>
    </xf>
    <xf borderId="8" fillId="6" fontId="1" numFmtId="0" xfId="0" applyAlignment="1" applyBorder="1" applyFont="1">
      <alignment horizontal="right" readingOrder="0"/>
    </xf>
    <xf borderId="8" fillId="2" fontId="1" numFmtId="0" xfId="0" applyAlignment="1" applyBorder="1" applyFont="1">
      <alignment readingOrder="0"/>
    </xf>
    <xf borderId="9" fillId="2" fontId="7" numFmtId="0" xfId="0" applyAlignment="1" applyBorder="1" applyFont="1">
      <alignment readingOrder="0"/>
    </xf>
    <xf borderId="10" fillId="0" fontId="2" numFmtId="0" xfId="0" applyBorder="1" applyFont="1"/>
    <xf borderId="10" fillId="2" fontId="4" numFmtId="0" xfId="0" applyAlignment="1" applyBorder="1" applyFont="1">
      <alignment readingOrder="0"/>
    </xf>
    <xf borderId="11" fillId="2" fontId="6" numFmtId="0" xfId="0" applyAlignment="1" applyBorder="1" applyFont="1">
      <alignment readingOrder="0"/>
    </xf>
    <xf borderId="0" fillId="0" fontId="7" numFmtId="0" xfId="0" applyAlignment="1" applyFont="1">
      <alignment readingOrder="0"/>
    </xf>
    <xf borderId="10" fillId="3" fontId="4" numFmtId="0" xfId="0" applyAlignment="1" applyBorder="1" applyFont="1">
      <alignment readingOrder="0"/>
    </xf>
    <xf borderId="11" fillId="4" fontId="2" numFmtId="0" xfId="0" applyAlignment="1" applyBorder="1" applyFont="1">
      <alignment readingOrder="0"/>
    </xf>
    <xf borderId="0" fillId="0" fontId="4" numFmtId="0" xfId="0" applyFont="1"/>
    <xf borderId="11" fillId="5" fontId="2" numFmtId="0" xfId="0" applyAlignment="1" applyBorder="1" applyFont="1">
      <alignment readingOrder="0"/>
    </xf>
    <xf borderId="11" fillId="0" fontId="2" numFmtId="0" xfId="0" applyAlignment="1" applyBorder="1" applyFont="1">
      <alignment readingOrder="0"/>
    </xf>
    <xf borderId="0" fillId="0" fontId="6" numFmtId="0" xfId="0" applyFont="1"/>
    <xf borderId="12" fillId="3" fontId="4" numFmtId="0" xfId="0" applyAlignment="1" applyBorder="1" applyFont="1">
      <alignment readingOrder="0"/>
    </xf>
    <xf borderId="13" fillId="6" fontId="2" numFmtId="0" xfId="0" applyBorder="1" applyFont="1"/>
    <xf borderId="14" fillId="7" fontId="2" numFmtId="0" xfId="0" applyAlignment="1" applyBorder="1" applyFill="1" applyFont="1">
      <alignment readingOrder="0"/>
    </xf>
    <xf borderId="14" fillId="8" fontId="2" numFmtId="0" xfId="0" applyBorder="1" applyFill="1" applyFont="1"/>
    <xf borderId="0" fillId="0" fontId="2" numFmtId="0" xfId="0" applyAlignment="1" applyFont="1">
      <alignment readingOrder="0"/>
    </xf>
    <xf borderId="11" fillId="8" fontId="2" numFmtId="0" xfId="0" applyBorder="1" applyFont="1"/>
    <xf borderId="14" fillId="0" fontId="2" numFmtId="0" xfId="0" applyBorder="1" applyFont="1"/>
    <xf borderId="10" fillId="2" fontId="1" numFmtId="0" xfId="0" applyAlignment="1" applyBorder="1" applyFont="1">
      <alignment readingOrder="0"/>
    </xf>
    <xf borderId="11" fillId="2" fontId="7" numFmtId="0" xfId="0" applyAlignment="1" applyBorder="1" applyFont="1">
      <alignment readingOrder="0"/>
    </xf>
    <xf borderId="11" fillId="6" fontId="2" numFmtId="0" xfId="0" applyBorder="1" applyFont="1"/>
    <xf borderId="8" fillId="2" fontId="2" numFmtId="0" xfId="0" applyBorder="1" applyFont="1"/>
    <xf borderId="9" fillId="2" fontId="1" numFmtId="0" xfId="0" applyAlignment="1" applyBorder="1" applyFont="1">
      <alignment readingOrder="0"/>
    </xf>
    <xf borderId="10" fillId="2" fontId="2" numFmtId="0" xfId="0" applyBorder="1" applyFont="1"/>
    <xf borderId="11" fillId="2" fontId="4" numFmtId="0" xfId="0" applyAlignment="1" applyBorder="1" applyFont="1">
      <alignment readingOrder="0"/>
    </xf>
    <xf borderId="10" fillId="3" fontId="2" numFmtId="0" xfId="0" applyAlignment="1" applyBorder="1" applyFont="1">
      <alignment readingOrder="0"/>
    </xf>
    <xf borderId="11" fillId="9" fontId="2" numFmtId="0" xfId="0" applyBorder="1" applyFill="1" applyFont="1"/>
    <xf borderId="0" fillId="0" fontId="2" numFmtId="0" xfId="0" applyFont="1"/>
    <xf borderId="11" fillId="9" fontId="2" numFmtId="0" xfId="0" applyAlignment="1" applyBorder="1" applyFont="1">
      <alignment readingOrder="0"/>
    </xf>
    <xf borderId="11" fillId="0" fontId="2" numFmtId="0" xfId="0" applyAlignment="1" applyBorder="1" applyFont="1">
      <alignment horizontal="right" readingOrder="0"/>
    </xf>
    <xf borderId="11" fillId="10" fontId="2" numFmtId="0" xfId="0" applyBorder="1" applyFill="1" applyFont="1"/>
    <xf borderId="12" fillId="3" fontId="2" numFmtId="0" xfId="0" applyAlignment="1" applyBorder="1" applyFont="1">
      <alignment readingOrder="0"/>
    </xf>
    <xf borderId="13" fillId="9" fontId="2" numFmtId="0" xfId="0" applyBorder="1" applyFont="1"/>
    <xf borderId="9" fillId="2" fontId="2" numFmtId="0" xfId="0" applyAlignment="1" applyBorder="1" applyFont="1">
      <alignment readingOrder="0"/>
    </xf>
    <xf borderId="13" fillId="10" fontId="2" numFmtId="0" xfId="0" applyBorder="1" applyFont="1"/>
    <xf borderId="0" fillId="2" fontId="6" numFmtId="0" xfId="0" applyAlignment="1" applyFont="1">
      <alignment readingOrder="0"/>
    </xf>
    <xf borderId="15" fillId="4" fontId="3" numFmtId="0" xfId="0" applyAlignment="1" applyBorder="1" applyFont="1">
      <alignment horizontal="center" readingOrder="0" vertical="bottom"/>
    </xf>
    <xf borderId="16" fillId="11" fontId="3" numFmtId="0" xfId="0" applyAlignment="1" applyBorder="1" applyFill="1" applyFont="1">
      <alignment horizontal="center" readingOrder="0" vertical="bottom"/>
    </xf>
    <xf borderId="17" fillId="12" fontId="5" numFmtId="0" xfId="0" applyAlignment="1" applyBorder="1" applyFill="1" applyFont="1">
      <alignment horizontal="right" readingOrder="0" vertical="bottom"/>
    </xf>
    <xf borderId="18" fillId="10" fontId="5" numFmtId="0" xfId="0" applyAlignment="1" applyBorder="1" applyFont="1">
      <alignment readingOrder="0" vertical="bottom"/>
    </xf>
    <xf borderId="18" fillId="3" fontId="5" numFmtId="0" xfId="0" applyAlignment="1" applyBorder="1" applyFont="1">
      <alignment readingOrder="0" vertical="bottom"/>
    </xf>
    <xf borderId="17" fillId="12" fontId="2" numFmtId="0" xfId="0" applyAlignment="1" applyBorder="1" applyFont="1">
      <alignment horizontal="right" readingOrder="0"/>
    </xf>
    <xf borderId="18" fillId="13" fontId="2" numFmtId="0" xfId="0" applyAlignment="1" applyBorder="1" applyFill="1" applyFont="1">
      <alignment readingOrder="0"/>
    </xf>
    <xf borderId="18" fillId="9" fontId="5" numFmtId="0" xfId="0" applyAlignment="1" applyBorder="1" applyFont="1">
      <alignment readingOrder="0" vertical="bottom"/>
    </xf>
    <xf borderId="19" fillId="10" fontId="5" numFmtId="0" xfId="0" applyAlignment="1" applyBorder="1" applyFont="1">
      <alignment vertical="bottom"/>
    </xf>
    <xf borderId="20" fillId="3" fontId="5" numFmtId="0" xfId="0" applyAlignment="1" applyBorder="1" applyFont="1">
      <alignment vertical="bottom"/>
    </xf>
    <xf borderId="21" fillId="14" fontId="5" numFmtId="0" xfId="0" applyAlignment="1" applyBorder="1" applyFill="1" applyFont="1">
      <alignment vertical="bottom"/>
    </xf>
    <xf borderId="22" fillId="15" fontId="5" numFmtId="0" xfId="0" applyAlignment="1" applyBorder="1" applyFill="1" applyFont="1">
      <alignment vertical="bottom"/>
    </xf>
    <xf borderId="23" fillId="12" fontId="5" numFmtId="0" xfId="0" applyAlignment="1" applyBorder="1" applyFont="1">
      <alignment horizontal="right" readingOrder="0" vertical="bottom"/>
    </xf>
    <xf borderId="24" fillId="15" fontId="5" numFmtId="0" xfId="0" applyAlignment="1" applyBorder="1" applyFont="1">
      <alignment vertical="bottom"/>
    </xf>
    <xf borderId="0" fillId="14" fontId="1" numFmtId="0" xfId="0" applyAlignment="1" applyFont="1">
      <alignment readingOrder="0"/>
    </xf>
    <xf borderId="0" fillId="14" fontId="2" numFmtId="0" xfId="0" applyAlignment="1" applyFont="1">
      <alignment horizontal="left" readingOrder="0"/>
    </xf>
    <xf borderId="25" fillId="0" fontId="8" numFmtId="0" xfId="0" applyAlignment="1" applyBorder="1" applyFont="1">
      <alignment readingOrder="0" vertical="bottom"/>
    </xf>
    <xf borderId="26" fillId="16" fontId="3" numFmtId="0" xfId="0" applyAlignment="1" applyBorder="1" applyFill="1" applyFont="1">
      <alignment readingOrder="0" vertical="bottom"/>
    </xf>
    <xf borderId="27" fillId="0" fontId="5" numFmtId="0" xfId="0" applyAlignment="1" applyBorder="1" applyFont="1">
      <alignment vertical="bottom"/>
    </xf>
    <xf borderId="7" fillId="2" fontId="2" numFmtId="0" xfId="0" applyBorder="1" applyFont="1"/>
    <xf borderId="25" fillId="2" fontId="2" numFmtId="0" xfId="0" applyAlignment="1" applyBorder="1" applyFont="1">
      <alignment readingOrder="0"/>
    </xf>
    <xf borderId="25" fillId="2" fontId="2" numFmtId="0" xfId="0" applyBorder="1" applyFont="1"/>
    <xf borderId="4" fillId="2" fontId="5" numFmtId="0" xfId="0" applyAlignment="1" applyBorder="1" applyFont="1">
      <alignment vertical="bottom"/>
    </xf>
    <xf borderId="27" fillId="16" fontId="3" numFmtId="0" xfId="0" applyAlignment="1" applyBorder="1" applyFont="1">
      <alignment readingOrder="0" vertical="bottom"/>
    </xf>
    <xf borderId="3" fillId="10" fontId="2" numFmtId="0" xfId="0" applyBorder="1" applyFont="1"/>
    <xf borderId="0" fillId="10" fontId="2" numFmtId="0" xfId="0" applyAlignment="1" applyFont="1">
      <alignment readingOrder="0"/>
    </xf>
    <xf borderId="0" fillId="10" fontId="2" numFmtId="0" xfId="0" applyFont="1"/>
    <xf borderId="2" fillId="10" fontId="4" numFmtId="0" xfId="0" applyAlignment="1" applyBorder="1" applyFont="1">
      <alignment readingOrder="0"/>
    </xf>
    <xf borderId="1" fillId="4" fontId="3" numFmtId="0" xfId="0" applyAlignment="1" applyBorder="1" applyFont="1">
      <alignment readingOrder="0" vertical="bottom"/>
    </xf>
    <xf borderId="1" fillId="17" fontId="3" numFmtId="0" xfId="0" applyAlignment="1" applyBorder="1" applyFill="1" applyFont="1">
      <alignment readingOrder="0" vertical="bottom"/>
    </xf>
    <xf quotePrefix="1" borderId="0" fillId="10" fontId="2" numFmtId="0" xfId="0" applyAlignment="1" applyFont="1">
      <alignment readingOrder="0"/>
    </xf>
    <xf borderId="27" fillId="10" fontId="3" numFmtId="0" xfId="0" applyAlignment="1" applyBorder="1" applyFont="1">
      <alignment readingOrder="0" vertical="bottom"/>
    </xf>
    <xf borderId="0" fillId="12" fontId="5" numFmtId="0" xfId="0" applyAlignment="1" applyFont="1">
      <alignment readingOrder="0" vertical="bottom"/>
    </xf>
    <xf borderId="28" fillId="0" fontId="5" numFmtId="0" xfId="0" applyAlignment="1" applyBorder="1" applyFont="1">
      <alignment vertical="bottom"/>
    </xf>
    <xf borderId="3" fillId="4" fontId="2" numFmtId="0" xfId="0" applyAlignment="1" applyBorder="1" applyFont="1">
      <alignment readingOrder="0"/>
    </xf>
    <xf borderId="0" fillId="5" fontId="2" numFmtId="0" xfId="0" applyFont="1"/>
    <xf borderId="0" fillId="7" fontId="2" numFmtId="0" xfId="0" applyFont="1"/>
    <xf borderId="2" fillId="7" fontId="5" numFmtId="0" xfId="0" applyAlignment="1" applyBorder="1" applyFont="1">
      <alignment vertical="bottom"/>
    </xf>
    <xf borderId="25" fillId="0" fontId="2" numFmtId="0" xfId="0" applyAlignment="1" applyBorder="1" applyFont="1">
      <alignment readingOrder="0"/>
    </xf>
    <xf borderId="25" fillId="0" fontId="2" numFmtId="0" xfId="0" applyBorder="1" applyFont="1"/>
    <xf borderId="26" fillId="0" fontId="2" numFmtId="0" xfId="0" applyAlignment="1" applyBorder="1" applyFont="1">
      <alignment readingOrder="0"/>
    </xf>
    <xf borderId="27" fillId="0" fontId="2" numFmtId="0" xfId="0" applyAlignment="1" applyBorder="1" applyFont="1">
      <alignment readingOrder="0"/>
    </xf>
    <xf borderId="27" fillId="0" fontId="2" numFmtId="0" xfId="0" applyBorder="1" applyFont="1"/>
    <xf quotePrefix="1" borderId="27" fillId="0" fontId="2" numFmtId="0" xfId="0" applyAlignment="1" applyBorder="1" applyFont="1">
      <alignment readingOrder="0"/>
    </xf>
    <xf borderId="0" fillId="0" fontId="5" numFmtId="0" xfId="0" applyAlignment="1" applyFont="1">
      <alignment horizontal="right" readingOrder="0" vertical="bottom"/>
    </xf>
    <xf borderId="27" fillId="0" fontId="5" numFmtId="0" xfId="0" applyAlignment="1" applyBorder="1" applyFont="1">
      <alignment readingOrder="0" vertical="bottom"/>
    </xf>
    <xf borderId="29" fillId="0" fontId="2" numFmtId="0" xfId="0" applyBorder="1" applyFont="1"/>
    <xf borderId="30" fillId="3" fontId="2" numFmtId="0" xfId="0" applyAlignment="1" applyBorder="1" applyFont="1">
      <alignment readingOrder="0"/>
    </xf>
    <xf borderId="31" fillId="0" fontId="2" numFmtId="0" xfId="0" applyAlignment="1" applyBorder="1" applyFont="1">
      <alignment readingOrder="0"/>
    </xf>
    <xf borderId="12" fillId="0" fontId="2" numFmtId="0" xfId="0" applyBorder="1" applyFont="1"/>
    <xf borderId="32" fillId="0" fontId="2" numFmtId="0" xfId="0" applyBorder="1" applyFont="1"/>
    <xf borderId="33" fillId="9" fontId="5" numFmtId="0" xfId="0" applyAlignment="1" applyBorder="1" applyFont="1">
      <alignment readingOrder="0" vertical="bottom"/>
    </xf>
    <xf borderId="34" fillId="0" fontId="2" numFmtId="0" xfId="0" applyBorder="1" applyFont="1"/>
    <xf borderId="32" fillId="9" fontId="5" numFmtId="0" xfId="0" applyAlignment="1" applyBorder="1" applyFont="1">
      <alignment readingOrder="0" vertical="bottom"/>
    </xf>
    <xf borderId="4" fillId="2" fontId="2" numFmtId="0" xfId="0" applyAlignment="1" applyBorder="1" applyFont="1">
      <alignment readingOrder="0"/>
    </xf>
    <xf borderId="0" fillId="0" fontId="2" numFmtId="0" xfId="0" applyAlignment="1" applyFont="1">
      <alignment horizontal="left"/>
    </xf>
    <xf borderId="3" fillId="0" fontId="2" numFmtId="0" xfId="0" applyAlignment="1" applyBorder="1" applyFont="1">
      <alignment readingOrder="0"/>
    </xf>
    <xf borderId="0" fillId="14" fontId="2" numFmtId="0" xfId="0" applyAlignment="1" applyFont="1">
      <alignment readingOrder="0"/>
    </xf>
    <xf borderId="2" fillId="14" fontId="2" numFmtId="0" xfId="0" applyAlignment="1" applyBorder="1" applyFont="1">
      <alignment horizontal="center" readingOrder="0"/>
    </xf>
    <xf borderId="1" fillId="0" fontId="8" numFmtId="0" xfId="0" applyAlignment="1" applyBorder="1" applyFont="1">
      <alignment readingOrder="0" vertical="bottom"/>
    </xf>
    <xf borderId="31" fillId="16" fontId="5" numFmtId="0" xfId="0" applyAlignment="1" applyBorder="1" applyFont="1">
      <alignment readingOrder="0" vertical="bottom"/>
    </xf>
    <xf borderId="0" fillId="2" fontId="2" numFmtId="0" xfId="0" applyFont="1"/>
    <xf borderId="2" fillId="2" fontId="2" numFmtId="0" xfId="0" applyAlignment="1" applyBorder="1" applyFont="1">
      <alignment horizontal="center" readingOrder="0"/>
    </xf>
    <xf borderId="35" fillId="4" fontId="1" numFmtId="0" xfId="0" applyAlignment="1" applyBorder="1" applyFont="1">
      <alignment readingOrder="0"/>
    </xf>
    <xf borderId="36" fillId="4" fontId="2" numFmtId="0" xfId="0" applyBorder="1" applyFont="1"/>
    <xf borderId="37" fillId="12" fontId="2" numFmtId="0" xfId="0" applyAlignment="1" applyBorder="1" applyFont="1">
      <alignment readingOrder="0"/>
    </xf>
    <xf borderId="38" fillId="4" fontId="2" numFmtId="0" xfId="0" applyBorder="1" applyFont="1"/>
    <xf borderId="39" fillId="4" fontId="5" numFmtId="0" xfId="0" applyAlignment="1" applyBorder="1" applyFont="1">
      <alignment horizontal="right" readingOrder="0" vertical="bottom"/>
    </xf>
    <xf borderId="40" fillId="4" fontId="2" numFmtId="0" xfId="0" applyBorder="1" applyFont="1"/>
    <xf borderId="5" fillId="0" fontId="2" numFmtId="0" xfId="0" applyAlignment="1" applyBorder="1" applyFont="1">
      <alignment readingOrder="0"/>
    </xf>
    <xf borderId="1" fillId="14" fontId="2" numFmtId="0" xfId="0" applyAlignment="1" applyBorder="1" applyFont="1">
      <alignment readingOrder="0"/>
    </xf>
    <xf borderId="6" fillId="14" fontId="2" numFmtId="0" xfId="0" applyAlignment="1" applyBorder="1" applyFont="1">
      <alignment horizontal="center" readingOrder="0"/>
    </xf>
    <xf borderId="2" fillId="0" fontId="2" numFmtId="0" xfId="0" applyBorder="1" applyFont="1"/>
    <xf borderId="41" fillId="18" fontId="2" numFmtId="0" xfId="0" applyAlignment="1" applyBorder="1" applyFill="1" applyFont="1">
      <alignment horizontal="right" readingOrder="0"/>
    </xf>
    <xf borderId="6" fillId="0" fontId="2" numFmtId="0" xfId="0" applyAlignment="1" applyBorder="1" applyFont="1">
      <alignment readingOrder="0"/>
    </xf>
    <xf borderId="41" fillId="19" fontId="2" numFmtId="0" xfId="0" applyAlignment="1" applyBorder="1" applyFill="1" applyFont="1">
      <alignment horizontal="right" readingOrder="0"/>
    </xf>
    <xf borderId="5" fillId="20" fontId="9" numFmtId="0" xfId="0" applyAlignment="1" applyBorder="1" applyFill="1" applyFont="1">
      <alignment readingOrder="0"/>
    </xf>
    <xf borderId="0" fillId="4" fontId="2" numFmtId="0" xfId="0" applyFont="1"/>
    <xf borderId="0" fillId="20" fontId="9" numFmtId="0" xfId="0" applyAlignment="1" applyFont="1">
      <alignment readingOrder="0"/>
    </xf>
    <xf borderId="42" fillId="4" fontId="1" numFmtId="0" xfId="0" applyAlignment="1" applyBorder="1" applyFont="1">
      <alignment readingOrder="0"/>
    </xf>
    <xf borderId="43" fillId="4" fontId="2" numFmtId="0" xfId="0" applyBorder="1" applyFont="1"/>
    <xf borderId="44" fillId="0" fontId="2" numFmtId="0" xfId="0" applyAlignment="1" applyBorder="1" applyFont="1">
      <alignment readingOrder="0"/>
    </xf>
    <xf borderId="45" fillId="21" fontId="2" numFmtId="0" xfId="0" applyBorder="1" applyFill="1" applyFont="1"/>
    <xf borderId="45" fillId="5" fontId="2" numFmtId="0" xfId="0" applyBorder="1" applyFont="1"/>
    <xf borderId="46" fillId="0" fontId="2" numFmtId="0" xfId="0" applyAlignment="1" applyBorder="1" applyFont="1">
      <alignment readingOrder="0"/>
    </xf>
    <xf borderId="47" fillId="21" fontId="2" numFmtId="0" xfId="0" applyBorder="1" applyFont="1"/>
    <xf borderId="43" fillId="4" fontId="2" numFmtId="0" xfId="0" applyAlignment="1" applyBorder="1" applyFont="1">
      <alignment horizontal="right"/>
    </xf>
    <xf borderId="44" fillId="4" fontId="10" numFmtId="0" xfId="0" applyAlignment="1" applyBorder="1" applyFont="1">
      <alignment readingOrder="0" shrinkToFit="0" wrapText="1"/>
    </xf>
    <xf borderId="45" fillId="4" fontId="2" numFmtId="0" xfId="0" applyAlignment="1" applyBorder="1" applyFont="1">
      <alignment horizontal="right" readingOrder="0" shrinkToFit="0" wrapText="1"/>
    </xf>
    <xf borderId="44" fillId="15" fontId="1" numFmtId="0" xfId="0" applyAlignment="1" applyBorder="1" applyFont="1">
      <alignment readingOrder="0"/>
    </xf>
    <xf borderId="45" fillId="15" fontId="2" numFmtId="0" xfId="0" applyAlignment="1" applyBorder="1" applyFont="1">
      <alignment horizontal="right"/>
    </xf>
    <xf borderId="45" fillId="0" fontId="2" numFmtId="0" xfId="0" applyAlignment="1" applyBorder="1" applyFont="1">
      <alignment horizontal="right" readingOrder="0"/>
    </xf>
    <xf borderId="45" fillId="19" fontId="2" numFmtId="0" xfId="0" applyAlignment="1" applyBorder="1" applyFont="1">
      <alignment horizontal="right"/>
    </xf>
    <xf borderId="48" fillId="22" fontId="2" numFmtId="0" xfId="0" applyBorder="1" applyFill="1" applyFont="1"/>
    <xf borderId="49" fillId="23" fontId="2" numFmtId="0" xfId="0" applyAlignment="1" applyBorder="1" applyFill="1" applyFont="1">
      <alignment horizontal="right"/>
    </xf>
    <xf borderId="0" fillId="24" fontId="2" numFmtId="0" xfId="0" applyFill="1" applyFont="1"/>
    <xf borderId="0" fillId="25" fontId="1" numFmtId="0" xfId="0" applyAlignment="1" applyFill="1" applyFont="1">
      <alignment horizontal="right" readingOrder="0"/>
    </xf>
    <xf borderId="0" fillId="19" fontId="1" numFmtId="0" xfId="0" applyAlignment="1" applyFont="1">
      <alignment horizontal="right" readingOrder="0"/>
    </xf>
    <xf borderId="0" fillId="16" fontId="2" numFmtId="0" xfId="0" applyAlignment="1" applyFont="1">
      <alignment readingOrder="0"/>
    </xf>
    <xf borderId="50" fillId="3" fontId="1" numFmtId="0" xfId="0" applyAlignment="1" applyBorder="1" applyFont="1">
      <alignment horizontal="left" readingOrder="0"/>
    </xf>
    <xf borderId="51" fillId="3" fontId="2" numFmtId="0" xfId="0" applyBorder="1" applyFont="1"/>
    <xf borderId="52" fillId="26" fontId="2" numFmtId="0" xfId="0" applyAlignment="1" applyBorder="1" applyFill="1" applyFont="1">
      <alignment horizontal="right" readingOrder="0"/>
    </xf>
    <xf borderId="53" fillId="0" fontId="2" numFmtId="0" xfId="0" applyAlignment="1" applyBorder="1" applyFont="1">
      <alignment horizontal="left"/>
    </xf>
    <xf borderId="54" fillId="26" fontId="2" numFmtId="0" xfId="0" applyAlignment="1" applyBorder="1" applyFont="1">
      <alignment horizontal="right" readingOrder="0"/>
    </xf>
    <xf borderId="34" fillId="0" fontId="2" numFmtId="0" xfId="0" applyAlignment="1" applyBorder="1" applyFont="1">
      <alignment horizontal="left"/>
    </xf>
    <xf borderId="0" fillId="11" fontId="1" numFmtId="0" xfId="0" applyAlignment="1" applyFont="1">
      <alignment horizontal="center" readingOrder="0"/>
    </xf>
    <xf borderId="0" fillId="19" fontId="1" numFmtId="0" xfId="0" applyAlignment="1" applyFont="1">
      <alignment horizontal="center" readingOrder="0"/>
    </xf>
    <xf borderId="0" fillId="4" fontId="1" numFmtId="0" xfId="0" applyAlignment="1" applyFont="1">
      <alignment horizontal="center" readingOrder="0"/>
    </xf>
    <xf borderId="0" fillId="5" fontId="1" numFmtId="0" xfId="0" applyAlignment="1" applyFont="1">
      <alignment readingOrder="0"/>
    </xf>
    <xf borderId="0" fillId="27" fontId="1" numFmtId="0" xfId="0" applyAlignment="1" applyFill="1" applyFont="1">
      <alignment readingOrder="0"/>
    </xf>
    <xf borderId="0" fillId="3" fontId="1" numFmtId="0" xfId="0" applyAlignment="1" applyFont="1">
      <alignment readingOrder="0"/>
    </xf>
    <xf borderId="55" fillId="0" fontId="2" numFmtId="0" xfId="0" applyAlignment="1" applyBorder="1" applyFont="1">
      <alignment readingOrder="0"/>
    </xf>
    <xf borderId="0" fillId="4" fontId="2" numFmtId="0" xfId="0" applyAlignment="1" applyFont="1">
      <alignment horizontal="center" readingOrder="0"/>
    </xf>
    <xf borderId="0" fillId="10" fontId="2" numFmtId="0" xfId="0" applyAlignment="1" applyFont="1">
      <alignment horizontal="right" readingOrder="0"/>
    </xf>
    <xf borderId="0" fillId="21" fontId="2" numFmtId="0" xfId="0" applyAlignment="1" applyFont="1">
      <alignment horizontal="center" readingOrder="0"/>
    </xf>
    <xf borderId="0" fillId="28" fontId="2" numFmtId="0" xfId="0" applyAlignment="1" applyFill="1" applyFont="1">
      <alignment horizontal="center" readingOrder="0"/>
    </xf>
    <xf borderId="0" fillId="0" fontId="2" numFmtId="0" xfId="0" applyAlignment="1" applyFont="1">
      <alignment horizontal="center"/>
    </xf>
    <xf borderId="0" fillId="29" fontId="1" numFmtId="0" xfId="0" applyAlignment="1" applyFill="1" applyFont="1">
      <alignment horizontal="center" readingOrder="0"/>
    </xf>
    <xf borderId="0" fillId="3" fontId="1" numFmtId="0" xfId="0" applyAlignment="1" applyFont="1">
      <alignment horizontal="center" readingOrder="0"/>
    </xf>
    <xf borderId="0" fillId="15" fontId="1" numFmtId="0" xfId="0" applyAlignment="1" applyFont="1">
      <alignment readingOrder="0"/>
    </xf>
    <xf borderId="14" fillId="30" fontId="1" numFmtId="0" xfId="0" applyAlignment="1" applyBorder="1" applyFill="1" applyFont="1">
      <alignment readingOrder="0"/>
    </xf>
    <xf borderId="14" fillId="0" fontId="2" numFmtId="0" xfId="0" applyAlignment="1" applyBorder="1" applyFont="1">
      <alignment readingOrder="0"/>
    </xf>
    <xf borderId="56" fillId="5" fontId="1" numFmtId="0" xfId="0" applyAlignment="1" applyBorder="1" applyFont="1">
      <alignment readingOrder="0"/>
    </xf>
    <xf borderId="0" fillId="25" fontId="1" numFmtId="0" xfId="0" applyAlignment="1" applyFont="1">
      <alignment readingOrder="0"/>
    </xf>
    <xf borderId="0" fillId="10" fontId="1" numFmtId="0" xfId="0" applyAlignment="1" applyFont="1">
      <alignment readingOrder="0"/>
    </xf>
    <xf borderId="0" fillId="4" fontId="1" numFmtId="0" xfId="0" applyAlignment="1" applyFont="1">
      <alignment readingOrder="0"/>
    </xf>
    <xf borderId="0" fillId="12" fontId="1" numFmtId="0" xfId="0" applyAlignment="1" applyFont="1">
      <alignment readingOrder="0"/>
    </xf>
    <xf borderId="0" fillId="31" fontId="1" numFmtId="0" xfId="0" applyAlignment="1" applyFill="1" applyFont="1">
      <alignment readingOrder="0"/>
    </xf>
    <xf borderId="0" fillId="32" fontId="1" numFmtId="0" xfId="0" applyAlignment="1" applyFill="1" applyFont="1">
      <alignment readingOrder="0"/>
    </xf>
    <xf borderId="0" fillId="0" fontId="2" numFmtId="0" xfId="0" applyAlignment="1" applyFont="1">
      <alignment horizontal="right"/>
    </xf>
    <xf borderId="0" fillId="33" fontId="1" numFmtId="0" xfId="0" applyAlignment="1" applyFill="1" applyFont="1">
      <alignment readingOrder="0"/>
    </xf>
    <xf borderId="0" fillId="11" fontId="1" numFmtId="0" xfId="0" applyAlignment="1" applyFont="1">
      <alignment readingOrder="0"/>
    </xf>
    <xf borderId="0" fillId="21" fontId="1" numFmtId="0" xfId="0" applyAlignment="1" applyFont="1">
      <alignment readingOrder="0"/>
    </xf>
    <xf borderId="0" fillId="34" fontId="1" numFmtId="0" xfId="0" applyAlignment="1" applyFill="1" applyFont="1">
      <alignment readingOrder="0"/>
    </xf>
    <xf borderId="0" fillId="35" fontId="1" numFmtId="0" xfId="0" applyAlignment="1" applyFill="1" applyFont="1">
      <alignment readingOrder="0"/>
    </xf>
    <xf borderId="0" fillId="36" fontId="1" numFmtId="0" xfId="0" applyAlignment="1" applyFill="1" applyFont="1">
      <alignment readingOrder="0"/>
    </xf>
    <xf borderId="0" fillId="23" fontId="1" numFmtId="0" xfId="0" applyAlignment="1" applyFont="1">
      <alignment readingOrder="0"/>
    </xf>
    <xf borderId="0" fillId="16" fontId="1" numFmtId="0" xfId="0" applyAlignment="1" applyFont="1">
      <alignment readingOrder="0"/>
    </xf>
    <xf borderId="0" fillId="37" fontId="1" numFmtId="0" xfId="0" applyAlignment="1" applyFill="1" applyFont="1">
      <alignment readingOrder="0"/>
    </xf>
    <xf borderId="7" fillId="0" fontId="2" numFmtId="0" xfId="0" applyAlignment="1" applyBorder="1" applyFont="1">
      <alignment readingOrder="0"/>
    </xf>
    <xf borderId="4" fillId="0" fontId="2" numFmtId="0" xfId="0" applyAlignment="1" applyBorder="1" applyFont="1">
      <alignment readingOrder="0"/>
    </xf>
    <xf borderId="0" fillId="25" fontId="2" numFmtId="0" xfId="0" applyFont="1"/>
    <xf borderId="1" fillId="0" fontId="2" numFmtId="0" xfId="0" applyAlignment="1" applyBorder="1" applyFont="1">
      <alignment readingOrder="0"/>
    </xf>
    <xf borderId="1" fillId="0" fontId="2" numFmtId="0" xfId="0" applyBorder="1" applyFont="1"/>
    <xf borderId="6" fillId="0" fontId="2" numFmtId="0" xfId="0" applyAlignment="1" applyBorder="1" applyFont="1">
      <alignment readingOrder="0"/>
    </xf>
    <xf borderId="0" fillId="0" fontId="2" numFmtId="0" xfId="0" applyAlignment="1" applyFont="1">
      <alignment horizontal="right" readingOrder="0"/>
    </xf>
    <xf borderId="0" fillId="38" fontId="2" numFmtId="0" xfId="0" applyAlignment="1" applyFill="1" applyFont="1">
      <alignment horizontal="center" readingOrder="0"/>
    </xf>
    <xf quotePrefix="1" borderId="0" fillId="0" fontId="2" numFmtId="0" xfId="0" applyAlignment="1" applyFont="1">
      <alignment horizontal="right" readingOrder="0"/>
    </xf>
    <xf quotePrefix="1" borderId="0" fillId="38" fontId="2" numFmtId="0" xfId="0" applyAlignment="1" applyFont="1">
      <alignment horizontal="center" readingOrder="0"/>
    </xf>
    <xf borderId="0" fillId="14" fontId="1" numFmtId="0" xfId="0" applyAlignment="1" applyFont="1">
      <alignment horizontal="center" readingOrder="0"/>
    </xf>
    <xf borderId="0" fillId="0" fontId="2" numFmtId="0" xfId="0" applyAlignment="1" applyFont="1">
      <alignment horizontal="center" readingOrder="0"/>
    </xf>
    <xf quotePrefix="1" borderId="0" fillId="14" fontId="1" numFmtId="0" xfId="0" applyAlignment="1" applyFont="1">
      <alignment horizontal="center" readingOrder="0"/>
    </xf>
    <xf borderId="0" fillId="0" fontId="2" numFmtId="0" xfId="0" applyAlignment="1" applyFont="1">
      <alignment horizontal="left" readingOrder="0"/>
    </xf>
    <xf borderId="0" fillId="0" fontId="1" numFmtId="0" xfId="0" applyAlignment="1" applyFont="1">
      <alignment horizontal="center" readingOrder="0"/>
    </xf>
    <xf borderId="0" fillId="0" fontId="11" numFmtId="0" xfId="0" applyAlignment="1" applyFont="1">
      <alignment horizontal="center"/>
    </xf>
    <xf borderId="0" fillId="4" fontId="3" numFmtId="0" xfId="0" applyAlignment="1" applyFont="1">
      <alignment vertical="bottom"/>
    </xf>
    <xf borderId="0" fillId="34" fontId="3" numFmtId="0" xfId="0" applyAlignment="1" applyFont="1">
      <alignment vertical="bottom"/>
    </xf>
    <xf borderId="0" fillId="13" fontId="3" numFmtId="0" xfId="0" applyAlignment="1" applyFont="1">
      <alignment vertical="bottom"/>
    </xf>
    <xf borderId="0" fillId="37" fontId="3" numFmtId="0" xfId="0" applyAlignment="1" applyFont="1">
      <alignment vertical="bottom"/>
    </xf>
    <xf borderId="0" fillId="10" fontId="3" numFmtId="0" xfId="0" applyAlignment="1" applyFont="1">
      <alignment readingOrder="0" vertical="bottom"/>
    </xf>
    <xf borderId="0" fillId="3" fontId="5" numFmtId="0" xfId="0" applyAlignment="1" applyFont="1">
      <alignment readingOrder="0" vertical="bottom"/>
    </xf>
    <xf borderId="0" fillId="2" fontId="5" numFmtId="0" xfId="0" applyAlignment="1" applyFont="1">
      <alignment readingOrder="0" vertical="bottom"/>
    </xf>
    <xf borderId="0" fillId="39" fontId="5" numFmtId="0" xfId="0" applyAlignment="1" applyFill="1" applyFont="1">
      <alignment readingOrder="0" vertical="bottom"/>
    </xf>
    <xf borderId="0" fillId="19" fontId="5" numFmtId="0" xfId="0" applyAlignment="1" applyFont="1">
      <alignment readingOrder="0" vertical="bottom"/>
    </xf>
    <xf borderId="0" fillId="17" fontId="5" numFmtId="0" xfId="0" applyAlignment="1" applyFont="1">
      <alignment readingOrder="0" vertical="bottom"/>
    </xf>
    <xf borderId="0" fillId="21" fontId="5" numFmtId="0" xfId="0" applyAlignment="1" applyFont="1">
      <alignment readingOrder="0" vertical="bottom"/>
    </xf>
    <xf borderId="0" fillId="7" fontId="5" numFmtId="0" xfId="0" applyAlignment="1" applyFont="1">
      <alignment readingOrder="0" vertical="bottom"/>
    </xf>
    <xf borderId="0" fillId="40" fontId="5" numFmtId="0" xfId="0" applyAlignment="1" applyFill="1" applyFont="1">
      <alignment readingOrder="0" vertical="bottom"/>
    </xf>
    <xf borderId="0" fillId="0" fontId="12" numFmtId="0" xfId="0" applyAlignment="1" applyFont="1">
      <alignment shrinkToFit="0" vertical="bottom" wrapText="1"/>
    </xf>
    <xf borderId="0" fillId="0" fontId="12" numFmtId="0" xfId="0" applyAlignment="1" applyFont="1">
      <alignment horizontal="right" shrinkToFit="0" vertical="bottom" wrapText="1"/>
    </xf>
    <xf borderId="0" fillId="24" fontId="3" numFmtId="0" xfId="0" applyAlignment="1" applyFont="1">
      <alignment vertical="bottom"/>
    </xf>
    <xf borderId="0" fillId="41" fontId="5" numFmtId="0" xfId="0" applyAlignment="1" applyFill="1" applyFont="1">
      <alignment vertical="bottom"/>
    </xf>
    <xf borderId="0" fillId="34" fontId="5" numFmtId="0" xfId="0" applyAlignment="1" applyFont="1">
      <alignment vertical="bottom"/>
    </xf>
    <xf borderId="0" fillId="42" fontId="5" numFmtId="0" xfId="0" applyAlignment="1" applyFill="1" applyFont="1">
      <alignment vertical="bottom"/>
    </xf>
    <xf borderId="0" fillId="31" fontId="5" numFmtId="0" xfId="0" applyAlignment="1" applyFont="1">
      <alignment horizontal="right" vertical="bottom"/>
    </xf>
    <xf borderId="0" fillId="17" fontId="5" numFmtId="0" xfId="0" applyAlignment="1" applyFont="1">
      <alignment vertical="bottom"/>
    </xf>
    <xf borderId="0" fillId="10" fontId="5" numFmtId="0" xfId="0" applyAlignment="1" applyFont="1">
      <alignment horizontal="right" vertical="bottom"/>
    </xf>
    <xf borderId="0" fillId="16" fontId="5" numFmtId="0" xfId="0" applyAlignment="1" applyFont="1">
      <alignment vertical="bottom"/>
    </xf>
    <xf borderId="0" fillId="36" fontId="3" numFmtId="0" xfId="0" applyAlignment="1" applyFont="1">
      <alignment vertical="bottom"/>
    </xf>
    <xf borderId="0" fillId="32" fontId="3" numFmtId="0" xfId="0" applyAlignment="1" applyFont="1">
      <alignment vertical="bottom"/>
    </xf>
    <xf borderId="16" fillId="43" fontId="1" numFmtId="0" xfId="0" applyAlignment="1" applyBorder="1" applyFill="1" applyFont="1">
      <alignment readingOrder="0"/>
    </xf>
    <xf borderId="18" fillId="43" fontId="2" numFmtId="0" xfId="0" applyBorder="1" applyFont="1"/>
    <xf borderId="0" fillId="17" fontId="3" numFmtId="0" xfId="0" applyAlignment="1" applyFont="1">
      <alignment vertical="bottom"/>
    </xf>
    <xf borderId="57" fillId="43" fontId="2" numFmtId="0" xfId="0" applyBorder="1" applyFont="1"/>
    <xf borderId="0" fillId="33" fontId="3" numFmtId="0" xfId="0" applyAlignment="1" applyFont="1">
      <alignment vertical="bottom"/>
    </xf>
    <xf borderId="0" fillId="2" fontId="3" numFmtId="0" xfId="0" applyAlignment="1" applyFont="1">
      <alignment vertical="bottom"/>
    </xf>
    <xf borderId="0" fillId="14" fontId="3" numFmtId="0" xfId="0" applyAlignment="1" applyFont="1">
      <alignment vertical="bottom"/>
    </xf>
    <xf borderId="0" fillId="5" fontId="3" numFmtId="0" xfId="0" applyAlignment="1" applyFont="1">
      <alignment horizontal="right" readingOrder="0" vertical="bottom"/>
    </xf>
    <xf borderId="0" fillId="44" fontId="3" numFmtId="0" xfId="0" applyAlignment="1" applyFill="1" applyFont="1">
      <alignment horizontal="right" readingOrder="0" vertical="bottom"/>
    </xf>
    <xf borderId="0" fillId="44" fontId="3" numFmtId="0" xfId="0" applyAlignment="1" applyFont="1">
      <alignment readingOrder="0" vertical="bottom"/>
    </xf>
    <xf borderId="0" fillId="44" fontId="5" numFmtId="0" xfId="0" applyAlignment="1" applyFont="1">
      <alignment vertical="bottom"/>
    </xf>
    <xf borderId="0" fillId="28" fontId="5" numFmtId="0" xfId="0" applyAlignment="1" applyFont="1">
      <alignment readingOrder="0" vertical="bottom"/>
    </xf>
    <xf borderId="0" fillId="35" fontId="5" numFmtId="0" xfId="0" applyAlignment="1" applyFont="1">
      <alignment vertical="bottom"/>
    </xf>
    <xf borderId="0" fillId="45" fontId="5" numFmtId="0" xfId="0" applyAlignment="1" applyFill="1" applyFont="1">
      <alignment vertical="bottom"/>
    </xf>
    <xf borderId="0" fillId="4" fontId="3" numFmtId="0" xfId="0" applyAlignment="1" applyFont="1">
      <alignment horizontal="right" readingOrder="0" vertical="bottom"/>
    </xf>
    <xf borderId="0" fillId="3" fontId="3" numFmtId="0" xfId="0" applyAlignment="1" applyFont="1">
      <alignment vertical="bottom"/>
    </xf>
    <xf borderId="0" fillId="44" fontId="5" numFmtId="0" xfId="0" applyAlignment="1" applyFont="1">
      <alignment readingOrder="0" vertical="bottom"/>
    </xf>
    <xf borderId="0" fillId="18" fontId="3" numFmtId="0" xfId="0" applyAlignment="1" applyFont="1">
      <alignment vertical="bottom"/>
    </xf>
    <xf borderId="0" fillId="3" fontId="3" numFmtId="0" xfId="0" applyAlignment="1" applyFont="1">
      <alignment horizontal="right" readingOrder="0" vertical="bottom"/>
    </xf>
    <xf borderId="58" fillId="18" fontId="5" numFmtId="0" xfId="0" applyAlignment="1" applyBorder="1" applyFont="1">
      <alignment vertical="bottom"/>
    </xf>
    <xf borderId="59" fillId="18" fontId="5" numFmtId="0" xfId="0" applyAlignment="1" applyBorder="1" applyFont="1">
      <alignment vertical="bottom"/>
    </xf>
    <xf borderId="60" fillId="18" fontId="5" numFmtId="0" xfId="0" applyAlignment="1" applyBorder="1" applyFont="1">
      <alignment vertical="bottom"/>
    </xf>
    <xf borderId="61" fillId="18" fontId="5" numFmtId="0" xfId="0" applyAlignment="1" applyBorder="1" applyFont="1">
      <alignment vertical="bottom"/>
    </xf>
    <xf borderId="7" fillId="18" fontId="5" numFmtId="0" xfId="0" applyAlignment="1" applyBorder="1" applyFont="1">
      <alignment vertical="bottom"/>
    </xf>
    <xf borderId="25" fillId="18" fontId="5" numFmtId="0" xfId="0" applyAlignment="1" applyBorder="1" applyFont="1">
      <alignment vertical="bottom"/>
    </xf>
    <xf borderId="0" fillId="18" fontId="5" numFmtId="0" xfId="0" applyAlignment="1" applyFont="1">
      <alignment vertical="bottom"/>
    </xf>
    <xf borderId="4" fillId="18" fontId="5" numFmtId="0" xfId="0" applyAlignment="1" applyBorder="1" applyFont="1">
      <alignment vertical="bottom"/>
    </xf>
    <xf borderId="62" fillId="18" fontId="5" numFmtId="0" xfId="0" applyAlignment="1" applyBorder="1" applyFont="1">
      <alignment vertical="bottom"/>
    </xf>
    <xf borderId="3" fillId="18" fontId="5" numFmtId="0" xfId="0" applyAlignment="1" applyBorder="1" applyFont="1">
      <alignment vertical="bottom"/>
    </xf>
    <xf borderId="5" fillId="18" fontId="5" numFmtId="0" xfId="0" applyAlignment="1" applyBorder="1" applyFont="1">
      <alignment vertical="bottom"/>
    </xf>
    <xf borderId="2" fillId="18" fontId="5" numFmtId="0" xfId="0" applyAlignment="1" applyBorder="1" applyFont="1">
      <alignment vertical="bottom"/>
    </xf>
    <xf borderId="48" fillId="18" fontId="5" numFmtId="0" xfId="0" applyAlignment="1" applyBorder="1" applyFont="1">
      <alignment vertical="bottom"/>
    </xf>
    <xf borderId="63" fillId="18" fontId="5" numFmtId="0" xfId="0" applyAlignment="1" applyBorder="1" applyFont="1">
      <alignment vertical="bottom"/>
    </xf>
    <xf borderId="0" fillId="6" fontId="3" numFmtId="0" xfId="0" applyAlignment="1" applyFont="1">
      <alignment vertical="bottom"/>
    </xf>
    <xf borderId="31" fillId="18" fontId="5" numFmtId="0" xfId="0" applyAlignment="1" applyBorder="1" applyFont="1">
      <alignment vertical="bottom"/>
    </xf>
    <xf borderId="27" fillId="18" fontId="5" numFmtId="0" xfId="0" applyAlignment="1" applyBorder="1" applyFont="1">
      <alignment vertical="bottom"/>
    </xf>
    <xf borderId="0" fillId="46" fontId="3" numFmtId="0" xfId="0" applyAlignment="1" applyFill="1" applyFont="1">
      <alignment vertical="bottom"/>
    </xf>
    <xf borderId="7" fillId="47" fontId="5" numFmtId="0" xfId="0" applyAlignment="1" applyBorder="1" applyFill="1" applyFont="1">
      <alignment vertical="bottom"/>
    </xf>
    <xf borderId="25" fillId="47" fontId="5" numFmtId="0" xfId="0" applyAlignment="1" applyBorder="1" applyFont="1">
      <alignment vertical="bottom"/>
    </xf>
    <xf borderId="4" fillId="47" fontId="5" numFmtId="0" xfId="0" applyAlignment="1" applyBorder="1" applyFont="1">
      <alignment vertical="bottom"/>
    </xf>
    <xf borderId="3" fillId="47" fontId="5" numFmtId="0" xfId="0" applyAlignment="1" applyBorder="1" applyFont="1">
      <alignment vertical="bottom"/>
    </xf>
    <xf borderId="0" fillId="47" fontId="5" numFmtId="0" xfId="0" applyAlignment="1" applyFont="1">
      <alignment vertical="bottom"/>
    </xf>
    <xf borderId="2" fillId="47" fontId="5" numFmtId="0" xfId="0" applyAlignment="1" applyBorder="1" applyFont="1">
      <alignment vertical="bottom"/>
    </xf>
    <xf borderId="1" fillId="18" fontId="5" numFmtId="0" xfId="0" applyAlignment="1" applyBorder="1" applyFont="1">
      <alignment vertical="bottom"/>
    </xf>
    <xf borderId="6" fillId="18" fontId="5" numFmtId="0" xfId="0" applyAlignment="1" applyBorder="1" applyFont="1">
      <alignment vertical="bottom"/>
    </xf>
    <xf borderId="64" fillId="18" fontId="5" numFmtId="0" xfId="0" applyAlignment="1" applyBorder="1" applyFont="1">
      <alignment vertical="bottom"/>
    </xf>
    <xf borderId="65" fillId="18" fontId="5" numFmtId="0" xfId="0" applyAlignment="1" applyBorder="1" applyFont="1">
      <alignment vertical="bottom"/>
    </xf>
    <xf borderId="66" fillId="18" fontId="5" numFmtId="0" xfId="0" applyAlignment="1" applyBorder="1" applyFont="1">
      <alignment vertical="bottom"/>
    </xf>
    <xf borderId="0" fillId="12" fontId="3" numFmtId="0" xfId="0" applyAlignment="1" applyFont="1">
      <alignment vertical="bottom"/>
    </xf>
    <xf borderId="2" fillId="47" fontId="2" numFmtId="0" xfId="0" applyBorder="1" applyFont="1"/>
    <xf borderId="5" fillId="47" fontId="5" numFmtId="0" xfId="0" applyAlignment="1" applyBorder="1" applyFont="1">
      <alignment vertical="bottom"/>
    </xf>
    <xf borderId="1" fillId="47" fontId="5" numFmtId="0" xfId="0" applyAlignment="1" applyBorder="1" applyFont="1">
      <alignment vertical="bottom"/>
    </xf>
    <xf borderId="6" fillId="47" fontId="5" numFmtId="0" xfId="0" applyAlignment="1" applyBorder="1" applyFont="1">
      <alignment vertical="bottom"/>
    </xf>
    <xf borderId="0" fillId="29" fontId="2" numFmtId="0" xfId="0" applyAlignment="1" applyFont="1">
      <alignment readingOrder="0"/>
    </xf>
    <xf borderId="0" fillId="48" fontId="1" numFmtId="0" xfId="0" applyAlignment="1" applyFill="1" applyFont="1">
      <alignment horizontal="center" readingOrder="0"/>
    </xf>
    <xf borderId="0" fillId="14" fontId="1" numFmtId="0" xfId="0" applyAlignment="1" applyFont="1">
      <alignment horizontal="right" readingOrder="0"/>
    </xf>
    <xf borderId="0" fillId="27" fontId="1" numFmtId="0" xfId="0" applyAlignment="1" applyFont="1">
      <alignment horizontal="center" readingOrder="0"/>
    </xf>
    <xf borderId="0" fillId="15" fontId="1" numFmtId="0" xfId="0" applyAlignment="1" applyFont="1">
      <alignment horizontal="right" readingOrder="0"/>
    </xf>
    <xf borderId="0" fillId="10" fontId="1" numFmtId="0" xfId="0" applyAlignment="1" applyFont="1">
      <alignment horizontal="right" readingOrder="0"/>
    </xf>
    <xf borderId="0" fillId="17" fontId="1" numFmtId="0" xfId="0" applyAlignment="1" applyFont="1">
      <alignment horizontal="center" readingOrder="0"/>
    </xf>
    <xf borderId="0" fillId="16" fontId="1" numFmtId="0" xfId="0" applyAlignment="1" applyFont="1">
      <alignment horizontal="right" readingOrder="0"/>
    </xf>
    <xf borderId="67" fillId="0" fontId="2" numFmtId="0" xfId="0" applyBorder="1" applyFont="1"/>
    <xf borderId="26" fillId="12" fontId="1" numFmtId="0" xfId="0" applyAlignment="1" applyBorder="1" applyFont="1">
      <alignment horizontal="right" readingOrder="0"/>
    </xf>
    <xf borderId="7" fillId="29" fontId="1" numFmtId="0" xfId="0" applyAlignment="1" applyBorder="1" applyFont="1">
      <alignment readingOrder="0"/>
    </xf>
    <xf borderId="25" fillId="11" fontId="1" numFmtId="0" xfId="0" applyAlignment="1" applyBorder="1" applyFont="1">
      <alignment readingOrder="0"/>
    </xf>
    <xf borderId="25" fillId="33" fontId="2" numFmtId="0" xfId="0" applyBorder="1" applyFont="1"/>
    <xf borderId="4" fillId="33" fontId="2" numFmtId="0" xfId="0" applyBorder="1" applyFont="1"/>
    <xf borderId="68" fillId="32" fontId="1" numFmtId="0" xfId="0" applyAlignment="1" applyBorder="1" applyFont="1">
      <alignment horizontal="center" readingOrder="0"/>
    </xf>
    <xf borderId="3" fillId="0" fontId="2" numFmtId="0" xfId="0" applyBorder="1" applyFont="1"/>
    <xf borderId="69" fillId="0" fontId="2" numFmtId="0" xfId="0" applyBorder="1" applyFont="1"/>
    <xf borderId="0" fillId="18" fontId="1" numFmtId="0" xfId="0" applyAlignment="1" applyFont="1">
      <alignment readingOrder="0"/>
    </xf>
    <xf borderId="3" fillId="12" fontId="1" numFmtId="0" xfId="0" applyAlignment="1" applyBorder="1" applyFont="1">
      <alignment readingOrder="0"/>
    </xf>
    <xf borderId="2" fillId="16" fontId="1" numFmtId="0" xfId="0" applyAlignment="1" applyBorder="1" applyFont="1">
      <alignment readingOrder="0"/>
    </xf>
    <xf borderId="5" fillId="0" fontId="2" numFmtId="0" xfId="0" applyBorder="1" applyFont="1"/>
    <xf borderId="26" fillId="49" fontId="1" numFmtId="0" xfId="0" applyAlignment="1" applyBorder="1" applyFill="1" applyFont="1">
      <alignment horizontal="right" readingOrder="0"/>
    </xf>
    <xf borderId="31" fillId="0" fontId="2" numFmtId="0" xfId="0" applyBorder="1" applyFont="1"/>
    <xf borderId="26" fillId="10" fontId="1" numFmtId="0" xfId="0" applyAlignment="1" applyBorder="1" applyFont="1">
      <alignment horizontal="right" readingOrder="0"/>
    </xf>
    <xf borderId="26" fillId="3" fontId="1" numFmtId="0" xfId="0" applyAlignment="1" applyBorder="1" applyFont="1">
      <alignment horizontal="right" readingOrder="0"/>
    </xf>
    <xf borderId="70" fillId="50" fontId="2" numFmtId="0" xfId="0" applyBorder="1" applyFill="1" applyFont="1"/>
    <xf borderId="71" fillId="50" fontId="2" numFmtId="0" xfId="0" applyBorder="1" applyFont="1"/>
    <xf borderId="72" fillId="50" fontId="2" numFmtId="0" xfId="0" applyBorder="1" applyFont="1"/>
    <xf borderId="0" fillId="50" fontId="2" numFmtId="0" xfId="0" applyFont="1"/>
    <xf borderId="73" fillId="50" fontId="2" numFmtId="0" xfId="0" applyBorder="1" applyFont="1"/>
    <xf borderId="74" fillId="50" fontId="2" numFmtId="0" xfId="0" applyBorder="1" applyFont="1"/>
    <xf borderId="75" fillId="50" fontId="2" numFmtId="0" xfId="0" applyBorder="1" applyFont="1"/>
    <xf borderId="76" fillId="50" fontId="2" numFmtId="0" xfId="0" applyBorder="1" applyFont="1"/>
    <xf borderId="77" fillId="5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5.png"/><Relationship Id="rId3" Type="http://schemas.openxmlformats.org/officeDocument/2006/relationships/image" Target="../media/image1.png"/><Relationship Id="rId4" Type="http://schemas.openxmlformats.org/officeDocument/2006/relationships/image" Target="../media/image12.png"/><Relationship Id="rId5" Type="http://schemas.openxmlformats.org/officeDocument/2006/relationships/image" Target="../media/image9.jp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0.png"/><Relationship Id="rId3" Type="http://schemas.openxmlformats.org/officeDocument/2006/relationships/image" Target="../media/image1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187</xdr:row>
      <xdr:rowOff>0</xdr:rowOff>
    </xdr:from>
    <xdr:ext cx="6477000" cy="6477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876300</xdr:colOff>
      <xdr:row>196</xdr:row>
      <xdr:rowOff>190500</xdr:rowOff>
    </xdr:from>
    <xdr:ext cx="7162800" cy="6134100"/>
    <xdr:pic>
      <xdr:nvPicPr>
        <xdr:cNvPr id="0" name="image15.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390525</xdr:colOff>
      <xdr:row>52</xdr:row>
      <xdr:rowOff>161925</xdr:rowOff>
    </xdr:from>
    <xdr:ext cx="11677650" cy="116776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3000375</xdr:colOff>
      <xdr:row>103</xdr:row>
      <xdr:rowOff>85725</xdr:rowOff>
    </xdr:from>
    <xdr:ext cx="6210300" cy="6210300"/>
    <xdr:pic>
      <xdr:nvPicPr>
        <xdr:cNvPr id="0" name="image12.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247650</xdr:colOff>
      <xdr:row>141</xdr:row>
      <xdr:rowOff>114300</xdr:rowOff>
    </xdr:from>
    <xdr:ext cx="8972550" cy="19669125"/>
    <xdr:pic>
      <xdr:nvPicPr>
        <xdr:cNvPr id="0" name="image9.jp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009775" cy="20097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352425</xdr:colOff>
      <xdr:row>20</xdr:row>
      <xdr:rowOff>47625</xdr:rowOff>
    </xdr:from>
    <xdr:ext cx="1838325" cy="18383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5</xdr:row>
      <xdr:rowOff>0</xdr:rowOff>
    </xdr:from>
    <xdr:ext cx="3048000" cy="30480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371475</xdr:colOff>
      <xdr:row>28</xdr:row>
      <xdr:rowOff>190500</xdr:rowOff>
    </xdr:from>
    <xdr:ext cx="3048000" cy="30480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1876425</xdr:colOff>
      <xdr:row>14</xdr:row>
      <xdr:rowOff>95250</xdr:rowOff>
    </xdr:from>
    <xdr:ext cx="2305050" cy="2305050"/>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180975</xdr:colOff>
      <xdr:row>13</xdr:row>
      <xdr:rowOff>38100</xdr:rowOff>
    </xdr:from>
    <xdr:ext cx="3048000" cy="30480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409575</xdr:colOff>
      <xdr:row>0</xdr:row>
      <xdr:rowOff>133350</xdr:rowOff>
    </xdr:from>
    <xdr:ext cx="3048000" cy="3048000"/>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419100</xdr:colOff>
      <xdr:row>12</xdr:row>
      <xdr:rowOff>142875</xdr:rowOff>
    </xdr:from>
    <xdr:ext cx="3476625" cy="3476625"/>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990600</xdr:colOff>
      <xdr:row>28</xdr:row>
      <xdr:rowOff>133350</xdr:rowOff>
    </xdr:from>
    <xdr:ext cx="4067175" cy="9105900"/>
    <xdr:pic>
      <xdr:nvPicPr>
        <xdr:cNvPr id="0" name="image1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133600" cy="213360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438150</xdr:colOff>
      <xdr:row>0</xdr:row>
      <xdr:rowOff>123825</xdr:rowOff>
    </xdr:from>
    <xdr:ext cx="4686300" cy="4686300"/>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818E"/>
    <outlinePr summaryBelow="0" summaryRight="0"/>
    <pageSetUpPr fitToPage="1"/>
  </sheetPr>
  <sheetViews>
    <sheetView workbookViewId="0"/>
  </sheetViews>
  <sheetFormatPr customHeight="1" defaultColWidth="12.63" defaultRowHeight="15.75"/>
  <cols>
    <col customWidth="1" min="1" max="1" width="64.5"/>
    <col customWidth="1" min="2" max="2" width="62.25"/>
    <col customWidth="1" min="3" max="3" width="58.63"/>
    <col customWidth="1" min="4" max="4" width="14.0"/>
    <col customWidth="1" min="5" max="5" width="30.5"/>
    <col customWidth="1" min="6" max="6" width="77.5"/>
    <col customWidth="1" min="7" max="7" width="6.13"/>
    <col customWidth="1" min="8" max="8" width="21.13"/>
    <col customWidth="1" min="9" max="9" width="40.13"/>
    <col customWidth="1" min="10" max="10" width="7.88"/>
    <col customWidth="1" min="11" max="11" width="23.0"/>
    <col customWidth="1" min="12" max="12" width="7.88"/>
    <col customWidth="1" min="13" max="13" width="32.38"/>
    <col customWidth="1" min="14" max="14" width="46.0"/>
  </cols>
  <sheetData>
    <row r="1">
      <c r="A1" s="1" t="s">
        <v>0</v>
      </c>
      <c r="B1" s="1" t="s">
        <v>1</v>
      </c>
      <c r="C1" s="1" t="s">
        <v>2</v>
      </c>
      <c r="D1" s="1" t="s">
        <v>3</v>
      </c>
      <c r="E1" s="1" t="s">
        <v>4</v>
      </c>
      <c r="F1" s="1" t="s">
        <v>4</v>
      </c>
      <c r="G1" s="2" t="s">
        <v>3</v>
      </c>
      <c r="H1" s="2" t="s">
        <v>3</v>
      </c>
      <c r="I1" s="2" t="s">
        <v>3</v>
      </c>
      <c r="J1" s="2" t="s">
        <v>3</v>
      </c>
      <c r="K1" s="2" t="s">
        <v>3</v>
      </c>
    </row>
    <row r="2">
      <c r="A2" s="1"/>
      <c r="B2" s="1"/>
      <c r="C2" s="1"/>
      <c r="D2" s="1"/>
      <c r="E2" s="3"/>
      <c r="F2" s="4"/>
      <c r="G2" s="2"/>
      <c r="H2" s="2"/>
      <c r="I2" s="2"/>
      <c r="J2" s="2"/>
      <c r="K2" s="2"/>
    </row>
    <row r="3">
      <c r="A3" s="1" t="s">
        <v>5</v>
      </c>
      <c r="B3" s="1"/>
      <c r="C3" s="1"/>
      <c r="D3" s="1"/>
      <c r="E3" s="5"/>
      <c r="F3" s="6" t="s">
        <v>6</v>
      </c>
      <c r="K3" s="7"/>
      <c r="L3" s="7"/>
      <c r="M3" s="7"/>
      <c r="N3" s="7"/>
    </row>
    <row r="4">
      <c r="A4" s="2" t="s">
        <v>7</v>
      </c>
      <c r="B4" s="2" t="s">
        <v>8</v>
      </c>
      <c r="C4" s="8" t="s">
        <v>9</v>
      </c>
      <c r="D4" s="8"/>
      <c r="E4" s="9" t="s">
        <v>10</v>
      </c>
      <c r="F4" s="10" t="s">
        <v>11</v>
      </c>
      <c r="K4" s="7"/>
      <c r="L4" s="11"/>
      <c r="M4" s="11"/>
      <c r="N4" s="11"/>
    </row>
    <row r="5">
      <c r="A5" s="2" t="s">
        <v>7</v>
      </c>
      <c r="B5" s="2" t="s">
        <v>12</v>
      </c>
      <c r="C5" s="8" t="s">
        <v>13</v>
      </c>
      <c r="D5" s="8"/>
      <c r="E5" s="12" t="s">
        <v>14</v>
      </c>
      <c r="F5" s="13"/>
      <c r="K5" s="7"/>
      <c r="L5" s="11"/>
      <c r="M5" s="11"/>
      <c r="N5" s="11"/>
    </row>
    <row r="6">
      <c r="A6" s="2" t="s">
        <v>7</v>
      </c>
      <c r="B6" s="2" t="s">
        <v>14</v>
      </c>
      <c r="C6" s="8" t="s">
        <v>15</v>
      </c>
      <c r="D6" s="8"/>
      <c r="E6" s="12" t="s">
        <v>16</v>
      </c>
      <c r="F6" s="13"/>
      <c r="K6" s="14"/>
      <c r="L6" s="11"/>
      <c r="M6" s="11"/>
      <c r="N6" s="11"/>
    </row>
    <row r="7">
      <c r="A7" s="2" t="s">
        <v>7</v>
      </c>
      <c r="B7" s="2" t="s">
        <v>17</v>
      </c>
      <c r="C7" s="8" t="s">
        <v>18</v>
      </c>
      <c r="D7" s="8"/>
      <c r="E7" s="12" t="s">
        <v>19</v>
      </c>
      <c r="F7" s="15">
        <f>F5*F6</f>
        <v>0</v>
      </c>
      <c r="K7" s="7"/>
      <c r="L7" s="11"/>
      <c r="M7" s="11"/>
      <c r="N7" s="11"/>
    </row>
    <row r="8">
      <c r="A8" s="2" t="s">
        <v>7</v>
      </c>
      <c r="B8" s="2" t="s">
        <v>20</v>
      </c>
      <c r="C8" s="8" t="s">
        <v>21</v>
      </c>
      <c r="D8" s="8"/>
      <c r="E8" s="12" t="s">
        <v>22</v>
      </c>
      <c r="F8" s="16">
        <f>F7^2</f>
        <v>0</v>
      </c>
      <c r="K8" s="17"/>
      <c r="L8" s="11"/>
      <c r="M8" s="11"/>
      <c r="N8" s="11"/>
    </row>
    <row r="9">
      <c r="A9" s="2" t="s">
        <v>7</v>
      </c>
      <c r="B9" s="2" t="s">
        <v>23</v>
      </c>
      <c r="C9" s="8" t="s">
        <v>24</v>
      </c>
      <c r="D9" s="8"/>
      <c r="E9" s="12" t="s">
        <v>25</v>
      </c>
      <c r="F9" s="15">
        <f>SQRT(F8)</f>
        <v>0</v>
      </c>
      <c r="K9" s="7"/>
      <c r="L9" s="11"/>
      <c r="M9" s="11"/>
      <c r="N9" s="11"/>
    </row>
    <row r="10">
      <c r="A10" s="2" t="s">
        <v>7</v>
      </c>
      <c r="B10" s="2" t="s">
        <v>26</v>
      </c>
      <c r="C10" s="8" t="s">
        <v>27</v>
      </c>
      <c r="D10" s="8"/>
      <c r="E10" s="18" t="s">
        <v>28</v>
      </c>
      <c r="F10" s="19">
        <f>F9-1</f>
        <v>-1</v>
      </c>
      <c r="K10" s="17"/>
      <c r="L10" s="11"/>
      <c r="M10" s="11"/>
      <c r="N10" s="11"/>
    </row>
    <row r="11">
      <c r="A11" s="2" t="s">
        <v>7</v>
      </c>
      <c r="B11" s="2" t="s">
        <v>29</v>
      </c>
      <c r="C11" s="8" t="s">
        <v>30</v>
      </c>
      <c r="D11" s="8"/>
      <c r="E11" s="8"/>
      <c r="K11" s="7"/>
      <c r="L11" s="11"/>
      <c r="M11" s="11"/>
      <c r="N11" s="11"/>
    </row>
    <row r="12">
      <c r="A12" s="2" t="s">
        <v>7</v>
      </c>
      <c r="B12" s="2" t="s">
        <v>31</v>
      </c>
      <c r="C12" s="8" t="s">
        <v>32</v>
      </c>
      <c r="D12" s="8"/>
      <c r="E12" s="20"/>
      <c r="F12" s="6" t="s">
        <v>33</v>
      </c>
      <c r="K12" s="7"/>
      <c r="L12" s="11"/>
      <c r="M12" s="11"/>
      <c r="N12" s="11"/>
    </row>
    <row r="13">
      <c r="A13" s="2" t="s">
        <v>7</v>
      </c>
      <c r="B13" s="2" t="s">
        <v>16</v>
      </c>
      <c r="C13" s="8" t="s">
        <v>34</v>
      </c>
      <c r="D13" s="8"/>
      <c r="E13" s="9" t="s">
        <v>10</v>
      </c>
      <c r="F13" s="10" t="s">
        <v>35</v>
      </c>
      <c r="K13" s="14"/>
      <c r="L13" s="11"/>
      <c r="M13" s="11"/>
      <c r="N13" s="11"/>
    </row>
    <row r="14">
      <c r="A14" s="2" t="s">
        <v>7</v>
      </c>
      <c r="B14" s="2" t="s">
        <v>36</v>
      </c>
      <c r="C14" s="8" t="s">
        <v>37</v>
      </c>
      <c r="D14" s="8"/>
      <c r="E14" s="12" t="s">
        <v>14</v>
      </c>
      <c r="F14" s="13"/>
      <c r="K14" s="7"/>
      <c r="L14" s="11"/>
      <c r="M14" s="11"/>
      <c r="N14" s="11"/>
    </row>
    <row r="15">
      <c r="A15" s="2" t="s">
        <v>7</v>
      </c>
      <c r="B15" s="2" t="s">
        <v>38</v>
      </c>
      <c r="C15" s="8" t="s">
        <v>39</v>
      </c>
      <c r="D15" s="8"/>
      <c r="E15" s="12" t="s">
        <v>16</v>
      </c>
      <c r="F15" s="13"/>
      <c r="K15" s="17"/>
      <c r="L15" s="11"/>
      <c r="M15" s="11"/>
      <c r="N15" s="11"/>
    </row>
    <row r="16">
      <c r="E16" s="12" t="s">
        <v>19</v>
      </c>
      <c r="F16" s="15">
        <f>F14*F15</f>
        <v>0</v>
      </c>
      <c r="K16" s="7"/>
      <c r="L16" s="11"/>
      <c r="M16" s="11"/>
      <c r="N16" s="11"/>
    </row>
    <row r="17">
      <c r="E17" s="12" t="s">
        <v>22</v>
      </c>
      <c r="F17" s="16">
        <f>F16^2</f>
        <v>0</v>
      </c>
      <c r="K17" s="17"/>
      <c r="L17" s="11"/>
      <c r="M17" s="11"/>
      <c r="N17" s="11"/>
    </row>
    <row r="18">
      <c r="A18" s="1" t="s">
        <v>40</v>
      </c>
      <c r="B18" s="1" t="s">
        <v>41</v>
      </c>
      <c r="C18" s="1" t="s">
        <v>42</v>
      </c>
      <c r="D18" s="1"/>
      <c r="E18" s="12" t="s">
        <v>25</v>
      </c>
      <c r="F18" s="15">
        <f>SQRT(F17)</f>
        <v>0</v>
      </c>
      <c r="K18" s="7"/>
      <c r="L18" s="11"/>
      <c r="M18" s="11"/>
      <c r="N18" s="11"/>
    </row>
    <row r="19">
      <c r="A19" s="2" t="s">
        <v>43</v>
      </c>
      <c r="B19" s="2" t="s">
        <v>44</v>
      </c>
      <c r="C19" s="2" t="s">
        <v>45</v>
      </c>
      <c r="D19" s="2"/>
      <c r="E19" s="18" t="s">
        <v>46</v>
      </c>
      <c r="F19" s="19">
        <f>F18+1</f>
        <v>1</v>
      </c>
      <c r="K19" s="14"/>
      <c r="L19" s="11"/>
      <c r="M19" s="11"/>
      <c r="N19" s="11"/>
    </row>
    <row r="20">
      <c r="A20" s="2" t="s">
        <v>47</v>
      </c>
      <c r="B20" s="2" t="s">
        <v>48</v>
      </c>
      <c r="C20" s="2" t="s">
        <v>49</v>
      </c>
      <c r="D20" s="2"/>
      <c r="K20" s="7"/>
      <c r="L20" s="11"/>
      <c r="M20" s="11"/>
      <c r="N20" s="11"/>
    </row>
    <row r="21">
      <c r="A21" s="2" t="s">
        <v>50</v>
      </c>
      <c r="B21" s="2" t="s">
        <v>51</v>
      </c>
      <c r="C21" s="2" t="s">
        <v>52</v>
      </c>
      <c r="D21" s="2"/>
      <c r="E21" s="20"/>
      <c r="F21" s="6" t="s">
        <v>53</v>
      </c>
      <c r="H21" s="20"/>
      <c r="I21" s="6" t="s">
        <v>42</v>
      </c>
      <c r="K21" s="14"/>
      <c r="L21" s="11"/>
      <c r="M21" s="11"/>
      <c r="N21" s="11"/>
    </row>
    <row r="22">
      <c r="A22" s="2" t="s">
        <v>54</v>
      </c>
      <c r="B22" s="2" t="s">
        <v>55</v>
      </c>
      <c r="C22" s="2" t="s">
        <v>56</v>
      </c>
      <c r="D22" s="2"/>
      <c r="E22" s="9" t="s">
        <v>57</v>
      </c>
      <c r="F22" s="10" t="s">
        <v>58</v>
      </c>
      <c r="H22" s="9" t="s">
        <v>59</v>
      </c>
      <c r="I22" s="10" t="s">
        <v>45</v>
      </c>
      <c r="K22" s="7"/>
      <c r="L22" s="11"/>
      <c r="M22" s="11"/>
      <c r="N22" s="11"/>
    </row>
    <row r="23">
      <c r="A23" s="2" t="s">
        <v>60</v>
      </c>
      <c r="B23" s="2" t="s">
        <v>61</v>
      </c>
      <c r="C23" s="2" t="s">
        <v>62</v>
      </c>
      <c r="D23" s="2"/>
      <c r="E23" s="12" t="s">
        <v>23</v>
      </c>
      <c r="F23" s="13"/>
      <c r="H23" s="12" t="s">
        <v>63</v>
      </c>
      <c r="I23" s="13"/>
      <c r="K23" s="7"/>
      <c r="L23" s="11"/>
      <c r="M23" s="11"/>
      <c r="N23" s="11"/>
    </row>
    <row r="24">
      <c r="A24" s="2" t="s">
        <v>64</v>
      </c>
      <c r="B24" s="2" t="s">
        <v>65</v>
      </c>
      <c r="C24" s="2" t="s">
        <v>66</v>
      </c>
      <c r="D24" s="2"/>
      <c r="E24" s="12" t="s">
        <v>16</v>
      </c>
      <c r="F24" s="13"/>
      <c r="H24" s="12" t="s">
        <v>16</v>
      </c>
      <c r="I24" s="13"/>
      <c r="K24" s="14"/>
      <c r="L24" s="11"/>
      <c r="M24" s="11"/>
      <c r="N24" s="11"/>
    </row>
    <row r="25">
      <c r="A25" s="2" t="s">
        <v>67</v>
      </c>
      <c r="B25" s="2" t="s">
        <v>68</v>
      </c>
      <c r="C25" s="2" t="s">
        <v>69</v>
      </c>
      <c r="D25" s="2"/>
      <c r="E25" s="12" t="s">
        <v>19</v>
      </c>
      <c r="F25" s="15">
        <f>F23*F24</f>
        <v>0</v>
      </c>
      <c r="H25" s="12" t="s">
        <v>19</v>
      </c>
      <c r="I25" s="15">
        <f>I23*I24</f>
        <v>0</v>
      </c>
      <c r="K25" s="7"/>
      <c r="L25" s="11"/>
      <c r="M25" s="11"/>
      <c r="N25" s="11"/>
    </row>
    <row r="26">
      <c r="B26" s="2" t="s">
        <v>70</v>
      </c>
      <c r="E26" s="12" t="s">
        <v>22</v>
      </c>
      <c r="F26" s="16">
        <f>F25^2</f>
        <v>0</v>
      </c>
      <c r="H26" s="12" t="s">
        <v>22</v>
      </c>
      <c r="I26" s="16">
        <f>I25^2</f>
        <v>0</v>
      </c>
      <c r="K26" s="14"/>
      <c r="L26" s="11"/>
      <c r="M26" s="11"/>
      <c r="N26" s="11"/>
    </row>
    <row r="27">
      <c r="B27" s="2" t="s">
        <v>71</v>
      </c>
      <c r="E27" s="12" t="s">
        <v>25</v>
      </c>
      <c r="F27" s="15">
        <f>SQRT(F26)</f>
        <v>0</v>
      </c>
      <c r="H27" s="12" t="s">
        <v>25</v>
      </c>
      <c r="I27" s="15">
        <f>SQRT(I26)</f>
        <v>0</v>
      </c>
      <c r="K27" s="11"/>
      <c r="L27" s="11"/>
      <c r="M27" s="11"/>
      <c r="N27" s="11"/>
    </row>
    <row r="28">
      <c r="B28" s="2" t="s">
        <v>72</v>
      </c>
      <c r="E28" s="18" t="s">
        <v>28</v>
      </c>
      <c r="F28" s="19">
        <f>F27-1</f>
        <v>-1</v>
      </c>
      <c r="H28" s="18" t="s">
        <v>46</v>
      </c>
      <c r="I28" s="19">
        <f>I27-1</f>
        <v>-1</v>
      </c>
      <c r="K28" s="11"/>
      <c r="L28" s="11"/>
      <c r="M28" s="11"/>
      <c r="N28" s="11"/>
    </row>
    <row r="29">
      <c r="B29" s="2" t="s">
        <v>73</v>
      </c>
      <c r="E29" s="8"/>
      <c r="K29" s="11"/>
      <c r="L29" s="11"/>
      <c r="M29" s="11"/>
      <c r="N29" s="11"/>
    </row>
    <row r="30">
      <c r="B30" s="2" t="s">
        <v>74</v>
      </c>
      <c r="E30" s="20"/>
      <c r="F30" s="6" t="s">
        <v>75</v>
      </c>
      <c r="H30" s="20"/>
      <c r="I30" s="6" t="s">
        <v>42</v>
      </c>
      <c r="K30" s="11"/>
      <c r="L30" s="11"/>
      <c r="M30" s="11"/>
      <c r="N30" s="11"/>
    </row>
    <row r="31">
      <c r="E31" s="9" t="s">
        <v>57</v>
      </c>
      <c r="F31" s="10" t="s">
        <v>76</v>
      </c>
      <c r="H31" s="9" t="s">
        <v>59</v>
      </c>
      <c r="I31" s="10" t="s">
        <v>77</v>
      </c>
      <c r="K31" s="11"/>
      <c r="L31" s="11"/>
      <c r="M31" s="11"/>
      <c r="N31" s="11"/>
    </row>
    <row r="32">
      <c r="A32" s="1" t="s">
        <v>78</v>
      </c>
      <c r="B32" s="1" t="s">
        <v>53</v>
      </c>
      <c r="C32" s="1" t="s">
        <v>75</v>
      </c>
      <c r="D32" s="1"/>
      <c r="E32" s="12" t="s">
        <v>23</v>
      </c>
      <c r="F32" s="13"/>
      <c r="H32" s="12" t="s">
        <v>63</v>
      </c>
      <c r="I32" s="13"/>
      <c r="K32" s="11"/>
      <c r="L32" s="11"/>
      <c r="M32" s="11"/>
      <c r="N32" s="11"/>
    </row>
    <row r="33">
      <c r="A33" s="2" t="s">
        <v>77</v>
      </c>
      <c r="B33" s="2" t="s">
        <v>58</v>
      </c>
      <c r="C33" s="2" t="s">
        <v>76</v>
      </c>
      <c r="D33" s="2"/>
      <c r="E33" s="12" t="s">
        <v>16</v>
      </c>
      <c r="F33" s="13"/>
      <c r="H33" s="12" t="s">
        <v>16</v>
      </c>
      <c r="I33" s="13"/>
      <c r="K33" s="11"/>
      <c r="L33" s="11"/>
      <c r="M33" s="11"/>
      <c r="N33" s="11"/>
    </row>
    <row r="34">
      <c r="A34" s="2" t="s">
        <v>79</v>
      </c>
      <c r="E34" s="12" t="s">
        <v>19</v>
      </c>
      <c r="F34" s="15">
        <f>F32*F33</f>
        <v>0</v>
      </c>
      <c r="H34" s="12" t="s">
        <v>19</v>
      </c>
      <c r="I34" s="15">
        <f>I32*I33</f>
        <v>0</v>
      </c>
      <c r="K34" s="11"/>
      <c r="L34" s="11"/>
      <c r="M34" s="11"/>
      <c r="N34" s="11"/>
    </row>
    <row r="35" ht="33.75" customHeight="1">
      <c r="A35" s="2" t="s">
        <v>80</v>
      </c>
      <c r="B35" s="1" t="s">
        <v>81</v>
      </c>
      <c r="E35" s="12" t="s">
        <v>22</v>
      </c>
      <c r="F35" s="16">
        <f>F34^2</f>
        <v>0</v>
      </c>
      <c r="H35" s="12" t="s">
        <v>22</v>
      </c>
      <c r="I35" s="16">
        <f>I34^2</f>
        <v>0</v>
      </c>
      <c r="K35" s="11"/>
      <c r="L35" s="11"/>
      <c r="M35" s="11"/>
      <c r="N35" s="11"/>
    </row>
    <row r="36">
      <c r="A36" s="2" t="s">
        <v>82</v>
      </c>
      <c r="B36" s="21" t="s">
        <v>83</v>
      </c>
      <c r="E36" s="12" t="s">
        <v>25</v>
      </c>
      <c r="F36" s="15">
        <f>SQRT(F35)</f>
        <v>0</v>
      </c>
      <c r="H36" s="12" t="s">
        <v>25</v>
      </c>
      <c r="I36" s="15">
        <f>SQRT(I35)</f>
        <v>0</v>
      </c>
      <c r="K36" s="11"/>
      <c r="L36" s="11"/>
      <c r="M36" s="11"/>
      <c r="N36" s="11"/>
    </row>
    <row r="37">
      <c r="A37" s="2" t="s">
        <v>84</v>
      </c>
      <c r="B37" s="21" t="s">
        <v>85</v>
      </c>
      <c r="E37" s="18" t="s">
        <v>46</v>
      </c>
      <c r="F37" s="19">
        <f>F36+1</f>
        <v>1</v>
      </c>
      <c r="H37" s="18" t="s">
        <v>46</v>
      </c>
      <c r="I37" s="19">
        <f>I36+1</f>
        <v>1</v>
      </c>
      <c r="K37" s="11"/>
      <c r="L37" s="11"/>
      <c r="M37" s="11"/>
      <c r="N37" s="11"/>
    </row>
    <row r="38">
      <c r="A38" s="2" t="s">
        <v>86</v>
      </c>
      <c r="B38" s="21" t="s">
        <v>87</v>
      </c>
      <c r="K38" s="11"/>
      <c r="L38" s="11"/>
      <c r="M38" s="11"/>
      <c r="N38" s="11"/>
    </row>
    <row r="39">
      <c r="A39" s="2" t="s">
        <v>88</v>
      </c>
      <c r="B39" s="21" t="s">
        <v>89</v>
      </c>
      <c r="D39" s="22" t="s">
        <v>90</v>
      </c>
      <c r="E39" s="23"/>
      <c r="F39" s="24" t="s">
        <v>91</v>
      </c>
      <c r="H39" s="20"/>
      <c r="I39" s="6" t="s">
        <v>42</v>
      </c>
      <c r="K39" s="11"/>
      <c r="L39" s="11"/>
      <c r="M39" s="11"/>
      <c r="N39" s="11"/>
    </row>
    <row r="40">
      <c r="B40" s="21" t="s">
        <v>92</v>
      </c>
      <c r="D40" s="25"/>
      <c r="E40" s="26" t="s">
        <v>93</v>
      </c>
      <c r="F40" s="27" t="s">
        <v>94</v>
      </c>
      <c r="H40" s="9" t="s">
        <v>95</v>
      </c>
      <c r="I40" s="10" t="s">
        <v>49</v>
      </c>
      <c r="K40" s="11"/>
      <c r="L40" s="11"/>
      <c r="M40" s="11"/>
      <c r="N40" s="11"/>
    </row>
    <row r="41">
      <c r="A41" s="28" t="s">
        <v>91</v>
      </c>
      <c r="B41" s="21" t="s">
        <v>96</v>
      </c>
      <c r="D41" s="25"/>
      <c r="E41" s="29" t="s">
        <v>17</v>
      </c>
      <c r="F41" s="30"/>
      <c r="H41" s="12" t="s">
        <v>97</v>
      </c>
      <c r="I41" s="13"/>
      <c r="K41" s="11"/>
      <c r="L41" s="11"/>
      <c r="M41" s="11"/>
      <c r="N41" s="11"/>
    </row>
    <row r="42">
      <c r="A42" s="31"/>
      <c r="B42" s="21" t="s">
        <v>98</v>
      </c>
      <c r="D42" s="25"/>
      <c r="E42" s="29" t="s">
        <v>99</v>
      </c>
      <c r="F42" s="30"/>
      <c r="H42" s="12" t="s">
        <v>16</v>
      </c>
      <c r="I42" s="13"/>
      <c r="K42" s="11"/>
      <c r="L42" s="11"/>
      <c r="M42" s="11"/>
      <c r="N42" s="11"/>
    </row>
    <row r="43">
      <c r="A43" s="21" t="s">
        <v>100</v>
      </c>
      <c r="B43" s="21" t="s">
        <v>101</v>
      </c>
      <c r="D43" s="25"/>
      <c r="E43" s="29" t="s">
        <v>22</v>
      </c>
      <c r="F43" s="32">
        <f>F41^2</f>
        <v>0</v>
      </c>
      <c r="H43" s="12" t="s">
        <v>19</v>
      </c>
      <c r="I43" s="15">
        <f>I41*I42</f>
        <v>0</v>
      </c>
      <c r="K43" s="11"/>
      <c r="L43" s="11"/>
      <c r="M43" s="11"/>
      <c r="N43" s="11"/>
    </row>
    <row r="44">
      <c r="A44" s="21" t="s">
        <v>102</v>
      </c>
      <c r="B44" s="21" t="s">
        <v>103</v>
      </c>
      <c r="D44" s="25"/>
      <c r="E44" s="29" t="s">
        <v>25</v>
      </c>
      <c r="F44" s="33">
        <f>SQRT(F41)</f>
        <v>0</v>
      </c>
      <c r="H44" s="12" t="s">
        <v>22</v>
      </c>
      <c r="I44" s="16">
        <f>I43^2</f>
        <v>0</v>
      </c>
      <c r="K44" s="11"/>
      <c r="L44" s="11"/>
      <c r="M44" s="11"/>
      <c r="N44" s="11"/>
    </row>
    <row r="45">
      <c r="A45" s="34"/>
      <c r="B45" s="21" t="s">
        <v>104</v>
      </c>
      <c r="D45" s="25"/>
      <c r="E45" s="35" t="s">
        <v>105</v>
      </c>
      <c r="F45" s="36">
        <f>F44-F42</f>
        <v>0</v>
      </c>
      <c r="H45" s="12" t="s">
        <v>25</v>
      </c>
      <c r="I45" s="15">
        <f>SQRT(I44)</f>
        <v>0</v>
      </c>
      <c r="K45" s="11"/>
      <c r="L45" s="11"/>
      <c r="M45" s="11"/>
      <c r="N45" s="11"/>
    </row>
    <row r="46">
      <c r="A46" s="28" t="s">
        <v>106</v>
      </c>
      <c r="B46" s="21" t="s">
        <v>107</v>
      </c>
      <c r="D46" s="25"/>
      <c r="E46" s="37" t="s">
        <v>108</v>
      </c>
      <c r="F46" s="38">
        <f>((F45-F45)-F45)-1</f>
        <v>-1</v>
      </c>
      <c r="H46" s="18" t="s">
        <v>46</v>
      </c>
      <c r="I46" s="19">
        <f>I45-1</f>
        <v>-1</v>
      </c>
      <c r="K46" s="11"/>
      <c r="L46" s="11"/>
      <c r="M46" s="11"/>
      <c r="N46" s="11"/>
    </row>
    <row r="47">
      <c r="A47" s="31"/>
      <c r="B47" s="21" t="s">
        <v>109</v>
      </c>
      <c r="D47" s="25"/>
      <c r="E47" s="23"/>
      <c r="F47" s="24" t="s">
        <v>106</v>
      </c>
      <c r="K47" s="11"/>
      <c r="L47" s="11"/>
      <c r="M47" s="11"/>
      <c r="N47" s="11"/>
    </row>
    <row r="48">
      <c r="A48" s="21" t="s">
        <v>110</v>
      </c>
      <c r="B48" s="21" t="s">
        <v>111</v>
      </c>
      <c r="D48" s="25"/>
      <c r="E48" s="26" t="s">
        <v>112</v>
      </c>
      <c r="F48" s="27" t="s">
        <v>113</v>
      </c>
      <c r="H48" s="20"/>
      <c r="I48" s="6" t="s">
        <v>42</v>
      </c>
      <c r="K48" s="11"/>
      <c r="L48" s="11"/>
      <c r="M48" s="11"/>
      <c r="N48" s="11"/>
    </row>
    <row r="49">
      <c r="A49" s="21" t="s">
        <v>114</v>
      </c>
      <c r="B49" s="21" t="s">
        <v>115</v>
      </c>
      <c r="D49" s="25"/>
      <c r="E49" s="29" t="s">
        <v>17</v>
      </c>
      <c r="F49" s="30"/>
      <c r="H49" s="9" t="s">
        <v>95</v>
      </c>
      <c r="I49" s="10" t="s">
        <v>79</v>
      </c>
      <c r="K49" s="11"/>
      <c r="L49" s="11"/>
      <c r="M49" s="11"/>
      <c r="N49" s="11"/>
    </row>
    <row r="50">
      <c r="B50" s="21" t="s">
        <v>116</v>
      </c>
      <c r="D50" s="25"/>
      <c r="E50" s="29" t="s">
        <v>99</v>
      </c>
      <c r="F50" s="30"/>
      <c r="H50" s="12" t="s">
        <v>97</v>
      </c>
      <c r="I50" s="13"/>
      <c r="K50" s="11"/>
      <c r="L50" s="11"/>
      <c r="M50" s="11"/>
      <c r="N50" s="11"/>
    </row>
    <row r="51">
      <c r="B51" s="21" t="s">
        <v>117</v>
      </c>
      <c r="D51" s="25"/>
      <c r="E51" s="29" t="s">
        <v>22</v>
      </c>
      <c r="F51" s="32">
        <f>F49^2</f>
        <v>0</v>
      </c>
      <c r="H51" s="12" t="s">
        <v>16</v>
      </c>
      <c r="I51" s="13"/>
      <c r="K51" s="11"/>
      <c r="L51" s="11"/>
      <c r="M51" s="11"/>
      <c r="N51" s="11"/>
    </row>
    <row r="52">
      <c r="D52" s="25"/>
      <c r="E52" s="29" t="s">
        <v>25</v>
      </c>
      <c r="F52" s="33">
        <f>SQRT(F49)</f>
        <v>0</v>
      </c>
      <c r="H52" s="12" t="s">
        <v>19</v>
      </c>
      <c r="I52" s="15">
        <f>I50*I51</f>
        <v>0</v>
      </c>
      <c r="K52" s="11"/>
      <c r="L52" s="11"/>
      <c r="M52" s="11"/>
      <c r="N52" s="11"/>
    </row>
    <row r="53">
      <c r="A53" s="39"/>
      <c r="D53" s="25"/>
      <c r="E53" s="35" t="s">
        <v>118</v>
      </c>
      <c r="F53" s="36">
        <f>F52+F50</f>
        <v>0</v>
      </c>
      <c r="H53" s="12" t="s">
        <v>22</v>
      </c>
      <c r="I53" s="16">
        <f>I52^2</f>
        <v>0</v>
      </c>
      <c r="K53" s="11"/>
      <c r="L53" s="11"/>
      <c r="M53" s="11"/>
      <c r="N53" s="11"/>
    </row>
    <row r="54">
      <c r="D54" s="25"/>
      <c r="H54" s="12" t="s">
        <v>25</v>
      </c>
      <c r="I54" s="15">
        <f>SQRT(I53)</f>
        <v>0</v>
      </c>
      <c r="K54" s="11"/>
      <c r="L54" s="11"/>
      <c r="M54" s="11"/>
      <c r="N54" s="11"/>
    </row>
    <row r="55">
      <c r="D55" s="25"/>
      <c r="E55" s="23"/>
      <c r="F55" s="24" t="s">
        <v>91</v>
      </c>
      <c r="H55" s="18" t="s">
        <v>46</v>
      </c>
      <c r="I55" s="19">
        <f>I54+1</f>
        <v>1</v>
      </c>
      <c r="K55" s="11"/>
      <c r="L55" s="11"/>
      <c r="M55" s="11"/>
      <c r="N55" s="11"/>
    </row>
    <row r="56">
      <c r="D56" s="25"/>
      <c r="E56" s="26" t="s">
        <v>119</v>
      </c>
      <c r="F56" s="27" t="s">
        <v>94</v>
      </c>
      <c r="K56" s="11"/>
      <c r="L56" s="11"/>
      <c r="M56" s="11"/>
      <c r="N56" s="11"/>
    </row>
    <row r="57">
      <c r="D57" s="25"/>
      <c r="E57" s="29" t="s">
        <v>17</v>
      </c>
      <c r="F57" s="30"/>
      <c r="H57" s="20"/>
      <c r="I57" s="6" t="s">
        <v>42</v>
      </c>
      <c r="K57" s="11"/>
      <c r="L57" s="11"/>
      <c r="M57" s="11"/>
      <c r="N57" s="11"/>
    </row>
    <row r="58">
      <c r="D58" s="25"/>
      <c r="E58" s="29" t="s">
        <v>99</v>
      </c>
      <c r="F58" s="30"/>
      <c r="H58" s="9" t="s">
        <v>120</v>
      </c>
      <c r="I58" s="10" t="s">
        <v>52</v>
      </c>
      <c r="K58" s="11"/>
      <c r="L58" s="11"/>
      <c r="M58" s="11"/>
      <c r="N58" s="11"/>
    </row>
    <row r="59">
      <c r="D59" s="25"/>
      <c r="E59" s="29" t="s">
        <v>22</v>
      </c>
      <c r="F59" s="32">
        <f>F57^2</f>
        <v>0</v>
      </c>
      <c r="H59" s="12" t="s">
        <v>121</v>
      </c>
      <c r="I59" s="13"/>
      <c r="K59" s="11"/>
      <c r="L59" s="11"/>
      <c r="M59" s="11"/>
      <c r="N59" s="11"/>
    </row>
    <row r="60">
      <c r="D60" s="25"/>
      <c r="E60" s="29" t="s">
        <v>25</v>
      </c>
      <c r="F60" s="33">
        <f>SQRT(F57)</f>
        <v>0</v>
      </c>
      <c r="H60" s="12" t="s">
        <v>16</v>
      </c>
      <c r="I60" s="13"/>
      <c r="K60" s="11"/>
      <c r="L60" s="11"/>
      <c r="M60" s="11"/>
      <c r="N60" s="11"/>
    </row>
    <row r="61">
      <c r="D61" s="25"/>
      <c r="E61" s="29" t="s">
        <v>105</v>
      </c>
      <c r="F61" s="40">
        <f>F60-F57</f>
        <v>0</v>
      </c>
      <c r="H61" s="12" t="s">
        <v>19</v>
      </c>
      <c r="I61" s="15">
        <f>I59*I60</f>
        <v>0</v>
      </c>
      <c r="K61" s="11"/>
      <c r="L61" s="11"/>
      <c r="M61" s="11"/>
      <c r="N61" s="11"/>
    </row>
    <row r="62">
      <c r="D62" s="25"/>
      <c r="E62" s="37" t="s">
        <v>108</v>
      </c>
      <c r="F62" s="41">
        <f>((F61-F61)-F61)+1</f>
        <v>1</v>
      </c>
      <c r="H62" s="12" t="s">
        <v>22</v>
      </c>
      <c r="I62" s="16">
        <f>I61^2</f>
        <v>0</v>
      </c>
      <c r="K62" s="11"/>
      <c r="L62" s="11"/>
      <c r="M62" s="11"/>
      <c r="N62" s="11"/>
    </row>
    <row r="63">
      <c r="D63" s="25"/>
      <c r="E63" s="42"/>
      <c r="F63" s="43" t="s">
        <v>106</v>
      </c>
      <c r="H63" s="12" t="s">
        <v>25</v>
      </c>
      <c r="I63" s="15">
        <f>SQRT(I62)</f>
        <v>0</v>
      </c>
      <c r="K63" s="11"/>
      <c r="L63" s="11"/>
      <c r="M63" s="11"/>
      <c r="N63" s="11"/>
    </row>
    <row r="64">
      <c r="D64" s="25"/>
      <c r="E64" s="26" t="s">
        <v>119</v>
      </c>
      <c r="F64" s="27" t="s">
        <v>113</v>
      </c>
      <c r="H64" s="18" t="s">
        <v>46</v>
      </c>
      <c r="I64" s="19">
        <f>I63-1</f>
        <v>-1</v>
      </c>
      <c r="K64" s="11"/>
      <c r="L64" s="11"/>
      <c r="M64" s="11"/>
      <c r="N64" s="11"/>
    </row>
    <row r="65">
      <c r="D65" s="25"/>
      <c r="E65" s="29" t="s">
        <v>17</v>
      </c>
      <c r="F65" s="30"/>
      <c r="K65" s="11"/>
      <c r="L65" s="11"/>
      <c r="M65" s="11"/>
      <c r="N65" s="11"/>
    </row>
    <row r="66">
      <c r="D66" s="25"/>
      <c r="E66" s="29" t="s">
        <v>99</v>
      </c>
      <c r="F66" s="30"/>
      <c r="H66" s="20"/>
      <c r="I66" s="6" t="s">
        <v>42</v>
      </c>
      <c r="K66" s="11"/>
      <c r="L66" s="11"/>
      <c r="M66" s="11"/>
      <c r="N66" s="11"/>
    </row>
    <row r="67">
      <c r="D67" s="25"/>
      <c r="E67" s="29" t="s">
        <v>22</v>
      </c>
      <c r="F67" s="32">
        <f>F65^2</f>
        <v>0</v>
      </c>
      <c r="H67" s="9" t="s">
        <v>120</v>
      </c>
      <c r="I67" s="10" t="s">
        <v>80</v>
      </c>
      <c r="K67" s="11"/>
      <c r="L67" s="11"/>
      <c r="M67" s="11"/>
      <c r="N67" s="11"/>
    </row>
    <row r="68">
      <c r="D68" s="25"/>
      <c r="E68" s="29" t="s">
        <v>25</v>
      </c>
      <c r="F68" s="33">
        <f>SQRT(F65)</f>
        <v>0</v>
      </c>
      <c r="H68" s="12" t="s">
        <v>121</v>
      </c>
      <c r="I68" s="13"/>
      <c r="K68" s="11"/>
      <c r="L68" s="11"/>
      <c r="M68" s="11"/>
      <c r="N68" s="11"/>
    </row>
    <row r="69">
      <c r="D69" s="25"/>
      <c r="E69" s="35" t="s">
        <v>118</v>
      </c>
      <c r="F69" s="36">
        <f>F68+F66</f>
        <v>0</v>
      </c>
      <c r="H69" s="12" t="s">
        <v>16</v>
      </c>
      <c r="I69" s="13"/>
      <c r="K69" s="11"/>
      <c r="L69" s="11"/>
      <c r="M69" s="11"/>
      <c r="N69" s="11"/>
    </row>
    <row r="70">
      <c r="D70" s="25"/>
      <c r="H70" s="12" t="s">
        <v>19</v>
      </c>
      <c r="I70" s="15">
        <f>I68*I69</f>
        <v>0</v>
      </c>
      <c r="K70" s="11"/>
      <c r="L70" s="11"/>
      <c r="M70" s="11"/>
      <c r="N70" s="11"/>
    </row>
    <row r="71">
      <c r="D71" s="25"/>
      <c r="E71" s="23"/>
      <c r="F71" s="24" t="s">
        <v>91</v>
      </c>
      <c r="H71" s="12" t="s">
        <v>22</v>
      </c>
      <c r="I71" s="16">
        <f>I70^2</f>
        <v>0</v>
      </c>
      <c r="K71" s="11"/>
      <c r="L71" s="11"/>
      <c r="M71" s="11"/>
      <c r="N71" s="11"/>
    </row>
    <row r="72">
      <c r="D72" s="25"/>
      <c r="E72" s="26" t="s">
        <v>93</v>
      </c>
      <c r="F72" s="27" t="s">
        <v>94</v>
      </c>
      <c r="H72" s="12" t="s">
        <v>25</v>
      </c>
      <c r="I72" s="15">
        <f>SQRT(I71)</f>
        <v>0</v>
      </c>
      <c r="K72" s="11"/>
      <c r="L72" s="11"/>
      <c r="M72" s="11"/>
      <c r="N72" s="11"/>
    </row>
    <row r="73">
      <c r="D73" s="25"/>
      <c r="E73" s="29" t="s">
        <v>17</v>
      </c>
      <c r="F73" s="30"/>
      <c r="H73" s="18" t="s">
        <v>46</v>
      </c>
      <c r="I73" s="19">
        <f>I72+1</f>
        <v>1</v>
      </c>
      <c r="K73" s="11"/>
      <c r="L73" s="11"/>
      <c r="M73" s="11"/>
      <c r="N73" s="11"/>
    </row>
    <row r="74">
      <c r="D74" s="25"/>
      <c r="E74" s="29" t="s">
        <v>99</v>
      </c>
      <c r="F74" s="30"/>
      <c r="K74" s="11"/>
      <c r="L74" s="11"/>
      <c r="M74" s="11"/>
      <c r="N74" s="11"/>
    </row>
    <row r="75">
      <c r="D75" s="25"/>
      <c r="E75" s="29" t="s">
        <v>22</v>
      </c>
      <c r="F75" s="32">
        <f>F73^2</f>
        <v>0</v>
      </c>
      <c r="H75" s="20"/>
      <c r="I75" s="6" t="s">
        <v>42</v>
      </c>
      <c r="K75" s="11"/>
      <c r="L75" s="11"/>
      <c r="M75" s="11"/>
      <c r="N75" s="11"/>
    </row>
    <row r="76">
      <c r="D76" s="25"/>
      <c r="E76" s="29" t="s">
        <v>25</v>
      </c>
      <c r="F76" s="33">
        <f>SQRT(F73)</f>
        <v>0</v>
      </c>
      <c r="H76" s="9" t="s">
        <v>122</v>
      </c>
      <c r="I76" s="10" t="s">
        <v>56</v>
      </c>
      <c r="K76" s="11"/>
      <c r="L76" s="11"/>
      <c r="M76" s="11"/>
      <c r="N76" s="11"/>
    </row>
    <row r="77">
      <c r="D77" s="25"/>
      <c r="E77" s="29" t="s">
        <v>105</v>
      </c>
      <c r="F77" s="44">
        <f>F76-F74</f>
        <v>0</v>
      </c>
      <c r="H77" s="12" t="s">
        <v>123</v>
      </c>
      <c r="I77" s="13"/>
      <c r="K77" s="11"/>
      <c r="L77" s="11"/>
      <c r="M77" s="11"/>
      <c r="N77" s="11"/>
    </row>
    <row r="78">
      <c r="D78" s="25"/>
      <c r="E78" s="37" t="s">
        <v>124</v>
      </c>
      <c r="F78" s="38">
        <f>(F77+F77)-1</f>
        <v>-1</v>
      </c>
      <c r="H78" s="12" t="s">
        <v>16</v>
      </c>
      <c r="I78" s="13"/>
      <c r="K78" s="11"/>
      <c r="L78" s="11"/>
      <c r="M78" s="11"/>
      <c r="N78" s="11"/>
    </row>
    <row r="79">
      <c r="D79" s="25"/>
      <c r="E79" s="42"/>
      <c r="F79" s="43" t="s">
        <v>106</v>
      </c>
      <c r="H79" s="12" t="s">
        <v>19</v>
      </c>
      <c r="I79" s="15">
        <f>I77*I78</f>
        <v>0</v>
      </c>
      <c r="K79" s="11"/>
      <c r="L79" s="11"/>
      <c r="M79" s="11"/>
      <c r="N79" s="11"/>
    </row>
    <row r="80">
      <c r="D80" s="25"/>
      <c r="E80" s="26" t="s">
        <v>112</v>
      </c>
      <c r="F80" s="27" t="s">
        <v>113</v>
      </c>
      <c r="H80" s="12" t="s">
        <v>22</v>
      </c>
      <c r="I80" s="16">
        <f>I79^2</f>
        <v>0</v>
      </c>
      <c r="K80" s="11"/>
      <c r="L80" s="11"/>
      <c r="M80" s="11"/>
      <c r="N80" s="11"/>
    </row>
    <row r="81">
      <c r="D81" s="25"/>
      <c r="E81" s="29" t="s">
        <v>17</v>
      </c>
      <c r="F81" s="30"/>
      <c r="H81" s="12" t="s">
        <v>25</v>
      </c>
      <c r="I81" s="15">
        <f>SQRT(I80)</f>
        <v>0</v>
      </c>
      <c r="K81" s="11"/>
      <c r="L81" s="11"/>
      <c r="M81" s="11"/>
      <c r="N81" s="11"/>
    </row>
    <row r="82">
      <c r="D82" s="25"/>
      <c r="E82" s="29" t="s">
        <v>99</v>
      </c>
      <c r="F82" s="30"/>
      <c r="H82" s="18" t="s">
        <v>46</v>
      </c>
      <c r="I82" s="19">
        <f>I81-1</f>
        <v>-1</v>
      </c>
      <c r="K82" s="11"/>
      <c r="L82" s="11"/>
      <c r="M82" s="11"/>
      <c r="N82" s="11"/>
    </row>
    <row r="83">
      <c r="D83" s="25"/>
      <c r="E83" s="29" t="s">
        <v>22</v>
      </c>
      <c r="F83" s="32">
        <f>F81^2</f>
        <v>0</v>
      </c>
      <c r="K83" s="11"/>
      <c r="L83" s="11"/>
      <c r="M83" s="11"/>
      <c r="N83" s="11"/>
    </row>
    <row r="84">
      <c r="D84" s="25"/>
      <c r="E84" s="29" t="s">
        <v>25</v>
      </c>
      <c r="F84" s="33">
        <f>SQRT(F81)</f>
        <v>0</v>
      </c>
      <c r="H84" s="20"/>
      <c r="I84" s="6" t="s">
        <v>42</v>
      </c>
      <c r="K84" s="11"/>
      <c r="L84" s="11"/>
      <c r="M84" s="11"/>
      <c r="N84" s="11"/>
    </row>
    <row r="85">
      <c r="D85" s="25"/>
      <c r="E85" s="35" t="s">
        <v>118</v>
      </c>
      <c r="F85" s="36">
        <f>F84+F82</f>
        <v>0</v>
      </c>
      <c r="H85" s="9" t="s">
        <v>122</v>
      </c>
      <c r="I85" s="10" t="s">
        <v>82</v>
      </c>
      <c r="K85" s="11"/>
      <c r="L85" s="11"/>
      <c r="M85" s="11"/>
      <c r="N85" s="11"/>
    </row>
    <row r="86">
      <c r="D86" s="25"/>
      <c r="H86" s="12" t="s">
        <v>123</v>
      </c>
      <c r="I86" s="13"/>
      <c r="K86" s="11"/>
      <c r="L86" s="11"/>
      <c r="M86" s="11"/>
      <c r="N86" s="11"/>
    </row>
    <row r="87">
      <c r="D87" s="25"/>
      <c r="E87" s="23"/>
      <c r="F87" s="24" t="s">
        <v>91</v>
      </c>
      <c r="H87" s="12" t="s">
        <v>16</v>
      </c>
      <c r="I87" s="13"/>
      <c r="K87" s="11"/>
      <c r="L87" s="11"/>
      <c r="M87" s="11"/>
      <c r="N87" s="11"/>
    </row>
    <row r="88">
      <c r="D88" s="25"/>
      <c r="E88" s="26" t="s">
        <v>119</v>
      </c>
      <c r="F88" s="27" t="s">
        <v>94</v>
      </c>
      <c r="H88" s="12" t="s">
        <v>19</v>
      </c>
      <c r="I88" s="15">
        <f>I86*I87</f>
        <v>0</v>
      </c>
      <c r="K88" s="11"/>
      <c r="L88" s="11"/>
      <c r="M88" s="11"/>
      <c r="N88" s="11"/>
    </row>
    <row r="89">
      <c r="D89" s="25"/>
      <c r="E89" s="29" t="s">
        <v>17</v>
      </c>
      <c r="F89" s="30"/>
      <c r="H89" s="12" t="s">
        <v>22</v>
      </c>
      <c r="I89" s="16">
        <f>I88^2</f>
        <v>0</v>
      </c>
      <c r="K89" s="11"/>
      <c r="L89" s="11"/>
      <c r="M89" s="11"/>
      <c r="N89" s="11"/>
    </row>
    <row r="90">
      <c r="D90" s="25"/>
      <c r="E90" s="29" t="s">
        <v>99</v>
      </c>
      <c r="F90" s="30"/>
      <c r="H90" s="12" t="s">
        <v>25</v>
      </c>
      <c r="I90" s="15">
        <f>SQRT(I89)</f>
        <v>0</v>
      </c>
      <c r="K90" s="11"/>
      <c r="L90" s="11"/>
      <c r="M90" s="11"/>
      <c r="N90" s="11"/>
    </row>
    <row r="91">
      <c r="D91" s="25"/>
      <c r="E91" s="29" t="s">
        <v>22</v>
      </c>
      <c r="F91" s="32">
        <f>F89^2</f>
        <v>0</v>
      </c>
      <c r="H91" s="18" t="s">
        <v>46</v>
      </c>
      <c r="I91" s="19">
        <f>I90+1</f>
        <v>1</v>
      </c>
      <c r="K91" s="11"/>
      <c r="L91" s="11"/>
      <c r="M91" s="11"/>
      <c r="N91" s="11"/>
    </row>
    <row r="92">
      <c r="D92" s="25"/>
      <c r="E92" s="29" t="s">
        <v>25</v>
      </c>
      <c r="F92" s="33">
        <f>SQRT(F89)</f>
        <v>0</v>
      </c>
      <c r="K92" s="11"/>
      <c r="L92" s="11"/>
      <c r="M92" s="11"/>
      <c r="N92" s="11"/>
    </row>
    <row r="93">
      <c r="D93" s="25"/>
      <c r="E93" s="29" t="s">
        <v>105</v>
      </c>
      <c r="F93" s="40">
        <f>F92-F89</f>
        <v>0</v>
      </c>
      <c r="H93" s="20"/>
      <c r="I93" s="6" t="s">
        <v>42</v>
      </c>
      <c r="K93" s="11"/>
      <c r="L93" s="11"/>
      <c r="M93" s="11"/>
      <c r="N93" s="11"/>
    </row>
    <row r="94">
      <c r="D94" s="25"/>
      <c r="E94" s="37" t="s">
        <v>124</v>
      </c>
      <c r="F94" s="41">
        <f>(F93+F93)+1</f>
        <v>1</v>
      </c>
      <c r="H94" s="9" t="s">
        <v>125</v>
      </c>
      <c r="I94" s="10" t="s">
        <v>62</v>
      </c>
      <c r="K94" s="11"/>
      <c r="L94" s="11"/>
      <c r="M94" s="11"/>
      <c r="N94" s="11"/>
    </row>
    <row r="95">
      <c r="D95" s="25"/>
      <c r="E95" s="42"/>
      <c r="F95" s="43" t="s">
        <v>106</v>
      </c>
      <c r="H95" s="12" t="s">
        <v>36</v>
      </c>
      <c r="I95" s="13"/>
      <c r="K95" s="11"/>
      <c r="L95" s="11"/>
      <c r="M95" s="11"/>
      <c r="N95" s="11"/>
    </row>
    <row r="96">
      <c r="D96" s="25"/>
      <c r="E96" s="26" t="s">
        <v>119</v>
      </c>
      <c r="F96" s="27" t="s">
        <v>113</v>
      </c>
      <c r="H96" s="12" t="s">
        <v>16</v>
      </c>
      <c r="I96" s="13"/>
      <c r="K96" s="11"/>
      <c r="L96" s="11"/>
      <c r="M96" s="11"/>
      <c r="N96" s="11"/>
    </row>
    <row r="97">
      <c r="D97" s="25"/>
      <c r="E97" s="29" t="s">
        <v>17</v>
      </c>
      <c r="F97" s="30"/>
      <c r="H97" s="12" t="s">
        <v>19</v>
      </c>
      <c r="I97" s="15">
        <f>I95*I96</f>
        <v>0</v>
      </c>
      <c r="K97" s="11"/>
      <c r="L97" s="11"/>
      <c r="M97" s="11"/>
      <c r="N97" s="11"/>
    </row>
    <row r="98">
      <c r="D98" s="25"/>
      <c r="E98" s="29" t="s">
        <v>99</v>
      </c>
      <c r="F98" s="30"/>
      <c r="H98" s="12" t="s">
        <v>22</v>
      </c>
      <c r="I98" s="16">
        <f>I97^2</f>
        <v>0</v>
      </c>
      <c r="K98" s="11"/>
      <c r="L98" s="11"/>
      <c r="M98" s="11"/>
      <c r="N98" s="11"/>
    </row>
    <row r="99">
      <c r="D99" s="25"/>
      <c r="E99" s="29" t="s">
        <v>22</v>
      </c>
      <c r="F99" s="32">
        <f>F97^2</f>
        <v>0</v>
      </c>
      <c r="H99" s="12" t="s">
        <v>25</v>
      </c>
      <c r="I99" s="15">
        <f>SQRT(I98)</f>
        <v>0</v>
      </c>
      <c r="K99" s="11"/>
      <c r="L99" s="11"/>
      <c r="M99" s="11"/>
      <c r="N99" s="11"/>
    </row>
    <row r="100">
      <c r="D100" s="25"/>
      <c r="E100" s="29" t="s">
        <v>25</v>
      </c>
      <c r="F100" s="33">
        <f>SQRT(F97)</f>
        <v>0</v>
      </c>
      <c r="H100" s="18" t="s">
        <v>46</v>
      </c>
      <c r="I100" s="19">
        <f>I99-1</f>
        <v>-1</v>
      </c>
      <c r="K100" s="11"/>
      <c r="L100" s="11"/>
      <c r="M100" s="11"/>
      <c r="N100" s="11"/>
    </row>
    <row r="101">
      <c r="D101" s="25"/>
      <c r="E101" s="35" t="s">
        <v>118</v>
      </c>
      <c r="F101" s="36">
        <f>F100+F98</f>
        <v>0</v>
      </c>
      <c r="K101" s="11"/>
      <c r="L101" s="11"/>
      <c r="M101" s="11"/>
      <c r="N101" s="11"/>
    </row>
    <row r="102">
      <c r="D102" s="25"/>
      <c r="H102" s="20"/>
      <c r="I102" s="6" t="s">
        <v>42</v>
      </c>
      <c r="K102" s="11"/>
      <c r="L102" s="11"/>
      <c r="M102" s="11"/>
      <c r="N102" s="11"/>
    </row>
    <row r="103">
      <c r="D103" s="25"/>
      <c r="E103" s="45"/>
      <c r="F103" s="46" t="s">
        <v>126</v>
      </c>
      <c r="H103" s="9" t="s">
        <v>125</v>
      </c>
      <c r="I103" s="10" t="s">
        <v>84</v>
      </c>
      <c r="K103" s="11"/>
      <c r="L103" s="11"/>
      <c r="M103" s="11"/>
      <c r="N103" s="11"/>
    </row>
    <row r="104">
      <c r="D104" s="25"/>
      <c r="E104" s="47"/>
      <c r="F104" s="48" t="s">
        <v>127</v>
      </c>
      <c r="H104" s="12" t="s">
        <v>36</v>
      </c>
      <c r="I104" s="13"/>
      <c r="K104" s="11"/>
      <c r="L104" s="11"/>
      <c r="M104" s="11"/>
      <c r="N104" s="11"/>
    </row>
    <row r="105">
      <c r="D105" s="25"/>
      <c r="E105" s="49" t="s">
        <v>128</v>
      </c>
      <c r="F105" s="50" t="str">
        <f t="array" ref="F105:H105">{"a","b","c","d","e","f","g","h","i","j","k","l","m","n","o","p","q","r","s","t","u","v","w","x","y","z"}</f>
        <v>#REF!</v>
      </c>
      <c r="G105" s="51"/>
      <c r="H105" s="12" t="s">
        <v>16</v>
      </c>
      <c r="I105" s="13"/>
      <c r="K105" s="11"/>
      <c r="L105" s="11"/>
      <c r="M105" s="11"/>
      <c r="N105" s="11"/>
    </row>
    <row r="106">
      <c r="D106" s="25"/>
      <c r="E106" s="49" t="s">
        <v>129</v>
      </c>
      <c r="F106" s="52" t="str">
        <f t="array" ref="F106:H106">{"b","c","d","f","g","h","j","k","l","m","n","p","q","r","s","t","v","w","x","y","z"}</f>
        <v>#REF!</v>
      </c>
      <c r="G106" s="51"/>
      <c r="H106" s="12" t="s">
        <v>19</v>
      </c>
      <c r="I106" s="15">
        <f>I104*I105</f>
        <v>0</v>
      </c>
      <c r="K106" s="11"/>
      <c r="L106" s="11"/>
      <c r="M106" s="11"/>
      <c r="N106" s="11"/>
    </row>
    <row r="107">
      <c r="D107" s="25"/>
      <c r="E107" s="49" t="s">
        <v>130</v>
      </c>
      <c r="F107" s="53"/>
      <c r="H107" s="12" t="s">
        <v>22</v>
      </c>
      <c r="I107" s="16">
        <f>I106^2</f>
        <v>0</v>
      </c>
      <c r="K107" s="11"/>
      <c r="L107" s="11"/>
      <c r="M107" s="11"/>
      <c r="N107" s="11"/>
    </row>
    <row r="108">
      <c r="D108" s="25"/>
      <c r="E108" s="49" t="s">
        <v>131</v>
      </c>
      <c r="F108" s="54" t="str">
        <f>(F105*F106)-1</f>
        <v>#REF!</v>
      </c>
      <c r="H108" s="12" t="s">
        <v>25</v>
      </c>
      <c r="I108" s="15">
        <f>SQRT(I107)</f>
        <v>0</v>
      </c>
      <c r="K108" s="11"/>
      <c r="L108" s="11"/>
      <c r="M108" s="11"/>
      <c r="N108" s="11"/>
    </row>
    <row r="109">
      <c r="D109" s="25"/>
      <c r="E109" s="55" t="s">
        <v>132</v>
      </c>
      <c r="F109" s="56" t="str">
        <f>(F106*F107)-F107</f>
        <v>#REF!</v>
      </c>
      <c r="H109" s="18" t="s">
        <v>46</v>
      </c>
      <c r="I109" s="19">
        <f>I108+1</f>
        <v>1</v>
      </c>
      <c r="K109" s="11"/>
      <c r="L109" s="11"/>
      <c r="M109" s="11"/>
      <c r="N109" s="11"/>
    </row>
    <row r="110">
      <c r="D110" s="25"/>
      <c r="K110" s="11"/>
      <c r="L110" s="11"/>
      <c r="M110" s="11"/>
      <c r="N110" s="11"/>
    </row>
    <row r="111">
      <c r="D111" s="25"/>
      <c r="E111" s="45"/>
      <c r="F111" s="46" t="s">
        <v>133</v>
      </c>
      <c r="H111" s="20"/>
      <c r="I111" s="6" t="s">
        <v>42</v>
      </c>
      <c r="K111" s="11"/>
      <c r="L111" s="11"/>
      <c r="M111" s="11"/>
      <c r="N111" s="11"/>
    </row>
    <row r="112">
      <c r="D112" s="25"/>
      <c r="E112" s="47"/>
      <c r="F112" s="48" t="s">
        <v>127</v>
      </c>
      <c r="H112" s="9" t="s">
        <v>134</v>
      </c>
      <c r="I112" s="10" t="s">
        <v>66</v>
      </c>
      <c r="K112" s="11"/>
      <c r="L112" s="11"/>
      <c r="M112" s="11"/>
      <c r="N112" s="11"/>
    </row>
    <row r="113">
      <c r="D113" s="25"/>
      <c r="E113" s="49" t="s">
        <v>128</v>
      </c>
      <c r="F113" s="50" t="str">
        <f t="array" ref="F113:H113">{"a","b","c","d","e","f","g","h","i","j","k","l","m","n","o","p","q","r","s","t","u","v","w","x","y","z"}</f>
        <v>#REF!</v>
      </c>
      <c r="G113" s="51"/>
      <c r="H113" s="12" t="s">
        <v>135</v>
      </c>
      <c r="I113" s="13"/>
      <c r="K113" s="11"/>
      <c r="L113" s="11"/>
      <c r="M113" s="11"/>
      <c r="N113" s="11"/>
    </row>
    <row r="114">
      <c r="D114" s="25"/>
      <c r="E114" s="49" t="s">
        <v>129</v>
      </c>
      <c r="F114" s="52" t="str">
        <f t="array" ref="F114:H114">{"b","c","d","f","g","h","j","k","l","m","n","p","q","r","s","t","v","w","x","y","z"}</f>
        <v>#REF!</v>
      </c>
      <c r="G114" s="51"/>
      <c r="H114" s="12" t="s">
        <v>16</v>
      </c>
      <c r="I114" s="13"/>
      <c r="K114" s="11"/>
      <c r="L114" s="11"/>
      <c r="M114" s="11"/>
      <c r="N114" s="11"/>
    </row>
    <row r="115">
      <c r="D115" s="25"/>
      <c r="E115" s="49" t="s">
        <v>130</v>
      </c>
      <c r="F115" s="53"/>
      <c r="H115" s="12" t="s">
        <v>19</v>
      </c>
      <c r="I115" s="15">
        <f>I113*I114</f>
        <v>0</v>
      </c>
      <c r="K115" s="11"/>
      <c r="L115" s="11"/>
      <c r="M115" s="11"/>
      <c r="N115" s="11"/>
    </row>
    <row r="116">
      <c r="D116" s="25"/>
      <c r="E116" s="49" t="s">
        <v>136</v>
      </c>
      <c r="F116" s="54" t="str">
        <f>(F113*F114)+1</f>
        <v>#REF!</v>
      </c>
      <c r="H116" s="12" t="s">
        <v>22</v>
      </c>
      <c r="I116" s="16">
        <f>I115^2</f>
        <v>0</v>
      </c>
      <c r="K116" s="11"/>
      <c r="L116" s="11"/>
      <c r="M116" s="11"/>
      <c r="N116" s="11"/>
    </row>
    <row r="117">
      <c r="D117" s="25"/>
      <c r="E117" s="55" t="s">
        <v>137</v>
      </c>
      <c r="F117" s="56" t="str">
        <f>(F114*F115)+F115</f>
        <v>#REF!</v>
      </c>
      <c r="H117" s="12" t="s">
        <v>25</v>
      </c>
      <c r="I117" s="15">
        <f>SQRT(I116)</f>
        <v>0</v>
      </c>
      <c r="K117" s="11"/>
      <c r="L117" s="11"/>
      <c r="M117" s="11"/>
      <c r="N117" s="11"/>
    </row>
    <row r="118">
      <c r="D118" s="25"/>
      <c r="H118" s="18" t="s">
        <v>46</v>
      </c>
      <c r="I118" s="19">
        <f>I117-1</f>
        <v>-1</v>
      </c>
      <c r="K118" s="11"/>
      <c r="L118" s="11"/>
      <c r="M118" s="11"/>
      <c r="N118" s="11"/>
    </row>
    <row r="119">
      <c r="D119" s="25"/>
      <c r="E119" s="45"/>
      <c r="F119" s="57" t="s">
        <v>83</v>
      </c>
      <c r="K119" s="11"/>
      <c r="L119" s="11"/>
      <c r="M119" s="11"/>
      <c r="N119" s="11"/>
    </row>
    <row r="120">
      <c r="D120" s="25"/>
      <c r="E120" s="49" t="s">
        <v>138</v>
      </c>
      <c r="F120" s="54" t="str">
        <f t="array" ref="F120">TRUE(F107=(F105-{"a","e","i","o","u"}&gt;F106))</f>
        <v>#N/A</v>
      </c>
      <c r="H120" s="20"/>
      <c r="I120" s="6" t="s">
        <v>42</v>
      </c>
      <c r="K120" s="11"/>
      <c r="L120" s="11"/>
      <c r="M120" s="11"/>
      <c r="N120" s="11"/>
    </row>
    <row r="121">
      <c r="D121" s="25"/>
      <c r="E121" s="55" t="s">
        <v>139</v>
      </c>
      <c r="F121" s="58" t="str">
        <f t="array" ref="F121">FALSE(F107=(F105-{"a","e","i","o","u"}&lt;F105))</f>
        <v>#N/A</v>
      </c>
      <c r="H121" s="9" t="s">
        <v>134</v>
      </c>
      <c r="I121" s="10" t="s">
        <v>86</v>
      </c>
      <c r="K121" s="11"/>
      <c r="L121" s="11"/>
      <c r="M121" s="11"/>
      <c r="N121" s="11"/>
    </row>
    <row r="122">
      <c r="D122" s="25"/>
      <c r="H122" s="12" t="s">
        <v>135</v>
      </c>
      <c r="I122" s="13"/>
      <c r="K122" s="11"/>
      <c r="L122" s="11"/>
      <c r="M122" s="11"/>
      <c r="N122" s="11"/>
    </row>
    <row r="123">
      <c r="D123" s="25"/>
      <c r="E123" s="45"/>
      <c r="F123" s="59" t="s">
        <v>85</v>
      </c>
      <c r="H123" s="12" t="s">
        <v>16</v>
      </c>
      <c r="I123" s="13"/>
      <c r="K123" s="11"/>
      <c r="L123" s="11"/>
      <c r="M123" s="11"/>
      <c r="N123" s="11"/>
    </row>
    <row r="124">
      <c r="D124" s="25"/>
      <c r="E124" s="49" t="s">
        <v>140</v>
      </c>
      <c r="F124" s="54" t="str">
        <f t="array" ref="F124">TRUE(F107=((F105*a)-{"a","e","i","o","u"}&gt;F110))</f>
        <v>#N/A</v>
      </c>
      <c r="H124" s="12" t="s">
        <v>19</v>
      </c>
      <c r="I124" s="15">
        <f>I122*I123</f>
        <v>0</v>
      </c>
      <c r="K124" s="11"/>
      <c r="L124" s="11"/>
      <c r="M124" s="11"/>
      <c r="N124" s="11"/>
    </row>
    <row r="125">
      <c r="D125" s="25"/>
      <c r="E125" s="55" t="s">
        <v>141</v>
      </c>
      <c r="F125" s="58" t="str">
        <f t="array" ref="F125">FALSE(F107=((F105*a)-{"a","e","i","o","u"}&lt;F109))</f>
        <v>#N/A</v>
      </c>
      <c r="H125" s="12" t="s">
        <v>22</v>
      </c>
      <c r="I125" s="16">
        <f>I124^2</f>
        <v>0</v>
      </c>
      <c r="K125" s="11"/>
      <c r="L125" s="11"/>
      <c r="M125" s="11"/>
      <c r="N125" s="11"/>
    </row>
    <row r="126">
      <c r="D126" s="25"/>
      <c r="H126" s="12" t="s">
        <v>25</v>
      </c>
      <c r="I126" s="15">
        <f>SQRT(I125)</f>
        <v>0</v>
      </c>
      <c r="K126" s="11"/>
      <c r="L126" s="11"/>
      <c r="M126" s="11"/>
      <c r="N126" s="11"/>
    </row>
    <row r="127">
      <c r="D127" s="25"/>
      <c r="E127" s="45"/>
      <c r="F127" s="59" t="s">
        <v>87</v>
      </c>
      <c r="H127" s="18" t="s">
        <v>46</v>
      </c>
      <c r="I127" s="19">
        <f>I126+1</f>
        <v>1</v>
      </c>
      <c r="K127" s="11"/>
      <c r="L127" s="11"/>
      <c r="M127" s="60" t="s">
        <v>142</v>
      </c>
      <c r="N127" s="61" t="s">
        <v>143</v>
      </c>
    </row>
    <row r="128">
      <c r="D128" s="25"/>
      <c r="E128" s="49" t="s">
        <v>144</v>
      </c>
      <c r="F128" s="54" t="str">
        <f t="array" ref="F128">TRUE(F107=(((F105-1)-1)-{"a","e","i","o","u"}&gt;F114))</f>
        <v>#N/A</v>
      </c>
      <c r="K128" s="11"/>
      <c r="L128" s="11"/>
      <c r="M128" s="62" t="s">
        <v>145</v>
      </c>
      <c r="N128" s="63">
        <v>1.0</v>
      </c>
    </row>
    <row r="129">
      <c r="D129" s="25"/>
      <c r="E129" s="55" t="s">
        <v>146</v>
      </c>
      <c r="F129" s="58" t="str">
        <f t="array" ref="F129">FALSE(F107=(((F105-1)-1)-{"a","e","i","o","u"}&lt;F113))</f>
        <v>#N/A</v>
      </c>
      <c r="H129" s="20"/>
      <c r="I129" s="6" t="s">
        <v>42</v>
      </c>
      <c r="K129" s="11"/>
      <c r="L129" s="11"/>
      <c r="M129" s="62" t="s">
        <v>145</v>
      </c>
      <c r="N129" s="63">
        <v>1.0</v>
      </c>
    </row>
    <row r="130">
      <c r="D130" s="25"/>
      <c r="H130" s="9" t="s">
        <v>147</v>
      </c>
      <c r="I130" s="10" t="s">
        <v>69</v>
      </c>
      <c r="K130" s="11"/>
      <c r="L130" s="11"/>
      <c r="M130" s="62" t="s">
        <v>148</v>
      </c>
      <c r="N130" s="64">
        <v>1.0</v>
      </c>
    </row>
    <row r="131">
      <c r="D131" s="25"/>
      <c r="E131" s="45"/>
      <c r="F131" s="59" t="s">
        <v>89</v>
      </c>
      <c r="H131" s="12" t="s">
        <v>149</v>
      </c>
      <c r="I131" s="13"/>
      <c r="K131" s="11"/>
      <c r="L131" s="11"/>
      <c r="M131" s="65" t="s">
        <v>97</v>
      </c>
      <c r="N131" s="66">
        <v>1.0</v>
      </c>
    </row>
    <row r="132">
      <c r="D132" s="25"/>
      <c r="E132" s="49" t="s">
        <v>150</v>
      </c>
      <c r="F132" s="54" t="str">
        <f t="array" ref="F132">TRUE(F107=(((F105*a)-1)-{"a","e","i","o","u"}&gt;F114))</f>
        <v>#N/A</v>
      </c>
      <c r="H132" s="12" t="s">
        <v>16</v>
      </c>
      <c r="I132" s="13"/>
      <c r="K132" s="11"/>
      <c r="L132" s="11"/>
      <c r="M132" s="62" t="s">
        <v>149</v>
      </c>
      <c r="N132" s="67">
        <v>2.0</v>
      </c>
    </row>
    <row r="133">
      <c r="D133" s="25"/>
      <c r="E133" s="55" t="s">
        <v>151</v>
      </c>
      <c r="F133" s="58" t="str">
        <f t="array" ref="F133">FALSE(F107=(((F105*a)-1)-{"a","e","i","o","u"}&lt;F113))</f>
        <v>#N/A</v>
      </c>
      <c r="H133" s="12" t="s">
        <v>19</v>
      </c>
      <c r="I133" s="15">
        <f>I131*I132</f>
        <v>0</v>
      </c>
      <c r="K133" s="11"/>
      <c r="L133" s="11"/>
      <c r="M133" s="62" t="s">
        <v>152</v>
      </c>
      <c r="N133" s="68">
        <f>N128*N129</f>
        <v>1</v>
      </c>
    </row>
    <row r="134">
      <c r="D134" s="25"/>
      <c r="H134" s="12" t="s">
        <v>22</v>
      </c>
      <c r="I134" s="16">
        <f>I133^2</f>
        <v>0</v>
      </c>
      <c r="K134" s="11"/>
      <c r="L134" s="11"/>
      <c r="M134" s="62" t="s">
        <v>153</v>
      </c>
      <c r="N134" s="69">
        <f>N130^2</f>
        <v>1</v>
      </c>
    </row>
    <row r="135">
      <c r="D135" s="25"/>
      <c r="E135" s="45"/>
      <c r="F135" s="59" t="s">
        <v>92</v>
      </c>
      <c r="H135" s="12" t="s">
        <v>25</v>
      </c>
      <c r="I135" s="15">
        <f>SQRT(I134)</f>
        <v>0</v>
      </c>
      <c r="K135" s="11"/>
      <c r="L135" s="11"/>
      <c r="M135" s="62" t="s">
        <v>154</v>
      </c>
      <c r="N135" s="70">
        <f>(N133)*(N131*(N134))/N132</f>
        <v>0.5</v>
      </c>
    </row>
    <row r="136">
      <c r="D136" s="25"/>
      <c r="E136" s="49" t="s">
        <v>155</v>
      </c>
      <c r="F136" s="54" t="str">
        <f t="array" ref="F136">TRUE(F107=((((F1127*a)-1)+1)-{"a","e","i","o","u"}&gt;F118))</f>
        <v>#N/A</v>
      </c>
      <c r="H136" s="18" t="s">
        <v>46</v>
      </c>
      <c r="I136" s="19">
        <f>I135-1</f>
        <v>-1</v>
      </c>
      <c r="K136" s="11"/>
      <c r="L136" s="11"/>
      <c r="M136" s="62" t="s">
        <v>156</v>
      </c>
      <c r="N136" s="71" t="b">
        <f>IF(AND(E221, N135), TRUE, FALSE)</f>
        <v>1</v>
      </c>
    </row>
    <row r="137">
      <c r="D137" s="25"/>
      <c r="E137" s="55" t="s">
        <v>157</v>
      </c>
      <c r="F137" s="58" t="str">
        <f t="array" ref="F137">FALSE(F107=((((F105*a)-1)+1)-{"a","e","i","o","u"}&lt;F117))</f>
        <v>#N/A</v>
      </c>
      <c r="K137" s="11"/>
      <c r="L137" s="11"/>
      <c r="M137" s="72" t="s">
        <v>158</v>
      </c>
      <c r="N137" s="73" t="b">
        <f>IF(AND(E221, N136), FALSE, TRUE)</f>
        <v>0</v>
      </c>
    </row>
    <row r="138">
      <c r="D138" s="25"/>
      <c r="H138" s="20"/>
      <c r="I138" s="6" t="s">
        <v>42</v>
      </c>
      <c r="K138" s="11"/>
      <c r="L138" s="11"/>
      <c r="M138" s="11"/>
      <c r="N138" s="11"/>
    </row>
    <row r="139">
      <c r="A139" s="74" t="s">
        <v>159</v>
      </c>
      <c r="D139" s="25"/>
      <c r="E139" s="45"/>
      <c r="F139" s="59" t="s">
        <v>96</v>
      </c>
      <c r="H139" s="9" t="s">
        <v>147</v>
      </c>
      <c r="I139" s="10" t="s">
        <v>88</v>
      </c>
      <c r="K139" s="11"/>
      <c r="L139" s="11"/>
      <c r="M139" s="11"/>
      <c r="N139" s="11"/>
    </row>
    <row r="140">
      <c r="A140" s="75" t="s">
        <v>160</v>
      </c>
      <c r="D140" s="25"/>
      <c r="E140" s="49" t="s">
        <v>161</v>
      </c>
      <c r="F140" s="54" t="str">
        <f t="array" ref="F140">TRUE(F107=(F105-{"a","e","i","o","u"}&gt;F122))</f>
        <v>#N/A</v>
      </c>
      <c r="H140" s="12" t="s">
        <v>149</v>
      </c>
      <c r="I140" s="13"/>
      <c r="K140" s="11"/>
      <c r="L140" s="11"/>
      <c r="M140" s="11"/>
      <c r="N140" s="11"/>
    </row>
    <row r="141">
      <c r="D141" s="25"/>
      <c r="E141" s="55" t="s">
        <v>162</v>
      </c>
      <c r="F141" s="58" t="str">
        <f t="array" ref="F141">FALSE(F107=(F105-{"a","e","i","o","u"}&lt;F121))</f>
        <v>#N/A</v>
      </c>
      <c r="H141" s="12" t="s">
        <v>16</v>
      </c>
      <c r="I141" s="13"/>
      <c r="K141" s="11"/>
      <c r="L141" s="11"/>
      <c r="M141" s="11"/>
      <c r="N141" s="11"/>
    </row>
    <row r="142">
      <c r="D142" s="25"/>
      <c r="H142" s="12" t="s">
        <v>19</v>
      </c>
      <c r="I142" s="15">
        <f>I140*I141</f>
        <v>0</v>
      </c>
      <c r="K142" s="11"/>
      <c r="L142" s="11"/>
      <c r="M142" s="11"/>
      <c r="N142" s="11"/>
    </row>
    <row r="143">
      <c r="D143" s="25"/>
      <c r="E143" s="45"/>
      <c r="F143" s="59" t="s">
        <v>98</v>
      </c>
      <c r="H143" s="12" t="s">
        <v>22</v>
      </c>
      <c r="I143" s="16">
        <f>I142^2</f>
        <v>0</v>
      </c>
      <c r="K143" s="11"/>
      <c r="L143" s="11"/>
      <c r="M143" s="11"/>
      <c r="N143" s="11"/>
    </row>
    <row r="144">
      <c r="D144" s="25"/>
      <c r="E144" s="49" t="s">
        <v>163</v>
      </c>
      <c r="F144" s="54" t="str">
        <f t="array" ref="F144">TRUE(F107=(F105-{"a","e","i","o","u"}&gt;F126))</f>
        <v>#N/A</v>
      </c>
      <c r="H144" s="12" t="s">
        <v>25</v>
      </c>
      <c r="I144" s="15">
        <f>SQRT(I143)</f>
        <v>0</v>
      </c>
      <c r="K144" s="11"/>
      <c r="L144" s="76" t="s">
        <v>164</v>
      </c>
      <c r="M144" s="77" t="s">
        <v>165</v>
      </c>
      <c r="N144" s="11"/>
    </row>
    <row r="145">
      <c r="D145" s="25"/>
      <c r="E145" s="55" t="s">
        <v>166</v>
      </c>
      <c r="F145" s="58" t="str">
        <f t="array" ref="F145">FALSE(F107=(F105-{"a","e","i","o","u"}&lt;F125))</f>
        <v>#N/A</v>
      </c>
      <c r="H145" s="18" t="s">
        <v>46</v>
      </c>
      <c r="I145" s="19">
        <f>I144+1</f>
        <v>1</v>
      </c>
      <c r="K145" s="11"/>
      <c r="L145" s="11"/>
      <c r="M145" s="78" t="b">
        <f>AND(I148:I166)</f>
        <v>1</v>
      </c>
      <c r="N145" s="11"/>
    </row>
    <row r="146">
      <c r="D146" s="25"/>
      <c r="K146" s="11"/>
      <c r="L146" s="11"/>
      <c r="M146" s="78"/>
      <c r="N146" s="11"/>
    </row>
    <row r="147">
      <c r="D147" s="25"/>
      <c r="E147" s="45"/>
      <c r="F147" s="59" t="s">
        <v>101</v>
      </c>
      <c r="H147" s="79"/>
      <c r="I147" s="80" t="s">
        <v>167</v>
      </c>
      <c r="J147" s="81"/>
      <c r="K147" s="82"/>
      <c r="L147" s="11"/>
      <c r="M147" s="83" t="s">
        <v>168</v>
      </c>
      <c r="N147" s="11"/>
    </row>
    <row r="148">
      <c r="D148" s="25"/>
      <c r="E148" s="49" t="s">
        <v>169</v>
      </c>
      <c r="F148" s="54" t="str">
        <f t="array" ref="F148">TRUE(F107=(((F105-1)-1)-{"a","e","i","o","u"}&gt;F134))</f>
        <v>#N/A</v>
      </c>
      <c r="H148" s="84"/>
      <c r="I148" s="85">
        <v>1.0</v>
      </c>
      <c r="J148" s="86"/>
      <c r="K148" s="87" t="s">
        <v>43</v>
      </c>
      <c r="L148" s="11"/>
      <c r="M148" s="78" t="b">
        <f>IF(M145, AND(I28, I46, I64, I82, I100, I118, I136, M145), FALSE)</f>
        <v>1</v>
      </c>
      <c r="N148" s="88" t="s">
        <v>170</v>
      </c>
    </row>
    <row r="149">
      <c r="D149" s="25"/>
      <c r="E149" s="55" t="s">
        <v>171</v>
      </c>
      <c r="F149" s="58" t="str">
        <f t="array" ref="F149">FALSE(F107=(((F105-1)-1)-{"a","e","i","o","u"}&lt;F133))</f>
        <v>#N/A</v>
      </c>
      <c r="H149" s="84"/>
      <c r="I149" s="85">
        <v>2.0</v>
      </c>
      <c r="J149" s="86"/>
      <c r="K149" s="87" t="s">
        <v>47</v>
      </c>
      <c r="L149" s="11"/>
      <c r="M149" s="78" t="b">
        <f>IF(M145, AND(I37, I55, I73, I91, I109, I127, I145), FALSE)</f>
        <v>1</v>
      </c>
      <c r="N149" s="88" t="s">
        <v>172</v>
      </c>
    </row>
    <row r="150">
      <c r="D150" s="25"/>
      <c r="H150" s="84"/>
      <c r="I150" s="85">
        <v>3.0</v>
      </c>
      <c r="J150" s="86"/>
      <c r="K150" s="87" t="s">
        <v>50</v>
      </c>
      <c r="L150" s="11"/>
      <c r="M150" s="83" t="s">
        <v>173</v>
      </c>
      <c r="N150" s="11"/>
    </row>
    <row r="151">
      <c r="D151" s="25"/>
      <c r="E151" s="45"/>
      <c r="F151" s="59" t="s">
        <v>103</v>
      </c>
      <c r="H151" s="84"/>
      <c r="I151" s="85">
        <v>4.0</v>
      </c>
      <c r="J151" s="86"/>
      <c r="K151" s="87" t="s">
        <v>54</v>
      </c>
      <c r="L151" s="11"/>
      <c r="M151" s="78"/>
      <c r="N151" s="11"/>
    </row>
    <row r="152">
      <c r="D152" s="25"/>
      <c r="E152" s="49" t="s">
        <v>174</v>
      </c>
      <c r="F152" s="54" t="str">
        <f t="array" ref="F152">TRUE(F106((F105*a)-{"a","e","i","o","u"}&gt;F138))</f>
        <v>#N/A</v>
      </c>
      <c r="H152" s="84"/>
      <c r="I152" s="85">
        <v>5.0</v>
      </c>
      <c r="J152" s="86"/>
      <c r="K152" s="87" t="s">
        <v>60</v>
      </c>
      <c r="L152" s="11"/>
      <c r="M152" s="78"/>
      <c r="N152" s="11"/>
    </row>
    <row r="153">
      <c r="D153" s="25"/>
      <c r="E153" s="55" t="s">
        <v>175</v>
      </c>
      <c r="F153" s="58" t="str">
        <f t="array" ref="F153">FALSE(F139=((F137*a)-{"a","e","i","o","u"}&lt;F137))</f>
        <v>#N/A</v>
      </c>
      <c r="H153" s="84"/>
      <c r="I153" s="85">
        <v>6.0</v>
      </c>
      <c r="J153" s="86"/>
      <c r="K153" s="87" t="s">
        <v>64</v>
      </c>
      <c r="L153" s="11"/>
      <c r="M153" s="83" t="s">
        <v>176</v>
      </c>
      <c r="N153" s="89" t="s">
        <v>177</v>
      </c>
    </row>
    <row r="154">
      <c r="D154" s="25"/>
      <c r="H154" s="84"/>
      <c r="I154" s="85">
        <v>7.0</v>
      </c>
      <c r="J154" s="86"/>
      <c r="K154" s="87" t="s">
        <v>67</v>
      </c>
      <c r="L154" s="11"/>
      <c r="M154" s="78"/>
      <c r="N154" s="11"/>
    </row>
    <row r="155">
      <c r="D155" s="25"/>
      <c r="E155" s="45"/>
      <c r="F155" s="59" t="s">
        <v>104</v>
      </c>
      <c r="H155" s="84"/>
      <c r="I155" s="85">
        <v>8.0</v>
      </c>
      <c r="J155" s="85" t="s">
        <v>178</v>
      </c>
      <c r="K155" s="87" t="s">
        <v>44</v>
      </c>
      <c r="L155" s="11"/>
      <c r="M155" s="78"/>
      <c r="N155" s="11"/>
    </row>
    <row r="156">
      <c r="D156" s="25"/>
      <c r="E156" s="49" t="s">
        <v>179</v>
      </c>
      <c r="F156" s="54" t="str">
        <f t="array" ref="F156">TRUE(F107=((F105*a)-{"a","e","i","o","u"}&gt;F142))</f>
        <v>#N/A</v>
      </c>
      <c r="H156" s="84"/>
      <c r="I156" s="85">
        <v>9.0</v>
      </c>
      <c r="J156" s="85" t="s">
        <v>180</v>
      </c>
      <c r="K156" s="87" t="s">
        <v>48</v>
      </c>
      <c r="L156" s="11"/>
      <c r="M156" s="83" t="s">
        <v>181</v>
      </c>
      <c r="N156" s="89" t="s">
        <v>182</v>
      </c>
    </row>
    <row r="157">
      <c r="D157" s="25"/>
      <c r="E157" s="55" t="s">
        <v>183</v>
      </c>
      <c r="F157" s="58" t="str">
        <f t="array" ref="F157">FALSE(F107=((F105*a)-{"a","e","i","o","u"}&lt;F141))</f>
        <v>#N/A</v>
      </c>
      <c r="H157" s="84"/>
      <c r="I157" s="85">
        <v>10.0</v>
      </c>
      <c r="J157" s="85" t="s">
        <v>184</v>
      </c>
      <c r="K157" s="87" t="s">
        <v>51</v>
      </c>
      <c r="L157" s="11"/>
      <c r="M157" s="78"/>
      <c r="N157" s="11"/>
    </row>
    <row r="158">
      <c r="D158" s="25"/>
      <c r="H158" s="84"/>
      <c r="I158" s="85">
        <v>11.0</v>
      </c>
      <c r="J158" s="85" t="s">
        <v>185</v>
      </c>
      <c r="K158" s="87" t="s">
        <v>55</v>
      </c>
      <c r="L158" s="11"/>
      <c r="M158" s="78"/>
      <c r="N158" s="11"/>
    </row>
    <row r="159">
      <c r="D159" s="25"/>
      <c r="E159" s="45"/>
      <c r="F159" s="59" t="s">
        <v>107</v>
      </c>
      <c r="H159" s="84"/>
      <c r="I159" s="85">
        <v>12.0</v>
      </c>
      <c r="J159" s="90" t="s">
        <v>186</v>
      </c>
      <c r="K159" s="87" t="s">
        <v>61</v>
      </c>
      <c r="L159" s="11"/>
      <c r="M159" s="83" t="s">
        <v>187</v>
      </c>
      <c r="N159" s="11"/>
    </row>
    <row r="160">
      <c r="D160" s="25"/>
      <c r="E160" s="49" t="s">
        <v>188</v>
      </c>
      <c r="F160" s="54" t="str">
        <f t="array" ref="F160">TRUE(F107=((F106*a)-{"a","e","i","o","u"}&gt;F146))</f>
        <v>#N/A</v>
      </c>
      <c r="H160" s="84"/>
      <c r="I160" s="85">
        <v>13.0</v>
      </c>
      <c r="J160" s="85" t="s">
        <v>189</v>
      </c>
      <c r="K160" s="87" t="s">
        <v>65</v>
      </c>
      <c r="L160" s="11"/>
      <c r="M160" s="78"/>
      <c r="N160" s="11"/>
    </row>
    <row r="161">
      <c r="D161" s="25"/>
      <c r="E161" s="55" t="s">
        <v>190</v>
      </c>
      <c r="F161" s="58" t="str">
        <f t="array" ref="F161">FALSE(F147=((F145*a)-{"a","e","i","o","u"}&lt;F145))</f>
        <v>#N/A</v>
      </c>
      <c r="H161" s="84"/>
      <c r="I161" s="85">
        <v>14.0</v>
      </c>
      <c r="J161" s="86"/>
      <c r="K161" s="87" t="s">
        <v>68</v>
      </c>
      <c r="L161" s="11"/>
      <c r="M161" s="78"/>
      <c r="N161" s="11"/>
    </row>
    <row r="162">
      <c r="D162" s="25"/>
      <c r="H162" s="84"/>
      <c r="I162" s="85">
        <v>15.0</v>
      </c>
      <c r="J162" s="86"/>
      <c r="K162" s="87" t="s">
        <v>70</v>
      </c>
      <c r="L162" s="11"/>
      <c r="M162" s="91" t="s">
        <v>191</v>
      </c>
      <c r="N162" s="92" t="s">
        <v>192</v>
      </c>
    </row>
    <row r="163">
      <c r="D163" s="25"/>
      <c r="E163" s="45"/>
      <c r="F163" s="59" t="s">
        <v>109</v>
      </c>
      <c r="H163" s="84"/>
      <c r="I163" s="85">
        <v>16.0</v>
      </c>
      <c r="J163" s="86"/>
      <c r="K163" s="87" t="s">
        <v>71</v>
      </c>
      <c r="L163" s="11"/>
      <c r="M163" s="78" t="b">
        <f>IF(AND(M145, N163=1), TRUE, FALSE)</f>
        <v>1</v>
      </c>
      <c r="N163" s="93">
        <f>1</f>
        <v>1</v>
      </c>
    </row>
    <row r="164">
      <c r="D164" s="25"/>
      <c r="E164" s="49" t="s">
        <v>193</v>
      </c>
      <c r="F164" s="54" t="str">
        <f t="array" ref="F164">TRUE(F107=((F105*a)-{"a","e","i","o","u"}&gt;F150))</f>
        <v>#N/A</v>
      </c>
      <c r="H164" s="84"/>
      <c r="I164" s="85">
        <v>17.0</v>
      </c>
      <c r="J164" s="86"/>
      <c r="K164" s="87" t="s">
        <v>72</v>
      </c>
      <c r="L164" s="11"/>
      <c r="M164" s="78" t="b">
        <f>IF(AND(M145, N163=1), FALSE, TRUE)</f>
        <v>0</v>
      </c>
      <c r="N164" s="93">
        <f>0</f>
        <v>0</v>
      </c>
    </row>
    <row r="165">
      <c r="D165" s="25"/>
      <c r="E165" s="55" t="s">
        <v>194</v>
      </c>
      <c r="F165" s="58" t="str">
        <f t="array" ref="F165">FALSE(F107=((F105*a)-{"a","e","i","o","u"}&lt;F149))</f>
        <v>#N/A</v>
      </c>
      <c r="H165" s="84"/>
      <c r="I165" s="85">
        <v>18.0</v>
      </c>
      <c r="J165" s="86"/>
      <c r="K165" s="87" t="s">
        <v>195</v>
      </c>
      <c r="L165" s="11"/>
      <c r="M165" s="78"/>
      <c r="N165" s="11"/>
    </row>
    <row r="166">
      <c r="D166" s="25"/>
      <c r="H166" s="84"/>
      <c r="I166" s="85">
        <v>19.0</v>
      </c>
      <c r="J166" s="86"/>
      <c r="K166" s="87" t="s">
        <v>196</v>
      </c>
      <c r="L166" s="11"/>
      <c r="M166" s="78"/>
      <c r="N166" s="11"/>
    </row>
    <row r="167">
      <c r="D167" s="25"/>
      <c r="E167" s="45"/>
      <c r="F167" s="59" t="s">
        <v>111</v>
      </c>
      <c r="H167" s="94" t="s">
        <v>197</v>
      </c>
      <c r="I167" s="95" t="b">
        <f>IF(AND(I148:I166), TRUE, FALSE)</f>
        <v>1</v>
      </c>
      <c r="J167" s="96"/>
      <c r="K167" s="97"/>
      <c r="L167" s="11"/>
      <c r="M167" s="78"/>
      <c r="N167" s="11"/>
    </row>
    <row r="168">
      <c r="D168" s="25"/>
      <c r="E168" s="49" t="s">
        <v>198</v>
      </c>
      <c r="F168" s="54" t="str">
        <f t="array" ref="F168">TRUE(F107=(((F105*a)-1)-{"a","e","i","o","u"}&gt;F154))</f>
        <v>#N/A</v>
      </c>
      <c r="H168" s="94" t="s">
        <v>199</v>
      </c>
      <c r="I168" s="95" t="b">
        <f>IF(AND(I148:I166), FALSE, TRUE)</f>
        <v>0</v>
      </c>
      <c r="J168" s="96"/>
      <c r="K168" s="97"/>
      <c r="L168" s="11"/>
      <c r="M168" s="78"/>
      <c r="N168" s="11"/>
    </row>
    <row r="169">
      <c r="D169" s="25"/>
      <c r="E169" s="55" t="s">
        <v>200</v>
      </c>
      <c r="F169" s="58" t="str">
        <f t="array" ref="F169">FALSE(F107=(((F105*a)-1)-{"a","e","i","o","u"}&lt;F153))</f>
        <v>#N/A</v>
      </c>
      <c r="H169" s="98"/>
      <c r="I169" s="99"/>
      <c r="J169" s="100" t="b">
        <f>IF(AND(I167=TRUE, K169="("), TRUE, FALSE)</f>
        <v>1</v>
      </c>
      <c r="K169" s="100" t="s">
        <v>201</v>
      </c>
      <c r="L169" s="11"/>
      <c r="M169" s="78"/>
      <c r="N169" s="11"/>
    </row>
    <row r="170">
      <c r="D170" s="25"/>
      <c r="H170" s="2"/>
      <c r="J170" s="100" t="b">
        <f>IF(AND(I167=TRUE, K170="^"), TRUE, FALSE)</f>
        <v>1</v>
      </c>
      <c r="K170" s="101" t="s">
        <v>180</v>
      </c>
      <c r="L170" s="11"/>
      <c r="M170" s="78"/>
      <c r="N170" s="11"/>
    </row>
    <row r="171">
      <c r="D171" s="25"/>
      <c r="E171" s="45"/>
      <c r="F171" s="59" t="s">
        <v>115</v>
      </c>
      <c r="J171" s="100" t="b">
        <f>IF(AND(I167=TRUE, K171="*"), TRUE, FALSE)</f>
        <v>1</v>
      </c>
      <c r="K171" s="101" t="s">
        <v>184</v>
      </c>
      <c r="L171" s="11"/>
      <c r="M171" s="78"/>
      <c r="N171" s="11"/>
    </row>
    <row r="172">
      <c r="D172" s="25"/>
      <c r="E172" s="49" t="s">
        <v>202</v>
      </c>
      <c r="F172" s="54" t="str">
        <f t="array" ref="F172">TRUE(F107=((F105*a)-{"a","e","i","o","u"}&gt;F158))</f>
        <v>#N/A</v>
      </c>
      <c r="J172" s="100" t="b">
        <f>IF(AND(I167=TRUE, K172="÷"), TRUE, FALSE)</f>
        <v>1</v>
      </c>
      <c r="K172" s="101" t="s">
        <v>185</v>
      </c>
      <c r="M172" s="102"/>
      <c r="N172" s="11"/>
    </row>
    <row r="173">
      <c r="D173" s="25"/>
      <c r="E173" s="55" t="s">
        <v>203</v>
      </c>
      <c r="F173" s="58" t="str">
        <f t="array" ref="F173">FALSE(F107=((F105*a)-{"a","e","i","o","u"}&lt;F157))</f>
        <v>#N/A</v>
      </c>
      <c r="J173" s="100" t="b">
        <f>IF(AND(I167=TRUE, K173="+"), TRUE, FALSE)</f>
        <v>1</v>
      </c>
      <c r="K173" s="103" t="s">
        <v>186</v>
      </c>
      <c r="L173" s="11"/>
      <c r="M173" s="78"/>
      <c r="N173" s="11"/>
    </row>
    <row r="174">
      <c r="D174" s="25"/>
      <c r="J174" s="100" t="b">
        <f>IF(AND(I167=TRUE, K174="-"), TRUE, FALSE)</f>
        <v>1</v>
      </c>
      <c r="K174" s="101" t="s">
        <v>189</v>
      </c>
      <c r="L174" s="11"/>
      <c r="M174" s="78"/>
      <c r="N174" s="11"/>
    </row>
    <row r="175">
      <c r="D175" s="25"/>
      <c r="E175" s="45"/>
      <c r="F175" s="59" t="s">
        <v>116</v>
      </c>
      <c r="J175" s="100" t="b">
        <f>IF(AND(I167=TRUE, K175="m"), TRUE, FALSE)</f>
        <v>1</v>
      </c>
      <c r="K175" s="101" t="s">
        <v>63</v>
      </c>
      <c r="L175" s="104"/>
      <c r="M175" s="105"/>
      <c r="N175" s="11"/>
    </row>
    <row r="176">
      <c r="D176" s="25"/>
      <c r="E176" s="49" t="s">
        <v>204</v>
      </c>
      <c r="F176" s="54" t="str">
        <f t="array" ref="F176">TRUE(F107=((((F105*a)-1)+a)-{"a","e","i","o","u"}&gt;F162))</f>
        <v>#N/A</v>
      </c>
      <c r="J176" s="100" t="b">
        <f>IF(AND(I167=TRUE, K176="V"), TRUE, FALSE)</f>
        <v>1</v>
      </c>
      <c r="K176" s="101" t="s">
        <v>205</v>
      </c>
      <c r="L176" s="104"/>
      <c r="M176" s="78"/>
      <c r="N176" s="11"/>
    </row>
    <row r="177">
      <c r="C177" s="2"/>
      <c r="D177" s="106"/>
      <c r="E177" s="107" t="s">
        <v>206</v>
      </c>
      <c r="F177" s="58" t="str">
        <f t="array" ref="F177">FALSE(F107=((((F105*a)-1)+a)-{"a","e","i","o","u"}&lt;F161))</f>
        <v>#N/A</v>
      </c>
      <c r="J177" s="100" t="b">
        <f>IF(AND(I167=TRUE, K177="W"), TRUE, FALSE)</f>
        <v>1</v>
      </c>
      <c r="K177" s="101" t="s">
        <v>207</v>
      </c>
      <c r="L177" s="11"/>
      <c r="M177" s="78"/>
      <c r="N177" s="11"/>
    </row>
    <row r="178">
      <c r="D178" s="25"/>
      <c r="J178" s="100" t="b">
        <f>IF(AND(I167=TRUE, K178="rho"), TRUE, FALSE)</f>
        <v>1</v>
      </c>
      <c r="K178" s="101" t="s">
        <v>208</v>
      </c>
      <c r="L178" s="11"/>
      <c r="M178" s="78"/>
      <c r="N178" s="11"/>
    </row>
    <row r="179">
      <c r="D179" s="25"/>
      <c r="E179" s="45"/>
      <c r="F179" s="59" t="s">
        <v>117</v>
      </c>
      <c r="J179" s="100" t="b">
        <f>IF(AND(I167=TRUE, K179="T"), TRUE, FALSE)</f>
        <v>1</v>
      </c>
      <c r="K179" s="101" t="s">
        <v>209</v>
      </c>
      <c r="L179" s="11"/>
      <c r="M179" s="78"/>
      <c r="N179" s="11"/>
    </row>
    <row r="180">
      <c r="D180" s="25"/>
      <c r="E180" s="49" t="s">
        <v>210</v>
      </c>
      <c r="F180" s="54" t="str">
        <f t="array" ref="F180">TRUE(F107=(((((F105-1)-1)+a)-1)-{"a","e","i","o","u"}&gt;F166))</f>
        <v>#N/A</v>
      </c>
      <c r="J180" s="100" t="b">
        <f>IF(AND(I167=TRUE, K180="v"), TRUE, FALSE)</f>
        <v>1</v>
      </c>
      <c r="K180" s="108" t="s">
        <v>211</v>
      </c>
      <c r="L180" s="11"/>
      <c r="M180" s="78"/>
      <c r="N180" s="11"/>
    </row>
    <row r="181">
      <c r="D181" s="109"/>
      <c r="E181" s="49" t="s">
        <v>212</v>
      </c>
      <c r="F181" s="54" t="str">
        <f t="array" ref="F181">FALSE(F167=(((((F165-1)-1)+a)-1)-{"a","e","i","o","u"}&lt;F165))</f>
        <v>#N/A</v>
      </c>
      <c r="J181" s="110" t="b">
        <f>IF(D228, IF(AND(J69:J180), TRUE, FALSE), FALSE)</f>
        <v>1</v>
      </c>
      <c r="K181" s="111" t="s">
        <v>213</v>
      </c>
      <c r="L181" s="11"/>
      <c r="M181" s="78"/>
      <c r="N181" s="11"/>
    </row>
    <row r="182">
      <c r="J182" s="112" t="b">
        <f>IF(D228, IF(AND(J169:J180), FALSE, TRUE), FALSE)</f>
        <v>0</v>
      </c>
      <c r="K182" s="113" t="s">
        <v>213</v>
      </c>
      <c r="L182" s="11"/>
      <c r="M182" s="78"/>
      <c r="N182" s="11"/>
    </row>
    <row r="183">
      <c r="C183" s="20" t="s">
        <v>214</v>
      </c>
      <c r="D183" s="81"/>
      <c r="E183" s="114" t="s">
        <v>215</v>
      </c>
      <c r="L183" s="11"/>
      <c r="M183" s="78"/>
      <c r="N183" s="11"/>
    </row>
    <row r="184">
      <c r="B184" s="115"/>
      <c r="C184" s="116" t="s">
        <v>216</v>
      </c>
      <c r="D184" s="117">
        <v>1.0</v>
      </c>
      <c r="E184" s="118" t="b">
        <v>1</v>
      </c>
      <c r="K184" s="11"/>
      <c r="L184" s="11"/>
      <c r="M184" s="78"/>
      <c r="N184" s="11"/>
    </row>
    <row r="185">
      <c r="C185" s="116" t="s">
        <v>217</v>
      </c>
      <c r="D185" s="117">
        <v>2.0</v>
      </c>
      <c r="E185" s="118" t="b">
        <v>1</v>
      </c>
      <c r="K185" s="11"/>
      <c r="L185" s="11"/>
      <c r="M185" s="78"/>
      <c r="N185" s="11"/>
    </row>
    <row r="186">
      <c r="C186" s="116" t="s">
        <v>218</v>
      </c>
      <c r="D186" s="117">
        <v>3.0</v>
      </c>
      <c r="E186" s="118" t="b">
        <v>1</v>
      </c>
      <c r="K186" s="11"/>
      <c r="L186" s="119" t="s">
        <v>219</v>
      </c>
      <c r="M186" s="120" t="s">
        <v>165</v>
      </c>
      <c r="N186" s="11"/>
    </row>
    <row r="187">
      <c r="C187" s="116" t="s">
        <v>220</v>
      </c>
      <c r="D187" s="117">
        <v>4.0</v>
      </c>
      <c r="E187" s="118" t="b">
        <v>1</v>
      </c>
      <c r="K187" s="11"/>
      <c r="L187" s="11"/>
      <c r="M187" s="11"/>
      <c r="N187" s="11"/>
    </row>
    <row r="188">
      <c r="C188" s="116" t="s">
        <v>221</v>
      </c>
      <c r="D188" s="117">
        <v>5.0</v>
      </c>
      <c r="E188" s="118" t="b">
        <v>1</v>
      </c>
      <c r="K188" s="11"/>
      <c r="L188" s="11"/>
      <c r="M188" s="11"/>
      <c r="N188" s="11"/>
    </row>
    <row r="189">
      <c r="C189" s="20" t="s">
        <v>222</v>
      </c>
      <c r="D189" s="121"/>
      <c r="E189" s="122"/>
      <c r="K189" s="11"/>
      <c r="L189" s="11"/>
      <c r="M189" s="11"/>
      <c r="N189" s="123" t="s">
        <v>223</v>
      </c>
      <c r="O189" s="124"/>
    </row>
    <row r="190">
      <c r="C190" s="116" t="s">
        <v>216</v>
      </c>
      <c r="D190" s="117">
        <v>1.0</v>
      </c>
      <c r="E190" s="118" t="b">
        <v>1</v>
      </c>
      <c r="K190" s="11"/>
      <c r="L190" s="11"/>
      <c r="M190" s="11"/>
      <c r="N190" s="125" t="s">
        <v>224</v>
      </c>
      <c r="O190" s="126">
        <f>1</f>
        <v>1</v>
      </c>
    </row>
    <row r="191">
      <c r="C191" s="116" t="s">
        <v>217</v>
      </c>
      <c r="D191" s="117">
        <v>2.0</v>
      </c>
      <c r="E191" s="118" t="b">
        <v>1</v>
      </c>
      <c r="K191" s="11"/>
      <c r="L191" s="11"/>
      <c r="M191" s="11"/>
      <c r="N191" s="125" t="s">
        <v>225</v>
      </c>
      <c r="O191" s="126">
        <f>2</f>
        <v>2</v>
      </c>
    </row>
    <row r="192">
      <c r="C192" s="116" t="s">
        <v>218</v>
      </c>
      <c r="D192" s="117">
        <v>3.0</v>
      </c>
      <c r="E192" s="118" t="b">
        <v>1</v>
      </c>
      <c r="K192" s="11"/>
      <c r="L192" s="11"/>
      <c r="M192" s="11"/>
      <c r="N192" s="125" t="s">
        <v>226</v>
      </c>
      <c r="O192" s="126">
        <f>3</f>
        <v>3</v>
      </c>
    </row>
    <row r="193">
      <c r="C193" s="116" t="s">
        <v>220</v>
      </c>
      <c r="D193" s="117">
        <v>4.0</v>
      </c>
      <c r="E193" s="118" t="b">
        <v>1</v>
      </c>
      <c r="K193" s="11"/>
      <c r="L193" s="11"/>
      <c r="M193" s="11"/>
      <c r="N193" s="125" t="s">
        <v>227</v>
      </c>
      <c r="O193" s="126">
        <f>4</f>
        <v>4</v>
      </c>
    </row>
    <row r="194">
      <c r="C194" s="116" t="s">
        <v>221</v>
      </c>
      <c r="D194" s="117">
        <v>5.0</v>
      </c>
      <c r="E194" s="118" t="b">
        <v>1</v>
      </c>
      <c r="K194" s="11"/>
      <c r="L194" s="11"/>
      <c r="M194" s="11"/>
      <c r="N194" s="125" t="s">
        <v>228</v>
      </c>
      <c r="O194" s="126">
        <f>5</f>
        <v>5</v>
      </c>
    </row>
    <row r="195">
      <c r="C195" s="20" t="s">
        <v>229</v>
      </c>
      <c r="D195" s="121"/>
      <c r="E195" s="122"/>
      <c r="K195" s="11"/>
      <c r="L195" s="11"/>
      <c r="M195" s="11"/>
      <c r="N195" s="127" t="s">
        <v>230</v>
      </c>
      <c r="O195" s="128" t="b">
        <f>AND(O190, O194)</f>
        <v>1</v>
      </c>
    </row>
    <row r="196">
      <c r="C196" s="116" t="s">
        <v>216</v>
      </c>
      <c r="D196" s="117">
        <v>1.0</v>
      </c>
      <c r="E196" s="118" t="b">
        <v>1</v>
      </c>
      <c r="K196" s="11"/>
      <c r="L196" s="11"/>
      <c r="M196" s="11"/>
      <c r="N196" s="11"/>
    </row>
    <row r="197">
      <c r="C197" s="116" t="s">
        <v>217</v>
      </c>
      <c r="D197" s="117">
        <v>2.0</v>
      </c>
      <c r="E197" s="118" t="b">
        <v>1</v>
      </c>
      <c r="K197" s="11"/>
      <c r="L197" s="11"/>
      <c r="M197" s="11"/>
      <c r="N197" s="11"/>
    </row>
    <row r="198">
      <c r="C198" s="116" t="s">
        <v>218</v>
      </c>
      <c r="D198" s="117">
        <v>3.0</v>
      </c>
      <c r="E198" s="118" t="b">
        <v>1</v>
      </c>
      <c r="K198" s="11"/>
      <c r="L198" s="11"/>
      <c r="M198" s="11"/>
      <c r="N198" s="11"/>
    </row>
    <row r="199">
      <c r="C199" s="116" t="s">
        <v>220</v>
      </c>
      <c r="D199" s="117">
        <v>4.0</v>
      </c>
      <c r="E199" s="118" t="b">
        <v>1</v>
      </c>
      <c r="K199" s="11"/>
      <c r="L199" s="11"/>
      <c r="M199" s="11"/>
      <c r="N199" s="11"/>
    </row>
    <row r="200">
      <c r="C200" s="129" t="s">
        <v>221</v>
      </c>
      <c r="D200" s="130">
        <v>5.0</v>
      </c>
      <c r="E200" s="131" t="b">
        <v>1</v>
      </c>
      <c r="K200" s="11"/>
      <c r="L200" s="11"/>
      <c r="M200" s="11"/>
      <c r="N200" s="11"/>
    </row>
    <row r="201">
      <c r="K201" s="11"/>
      <c r="L201" s="11"/>
      <c r="M201" s="11"/>
      <c r="N201" s="11"/>
    </row>
    <row r="202">
      <c r="C202" s="20" t="s">
        <v>214</v>
      </c>
      <c r="D202" s="81"/>
      <c r="E202" s="114" t="s">
        <v>231</v>
      </c>
      <c r="K202" s="11"/>
      <c r="L202" s="11"/>
      <c r="M202" s="11"/>
      <c r="N202" s="11"/>
    </row>
    <row r="203">
      <c r="C203" s="116" t="s">
        <v>216</v>
      </c>
      <c r="D203" s="117">
        <v>1.0</v>
      </c>
      <c r="E203" s="118" t="b">
        <v>0</v>
      </c>
      <c r="K203" s="11"/>
      <c r="L203" s="11"/>
      <c r="M203" s="11"/>
      <c r="N203" s="11"/>
    </row>
    <row r="204">
      <c r="C204" s="116" t="s">
        <v>217</v>
      </c>
      <c r="D204" s="117">
        <v>2.0</v>
      </c>
      <c r="E204" s="118" t="b">
        <v>0</v>
      </c>
      <c r="K204" s="11"/>
      <c r="L204" s="11"/>
      <c r="M204" s="11"/>
      <c r="N204" s="11"/>
    </row>
    <row r="205">
      <c r="C205" s="116" t="s">
        <v>218</v>
      </c>
      <c r="D205" s="117">
        <v>3.0</v>
      </c>
      <c r="E205" s="118" t="b">
        <v>0</v>
      </c>
      <c r="K205" s="11"/>
      <c r="L205" s="11"/>
      <c r="M205" s="11"/>
      <c r="N205" s="11"/>
    </row>
    <row r="206">
      <c r="C206" s="116" t="s">
        <v>220</v>
      </c>
      <c r="D206" s="117">
        <v>4.0</v>
      </c>
      <c r="E206" s="118" t="b">
        <v>0</v>
      </c>
      <c r="K206" s="11"/>
      <c r="L206" s="11"/>
      <c r="M206" s="11"/>
      <c r="N206" s="11"/>
    </row>
    <row r="207">
      <c r="C207" s="116" t="s">
        <v>221</v>
      </c>
      <c r="D207" s="117">
        <v>5.0</v>
      </c>
      <c r="E207" s="118" t="b">
        <v>0</v>
      </c>
      <c r="K207" s="11"/>
      <c r="L207" s="11"/>
      <c r="M207" s="11"/>
      <c r="N207" s="11"/>
    </row>
    <row r="208">
      <c r="C208" s="20" t="s">
        <v>222</v>
      </c>
      <c r="D208" s="121"/>
      <c r="E208" s="122"/>
      <c r="K208" s="11"/>
      <c r="L208" s="11"/>
      <c r="M208" s="11"/>
      <c r="N208" s="11"/>
    </row>
    <row r="209">
      <c r="C209" s="116" t="s">
        <v>216</v>
      </c>
      <c r="D209" s="117">
        <v>1.0</v>
      </c>
      <c r="E209" s="118" t="b">
        <v>0</v>
      </c>
      <c r="K209" s="11"/>
      <c r="L209" s="11"/>
      <c r="M209" s="11"/>
      <c r="N209" s="11"/>
    </row>
    <row r="210">
      <c r="C210" s="116" t="s">
        <v>217</v>
      </c>
      <c r="D210" s="117">
        <v>2.0</v>
      </c>
      <c r="E210" s="118" t="b">
        <v>0</v>
      </c>
      <c r="K210" s="11"/>
      <c r="L210" s="11"/>
      <c r="M210" s="11"/>
      <c r="N210" s="11"/>
    </row>
    <row r="211">
      <c r="C211" s="116" t="s">
        <v>218</v>
      </c>
      <c r="D211" s="117">
        <v>3.0</v>
      </c>
      <c r="E211" s="118" t="b">
        <v>0</v>
      </c>
      <c r="K211" s="11"/>
      <c r="L211" s="11"/>
      <c r="M211" s="11"/>
      <c r="N211" s="11"/>
    </row>
    <row r="212">
      <c r="C212" s="116" t="s">
        <v>220</v>
      </c>
      <c r="D212" s="117">
        <v>4.0</v>
      </c>
      <c r="E212" s="118" t="b">
        <v>0</v>
      </c>
      <c r="K212" s="11"/>
      <c r="L212" s="11"/>
      <c r="M212" s="11"/>
      <c r="N212" s="11"/>
    </row>
    <row r="213">
      <c r="C213" s="116" t="s">
        <v>221</v>
      </c>
      <c r="D213" s="117">
        <v>5.0</v>
      </c>
      <c r="E213" s="118" t="b">
        <v>0</v>
      </c>
      <c r="K213" s="11"/>
      <c r="L213" s="11"/>
      <c r="M213" s="11"/>
      <c r="N213" s="11"/>
    </row>
    <row r="214">
      <c r="C214" s="20" t="s">
        <v>229</v>
      </c>
      <c r="D214" s="121"/>
      <c r="E214" s="122"/>
      <c r="K214" s="11"/>
      <c r="L214" s="11"/>
      <c r="M214" s="11"/>
      <c r="N214" s="11"/>
    </row>
    <row r="215">
      <c r="C215" s="116" t="s">
        <v>216</v>
      </c>
      <c r="D215" s="117">
        <v>1.0</v>
      </c>
      <c r="E215" s="118" t="b">
        <v>0</v>
      </c>
      <c r="K215" s="11"/>
      <c r="L215" s="11"/>
      <c r="M215" s="11"/>
      <c r="N215" s="11"/>
    </row>
    <row r="216">
      <c r="C216" s="116" t="s">
        <v>217</v>
      </c>
      <c r="D216" s="117">
        <v>2.0</v>
      </c>
      <c r="E216" s="118" t="b">
        <v>0</v>
      </c>
      <c r="K216" s="11"/>
      <c r="L216" s="11"/>
      <c r="M216" s="11"/>
      <c r="N216" s="11"/>
    </row>
    <row r="217">
      <c r="C217" s="116" t="s">
        <v>218</v>
      </c>
      <c r="D217" s="117">
        <v>3.0</v>
      </c>
      <c r="E217" s="118" t="b">
        <v>0</v>
      </c>
      <c r="K217" s="11"/>
      <c r="L217" s="11"/>
      <c r="M217" s="11"/>
      <c r="N217" s="11"/>
    </row>
    <row r="218">
      <c r="C218" s="116" t="s">
        <v>220</v>
      </c>
      <c r="D218" s="117">
        <v>4.0</v>
      </c>
      <c r="E218" s="118" t="b">
        <v>0</v>
      </c>
      <c r="K218" s="11"/>
      <c r="L218" s="11"/>
      <c r="M218" s="11"/>
      <c r="N218" s="11"/>
    </row>
    <row r="219">
      <c r="C219" s="129" t="s">
        <v>221</v>
      </c>
      <c r="D219" s="130">
        <v>5.0</v>
      </c>
      <c r="E219" s="131" t="b">
        <v>0</v>
      </c>
      <c r="K219" s="11"/>
      <c r="L219" s="11"/>
      <c r="M219" s="11"/>
      <c r="N219" s="11"/>
    </row>
    <row r="220">
      <c r="E220" s="132"/>
      <c r="K220" s="11"/>
      <c r="L220" s="11"/>
      <c r="M220" s="11"/>
      <c r="N220" s="11"/>
    </row>
    <row r="221">
      <c r="D221" s="133" t="s">
        <v>232</v>
      </c>
      <c r="E221" s="134">
        <v>1.0</v>
      </c>
      <c r="K221" s="11"/>
      <c r="L221" s="11"/>
      <c r="M221" s="11"/>
      <c r="N221" s="11"/>
    </row>
    <row r="222">
      <c r="D222" s="135" t="s">
        <v>233</v>
      </c>
      <c r="E222" s="134">
        <v>0.0</v>
      </c>
      <c r="K222" s="11"/>
      <c r="L222" s="11"/>
      <c r="M222" s="11"/>
      <c r="N222" s="11"/>
    </row>
    <row r="223">
      <c r="E223" s="19" t="b">
        <f>AND(E221, M145, O194)</f>
        <v>1</v>
      </c>
      <c r="F223" s="136" t="s">
        <v>234</v>
      </c>
      <c r="K223" s="11"/>
      <c r="L223" s="11"/>
      <c r="M223" s="11"/>
      <c r="N223" s="11"/>
    </row>
    <row r="224">
      <c r="E224" s="137" t="b">
        <f>IF(((M163+E221)/E223)+1.95, TRUE, FALSE)</f>
        <v>1</v>
      </c>
      <c r="F224" s="138" t="s">
        <v>235</v>
      </c>
      <c r="K224" s="11"/>
      <c r="L224" s="11"/>
      <c r="M224" s="11"/>
      <c r="N224" s="11"/>
    </row>
    <row r="225">
      <c r="C225" s="139" t="s">
        <v>236</v>
      </c>
      <c r="D225" s="140"/>
      <c r="K225" s="11"/>
      <c r="L225" s="11"/>
      <c r="M225" s="11"/>
      <c r="N225" s="11"/>
    </row>
    <row r="226">
      <c r="C226" s="141" t="s">
        <v>237</v>
      </c>
      <c r="D226" s="142">
        <f>1</f>
        <v>1</v>
      </c>
      <c r="K226" s="11"/>
      <c r="L226" s="11"/>
      <c r="M226" s="11"/>
      <c r="N226" s="11"/>
    </row>
    <row r="227">
      <c r="C227" s="141" t="s">
        <v>238</v>
      </c>
      <c r="D227" s="142">
        <f>0</f>
        <v>0</v>
      </c>
      <c r="K227" s="11"/>
      <c r="L227" s="11"/>
      <c r="M227" s="11"/>
      <c r="N227" s="11"/>
    </row>
    <row r="228">
      <c r="C228" s="141" t="s">
        <v>239</v>
      </c>
      <c r="D228" s="143" t="b">
        <f>TRUE()</f>
        <v>1</v>
      </c>
      <c r="K228" s="11"/>
      <c r="L228" s="11"/>
      <c r="M228" s="11"/>
      <c r="N228" s="11"/>
    </row>
    <row r="229">
      <c r="C229" s="141" t="s">
        <v>240</v>
      </c>
      <c r="D229" s="142">
        <f>1</f>
        <v>1</v>
      </c>
      <c r="K229" s="11"/>
      <c r="L229" s="11"/>
      <c r="M229" s="11"/>
      <c r="N229" s="11"/>
    </row>
    <row r="230">
      <c r="C230" s="144" t="s">
        <v>241</v>
      </c>
      <c r="D230" s="145">
        <f>0</f>
        <v>0</v>
      </c>
      <c r="K230" s="11"/>
      <c r="L230" s="11"/>
      <c r="M230" s="11"/>
      <c r="N230" s="11"/>
    </row>
    <row r="231">
      <c r="K231" s="11"/>
      <c r="L231" s="11"/>
      <c r="M231" s="11"/>
      <c r="N231" s="11"/>
    </row>
    <row r="232">
      <c r="C232" s="139" t="s">
        <v>242</v>
      </c>
      <c r="D232" s="146"/>
      <c r="K232" s="11"/>
      <c r="L232" s="11"/>
      <c r="M232" s="11"/>
      <c r="N232" s="11"/>
    </row>
    <row r="233" ht="159.0" customHeight="1">
      <c r="C233" s="147" t="s">
        <v>243</v>
      </c>
      <c r="D233" s="148"/>
      <c r="K233" s="11"/>
      <c r="L233" s="11"/>
      <c r="M233" s="11"/>
      <c r="N233" s="11"/>
    </row>
    <row r="234">
      <c r="C234" s="149" t="s">
        <v>244</v>
      </c>
      <c r="D234" s="150"/>
      <c r="K234" s="11"/>
      <c r="L234" s="11"/>
      <c r="M234" s="11"/>
      <c r="N234" s="11"/>
    </row>
    <row r="235">
      <c r="C235" s="141" t="s">
        <v>245</v>
      </c>
      <c r="D235" s="151" t="s">
        <v>16</v>
      </c>
      <c r="K235" s="11"/>
      <c r="L235" s="11"/>
      <c r="M235" s="11"/>
      <c r="N235" s="11"/>
    </row>
    <row r="236">
      <c r="C236" s="141" t="s">
        <v>246</v>
      </c>
      <c r="D236" s="151" t="s">
        <v>247</v>
      </c>
      <c r="K236" s="11"/>
      <c r="L236" s="11"/>
      <c r="M236" s="11"/>
      <c r="N236" s="11"/>
    </row>
    <row r="237">
      <c r="C237" s="141" t="s">
        <v>248</v>
      </c>
      <c r="D237" s="152" t="str">
        <f>IF(D235 = D236, "Aollocate", "Deny")</f>
        <v>Deny</v>
      </c>
      <c r="K237" s="11"/>
      <c r="L237" s="11"/>
      <c r="M237" s="11"/>
      <c r="N237" s="11"/>
    </row>
    <row r="238">
      <c r="C238" s="149" t="s">
        <v>249</v>
      </c>
      <c r="D238" s="150"/>
      <c r="K238" s="11"/>
      <c r="L238" s="11"/>
      <c r="M238" s="11"/>
      <c r="N238" s="11"/>
    </row>
    <row r="239">
      <c r="C239" s="141" t="s">
        <v>245</v>
      </c>
      <c r="D239" s="151" t="s">
        <v>16</v>
      </c>
      <c r="K239" s="11"/>
      <c r="L239" s="11"/>
      <c r="M239" s="11"/>
      <c r="N239" s="11"/>
    </row>
    <row r="240">
      <c r="C240" s="141" t="s">
        <v>246</v>
      </c>
      <c r="D240" s="151" t="s">
        <v>250</v>
      </c>
      <c r="K240" s="11"/>
      <c r="L240" s="11"/>
      <c r="M240" s="11"/>
      <c r="N240" s="11"/>
    </row>
    <row r="241">
      <c r="C241" s="141" t="s">
        <v>248</v>
      </c>
      <c r="D241" s="152" t="str">
        <f>IF(D239 = D240, "Allocate", "Deny")</f>
        <v>Deny</v>
      </c>
      <c r="K241" s="11"/>
      <c r="L241" s="11"/>
      <c r="M241" s="11"/>
      <c r="N241" s="11"/>
    </row>
    <row r="242">
      <c r="C242" s="149" t="s">
        <v>251</v>
      </c>
      <c r="D242" s="150"/>
      <c r="K242" s="11"/>
      <c r="L242" s="11"/>
      <c r="M242" s="11"/>
      <c r="N242" s="11"/>
    </row>
    <row r="243">
      <c r="C243" s="141" t="s">
        <v>245</v>
      </c>
      <c r="D243" s="151" t="s">
        <v>16</v>
      </c>
      <c r="K243" s="11"/>
      <c r="L243" s="11"/>
      <c r="M243" s="11"/>
      <c r="N243" s="11"/>
    </row>
    <row r="244">
      <c r="C244" s="141" t="s">
        <v>246</v>
      </c>
      <c r="D244" s="151" t="s">
        <v>252</v>
      </c>
      <c r="K244" s="11"/>
      <c r="L244" s="11"/>
      <c r="M244" s="11"/>
      <c r="N244" s="11"/>
    </row>
    <row r="245">
      <c r="C245" s="141" t="s">
        <v>248</v>
      </c>
      <c r="D245" s="152" t="str">
        <f>IF(D243 = D244, "Allocate", "Deny")</f>
        <v>Deny</v>
      </c>
      <c r="K245" s="11"/>
      <c r="L245" s="11"/>
      <c r="M245" s="11"/>
      <c r="N245" s="11"/>
    </row>
    <row r="246">
      <c r="C246" s="153" t="str">
        <f>IFERROR(__xludf.DUMMYFUNCTION("IF(D246 = ""Deny"",
   IF(REGEXMATCH(D236, ""\+""), C234,
     IF(REGEXMATCH(D240, ""\+""), C238,
       IF(REGEXMATCH(D244, ""\+""), C242, ""No iteration found""))),
   ""Allocate (No iterations found)"")"),"Context (3)")</f>
        <v>Context (3)</v>
      </c>
      <c r="D246" s="154" t="str">
        <f>IFERROR(__xludf.DUMMYFUNCTION("IF(OR(
   AND(D235 = D236, REGEXMATCH(D236, ""\+"")),
   AND(D239 = D240, REGEXMATCH(D240, ""\+"")),
   AND(D243 = D244, REGEXMATCH(D244, ""\+""))
), ""Allocate"", ""Deny"")"),"Deny")</f>
        <v>Deny</v>
      </c>
      <c r="K246" s="11"/>
      <c r="L246" s="11"/>
      <c r="M246" s="11"/>
      <c r="N246" s="11"/>
    </row>
    <row r="247">
      <c r="K247" s="11"/>
      <c r="L247" s="11"/>
      <c r="M247" s="11"/>
      <c r="N247" s="11"/>
    </row>
    <row r="248">
      <c r="K248" s="11"/>
      <c r="L248" s="11"/>
      <c r="M248" s="11"/>
      <c r="N248" s="11"/>
    </row>
    <row r="249">
      <c r="K249" s="11"/>
      <c r="L249" s="11"/>
      <c r="M249" s="11"/>
      <c r="N249" s="11"/>
    </row>
    <row r="250">
      <c r="K250" s="11"/>
      <c r="L250" s="11"/>
      <c r="M250" s="11"/>
      <c r="N250" s="11"/>
    </row>
    <row r="251">
      <c r="K251" s="11"/>
      <c r="L251" s="11"/>
      <c r="M251" s="11"/>
      <c r="N251" s="11"/>
    </row>
    <row r="252">
      <c r="K252" s="11"/>
      <c r="L252" s="11"/>
      <c r="M252" s="11"/>
      <c r="N252" s="11"/>
    </row>
    <row r="253">
      <c r="K253" s="11"/>
      <c r="L253" s="11"/>
      <c r="M253" s="11"/>
      <c r="N253" s="11"/>
    </row>
    <row r="254">
      <c r="K254" s="11"/>
      <c r="L254" s="11"/>
      <c r="M254" s="11"/>
      <c r="N254" s="11"/>
    </row>
    <row r="255">
      <c r="K255" s="11"/>
      <c r="L255" s="11"/>
      <c r="M255" s="11"/>
      <c r="N255" s="11"/>
    </row>
    <row r="256">
      <c r="K256" s="11"/>
      <c r="L256" s="11"/>
      <c r="M256" s="11"/>
      <c r="N256" s="11"/>
    </row>
    <row r="257">
      <c r="K257" s="11"/>
      <c r="L257" s="11"/>
      <c r="M257" s="11"/>
      <c r="N257" s="11"/>
    </row>
    <row r="258">
      <c r="K258" s="11"/>
      <c r="L258" s="11"/>
      <c r="M258" s="11"/>
      <c r="N258" s="11"/>
    </row>
    <row r="259">
      <c r="K259" s="11"/>
      <c r="L259" s="11"/>
      <c r="M259" s="11"/>
      <c r="N259" s="11"/>
    </row>
    <row r="260">
      <c r="K260" s="11"/>
      <c r="L260" s="11"/>
      <c r="M260" s="11"/>
      <c r="N260" s="11"/>
    </row>
    <row r="261">
      <c r="K261" s="11"/>
      <c r="L261" s="11"/>
      <c r="M261" s="11"/>
      <c r="N261" s="11"/>
    </row>
    <row r="262">
      <c r="K262" s="11"/>
      <c r="L262" s="11"/>
      <c r="M262" s="11"/>
      <c r="N262" s="11"/>
    </row>
    <row r="263">
      <c r="K263" s="11"/>
      <c r="L263" s="11"/>
      <c r="M263" s="11"/>
      <c r="N263" s="11"/>
    </row>
    <row r="264">
      <c r="K264" s="11"/>
      <c r="L264" s="11"/>
      <c r="M264" s="11"/>
      <c r="N264" s="11"/>
    </row>
    <row r="265">
      <c r="K265" s="11"/>
      <c r="L265" s="11"/>
      <c r="M265" s="11"/>
      <c r="N265" s="11"/>
    </row>
    <row r="266">
      <c r="K266" s="11"/>
      <c r="L266" s="11"/>
      <c r="M266" s="11"/>
      <c r="N266" s="11"/>
    </row>
    <row r="267">
      <c r="K267" s="11"/>
      <c r="L267" s="11"/>
      <c r="M267" s="11"/>
      <c r="N267" s="11"/>
    </row>
    <row r="268">
      <c r="K268" s="11"/>
      <c r="L268" s="11"/>
      <c r="M268" s="11"/>
      <c r="N268" s="11"/>
    </row>
    <row r="269">
      <c r="K269" s="11"/>
      <c r="L269" s="11"/>
      <c r="M269" s="11"/>
      <c r="N269" s="11"/>
    </row>
    <row r="270">
      <c r="K270" s="11"/>
      <c r="L270" s="11"/>
      <c r="M270" s="11"/>
      <c r="N270" s="11"/>
    </row>
    <row r="271">
      <c r="K271" s="11"/>
      <c r="L271" s="11"/>
      <c r="M271" s="11"/>
      <c r="N271" s="11"/>
    </row>
    <row r="272">
      <c r="K272" s="11"/>
      <c r="L272" s="11"/>
      <c r="M272" s="11"/>
      <c r="N272" s="11"/>
    </row>
    <row r="273">
      <c r="K273" s="11"/>
      <c r="L273" s="11"/>
      <c r="M273" s="11"/>
      <c r="N273" s="11"/>
    </row>
    <row r="274">
      <c r="K274" s="11"/>
      <c r="L274" s="11"/>
      <c r="M274" s="11"/>
      <c r="N274" s="11"/>
    </row>
    <row r="275">
      <c r="K275" s="11"/>
      <c r="L275" s="11"/>
      <c r="M275" s="11"/>
      <c r="N275" s="11"/>
    </row>
    <row r="276">
      <c r="K276" s="11"/>
      <c r="L276" s="11"/>
      <c r="M276" s="11"/>
      <c r="N276" s="11"/>
    </row>
    <row r="277">
      <c r="K277" s="11"/>
      <c r="L277" s="11"/>
      <c r="M277" s="11"/>
      <c r="N277" s="11"/>
    </row>
    <row r="278">
      <c r="K278" s="11"/>
      <c r="L278" s="11"/>
      <c r="M278" s="11"/>
      <c r="N278" s="11"/>
    </row>
    <row r="279">
      <c r="K279" s="11"/>
      <c r="L279" s="11"/>
      <c r="M279" s="11"/>
      <c r="N279" s="11"/>
    </row>
    <row r="280">
      <c r="K280" s="11"/>
      <c r="L280" s="11"/>
      <c r="M280" s="11"/>
      <c r="N280" s="11"/>
    </row>
    <row r="281">
      <c r="K281" s="11"/>
      <c r="L281" s="11"/>
      <c r="M281" s="11"/>
      <c r="N281" s="11"/>
    </row>
    <row r="282">
      <c r="K282" s="11"/>
      <c r="L282" s="11"/>
      <c r="M282" s="11"/>
      <c r="N282" s="11"/>
    </row>
    <row r="283">
      <c r="K283" s="11"/>
      <c r="L283" s="11"/>
      <c r="M283" s="11"/>
      <c r="N283" s="11"/>
    </row>
    <row r="284">
      <c r="K284" s="11"/>
      <c r="L284" s="11"/>
      <c r="M284" s="11"/>
      <c r="N284" s="11"/>
    </row>
    <row r="285">
      <c r="K285" s="11"/>
      <c r="L285" s="11"/>
      <c r="M285" s="11"/>
      <c r="N285" s="11"/>
    </row>
    <row r="286">
      <c r="K286" s="11"/>
      <c r="L286" s="11"/>
      <c r="M286" s="11"/>
      <c r="N286" s="11"/>
    </row>
    <row r="287">
      <c r="K287" s="11"/>
      <c r="L287" s="11"/>
      <c r="M287" s="11"/>
      <c r="N287" s="11"/>
    </row>
    <row r="288">
      <c r="K288" s="11"/>
      <c r="L288" s="11"/>
      <c r="M288" s="11"/>
      <c r="N288" s="11"/>
    </row>
    <row r="289">
      <c r="K289" s="11"/>
      <c r="L289" s="11"/>
      <c r="M289" s="11"/>
      <c r="N289" s="11"/>
    </row>
    <row r="290">
      <c r="K290" s="11"/>
      <c r="L290" s="11"/>
      <c r="M290" s="11"/>
      <c r="N290" s="11"/>
    </row>
    <row r="291">
      <c r="K291" s="11"/>
      <c r="L291" s="11"/>
      <c r="M291" s="11"/>
      <c r="N291" s="11"/>
    </row>
    <row r="292">
      <c r="K292" s="11"/>
      <c r="L292" s="11"/>
      <c r="M292" s="11"/>
      <c r="N292" s="11"/>
    </row>
    <row r="293">
      <c r="K293" s="11"/>
      <c r="L293" s="11"/>
      <c r="M293" s="11"/>
      <c r="N293" s="11"/>
    </row>
    <row r="294">
      <c r="K294" s="11"/>
      <c r="L294" s="11"/>
      <c r="M294" s="11"/>
      <c r="N294" s="11"/>
    </row>
    <row r="295">
      <c r="K295" s="11"/>
      <c r="L295" s="11"/>
      <c r="M295" s="11"/>
      <c r="N295" s="11"/>
    </row>
    <row r="296">
      <c r="K296" s="11"/>
      <c r="L296" s="11"/>
      <c r="M296" s="11"/>
      <c r="N296" s="11"/>
    </row>
    <row r="297">
      <c r="K297" s="11"/>
      <c r="L297" s="11"/>
      <c r="M297" s="11"/>
      <c r="N297" s="11"/>
    </row>
    <row r="298">
      <c r="K298" s="11"/>
      <c r="L298" s="11"/>
      <c r="M298" s="11"/>
      <c r="N298" s="11"/>
    </row>
    <row r="299">
      <c r="K299" s="11"/>
      <c r="L299" s="11"/>
      <c r="M299" s="11"/>
      <c r="N299" s="11"/>
    </row>
    <row r="300">
      <c r="K300" s="11"/>
      <c r="L300" s="11"/>
      <c r="M300" s="11"/>
      <c r="N300" s="11"/>
    </row>
    <row r="301">
      <c r="K301" s="11"/>
      <c r="L301" s="11"/>
      <c r="M301" s="11"/>
      <c r="N301" s="11"/>
    </row>
    <row r="302">
      <c r="K302" s="11"/>
      <c r="L302" s="11"/>
      <c r="M302" s="11"/>
      <c r="N302" s="11"/>
    </row>
    <row r="303">
      <c r="K303" s="11"/>
      <c r="L303" s="11"/>
      <c r="M303" s="11"/>
      <c r="N303" s="11"/>
    </row>
    <row r="304">
      <c r="K304" s="11"/>
      <c r="L304" s="11"/>
      <c r="M304" s="11"/>
      <c r="N304" s="11"/>
    </row>
    <row r="305">
      <c r="K305" s="11"/>
      <c r="L305" s="11"/>
      <c r="M305" s="11"/>
      <c r="N305" s="11"/>
    </row>
    <row r="306">
      <c r="K306" s="11"/>
      <c r="L306" s="11"/>
      <c r="M306" s="11"/>
      <c r="N306" s="11"/>
    </row>
    <row r="307">
      <c r="K307" s="11"/>
      <c r="L307" s="11"/>
      <c r="M307" s="11"/>
      <c r="N307" s="11"/>
    </row>
    <row r="308">
      <c r="K308" s="11"/>
      <c r="L308" s="11"/>
      <c r="M308" s="11"/>
      <c r="N308" s="11"/>
    </row>
    <row r="309">
      <c r="K309" s="11"/>
      <c r="L309" s="11"/>
      <c r="M309" s="11"/>
      <c r="N309" s="11"/>
    </row>
    <row r="310">
      <c r="K310" s="11"/>
      <c r="L310" s="11"/>
      <c r="M310" s="11"/>
      <c r="N310" s="11"/>
    </row>
    <row r="311">
      <c r="K311" s="11"/>
      <c r="L311" s="11"/>
      <c r="M311" s="11"/>
      <c r="N311" s="11"/>
    </row>
    <row r="312">
      <c r="K312" s="11"/>
      <c r="L312" s="11"/>
      <c r="M312" s="11"/>
      <c r="N312" s="11"/>
    </row>
    <row r="313">
      <c r="K313" s="11"/>
      <c r="L313" s="11"/>
      <c r="M313" s="11"/>
      <c r="N313" s="11"/>
    </row>
    <row r="314">
      <c r="K314" s="11"/>
      <c r="L314" s="11"/>
      <c r="M314" s="11"/>
      <c r="N314" s="11"/>
    </row>
    <row r="315">
      <c r="K315" s="11"/>
      <c r="L315" s="11"/>
      <c r="M315" s="11"/>
      <c r="N315" s="11"/>
    </row>
    <row r="316">
      <c r="K316" s="11"/>
      <c r="L316" s="11"/>
      <c r="M316" s="11"/>
      <c r="N316" s="11"/>
    </row>
    <row r="317">
      <c r="K317" s="11"/>
      <c r="L317" s="11"/>
      <c r="M317" s="11"/>
      <c r="N317" s="11"/>
    </row>
    <row r="318">
      <c r="K318" s="11"/>
      <c r="L318" s="11"/>
      <c r="M318" s="11"/>
      <c r="N318" s="11"/>
    </row>
    <row r="319">
      <c r="K319" s="11"/>
      <c r="L319" s="11"/>
      <c r="M319" s="11"/>
      <c r="N319" s="11"/>
    </row>
    <row r="320">
      <c r="K320" s="11"/>
      <c r="L320" s="11"/>
      <c r="M320" s="11"/>
      <c r="N320" s="11"/>
    </row>
    <row r="321">
      <c r="K321" s="11"/>
      <c r="L321" s="11"/>
      <c r="M321" s="11"/>
      <c r="N321" s="11"/>
    </row>
    <row r="322">
      <c r="K322" s="11"/>
      <c r="L322" s="11"/>
      <c r="M322" s="11"/>
      <c r="N322" s="11"/>
    </row>
    <row r="323">
      <c r="K323" s="11"/>
      <c r="L323" s="11"/>
      <c r="M323" s="11"/>
      <c r="N323" s="11"/>
    </row>
    <row r="324">
      <c r="K324" s="11"/>
      <c r="L324" s="11"/>
      <c r="M324" s="11"/>
      <c r="N324" s="11"/>
    </row>
    <row r="325">
      <c r="K325" s="11"/>
      <c r="L325" s="11"/>
      <c r="M325" s="11"/>
      <c r="N325" s="11"/>
    </row>
    <row r="326">
      <c r="K326" s="11"/>
      <c r="L326" s="11"/>
      <c r="M326" s="11"/>
      <c r="N326" s="11"/>
    </row>
    <row r="327">
      <c r="K327" s="11"/>
      <c r="L327" s="11"/>
      <c r="M327" s="11"/>
      <c r="N327" s="11"/>
    </row>
    <row r="328">
      <c r="K328" s="11"/>
      <c r="L328" s="11"/>
      <c r="M328" s="11"/>
      <c r="N328" s="11"/>
    </row>
    <row r="329">
      <c r="K329" s="11"/>
      <c r="L329" s="11"/>
      <c r="M329" s="11"/>
      <c r="N329" s="11"/>
    </row>
    <row r="330">
      <c r="K330" s="11"/>
      <c r="L330" s="11"/>
      <c r="M330" s="11"/>
      <c r="N330" s="11"/>
    </row>
    <row r="331">
      <c r="K331" s="11"/>
      <c r="L331" s="11"/>
      <c r="M331" s="11"/>
      <c r="N331" s="11"/>
    </row>
    <row r="332">
      <c r="K332" s="11"/>
      <c r="L332" s="11"/>
      <c r="M332" s="11"/>
      <c r="N332" s="11"/>
    </row>
    <row r="333">
      <c r="K333" s="11"/>
      <c r="L333" s="11"/>
      <c r="M333" s="11"/>
      <c r="N333" s="11"/>
    </row>
    <row r="334">
      <c r="K334" s="11"/>
      <c r="L334" s="11"/>
      <c r="M334" s="11"/>
      <c r="N334" s="11"/>
    </row>
    <row r="335">
      <c r="K335" s="11"/>
      <c r="L335" s="11"/>
      <c r="M335" s="11"/>
      <c r="N335" s="11"/>
    </row>
    <row r="336">
      <c r="K336" s="11"/>
      <c r="L336" s="11"/>
      <c r="M336" s="11"/>
      <c r="N336" s="11"/>
    </row>
    <row r="337">
      <c r="K337" s="11"/>
      <c r="L337" s="11"/>
      <c r="M337" s="11"/>
      <c r="N337" s="11"/>
    </row>
    <row r="338">
      <c r="K338" s="11"/>
      <c r="L338" s="11"/>
      <c r="M338" s="11"/>
      <c r="N338" s="11"/>
    </row>
    <row r="339">
      <c r="K339" s="11"/>
      <c r="L339" s="11"/>
      <c r="M339" s="11"/>
      <c r="N339" s="11"/>
    </row>
    <row r="340">
      <c r="K340" s="11"/>
      <c r="L340" s="11"/>
      <c r="M340" s="11"/>
      <c r="N340" s="11"/>
    </row>
    <row r="341">
      <c r="K341" s="11"/>
      <c r="L341" s="11"/>
      <c r="M341" s="11"/>
      <c r="N341" s="11"/>
    </row>
    <row r="342">
      <c r="K342" s="11"/>
      <c r="L342" s="11"/>
      <c r="M342" s="11"/>
      <c r="N342" s="11"/>
    </row>
    <row r="343">
      <c r="K343" s="11"/>
      <c r="L343" s="11"/>
      <c r="M343" s="11"/>
      <c r="N343" s="11"/>
    </row>
    <row r="344">
      <c r="K344" s="11"/>
      <c r="L344" s="11"/>
      <c r="M344" s="11"/>
      <c r="N344" s="11"/>
    </row>
    <row r="345">
      <c r="K345" s="11"/>
      <c r="L345" s="11"/>
      <c r="M345" s="11"/>
      <c r="N345" s="11"/>
    </row>
    <row r="346">
      <c r="K346" s="11"/>
      <c r="L346" s="11"/>
      <c r="M346" s="11"/>
      <c r="N346" s="11"/>
    </row>
    <row r="347">
      <c r="K347" s="11"/>
      <c r="L347" s="11"/>
      <c r="M347" s="11"/>
      <c r="N347" s="11"/>
    </row>
    <row r="348">
      <c r="K348" s="11"/>
      <c r="L348" s="11"/>
      <c r="M348" s="11"/>
      <c r="N348" s="11"/>
    </row>
    <row r="349">
      <c r="K349" s="11"/>
      <c r="L349" s="11"/>
      <c r="M349" s="11"/>
      <c r="N349" s="11"/>
    </row>
    <row r="350">
      <c r="K350" s="11"/>
      <c r="L350" s="11"/>
      <c r="M350" s="11"/>
      <c r="N350" s="11"/>
    </row>
    <row r="351">
      <c r="K351" s="11"/>
      <c r="L351" s="11"/>
      <c r="M351" s="11"/>
      <c r="N351" s="11"/>
    </row>
    <row r="352">
      <c r="K352" s="11"/>
      <c r="L352" s="11"/>
      <c r="M352" s="11"/>
      <c r="N352" s="11"/>
    </row>
    <row r="353">
      <c r="K353" s="11"/>
      <c r="L353" s="11"/>
      <c r="M353" s="11"/>
      <c r="N353" s="11"/>
    </row>
    <row r="354">
      <c r="K354" s="11"/>
      <c r="L354" s="11"/>
      <c r="M354" s="11"/>
      <c r="N354" s="11"/>
    </row>
    <row r="355">
      <c r="K355" s="11"/>
      <c r="L355" s="11"/>
      <c r="M355" s="11"/>
      <c r="N355" s="11"/>
    </row>
    <row r="356">
      <c r="K356" s="11"/>
      <c r="L356" s="11"/>
      <c r="M356" s="11"/>
      <c r="N356" s="11"/>
    </row>
    <row r="357">
      <c r="K357" s="11"/>
      <c r="L357" s="11"/>
      <c r="M357" s="11"/>
      <c r="N357" s="11"/>
    </row>
    <row r="358">
      <c r="K358" s="11"/>
      <c r="L358" s="11"/>
      <c r="M358" s="11"/>
      <c r="N358" s="11"/>
    </row>
    <row r="359">
      <c r="K359" s="11"/>
      <c r="L359" s="11"/>
      <c r="M359" s="11"/>
      <c r="N359" s="11"/>
    </row>
    <row r="360">
      <c r="K360" s="11"/>
      <c r="L360" s="11"/>
      <c r="M360" s="11"/>
      <c r="N360" s="11"/>
    </row>
    <row r="361">
      <c r="K361" s="11"/>
      <c r="L361" s="11"/>
      <c r="M361" s="11"/>
      <c r="N361" s="11"/>
    </row>
    <row r="362">
      <c r="K362" s="11"/>
      <c r="L362" s="11"/>
      <c r="M362" s="11"/>
      <c r="N362" s="11"/>
    </row>
    <row r="363">
      <c r="K363" s="11"/>
      <c r="L363" s="11"/>
      <c r="M363" s="11"/>
      <c r="N363" s="11"/>
    </row>
    <row r="364">
      <c r="K364" s="11"/>
      <c r="L364" s="11"/>
      <c r="M364" s="11"/>
      <c r="N364" s="11"/>
    </row>
    <row r="365">
      <c r="K365" s="11"/>
      <c r="L365" s="11"/>
      <c r="M365" s="11"/>
      <c r="N365" s="11"/>
    </row>
    <row r="366">
      <c r="K366" s="11"/>
      <c r="L366" s="11"/>
      <c r="M366" s="11"/>
      <c r="N366" s="11"/>
    </row>
    <row r="367">
      <c r="K367" s="11"/>
      <c r="L367" s="11"/>
      <c r="M367" s="11"/>
      <c r="N367" s="11"/>
    </row>
    <row r="368">
      <c r="K368" s="11"/>
      <c r="L368" s="11"/>
      <c r="M368" s="11"/>
      <c r="N368" s="11"/>
    </row>
    <row r="369">
      <c r="K369" s="11"/>
      <c r="L369" s="11"/>
      <c r="M369" s="11"/>
      <c r="N369" s="11"/>
    </row>
    <row r="370">
      <c r="K370" s="11"/>
      <c r="L370" s="11"/>
      <c r="M370" s="11"/>
      <c r="N370" s="11"/>
    </row>
    <row r="371">
      <c r="K371" s="11"/>
      <c r="L371" s="11"/>
      <c r="M371" s="11"/>
      <c r="N371" s="11"/>
    </row>
    <row r="372">
      <c r="K372" s="11"/>
      <c r="L372" s="11"/>
      <c r="M372" s="11"/>
      <c r="N372" s="11"/>
    </row>
    <row r="373">
      <c r="K373" s="11"/>
      <c r="L373" s="11"/>
      <c r="M373" s="11"/>
      <c r="N373" s="11"/>
    </row>
    <row r="374">
      <c r="K374" s="11"/>
      <c r="L374" s="11"/>
      <c r="M374" s="11"/>
      <c r="N374" s="11"/>
    </row>
    <row r="375">
      <c r="K375" s="11"/>
      <c r="L375" s="11"/>
      <c r="M375" s="11"/>
      <c r="N375" s="11"/>
    </row>
    <row r="376">
      <c r="K376" s="11"/>
      <c r="L376" s="11"/>
      <c r="M376" s="11"/>
      <c r="N376" s="11"/>
    </row>
    <row r="377">
      <c r="K377" s="11"/>
      <c r="L377" s="11"/>
      <c r="M377" s="11"/>
      <c r="N377" s="11"/>
    </row>
    <row r="378">
      <c r="K378" s="11"/>
      <c r="L378" s="11"/>
      <c r="M378" s="11"/>
      <c r="N378" s="11"/>
    </row>
    <row r="379">
      <c r="K379" s="11"/>
      <c r="L379" s="11"/>
      <c r="M379" s="11"/>
      <c r="N379" s="11"/>
    </row>
    <row r="380">
      <c r="K380" s="11"/>
      <c r="L380" s="11"/>
      <c r="M380" s="11"/>
      <c r="N380" s="11"/>
    </row>
    <row r="381">
      <c r="K381" s="11"/>
      <c r="L381" s="11"/>
      <c r="M381" s="11"/>
      <c r="N381" s="11"/>
    </row>
    <row r="382">
      <c r="K382" s="11"/>
      <c r="L382" s="11"/>
      <c r="M382" s="11"/>
      <c r="N382" s="11"/>
    </row>
    <row r="383">
      <c r="K383" s="11"/>
      <c r="L383" s="11"/>
      <c r="M383" s="11"/>
      <c r="N383" s="11"/>
    </row>
    <row r="384">
      <c r="K384" s="11"/>
      <c r="L384" s="11"/>
      <c r="M384" s="11"/>
      <c r="N384" s="11"/>
    </row>
    <row r="385">
      <c r="K385" s="11"/>
      <c r="L385" s="11"/>
      <c r="M385" s="11"/>
      <c r="N385" s="11"/>
    </row>
    <row r="386">
      <c r="K386" s="11"/>
      <c r="L386" s="11"/>
      <c r="M386" s="11"/>
      <c r="N386" s="11"/>
    </row>
    <row r="387">
      <c r="K387" s="11"/>
      <c r="L387" s="11"/>
      <c r="M387" s="11"/>
      <c r="N387" s="11"/>
    </row>
    <row r="388">
      <c r="K388" s="11"/>
      <c r="L388" s="11"/>
      <c r="M388" s="11"/>
      <c r="N388" s="11"/>
    </row>
    <row r="389">
      <c r="K389" s="11"/>
      <c r="L389" s="11"/>
      <c r="M389" s="11"/>
      <c r="N389" s="11"/>
    </row>
    <row r="390">
      <c r="K390" s="11"/>
      <c r="L390" s="11"/>
      <c r="M390" s="11"/>
      <c r="N390" s="11"/>
    </row>
    <row r="391">
      <c r="K391" s="11"/>
      <c r="L391" s="11"/>
      <c r="M391" s="11"/>
      <c r="N391" s="11"/>
    </row>
    <row r="392">
      <c r="K392" s="11"/>
      <c r="L392" s="11"/>
      <c r="M392" s="11"/>
      <c r="N392" s="11"/>
    </row>
    <row r="393">
      <c r="K393" s="11"/>
      <c r="L393" s="11"/>
      <c r="M393" s="11"/>
      <c r="N393" s="11"/>
    </row>
    <row r="394">
      <c r="K394" s="11"/>
      <c r="L394" s="11"/>
      <c r="M394" s="11"/>
      <c r="N394" s="11"/>
    </row>
    <row r="395">
      <c r="K395" s="11"/>
      <c r="L395" s="11"/>
      <c r="M395" s="11"/>
      <c r="N395" s="11"/>
    </row>
    <row r="396">
      <c r="K396" s="11"/>
      <c r="L396" s="11"/>
      <c r="M396" s="11"/>
      <c r="N396" s="11"/>
    </row>
    <row r="397">
      <c r="K397" s="11"/>
      <c r="L397" s="11"/>
      <c r="M397" s="11"/>
      <c r="N397" s="11"/>
    </row>
    <row r="398">
      <c r="K398" s="11"/>
      <c r="L398" s="11"/>
      <c r="M398" s="11"/>
      <c r="N398" s="11"/>
    </row>
    <row r="399">
      <c r="K399" s="11"/>
      <c r="L399" s="11"/>
      <c r="M399" s="11"/>
      <c r="N399" s="11"/>
    </row>
    <row r="400">
      <c r="K400" s="11"/>
      <c r="L400" s="11"/>
      <c r="M400" s="11"/>
      <c r="N400" s="11"/>
    </row>
    <row r="401">
      <c r="K401" s="11"/>
      <c r="L401" s="11"/>
      <c r="M401" s="11"/>
      <c r="N401" s="11"/>
    </row>
    <row r="402">
      <c r="K402" s="11"/>
      <c r="L402" s="11"/>
      <c r="M402" s="11"/>
      <c r="N402" s="11"/>
    </row>
    <row r="403">
      <c r="K403" s="11"/>
      <c r="L403" s="11"/>
      <c r="M403" s="11"/>
      <c r="N403" s="11"/>
    </row>
    <row r="404">
      <c r="K404" s="11"/>
      <c r="L404" s="11"/>
      <c r="M404" s="11"/>
      <c r="N404" s="11"/>
    </row>
    <row r="405">
      <c r="K405" s="11"/>
      <c r="L405" s="11"/>
      <c r="M405" s="11"/>
      <c r="N405" s="11"/>
    </row>
    <row r="406">
      <c r="K406" s="11"/>
      <c r="L406" s="11"/>
      <c r="M406" s="11"/>
      <c r="N406" s="11"/>
    </row>
    <row r="407">
      <c r="K407" s="11"/>
      <c r="L407" s="11"/>
      <c r="M407" s="11"/>
      <c r="N407" s="11"/>
    </row>
    <row r="408">
      <c r="K408" s="11"/>
      <c r="L408" s="11"/>
      <c r="M408" s="11"/>
      <c r="N408" s="11"/>
    </row>
    <row r="409">
      <c r="K409" s="11"/>
      <c r="L409" s="11"/>
      <c r="M409" s="11"/>
      <c r="N409" s="11"/>
    </row>
    <row r="410">
      <c r="K410" s="11"/>
      <c r="L410" s="11"/>
      <c r="M410" s="11"/>
      <c r="N410" s="11"/>
    </row>
    <row r="411">
      <c r="K411" s="11"/>
      <c r="L411" s="11"/>
      <c r="M411" s="11"/>
      <c r="N411" s="11"/>
    </row>
    <row r="412">
      <c r="K412" s="11"/>
      <c r="L412" s="11"/>
      <c r="M412" s="11"/>
      <c r="N412" s="11"/>
    </row>
    <row r="413">
      <c r="K413" s="11"/>
      <c r="L413" s="11"/>
      <c r="M413" s="11"/>
      <c r="N413" s="11"/>
    </row>
    <row r="414">
      <c r="K414" s="11"/>
      <c r="L414" s="11"/>
      <c r="M414" s="11"/>
      <c r="N414" s="11"/>
    </row>
    <row r="415">
      <c r="K415" s="11"/>
      <c r="L415" s="11"/>
      <c r="M415" s="11"/>
      <c r="N415" s="11"/>
    </row>
    <row r="416">
      <c r="K416" s="11"/>
      <c r="L416" s="11"/>
      <c r="M416" s="11"/>
      <c r="N416" s="11"/>
    </row>
    <row r="417">
      <c r="K417" s="11"/>
      <c r="L417" s="11"/>
      <c r="M417" s="11"/>
      <c r="N417" s="11"/>
    </row>
    <row r="418">
      <c r="K418" s="11"/>
      <c r="L418" s="11"/>
      <c r="M418" s="11"/>
      <c r="N418" s="11"/>
    </row>
    <row r="419">
      <c r="K419" s="11"/>
      <c r="L419" s="11"/>
      <c r="M419" s="11"/>
      <c r="N419" s="11"/>
    </row>
    <row r="420">
      <c r="K420" s="11"/>
      <c r="L420" s="11"/>
      <c r="M420" s="11"/>
      <c r="N420" s="11"/>
    </row>
    <row r="421">
      <c r="K421" s="11"/>
      <c r="L421" s="11"/>
      <c r="M421" s="11"/>
      <c r="N421" s="11"/>
    </row>
    <row r="422">
      <c r="K422" s="11"/>
      <c r="L422" s="11"/>
      <c r="M422" s="11"/>
      <c r="N422" s="11"/>
    </row>
    <row r="423">
      <c r="K423" s="11"/>
      <c r="L423" s="11"/>
      <c r="M423" s="11"/>
      <c r="N423" s="11"/>
    </row>
    <row r="424">
      <c r="K424" s="11"/>
      <c r="L424" s="11"/>
      <c r="M424" s="11"/>
      <c r="N424" s="11"/>
    </row>
    <row r="425">
      <c r="K425" s="11"/>
      <c r="L425" s="11"/>
      <c r="M425" s="11"/>
      <c r="N425" s="11"/>
    </row>
    <row r="426">
      <c r="K426" s="11"/>
      <c r="L426" s="11"/>
      <c r="M426" s="11"/>
      <c r="N426" s="11"/>
    </row>
    <row r="427">
      <c r="K427" s="11"/>
      <c r="L427" s="11"/>
      <c r="M427" s="11"/>
      <c r="N427" s="11"/>
    </row>
    <row r="428">
      <c r="K428" s="11"/>
      <c r="L428" s="11"/>
      <c r="M428" s="11"/>
      <c r="N428" s="11"/>
    </row>
    <row r="429">
      <c r="K429" s="11"/>
      <c r="L429" s="11"/>
      <c r="M429" s="11"/>
      <c r="N429" s="11"/>
    </row>
    <row r="430">
      <c r="K430" s="11"/>
      <c r="L430" s="11"/>
      <c r="M430" s="11"/>
      <c r="N430" s="11"/>
    </row>
    <row r="431">
      <c r="K431" s="11"/>
      <c r="L431" s="11"/>
      <c r="M431" s="11"/>
      <c r="N431" s="11"/>
    </row>
    <row r="432">
      <c r="K432" s="11"/>
      <c r="L432" s="11"/>
      <c r="M432" s="11"/>
      <c r="N432" s="11"/>
    </row>
    <row r="433">
      <c r="K433" s="11"/>
      <c r="L433" s="11"/>
      <c r="M433" s="11"/>
      <c r="N433" s="11"/>
    </row>
    <row r="434">
      <c r="K434" s="11"/>
      <c r="L434" s="11"/>
      <c r="M434" s="11"/>
      <c r="N434" s="11"/>
    </row>
    <row r="435">
      <c r="K435" s="11"/>
      <c r="L435" s="11"/>
      <c r="M435" s="11"/>
      <c r="N435" s="11"/>
    </row>
    <row r="436">
      <c r="K436" s="11"/>
      <c r="L436" s="11"/>
      <c r="M436" s="11"/>
      <c r="N436" s="11"/>
    </row>
    <row r="437">
      <c r="K437" s="11"/>
      <c r="L437" s="11"/>
      <c r="M437" s="11"/>
      <c r="N437" s="11"/>
    </row>
    <row r="438">
      <c r="K438" s="11"/>
      <c r="L438" s="11"/>
      <c r="M438" s="11"/>
      <c r="N438" s="11"/>
    </row>
    <row r="439">
      <c r="K439" s="11"/>
      <c r="L439" s="11"/>
      <c r="M439" s="11"/>
      <c r="N439" s="11"/>
    </row>
    <row r="440">
      <c r="K440" s="11"/>
      <c r="L440" s="11"/>
      <c r="M440" s="11"/>
      <c r="N440" s="11"/>
    </row>
    <row r="441">
      <c r="K441" s="11"/>
      <c r="L441" s="11"/>
      <c r="M441" s="11"/>
      <c r="N441" s="11"/>
    </row>
    <row r="442">
      <c r="K442" s="11"/>
      <c r="L442" s="11"/>
      <c r="M442" s="11"/>
      <c r="N442" s="11"/>
    </row>
    <row r="443">
      <c r="K443" s="11"/>
      <c r="L443" s="11"/>
      <c r="M443" s="11"/>
      <c r="N443" s="11"/>
    </row>
    <row r="444">
      <c r="K444" s="11"/>
      <c r="L444" s="11"/>
      <c r="M444" s="11"/>
      <c r="N444" s="11"/>
    </row>
    <row r="445">
      <c r="K445" s="11"/>
      <c r="L445" s="11"/>
      <c r="M445" s="11"/>
      <c r="N445" s="11"/>
    </row>
    <row r="446">
      <c r="K446" s="11"/>
      <c r="L446" s="11"/>
      <c r="M446" s="11"/>
      <c r="N446" s="11"/>
    </row>
    <row r="447">
      <c r="K447" s="11"/>
      <c r="L447" s="11"/>
      <c r="M447" s="11"/>
      <c r="N447" s="11"/>
    </row>
    <row r="448">
      <c r="K448" s="11"/>
      <c r="L448" s="11"/>
      <c r="M448" s="11"/>
      <c r="N448" s="11"/>
    </row>
    <row r="449">
      <c r="K449" s="11"/>
      <c r="L449" s="11"/>
      <c r="M449" s="11"/>
      <c r="N449" s="11"/>
    </row>
    <row r="450">
      <c r="K450" s="11"/>
      <c r="L450" s="11"/>
      <c r="M450" s="11"/>
      <c r="N450" s="11"/>
    </row>
    <row r="451">
      <c r="K451" s="11"/>
      <c r="L451" s="11"/>
      <c r="M451" s="11"/>
      <c r="N451" s="11"/>
    </row>
    <row r="452">
      <c r="K452" s="11"/>
      <c r="L452" s="11"/>
      <c r="M452" s="11"/>
      <c r="N452" s="11"/>
    </row>
    <row r="453">
      <c r="K453" s="11"/>
      <c r="L453" s="11"/>
      <c r="M453" s="11"/>
      <c r="N453" s="11"/>
    </row>
    <row r="454">
      <c r="K454" s="11"/>
      <c r="L454" s="11"/>
      <c r="M454" s="11"/>
      <c r="N454" s="11"/>
    </row>
    <row r="455">
      <c r="K455" s="11"/>
      <c r="L455" s="11"/>
      <c r="M455" s="11"/>
      <c r="N455" s="11"/>
    </row>
    <row r="456">
      <c r="K456" s="11"/>
      <c r="L456" s="11"/>
      <c r="M456" s="11"/>
      <c r="N456" s="11"/>
    </row>
    <row r="457">
      <c r="K457" s="11"/>
      <c r="L457" s="11"/>
      <c r="M457" s="11"/>
      <c r="N457" s="11"/>
    </row>
    <row r="458">
      <c r="K458" s="11"/>
      <c r="L458" s="11"/>
      <c r="M458" s="11"/>
      <c r="N458" s="11"/>
    </row>
    <row r="459">
      <c r="K459" s="11"/>
      <c r="L459" s="11"/>
      <c r="M459" s="11"/>
      <c r="N459" s="11"/>
    </row>
    <row r="460">
      <c r="K460" s="11"/>
      <c r="L460" s="11"/>
      <c r="M460" s="11"/>
      <c r="N460" s="11"/>
    </row>
    <row r="461">
      <c r="K461" s="11"/>
      <c r="L461" s="11"/>
      <c r="M461" s="11"/>
      <c r="N461" s="11"/>
    </row>
    <row r="462">
      <c r="K462" s="11"/>
      <c r="L462" s="11"/>
      <c r="M462" s="11"/>
      <c r="N462" s="11"/>
    </row>
    <row r="463">
      <c r="K463" s="11"/>
      <c r="L463" s="11"/>
      <c r="M463" s="11"/>
      <c r="N463" s="11"/>
    </row>
    <row r="464">
      <c r="K464" s="11"/>
      <c r="L464" s="11"/>
      <c r="M464" s="11"/>
      <c r="N464" s="11"/>
    </row>
    <row r="465">
      <c r="K465" s="11"/>
      <c r="L465" s="11"/>
      <c r="M465" s="11"/>
      <c r="N465" s="11"/>
    </row>
    <row r="466">
      <c r="K466" s="11"/>
      <c r="L466" s="11"/>
      <c r="M466" s="11"/>
      <c r="N466" s="11"/>
    </row>
    <row r="467">
      <c r="K467" s="11"/>
      <c r="L467" s="11"/>
      <c r="M467" s="11"/>
      <c r="N467" s="11"/>
    </row>
    <row r="468">
      <c r="K468" s="11"/>
      <c r="L468" s="11"/>
      <c r="M468" s="11"/>
      <c r="N468" s="11"/>
    </row>
    <row r="469">
      <c r="K469" s="11"/>
      <c r="L469" s="11"/>
      <c r="M469" s="11"/>
      <c r="N469" s="11"/>
    </row>
    <row r="470">
      <c r="K470" s="11"/>
      <c r="L470" s="11"/>
      <c r="M470" s="11"/>
      <c r="N470" s="11"/>
    </row>
    <row r="471">
      <c r="K471" s="11"/>
      <c r="L471" s="11"/>
      <c r="M471" s="11"/>
      <c r="N471" s="11"/>
    </row>
    <row r="472">
      <c r="K472" s="11"/>
      <c r="L472" s="11"/>
      <c r="M472" s="11"/>
      <c r="N472" s="11"/>
    </row>
    <row r="473">
      <c r="K473" s="11"/>
      <c r="L473" s="11"/>
      <c r="M473" s="11"/>
      <c r="N473" s="11"/>
    </row>
    <row r="474">
      <c r="K474" s="11"/>
      <c r="L474" s="11"/>
      <c r="M474" s="11"/>
      <c r="N474" s="11"/>
    </row>
    <row r="475">
      <c r="K475" s="11"/>
      <c r="L475" s="11"/>
      <c r="M475" s="11"/>
      <c r="N475" s="11"/>
    </row>
    <row r="476">
      <c r="K476" s="11"/>
      <c r="L476" s="11"/>
      <c r="M476" s="11"/>
      <c r="N476" s="11"/>
    </row>
    <row r="477">
      <c r="K477" s="11"/>
      <c r="L477" s="11"/>
      <c r="M477" s="11"/>
      <c r="N477" s="11"/>
    </row>
    <row r="478">
      <c r="K478" s="11"/>
      <c r="L478" s="11"/>
      <c r="M478" s="11"/>
      <c r="N478" s="11"/>
    </row>
    <row r="479">
      <c r="K479" s="11"/>
      <c r="L479" s="11"/>
      <c r="M479" s="11"/>
      <c r="N479" s="11"/>
    </row>
    <row r="480">
      <c r="K480" s="11"/>
      <c r="L480" s="11"/>
      <c r="M480" s="11"/>
      <c r="N480" s="11"/>
    </row>
    <row r="481">
      <c r="K481" s="11"/>
      <c r="L481" s="11"/>
      <c r="M481" s="11"/>
      <c r="N481" s="11"/>
    </row>
    <row r="482">
      <c r="K482" s="11"/>
      <c r="L482" s="11"/>
      <c r="M482" s="11"/>
      <c r="N482" s="11"/>
    </row>
    <row r="483">
      <c r="K483" s="11"/>
      <c r="L483" s="11"/>
      <c r="M483" s="11"/>
      <c r="N483" s="11"/>
    </row>
    <row r="484">
      <c r="K484" s="11"/>
      <c r="L484" s="11"/>
      <c r="M484" s="11"/>
      <c r="N484" s="11"/>
    </row>
    <row r="485">
      <c r="K485" s="11"/>
      <c r="L485" s="11"/>
      <c r="M485" s="11"/>
      <c r="N485" s="11"/>
    </row>
    <row r="486">
      <c r="K486" s="11"/>
      <c r="L486" s="11"/>
      <c r="M486" s="11"/>
      <c r="N486" s="11"/>
    </row>
    <row r="487">
      <c r="K487" s="11"/>
      <c r="L487" s="11"/>
      <c r="M487" s="11"/>
      <c r="N487" s="11"/>
    </row>
    <row r="488">
      <c r="K488" s="11"/>
      <c r="L488" s="11"/>
      <c r="M488" s="11"/>
      <c r="N488" s="11"/>
    </row>
    <row r="489">
      <c r="K489" s="11"/>
      <c r="L489" s="11"/>
      <c r="M489" s="11"/>
      <c r="N489" s="11"/>
    </row>
    <row r="490">
      <c r="K490" s="11"/>
      <c r="L490" s="11"/>
      <c r="M490" s="11"/>
      <c r="N490" s="11"/>
    </row>
    <row r="491">
      <c r="K491" s="11"/>
      <c r="L491" s="11"/>
      <c r="M491" s="11"/>
      <c r="N491" s="11"/>
    </row>
    <row r="492">
      <c r="K492" s="11"/>
      <c r="L492" s="11"/>
      <c r="M492" s="11"/>
      <c r="N492" s="11"/>
    </row>
    <row r="493">
      <c r="K493" s="11"/>
      <c r="L493" s="11"/>
      <c r="M493" s="11"/>
      <c r="N493" s="11"/>
    </row>
    <row r="494">
      <c r="K494" s="11"/>
      <c r="L494" s="11"/>
      <c r="M494" s="11"/>
      <c r="N494" s="11"/>
    </row>
    <row r="495">
      <c r="K495" s="11"/>
      <c r="L495" s="11"/>
      <c r="M495" s="11"/>
      <c r="N495" s="11"/>
    </row>
    <row r="496">
      <c r="K496" s="11"/>
      <c r="L496" s="11"/>
      <c r="M496" s="11"/>
      <c r="N496" s="11"/>
    </row>
    <row r="497">
      <c r="K497" s="11"/>
      <c r="L497" s="11"/>
      <c r="M497" s="11"/>
      <c r="N497" s="11"/>
    </row>
    <row r="498">
      <c r="K498" s="11"/>
      <c r="L498" s="11"/>
      <c r="M498" s="11"/>
      <c r="N498" s="11"/>
    </row>
    <row r="499">
      <c r="K499" s="11"/>
      <c r="L499" s="11"/>
      <c r="M499" s="11"/>
      <c r="N499" s="11"/>
    </row>
    <row r="500">
      <c r="K500" s="11"/>
      <c r="L500" s="11"/>
      <c r="M500" s="11"/>
      <c r="N500" s="11"/>
    </row>
    <row r="501">
      <c r="K501" s="11"/>
      <c r="L501" s="11"/>
      <c r="M501" s="11"/>
      <c r="N501" s="11"/>
    </row>
    <row r="502">
      <c r="K502" s="11"/>
      <c r="L502" s="11"/>
      <c r="M502" s="11"/>
      <c r="N502" s="11"/>
    </row>
    <row r="503">
      <c r="K503" s="11"/>
      <c r="L503" s="11"/>
      <c r="M503" s="11"/>
      <c r="N503" s="11"/>
    </row>
    <row r="504">
      <c r="K504" s="11"/>
      <c r="L504" s="11"/>
      <c r="M504" s="11"/>
      <c r="N504" s="11"/>
    </row>
    <row r="505">
      <c r="K505" s="11"/>
      <c r="L505" s="11"/>
      <c r="M505" s="11"/>
      <c r="N505" s="11"/>
    </row>
    <row r="506">
      <c r="K506" s="11"/>
      <c r="L506" s="11"/>
      <c r="M506" s="11"/>
      <c r="N506" s="11"/>
    </row>
    <row r="507">
      <c r="K507" s="11"/>
      <c r="L507" s="11"/>
      <c r="M507" s="11"/>
      <c r="N507" s="11"/>
    </row>
    <row r="508">
      <c r="K508" s="11"/>
      <c r="L508" s="11"/>
      <c r="M508" s="11"/>
      <c r="N508" s="11"/>
    </row>
    <row r="509">
      <c r="K509" s="11"/>
      <c r="L509" s="11"/>
      <c r="M509" s="11"/>
      <c r="N509" s="11"/>
    </row>
    <row r="510">
      <c r="K510" s="11"/>
      <c r="L510" s="11"/>
      <c r="M510" s="11"/>
      <c r="N510" s="11"/>
    </row>
    <row r="511">
      <c r="K511" s="11"/>
      <c r="L511" s="11"/>
      <c r="M511" s="11"/>
      <c r="N511" s="11"/>
    </row>
    <row r="512">
      <c r="K512" s="11"/>
      <c r="L512" s="11"/>
      <c r="M512" s="11"/>
      <c r="N512" s="11"/>
    </row>
    <row r="513">
      <c r="K513" s="11"/>
      <c r="L513" s="11"/>
      <c r="M513" s="11"/>
      <c r="N513" s="11"/>
    </row>
    <row r="514">
      <c r="K514" s="11"/>
      <c r="L514" s="11"/>
      <c r="M514" s="11"/>
      <c r="N514" s="11"/>
    </row>
    <row r="515">
      <c r="K515" s="11"/>
      <c r="L515" s="11"/>
      <c r="M515" s="11"/>
      <c r="N515" s="11"/>
    </row>
    <row r="516">
      <c r="K516" s="11"/>
      <c r="L516" s="11"/>
      <c r="M516" s="11"/>
      <c r="N516" s="11"/>
    </row>
    <row r="517">
      <c r="K517" s="11"/>
      <c r="L517" s="11"/>
      <c r="M517" s="11"/>
      <c r="N517" s="11"/>
    </row>
    <row r="518">
      <c r="K518" s="11"/>
      <c r="L518" s="11"/>
      <c r="M518" s="11"/>
      <c r="N518" s="11"/>
    </row>
    <row r="519">
      <c r="K519" s="11"/>
      <c r="L519" s="11"/>
      <c r="M519" s="11"/>
      <c r="N519" s="11"/>
    </row>
    <row r="520">
      <c r="K520" s="11"/>
      <c r="L520" s="11"/>
      <c r="M520" s="11"/>
      <c r="N520" s="11"/>
    </row>
    <row r="521">
      <c r="K521" s="11"/>
      <c r="L521" s="11"/>
      <c r="M521" s="11"/>
      <c r="N521" s="11"/>
    </row>
    <row r="522">
      <c r="K522" s="11"/>
      <c r="L522" s="11"/>
      <c r="M522" s="11"/>
      <c r="N522" s="11"/>
    </row>
    <row r="523">
      <c r="K523" s="11"/>
      <c r="L523" s="11"/>
      <c r="M523" s="11"/>
      <c r="N523" s="11"/>
    </row>
    <row r="524">
      <c r="K524" s="11"/>
      <c r="L524" s="11"/>
      <c r="M524" s="11"/>
      <c r="N524" s="11"/>
    </row>
    <row r="525">
      <c r="K525" s="11"/>
      <c r="L525" s="11"/>
      <c r="M525" s="11"/>
      <c r="N525" s="11"/>
    </row>
    <row r="526">
      <c r="K526" s="11"/>
      <c r="L526" s="11"/>
      <c r="M526" s="11"/>
      <c r="N526" s="11"/>
    </row>
    <row r="527">
      <c r="K527" s="11"/>
      <c r="L527" s="11"/>
      <c r="M527" s="11"/>
      <c r="N527" s="11"/>
    </row>
    <row r="528">
      <c r="K528" s="11"/>
      <c r="L528" s="11"/>
      <c r="M528" s="11"/>
      <c r="N528" s="11"/>
    </row>
    <row r="529">
      <c r="K529" s="11"/>
      <c r="L529" s="11"/>
      <c r="M529" s="11"/>
      <c r="N529" s="11"/>
    </row>
    <row r="530">
      <c r="K530" s="11"/>
      <c r="L530" s="11"/>
      <c r="M530" s="11"/>
      <c r="N530" s="11"/>
    </row>
    <row r="531">
      <c r="K531" s="11"/>
      <c r="L531" s="11"/>
      <c r="M531" s="11"/>
      <c r="N531" s="11"/>
    </row>
    <row r="532">
      <c r="K532" s="11"/>
      <c r="L532" s="11"/>
      <c r="M532" s="11"/>
      <c r="N532" s="11"/>
    </row>
    <row r="533">
      <c r="K533" s="11"/>
      <c r="L533" s="11"/>
      <c r="M533" s="11"/>
      <c r="N533" s="11"/>
    </row>
    <row r="534">
      <c r="K534" s="11"/>
      <c r="L534" s="11"/>
      <c r="M534" s="11"/>
      <c r="N534" s="11"/>
    </row>
    <row r="535">
      <c r="K535" s="11"/>
      <c r="L535" s="11"/>
      <c r="M535" s="11"/>
      <c r="N535" s="11"/>
    </row>
    <row r="536">
      <c r="K536" s="11"/>
      <c r="L536" s="11"/>
      <c r="M536" s="11"/>
      <c r="N536" s="11"/>
    </row>
    <row r="537">
      <c r="K537" s="11"/>
      <c r="L537" s="11"/>
      <c r="M537" s="11"/>
      <c r="N537" s="11"/>
    </row>
    <row r="538">
      <c r="K538" s="11"/>
      <c r="L538" s="11"/>
      <c r="M538" s="11"/>
      <c r="N538" s="11"/>
    </row>
    <row r="539">
      <c r="K539" s="11"/>
      <c r="L539" s="11"/>
      <c r="M539" s="11"/>
      <c r="N539" s="11"/>
    </row>
    <row r="540">
      <c r="K540" s="11"/>
      <c r="L540" s="11"/>
      <c r="M540" s="11"/>
      <c r="N540" s="11"/>
    </row>
    <row r="541">
      <c r="K541" s="11"/>
      <c r="L541" s="11"/>
      <c r="M541" s="11"/>
      <c r="N541" s="11"/>
    </row>
    <row r="542">
      <c r="K542" s="11"/>
      <c r="L542" s="11"/>
      <c r="M542" s="11"/>
      <c r="N542" s="11"/>
    </row>
    <row r="543">
      <c r="K543" s="11"/>
      <c r="L543" s="11"/>
      <c r="M543" s="11"/>
      <c r="N543" s="11"/>
    </row>
    <row r="544">
      <c r="K544" s="11"/>
      <c r="L544" s="11"/>
      <c r="M544" s="11"/>
      <c r="N544" s="11"/>
    </row>
    <row r="545">
      <c r="K545" s="11"/>
      <c r="L545" s="11"/>
      <c r="M545" s="11"/>
      <c r="N545" s="11"/>
    </row>
    <row r="546">
      <c r="K546" s="11"/>
      <c r="L546" s="11"/>
      <c r="M546" s="11"/>
      <c r="N546" s="11"/>
    </row>
    <row r="547">
      <c r="K547" s="11"/>
      <c r="L547" s="11"/>
      <c r="M547" s="11"/>
      <c r="N547" s="11"/>
    </row>
    <row r="548">
      <c r="K548" s="11"/>
      <c r="L548" s="11"/>
      <c r="M548" s="11"/>
      <c r="N548" s="11"/>
    </row>
    <row r="549">
      <c r="K549" s="11"/>
      <c r="L549" s="11"/>
      <c r="M549" s="11"/>
      <c r="N549" s="11"/>
    </row>
    <row r="550">
      <c r="K550" s="11"/>
      <c r="L550" s="11"/>
      <c r="M550" s="11"/>
      <c r="N550" s="11"/>
    </row>
    <row r="551">
      <c r="K551" s="11"/>
      <c r="L551" s="11"/>
      <c r="M551" s="11"/>
      <c r="N551" s="11"/>
    </row>
    <row r="552">
      <c r="K552" s="11"/>
      <c r="L552" s="11"/>
      <c r="M552" s="11"/>
      <c r="N552" s="11"/>
    </row>
    <row r="553">
      <c r="K553" s="11"/>
      <c r="L553" s="11"/>
      <c r="M553" s="11"/>
      <c r="N553" s="11"/>
    </row>
    <row r="554">
      <c r="K554" s="11"/>
      <c r="L554" s="11"/>
      <c r="M554" s="11"/>
      <c r="N554" s="11"/>
    </row>
    <row r="555">
      <c r="K555" s="11"/>
      <c r="L555" s="11"/>
      <c r="M555" s="11"/>
      <c r="N555" s="11"/>
    </row>
    <row r="556">
      <c r="K556" s="11"/>
      <c r="L556" s="11"/>
      <c r="M556" s="11"/>
      <c r="N556" s="11"/>
    </row>
    <row r="557">
      <c r="K557" s="11"/>
      <c r="L557" s="11"/>
      <c r="M557" s="11"/>
      <c r="N557" s="11"/>
    </row>
    <row r="558">
      <c r="K558" s="11"/>
      <c r="L558" s="11"/>
      <c r="M558" s="11"/>
      <c r="N558" s="11"/>
    </row>
    <row r="559">
      <c r="K559" s="11"/>
      <c r="L559" s="11"/>
      <c r="M559" s="11"/>
      <c r="N559" s="11"/>
    </row>
    <row r="560">
      <c r="K560" s="11"/>
      <c r="L560" s="11"/>
      <c r="M560" s="11"/>
      <c r="N560" s="11"/>
    </row>
    <row r="561">
      <c r="K561" s="11"/>
      <c r="L561" s="11"/>
      <c r="M561" s="11"/>
      <c r="N561" s="11"/>
    </row>
    <row r="562">
      <c r="K562" s="11"/>
      <c r="L562" s="11"/>
      <c r="M562" s="11"/>
      <c r="N562" s="11"/>
    </row>
    <row r="563">
      <c r="K563" s="11"/>
      <c r="L563" s="11"/>
      <c r="M563" s="11"/>
      <c r="N563" s="11"/>
    </row>
    <row r="564">
      <c r="K564" s="11"/>
      <c r="L564" s="11"/>
      <c r="M564" s="11"/>
      <c r="N564" s="11"/>
    </row>
    <row r="565">
      <c r="K565" s="11"/>
      <c r="L565" s="11"/>
      <c r="M565" s="11"/>
      <c r="N565" s="11"/>
    </row>
    <row r="566">
      <c r="K566" s="11"/>
      <c r="L566" s="11"/>
      <c r="M566" s="11"/>
      <c r="N566" s="11"/>
    </row>
    <row r="567">
      <c r="K567" s="11"/>
      <c r="L567" s="11"/>
      <c r="M567" s="11"/>
      <c r="N567" s="11"/>
    </row>
    <row r="568">
      <c r="K568" s="11"/>
      <c r="L568" s="11"/>
      <c r="M568" s="11"/>
      <c r="N568" s="11"/>
    </row>
    <row r="569">
      <c r="K569" s="11"/>
      <c r="L569" s="11"/>
      <c r="M569" s="11"/>
      <c r="N569" s="11"/>
    </row>
    <row r="570">
      <c r="K570" s="11"/>
      <c r="L570" s="11"/>
      <c r="M570" s="11"/>
      <c r="N570" s="11"/>
    </row>
    <row r="571">
      <c r="K571" s="11"/>
      <c r="L571" s="11"/>
      <c r="M571" s="11"/>
      <c r="N571" s="11"/>
    </row>
    <row r="572">
      <c r="K572" s="11"/>
      <c r="L572" s="11"/>
      <c r="M572" s="11"/>
      <c r="N572" s="11"/>
    </row>
    <row r="573">
      <c r="K573" s="11"/>
      <c r="L573" s="11"/>
      <c r="M573" s="11"/>
      <c r="N573" s="11"/>
    </row>
    <row r="574">
      <c r="K574" s="11"/>
      <c r="L574" s="11"/>
      <c r="M574" s="11"/>
      <c r="N574" s="11"/>
    </row>
    <row r="575">
      <c r="K575" s="11"/>
      <c r="L575" s="11"/>
      <c r="M575" s="11"/>
      <c r="N575" s="11"/>
    </row>
    <row r="576">
      <c r="K576" s="11"/>
      <c r="L576" s="11"/>
      <c r="M576" s="11"/>
      <c r="N576" s="11"/>
    </row>
    <row r="577">
      <c r="K577" s="11"/>
      <c r="L577" s="11"/>
      <c r="M577" s="11"/>
      <c r="N577" s="11"/>
    </row>
    <row r="578">
      <c r="K578" s="11"/>
      <c r="L578" s="11"/>
      <c r="M578" s="11"/>
      <c r="N578" s="11"/>
    </row>
    <row r="579">
      <c r="K579" s="11"/>
      <c r="L579" s="11"/>
      <c r="M579" s="11"/>
      <c r="N579" s="11"/>
    </row>
    <row r="580">
      <c r="K580" s="11"/>
      <c r="L580" s="11"/>
      <c r="M580" s="11"/>
      <c r="N580" s="11"/>
    </row>
    <row r="581">
      <c r="K581" s="11"/>
      <c r="L581" s="11"/>
      <c r="M581" s="11"/>
      <c r="N581" s="11"/>
    </row>
    <row r="582">
      <c r="K582" s="11"/>
      <c r="L582" s="11"/>
      <c r="M582" s="11"/>
      <c r="N582" s="11"/>
    </row>
    <row r="583">
      <c r="K583" s="11"/>
      <c r="L583" s="11"/>
      <c r="M583" s="11"/>
      <c r="N583" s="11"/>
    </row>
    <row r="584">
      <c r="K584" s="11"/>
      <c r="L584" s="11"/>
      <c r="M584" s="11"/>
      <c r="N584" s="11"/>
    </row>
    <row r="585">
      <c r="K585" s="11"/>
      <c r="L585" s="11"/>
      <c r="M585" s="11"/>
      <c r="N585" s="11"/>
    </row>
    <row r="586">
      <c r="K586" s="11"/>
      <c r="L586" s="11"/>
      <c r="M586" s="11"/>
      <c r="N586" s="11"/>
    </row>
    <row r="587">
      <c r="K587" s="11"/>
      <c r="L587" s="11"/>
      <c r="M587" s="11"/>
      <c r="N587" s="11"/>
    </row>
    <row r="588">
      <c r="K588" s="11"/>
      <c r="L588" s="11"/>
      <c r="M588" s="11"/>
      <c r="N588" s="11"/>
    </row>
    <row r="589">
      <c r="K589" s="11"/>
      <c r="L589" s="11"/>
      <c r="M589" s="11"/>
      <c r="N589" s="11"/>
    </row>
    <row r="590">
      <c r="K590" s="11"/>
      <c r="L590" s="11"/>
      <c r="M590" s="11"/>
      <c r="N590" s="11"/>
    </row>
    <row r="591">
      <c r="K591" s="11"/>
      <c r="L591" s="11"/>
      <c r="M591" s="11"/>
      <c r="N591" s="11"/>
    </row>
    <row r="592">
      <c r="K592" s="11"/>
      <c r="L592" s="11"/>
      <c r="M592" s="11"/>
      <c r="N592" s="11"/>
    </row>
    <row r="593">
      <c r="K593" s="11"/>
      <c r="L593" s="11"/>
      <c r="M593" s="11"/>
      <c r="N593" s="11"/>
    </row>
    <row r="594">
      <c r="K594" s="11"/>
      <c r="L594" s="11"/>
      <c r="M594" s="11"/>
      <c r="N594" s="11"/>
    </row>
    <row r="595">
      <c r="K595" s="11"/>
      <c r="L595" s="11"/>
      <c r="M595" s="11"/>
      <c r="N595" s="11"/>
    </row>
    <row r="596">
      <c r="K596" s="11"/>
      <c r="L596" s="11"/>
      <c r="M596" s="11"/>
      <c r="N596" s="11"/>
    </row>
    <row r="597">
      <c r="K597" s="11"/>
      <c r="L597" s="11"/>
      <c r="M597" s="11"/>
      <c r="N597" s="11"/>
    </row>
    <row r="598">
      <c r="K598" s="11"/>
      <c r="L598" s="11"/>
      <c r="M598" s="11"/>
      <c r="N598" s="11"/>
    </row>
    <row r="599">
      <c r="K599" s="11"/>
      <c r="L599" s="11"/>
      <c r="M599" s="11"/>
      <c r="N599" s="11"/>
    </row>
    <row r="600">
      <c r="K600" s="11"/>
      <c r="L600" s="11"/>
      <c r="M600" s="11"/>
      <c r="N600" s="11"/>
    </row>
    <row r="601">
      <c r="K601" s="11"/>
      <c r="L601" s="11"/>
      <c r="M601" s="11"/>
      <c r="N601" s="11"/>
    </row>
    <row r="602">
      <c r="K602" s="11"/>
      <c r="L602" s="11"/>
      <c r="M602" s="11"/>
      <c r="N602" s="11"/>
    </row>
    <row r="603">
      <c r="K603" s="11"/>
      <c r="L603" s="11"/>
      <c r="M603" s="11"/>
      <c r="N603" s="11"/>
    </row>
    <row r="604">
      <c r="K604" s="11"/>
      <c r="L604" s="11"/>
      <c r="M604" s="11"/>
      <c r="N604" s="11"/>
    </row>
    <row r="605">
      <c r="K605" s="11"/>
      <c r="L605" s="11"/>
      <c r="M605" s="11"/>
      <c r="N605" s="11"/>
    </row>
    <row r="606">
      <c r="K606" s="11"/>
      <c r="L606" s="11"/>
      <c r="M606" s="11"/>
      <c r="N606" s="11"/>
    </row>
    <row r="607">
      <c r="K607" s="11"/>
      <c r="L607" s="11"/>
      <c r="M607" s="11"/>
      <c r="N607" s="11"/>
    </row>
    <row r="608">
      <c r="K608" s="11"/>
      <c r="L608" s="11"/>
      <c r="M608" s="11"/>
      <c r="N608" s="11"/>
    </row>
    <row r="609">
      <c r="K609" s="11"/>
      <c r="L609" s="11"/>
      <c r="M609" s="11"/>
      <c r="N609" s="11"/>
    </row>
    <row r="610">
      <c r="K610" s="11"/>
      <c r="L610" s="11"/>
      <c r="M610" s="11"/>
      <c r="N610" s="11"/>
    </row>
    <row r="611">
      <c r="K611" s="11"/>
      <c r="L611" s="11"/>
      <c r="M611" s="11"/>
      <c r="N611" s="11"/>
    </row>
    <row r="612">
      <c r="K612" s="11"/>
      <c r="L612" s="11"/>
      <c r="M612" s="11"/>
      <c r="N612" s="11"/>
    </row>
    <row r="613">
      <c r="K613" s="11"/>
      <c r="L613" s="11"/>
      <c r="M613" s="11"/>
      <c r="N613" s="11"/>
    </row>
    <row r="614">
      <c r="K614" s="11"/>
      <c r="L614" s="11"/>
      <c r="M614" s="11"/>
      <c r="N614" s="11"/>
    </row>
    <row r="615">
      <c r="K615" s="11"/>
      <c r="L615" s="11"/>
      <c r="M615" s="11"/>
      <c r="N615" s="11"/>
    </row>
    <row r="616">
      <c r="K616" s="11"/>
      <c r="L616" s="11"/>
      <c r="M616" s="11"/>
      <c r="N616" s="11"/>
    </row>
    <row r="617">
      <c r="K617" s="11"/>
      <c r="L617" s="11"/>
      <c r="M617" s="11"/>
      <c r="N617" s="11"/>
    </row>
    <row r="618">
      <c r="K618" s="11"/>
      <c r="L618" s="11"/>
      <c r="M618" s="11"/>
      <c r="N618" s="11"/>
    </row>
    <row r="619">
      <c r="K619" s="11"/>
      <c r="L619" s="11"/>
      <c r="M619" s="11"/>
      <c r="N619" s="11"/>
    </row>
    <row r="620">
      <c r="K620" s="11"/>
      <c r="L620" s="11"/>
      <c r="M620" s="11"/>
      <c r="N620" s="11"/>
    </row>
    <row r="621">
      <c r="K621" s="11"/>
      <c r="L621" s="11"/>
      <c r="M621" s="11"/>
      <c r="N621" s="11"/>
    </row>
    <row r="622">
      <c r="K622" s="11"/>
      <c r="L622" s="11"/>
      <c r="M622" s="11"/>
      <c r="N622" s="11"/>
    </row>
    <row r="623">
      <c r="K623" s="11"/>
      <c r="L623" s="11"/>
      <c r="M623" s="11"/>
      <c r="N623" s="11"/>
    </row>
    <row r="624">
      <c r="K624" s="11"/>
      <c r="L624" s="11"/>
      <c r="M624" s="11"/>
      <c r="N624" s="11"/>
    </row>
    <row r="625">
      <c r="K625" s="11"/>
      <c r="L625" s="11"/>
      <c r="M625" s="11"/>
      <c r="N625" s="11"/>
    </row>
    <row r="626">
      <c r="K626" s="11"/>
      <c r="L626" s="11"/>
      <c r="M626" s="11"/>
      <c r="N626" s="11"/>
    </row>
    <row r="627">
      <c r="K627" s="11"/>
      <c r="L627" s="11"/>
      <c r="M627" s="11"/>
      <c r="N627" s="11"/>
    </row>
    <row r="628">
      <c r="K628" s="11"/>
      <c r="L628" s="11"/>
      <c r="M628" s="11"/>
      <c r="N628" s="11"/>
    </row>
    <row r="629">
      <c r="K629" s="11"/>
      <c r="L629" s="11"/>
      <c r="M629" s="11"/>
      <c r="N629" s="11"/>
    </row>
    <row r="630">
      <c r="K630" s="11"/>
      <c r="L630" s="11"/>
      <c r="M630" s="11"/>
      <c r="N630" s="11"/>
    </row>
    <row r="631">
      <c r="K631" s="11"/>
      <c r="L631" s="11"/>
      <c r="M631" s="11"/>
      <c r="N631" s="11"/>
    </row>
    <row r="632">
      <c r="K632" s="11"/>
      <c r="L632" s="11"/>
      <c r="M632" s="11"/>
      <c r="N632" s="11"/>
    </row>
    <row r="633">
      <c r="K633" s="11"/>
      <c r="L633" s="11"/>
      <c r="M633" s="11"/>
      <c r="N633" s="11"/>
    </row>
    <row r="634">
      <c r="K634" s="11"/>
      <c r="L634" s="11"/>
      <c r="M634" s="11"/>
      <c r="N634" s="11"/>
    </row>
    <row r="635">
      <c r="K635" s="11"/>
      <c r="L635" s="11"/>
      <c r="M635" s="11"/>
      <c r="N635" s="11"/>
    </row>
    <row r="636">
      <c r="K636" s="11"/>
      <c r="L636" s="11"/>
      <c r="M636" s="11"/>
      <c r="N636" s="11"/>
    </row>
    <row r="637">
      <c r="K637" s="11"/>
      <c r="L637" s="11"/>
      <c r="M637" s="11"/>
      <c r="N637" s="11"/>
    </row>
    <row r="638">
      <c r="K638" s="11"/>
      <c r="L638" s="11"/>
      <c r="M638" s="11"/>
      <c r="N638" s="11"/>
    </row>
    <row r="639">
      <c r="K639" s="11"/>
      <c r="L639" s="11"/>
      <c r="M639" s="11"/>
      <c r="N639" s="11"/>
    </row>
    <row r="640">
      <c r="K640" s="11"/>
      <c r="L640" s="11"/>
      <c r="M640" s="11"/>
      <c r="N640" s="11"/>
    </row>
    <row r="641">
      <c r="K641" s="11"/>
      <c r="L641" s="11"/>
      <c r="M641" s="11"/>
      <c r="N641" s="11"/>
    </row>
    <row r="642">
      <c r="K642" s="11"/>
      <c r="L642" s="11"/>
      <c r="M642" s="11"/>
      <c r="N642" s="11"/>
    </row>
    <row r="643">
      <c r="K643" s="11"/>
      <c r="L643" s="11"/>
      <c r="M643" s="11"/>
      <c r="N643" s="11"/>
    </row>
    <row r="644">
      <c r="K644" s="11"/>
      <c r="L644" s="11"/>
      <c r="M644" s="11"/>
      <c r="N644" s="11"/>
    </row>
    <row r="645">
      <c r="K645" s="11"/>
      <c r="L645" s="11"/>
      <c r="M645" s="11"/>
      <c r="N645" s="11"/>
    </row>
    <row r="646">
      <c r="K646" s="11"/>
      <c r="L646" s="11"/>
      <c r="M646" s="11"/>
      <c r="N646" s="11"/>
    </row>
    <row r="647">
      <c r="K647" s="11"/>
      <c r="L647" s="11"/>
      <c r="M647" s="11"/>
      <c r="N647" s="11"/>
    </row>
    <row r="648">
      <c r="K648" s="11"/>
      <c r="L648" s="11"/>
      <c r="M648" s="11"/>
      <c r="N648" s="11"/>
    </row>
    <row r="649">
      <c r="K649" s="11"/>
      <c r="L649" s="11"/>
      <c r="M649" s="11"/>
      <c r="N649" s="11"/>
    </row>
    <row r="650">
      <c r="K650" s="11"/>
      <c r="L650" s="11"/>
      <c r="M650" s="11"/>
      <c r="N650" s="11"/>
    </row>
    <row r="651">
      <c r="K651" s="11"/>
      <c r="L651" s="11"/>
      <c r="M651" s="11"/>
      <c r="N651" s="11"/>
    </row>
    <row r="652">
      <c r="K652" s="11"/>
      <c r="L652" s="11"/>
      <c r="M652" s="11"/>
      <c r="N652" s="11"/>
    </row>
    <row r="653">
      <c r="K653" s="11"/>
      <c r="L653" s="11"/>
      <c r="M653" s="11"/>
      <c r="N653" s="11"/>
    </row>
    <row r="654">
      <c r="K654" s="11"/>
      <c r="L654" s="11"/>
      <c r="M654" s="11"/>
      <c r="N654" s="11"/>
    </row>
    <row r="655">
      <c r="K655" s="11"/>
      <c r="L655" s="11"/>
      <c r="M655" s="11"/>
      <c r="N655" s="11"/>
    </row>
    <row r="656">
      <c r="K656" s="11"/>
      <c r="L656" s="11"/>
      <c r="M656" s="11"/>
      <c r="N656" s="11"/>
    </row>
    <row r="657">
      <c r="K657" s="11"/>
      <c r="L657" s="11"/>
      <c r="M657" s="11"/>
      <c r="N657" s="11"/>
    </row>
    <row r="658">
      <c r="K658" s="11"/>
      <c r="L658" s="11"/>
      <c r="M658" s="11"/>
      <c r="N658" s="11"/>
    </row>
    <row r="659">
      <c r="K659" s="11"/>
      <c r="L659" s="11"/>
      <c r="M659" s="11"/>
      <c r="N659" s="11"/>
    </row>
    <row r="660">
      <c r="K660" s="11"/>
      <c r="L660" s="11"/>
      <c r="M660" s="11"/>
      <c r="N660" s="11"/>
    </row>
    <row r="661">
      <c r="K661" s="11"/>
      <c r="L661" s="11"/>
      <c r="M661" s="11"/>
      <c r="N661" s="11"/>
    </row>
    <row r="662">
      <c r="K662" s="11"/>
      <c r="L662" s="11"/>
      <c r="M662" s="11"/>
      <c r="N662" s="11"/>
    </row>
    <row r="663">
      <c r="K663" s="11"/>
      <c r="L663" s="11"/>
      <c r="M663" s="11"/>
      <c r="N663" s="11"/>
    </row>
    <row r="664">
      <c r="K664" s="11"/>
      <c r="L664" s="11"/>
      <c r="M664" s="11"/>
      <c r="N664" s="11"/>
    </row>
    <row r="665">
      <c r="K665" s="11"/>
      <c r="L665" s="11"/>
      <c r="M665" s="11"/>
      <c r="N665" s="11"/>
    </row>
    <row r="666">
      <c r="K666" s="11"/>
      <c r="L666" s="11"/>
      <c r="M666" s="11"/>
      <c r="N666" s="11"/>
    </row>
    <row r="667">
      <c r="K667" s="11"/>
      <c r="L667" s="11"/>
      <c r="M667" s="11"/>
      <c r="N667" s="11"/>
    </row>
    <row r="668">
      <c r="K668" s="11"/>
      <c r="L668" s="11"/>
      <c r="M668" s="11"/>
      <c r="N668" s="11"/>
    </row>
    <row r="669">
      <c r="K669" s="11"/>
      <c r="L669" s="11"/>
      <c r="M669" s="11"/>
      <c r="N669" s="11"/>
    </row>
    <row r="670">
      <c r="K670" s="11"/>
      <c r="L670" s="11"/>
      <c r="M670" s="11"/>
      <c r="N670" s="11"/>
    </row>
    <row r="671">
      <c r="K671" s="11"/>
      <c r="L671" s="11"/>
      <c r="M671" s="11"/>
      <c r="N671" s="11"/>
    </row>
    <row r="672">
      <c r="K672" s="11"/>
      <c r="L672" s="11"/>
      <c r="M672" s="11"/>
      <c r="N672" s="11"/>
    </row>
    <row r="673">
      <c r="K673" s="11"/>
      <c r="L673" s="11"/>
      <c r="M673" s="11"/>
      <c r="N673" s="11"/>
    </row>
    <row r="674">
      <c r="K674" s="11"/>
      <c r="L674" s="11"/>
      <c r="M674" s="11"/>
      <c r="N674" s="11"/>
    </row>
    <row r="675">
      <c r="K675" s="11"/>
      <c r="L675" s="11"/>
      <c r="M675" s="11"/>
      <c r="N675" s="11"/>
    </row>
    <row r="676">
      <c r="K676" s="11"/>
      <c r="L676" s="11"/>
      <c r="M676" s="11"/>
      <c r="N676" s="11"/>
    </row>
    <row r="677">
      <c r="K677" s="11"/>
      <c r="L677" s="11"/>
      <c r="M677" s="11"/>
      <c r="N677" s="11"/>
    </row>
    <row r="678">
      <c r="K678" s="11"/>
      <c r="L678" s="11"/>
      <c r="M678" s="11"/>
      <c r="N678" s="11"/>
    </row>
    <row r="679">
      <c r="K679" s="11"/>
      <c r="L679" s="11"/>
      <c r="M679" s="11"/>
      <c r="N679" s="11"/>
    </row>
    <row r="680">
      <c r="K680" s="11"/>
      <c r="L680" s="11"/>
      <c r="M680" s="11"/>
      <c r="N680" s="11"/>
    </row>
    <row r="681">
      <c r="K681" s="11"/>
      <c r="L681" s="11"/>
      <c r="M681" s="11"/>
      <c r="N681" s="11"/>
    </row>
    <row r="682">
      <c r="K682" s="11"/>
      <c r="L682" s="11"/>
      <c r="M682" s="11"/>
      <c r="N682" s="11"/>
    </row>
    <row r="683">
      <c r="K683" s="11"/>
      <c r="L683" s="11"/>
      <c r="M683" s="11"/>
      <c r="N683" s="11"/>
    </row>
    <row r="684">
      <c r="K684" s="11"/>
      <c r="L684" s="11"/>
      <c r="M684" s="11"/>
      <c r="N684" s="11"/>
    </row>
    <row r="685">
      <c r="K685" s="11"/>
      <c r="L685" s="11"/>
      <c r="M685" s="11"/>
      <c r="N685" s="11"/>
    </row>
    <row r="686">
      <c r="K686" s="11"/>
      <c r="L686" s="11"/>
      <c r="M686" s="11"/>
      <c r="N686" s="11"/>
    </row>
    <row r="687">
      <c r="K687" s="11"/>
      <c r="L687" s="11"/>
      <c r="M687" s="11"/>
      <c r="N687" s="11"/>
    </row>
    <row r="688">
      <c r="K688" s="11"/>
      <c r="L688" s="11"/>
      <c r="M688" s="11"/>
      <c r="N688" s="11"/>
    </row>
    <row r="689">
      <c r="K689" s="11"/>
      <c r="L689" s="11"/>
      <c r="M689" s="11"/>
      <c r="N689" s="11"/>
    </row>
    <row r="690">
      <c r="K690" s="11"/>
      <c r="L690" s="11"/>
      <c r="M690" s="11"/>
      <c r="N690" s="11"/>
    </row>
    <row r="691">
      <c r="K691" s="11"/>
      <c r="L691" s="11"/>
      <c r="M691" s="11"/>
      <c r="N691" s="11"/>
    </row>
    <row r="692">
      <c r="K692" s="11"/>
      <c r="L692" s="11"/>
      <c r="M692" s="11"/>
      <c r="N692" s="11"/>
    </row>
    <row r="693">
      <c r="K693" s="11"/>
      <c r="L693" s="11"/>
      <c r="M693" s="11"/>
      <c r="N693" s="11"/>
    </row>
    <row r="694">
      <c r="K694" s="11"/>
      <c r="L694" s="11"/>
      <c r="M694" s="11"/>
      <c r="N694" s="11"/>
    </row>
    <row r="695">
      <c r="K695" s="11"/>
      <c r="L695" s="11"/>
      <c r="M695" s="11"/>
      <c r="N695" s="11"/>
    </row>
    <row r="696">
      <c r="K696" s="11"/>
      <c r="L696" s="11"/>
      <c r="M696" s="11"/>
      <c r="N696" s="11"/>
    </row>
    <row r="697">
      <c r="K697" s="11"/>
      <c r="L697" s="11"/>
      <c r="M697" s="11"/>
      <c r="N697" s="11"/>
    </row>
    <row r="698">
      <c r="K698" s="11"/>
      <c r="L698" s="11"/>
      <c r="M698" s="11"/>
      <c r="N698" s="11"/>
    </row>
    <row r="699">
      <c r="K699" s="11"/>
      <c r="L699" s="11"/>
      <c r="M699" s="11"/>
      <c r="N699" s="11"/>
    </row>
    <row r="700">
      <c r="K700" s="11"/>
      <c r="L700" s="11"/>
      <c r="M700" s="11"/>
      <c r="N700" s="11"/>
    </row>
    <row r="701">
      <c r="K701" s="11"/>
      <c r="L701" s="11"/>
      <c r="M701" s="11"/>
      <c r="N701" s="11"/>
    </row>
    <row r="702">
      <c r="K702" s="11"/>
      <c r="L702" s="11"/>
      <c r="M702" s="11"/>
      <c r="N702" s="11"/>
    </row>
    <row r="703">
      <c r="K703" s="11"/>
      <c r="L703" s="11"/>
      <c r="M703" s="11"/>
      <c r="N703" s="11"/>
    </row>
    <row r="704">
      <c r="K704" s="11"/>
      <c r="L704" s="11"/>
      <c r="M704" s="11"/>
      <c r="N704" s="11"/>
    </row>
    <row r="705">
      <c r="K705" s="11"/>
      <c r="L705" s="11"/>
      <c r="M705" s="11"/>
      <c r="N705" s="11"/>
    </row>
    <row r="706">
      <c r="K706" s="11"/>
      <c r="L706" s="11"/>
      <c r="M706" s="11"/>
      <c r="N706" s="11"/>
    </row>
    <row r="707">
      <c r="K707" s="11"/>
      <c r="L707" s="11"/>
      <c r="M707" s="11"/>
      <c r="N707" s="11"/>
    </row>
    <row r="708">
      <c r="K708" s="11"/>
      <c r="L708" s="11"/>
      <c r="M708" s="11"/>
      <c r="N708" s="11"/>
    </row>
    <row r="709">
      <c r="K709" s="11"/>
      <c r="L709" s="11"/>
      <c r="M709" s="11"/>
      <c r="N709" s="11"/>
    </row>
    <row r="710">
      <c r="K710" s="11"/>
      <c r="L710" s="11"/>
      <c r="M710" s="11"/>
      <c r="N710" s="11"/>
    </row>
    <row r="711">
      <c r="K711" s="11"/>
      <c r="L711" s="11"/>
      <c r="M711" s="11"/>
      <c r="N711" s="11"/>
    </row>
    <row r="712">
      <c r="K712" s="11"/>
      <c r="L712" s="11"/>
      <c r="M712" s="11"/>
      <c r="N712" s="11"/>
    </row>
    <row r="713">
      <c r="K713" s="11"/>
      <c r="L713" s="11"/>
      <c r="M713" s="11"/>
      <c r="N713" s="11"/>
    </row>
    <row r="714">
      <c r="K714" s="11"/>
      <c r="L714" s="11"/>
      <c r="M714" s="11"/>
      <c r="N714" s="11"/>
    </row>
    <row r="715">
      <c r="K715" s="11"/>
      <c r="L715" s="11"/>
      <c r="M715" s="11"/>
      <c r="N715" s="11"/>
    </row>
    <row r="716">
      <c r="K716" s="11"/>
      <c r="L716" s="11"/>
      <c r="M716" s="11"/>
      <c r="N716" s="11"/>
    </row>
    <row r="717">
      <c r="K717" s="11"/>
      <c r="L717" s="11"/>
      <c r="M717" s="11"/>
      <c r="N717" s="11"/>
    </row>
    <row r="718">
      <c r="K718" s="11"/>
      <c r="L718" s="11"/>
      <c r="M718" s="11"/>
      <c r="N718" s="11"/>
    </row>
    <row r="719">
      <c r="K719" s="11"/>
      <c r="L719" s="11"/>
      <c r="M719" s="11"/>
      <c r="N719" s="11"/>
    </row>
    <row r="720">
      <c r="K720" s="11"/>
      <c r="L720" s="11"/>
      <c r="M720" s="11"/>
      <c r="N720" s="11"/>
    </row>
    <row r="721">
      <c r="K721" s="11"/>
      <c r="L721" s="11"/>
      <c r="M721" s="11"/>
      <c r="N721" s="11"/>
    </row>
    <row r="722">
      <c r="K722" s="11"/>
      <c r="L722" s="11"/>
      <c r="M722" s="11"/>
      <c r="N722" s="11"/>
    </row>
    <row r="723">
      <c r="K723" s="11"/>
      <c r="L723" s="11"/>
      <c r="M723" s="11"/>
      <c r="N723" s="11"/>
    </row>
    <row r="724">
      <c r="K724" s="11"/>
      <c r="L724" s="11"/>
      <c r="M724" s="11"/>
      <c r="N724" s="11"/>
    </row>
    <row r="725">
      <c r="K725" s="11"/>
      <c r="L725" s="11"/>
      <c r="M725" s="11"/>
      <c r="N725" s="11"/>
    </row>
    <row r="726">
      <c r="K726" s="11"/>
      <c r="L726" s="11"/>
      <c r="M726" s="11"/>
      <c r="N726" s="11"/>
    </row>
    <row r="727">
      <c r="K727" s="11"/>
      <c r="L727" s="11"/>
      <c r="M727" s="11"/>
      <c r="N727" s="11"/>
    </row>
    <row r="728">
      <c r="K728" s="11"/>
      <c r="L728" s="11"/>
      <c r="M728" s="11"/>
      <c r="N728" s="11"/>
    </row>
    <row r="729">
      <c r="K729" s="11"/>
      <c r="L729" s="11"/>
      <c r="M729" s="11"/>
      <c r="N729" s="11"/>
    </row>
    <row r="730">
      <c r="K730" s="11"/>
      <c r="L730" s="11"/>
      <c r="M730" s="11"/>
      <c r="N730" s="11"/>
    </row>
    <row r="731">
      <c r="K731" s="11"/>
      <c r="L731" s="11"/>
      <c r="M731" s="11"/>
      <c r="N731" s="11"/>
    </row>
    <row r="732">
      <c r="K732" s="11"/>
      <c r="L732" s="11"/>
      <c r="M732" s="11"/>
      <c r="N732" s="11"/>
    </row>
    <row r="733">
      <c r="K733" s="11"/>
      <c r="L733" s="11"/>
      <c r="M733" s="11"/>
      <c r="N733" s="11"/>
    </row>
    <row r="734">
      <c r="K734" s="11"/>
      <c r="L734" s="11"/>
      <c r="M734" s="11"/>
      <c r="N734" s="11"/>
    </row>
    <row r="735">
      <c r="K735" s="11"/>
      <c r="L735" s="11"/>
      <c r="M735" s="11"/>
      <c r="N735" s="11"/>
    </row>
    <row r="736">
      <c r="K736" s="11"/>
      <c r="L736" s="11"/>
      <c r="M736" s="11"/>
      <c r="N736" s="11"/>
    </row>
    <row r="737">
      <c r="K737" s="11"/>
      <c r="L737" s="11"/>
      <c r="M737" s="11"/>
      <c r="N737" s="11"/>
    </row>
    <row r="738">
      <c r="K738" s="11"/>
      <c r="L738" s="11"/>
      <c r="M738" s="11"/>
      <c r="N738" s="11"/>
    </row>
    <row r="739">
      <c r="K739" s="11"/>
      <c r="L739" s="11"/>
      <c r="M739" s="11"/>
      <c r="N739" s="11"/>
    </row>
    <row r="740">
      <c r="K740" s="11"/>
      <c r="L740" s="11"/>
      <c r="M740" s="11"/>
      <c r="N740" s="11"/>
    </row>
    <row r="741">
      <c r="K741" s="11"/>
      <c r="L741" s="11"/>
      <c r="M741" s="11"/>
      <c r="N741" s="11"/>
    </row>
    <row r="742">
      <c r="K742" s="11"/>
      <c r="L742" s="11"/>
      <c r="M742" s="11"/>
      <c r="N742" s="11"/>
    </row>
    <row r="743">
      <c r="K743" s="11"/>
      <c r="L743" s="11"/>
      <c r="M743" s="11"/>
      <c r="N743" s="11"/>
    </row>
    <row r="744">
      <c r="K744" s="11"/>
      <c r="L744" s="11"/>
      <c r="M744" s="11"/>
      <c r="N744" s="11"/>
    </row>
    <row r="745">
      <c r="K745" s="11"/>
      <c r="L745" s="11"/>
      <c r="M745" s="11"/>
      <c r="N745" s="11"/>
    </row>
    <row r="746">
      <c r="K746" s="11"/>
      <c r="L746" s="11"/>
      <c r="M746" s="11"/>
      <c r="N746" s="11"/>
    </row>
    <row r="747">
      <c r="K747" s="11"/>
      <c r="L747" s="11"/>
      <c r="M747" s="11"/>
      <c r="N747" s="11"/>
    </row>
    <row r="748">
      <c r="K748" s="11"/>
      <c r="L748" s="11"/>
      <c r="M748" s="11"/>
      <c r="N748" s="11"/>
    </row>
    <row r="749">
      <c r="K749" s="11"/>
      <c r="L749" s="11"/>
      <c r="M749" s="11"/>
      <c r="N749" s="11"/>
    </row>
    <row r="750">
      <c r="K750" s="11"/>
      <c r="L750" s="11"/>
      <c r="M750" s="11"/>
      <c r="N750" s="11"/>
    </row>
    <row r="751">
      <c r="K751" s="11"/>
      <c r="L751" s="11"/>
      <c r="M751" s="11"/>
      <c r="N751" s="11"/>
    </row>
    <row r="752">
      <c r="K752" s="11"/>
      <c r="L752" s="11"/>
      <c r="M752" s="11"/>
      <c r="N752" s="11"/>
    </row>
    <row r="753">
      <c r="K753" s="11"/>
      <c r="L753" s="11"/>
      <c r="M753" s="11"/>
      <c r="N753" s="11"/>
    </row>
    <row r="754">
      <c r="K754" s="11"/>
      <c r="L754" s="11"/>
      <c r="M754" s="11"/>
      <c r="N754" s="11"/>
    </row>
    <row r="755">
      <c r="K755" s="11"/>
      <c r="L755" s="11"/>
      <c r="M755" s="11"/>
      <c r="N755" s="11"/>
    </row>
    <row r="756">
      <c r="K756" s="11"/>
      <c r="L756" s="11"/>
      <c r="M756" s="11"/>
      <c r="N756" s="11"/>
    </row>
    <row r="757">
      <c r="K757" s="11"/>
      <c r="L757" s="11"/>
      <c r="M757" s="11"/>
      <c r="N757" s="11"/>
    </row>
    <row r="758">
      <c r="K758" s="11"/>
      <c r="L758" s="11"/>
      <c r="M758" s="11"/>
      <c r="N758" s="11"/>
    </row>
    <row r="759">
      <c r="K759" s="11"/>
      <c r="L759" s="11"/>
      <c r="M759" s="11"/>
      <c r="N759" s="11"/>
    </row>
    <row r="760">
      <c r="K760" s="11"/>
      <c r="L760" s="11"/>
      <c r="M760" s="11"/>
      <c r="N760" s="11"/>
    </row>
    <row r="761">
      <c r="K761" s="11"/>
      <c r="L761" s="11"/>
      <c r="M761" s="11"/>
      <c r="N761" s="11"/>
    </row>
    <row r="762">
      <c r="K762" s="11"/>
      <c r="L762" s="11"/>
      <c r="M762" s="11"/>
      <c r="N762" s="11"/>
    </row>
    <row r="763">
      <c r="K763" s="11"/>
      <c r="L763" s="11"/>
      <c r="M763" s="11"/>
      <c r="N763" s="11"/>
    </row>
    <row r="764">
      <c r="K764" s="11"/>
      <c r="L764" s="11"/>
      <c r="M764" s="11"/>
      <c r="N764" s="11"/>
    </row>
    <row r="765">
      <c r="K765" s="11"/>
      <c r="L765" s="11"/>
      <c r="M765" s="11"/>
      <c r="N765" s="11"/>
    </row>
    <row r="766">
      <c r="K766" s="11"/>
      <c r="L766" s="11"/>
      <c r="M766" s="11"/>
      <c r="N766" s="11"/>
    </row>
    <row r="767">
      <c r="K767" s="11"/>
      <c r="L767" s="11"/>
      <c r="M767" s="11"/>
      <c r="N767" s="11"/>
    </row>
    <row r="768">
      <c r="K768" s="11"/>
      <c r="L768" s="11"/>
      <c r="M768" s="11"/>
      <c r="N768" s="11"/>
    </row>
    <row r="769">
      <c r="K769" s="11"/>
      <c r="L769" s="11"/>
      <c r="M769" s="11"/>
      <c r="N769" s="11"/>
    </row>
    <row r="770">
      <c r="K770" s="11"/>
      <c r="L770" s="11"/>
      <c r="M770" s="11"/>
      <c r="N770" s="11"/>
    </row>
    <row r="771">
      <c r="K771" s="11"/>
      <c r="L771" s="11"/>
      <c r="M771" s="11"/>
      <c r="N771" s="11"/>
    </row>
    <row r="772">
      <c r="K772" s="11"/>
      <c r="L772" s="11"/>
      <c r="M772" s="11"/>
      <c r="N772" s="11"/>
    </row>
    <row r="773">
      <c r="K773" s="11"/>
      <c r="L773" s="11"/>
      <c r="M773" s="11"/>
      <c r="N773" s="11"/>
    </row>
    <row r="774">
      <c r="K774" s="11"/>
      <c r="L774" s="11"/>
      <c r="M774" s="11"/>
      <c r="N774" s="11"/>
    </row>
    <row r="775">
      <c r="K775" s="11"/>
      <c r="L775" s="11"/>
      <c r="M775" s="11"/>
      <c r="N775" s="11"/>
    </row>
    <row r="776">
      <c r="K776" s="11"/>
      <c r="L776" s="11"/>
      <c r="M776" s="11"/>
      <c r="N776" s="11"/>
    </row>
    <row r="777">
      <c r="K777" s="11"/>
      <c r="L777" s="11"/>
      <c r="M777" s="11"/>
      <c r="N777" s="11"/>
    </row>
    <row r="778">
      <c r="K778" s="11"/>
      <c r="L778" s="11"/>
      <c r="M778" s="11"/>
      <c r="N778" s="11"/>
    </row>
    <row r="779">
      <c r="K779" s="11"/>
      <c r="L779" s="11"/>
      <c r="M779" s="11"/>
      <c r="N779" s="11"/>
    </row>
    <row r="780">
      <c r="K780" s="11"/>
      <c r="L780" s="11"/>
      <c r="M780" s="11"/>
      <c r="N780" s="11"/>
    </row>
    <row r="781">
      <c r="K781" s="11"/>
      <c r="L781" s="11"/>
      <c r="M781" s="11"/>
      <c r="N781" s="11"/>
    </row>
    <row r="782">
      <c r="K782" s="11"/>
      <c r="L782" s="11"/>
      <c r="M782" s="11"/>
      <c r="N782" s="11"/>
    </row>
    <row r="783">
      <c r="K783" s="11"/>
      <c r="L783" s="11"/>
      <c r="M783" s="11"/>
      <c r="N783" s="11"/>
    </row>
    <row r="784">
      <c r="K784" s="11"/>
      <c r="L784" s="11"/>
      <c r="M784" s="11"/>
      <c r="N784" s="11"/>
    </row>
    <row r="785">
      <c r="K785" s="11"/>
      <c r="L785" s="11"/>
      <c r="M785" s="11"/>
      <c r="N785" s="11"/>
    </row>
    <row r="786">
      <c r="K786" s="11"/>
      <c r="L786" s="11"/>
      <c r="M786" s="11"/>
      <c r="N786" s="11"/>
    </row>
    <row r="787">
      <c r="K787" s="11"/>
      <c r="L787" s="11"/>
      <c r="M787" s="11"/>
      <c r="N787" s="11"/>
    </row>
    <row r="788">
      <c r="K788" s="11"/>
      <c r="L788" s="11"/>
      <c r="M788" s="11"/>
      <c r="N788" s="11"/>
    </row>
    <row r="789">
      <c r="K789" s="11"/>
      <c r="L789" s="11"/>
      <c r="M789" s="11"/>
      <c r="N789" s="11"/>
    </row>
    <row r="790">
      <c r="K790" s="11"/>
      <c r="L790" s="11"/>
      <c r="M790" s="11"/>
      <c r="N790" s="11"/>
    </row>
    <row r="791">
      <c r="K791" s="11"/>
      <c r="L791" s="11"/>
      <c r="M791" s="11"/>
      <c r="N791" s="11"/>
    </row>
    <row r="792">
      <c r="K792" s="11"/>
      <c r="L792" s="11"/>
      <c r="M792" s="11"/>
      <c r="N792" s="11"/>
    </row>
    <row r="793">
      <c r="K793" s="11"/>
      <c r="L793" s="11"/>
      <c r="M793" s="11"/>
      <c r="N793" s="11"/>
    </row>
    <row r="794">
      <c r="K794" s="11"/>
      <c r="L794" s="11"/>
      <c r="M794" s="11"/>
      <c r="N794" s="11"/>
    </row>
    <row r="795">
      <c r="K795" s="11"/>
      <c r="L795" s="11"/>
      <c r="M795" s="11"/>
      <c r="N795" s="11"/>
    </row>
    <row r="796">
      <c r="K796" s="11"/>
      <c r="L796" s="11"/>
      <c r="M796" s="11"/>
      <c r="N796" s="11"/>
    </row>
    <row r="797">
      <c r="K797" s="11"/>
      <c r="L797" s="11"/>
      <c r="M797" s="11"/>
      <c r="N797" s="11"/>
    </row>
    <row r="798">
      <c r="K798" s="11"/>
      <c r="L798" s="11"/>
      <c r="M798" s="11"/>
      <c r="N798" s="11"/>
    </row>
    <row r="799">
      <c r="K799" s="11"/>
      <c r="L799" s="11"/>
      <c r="M799" s="11"/>
      <c r="N799" s="11"/>
    </row>
    <row r="800">
      <c r="K800" s="11"/>
      <c r="L800" s="11"/>
      <c r="M800" s="11"/>
      <c r="N800" s="11"/>
    </row>
    <row r="801">
      <c r="K801" s="11"/>
      <c r="L801" s="11"/>
      <c r="M801" s="11"/>
      <c r="N801" s="11"/>
    </row>
    <row r="802">
      <c r="K802" s="11"/>
      <c r="L802" s="11"/>
      <c r="M802" s="11"/>
      <c r="N802" s="11"/>
    </row>
    <row r="803">
      <c r="K803" s="11"/>
      <c r="L803" s="11"/>
      <c r="M803" s="11"/>
      <c r="N803" s="11"/>
    </row>
    <row r="804">
      <c r="K804" s="11"/>
      <c r="L804" s="11"/>
      <c r="M804" s="11"/>
      <c r="N804" s="11"/>
    </row>
    <row r="805">
      <c r="K805" s="11"/>
      <c r="L805" s="11"/>
      <c r="M805" s="11"/>
      <c r="N805" s="11"/>
    </row>
    <row r="806">
      <c r="K806" s="11"/>
      <c r="L806" s="11"/>
      <c r="M806" s="11"/>
      <c r="N806" s="11"/>
    </row>
    <row r="807">
      <c r="K807" s="11"/>
      <c r="L807" s="11"/>
      <c r="M807" s="11"/>
      <c r="N807" s="11"/>
    </row>
    <row r="808">
      <c r="K808" s="11"/>
      <c r="L808" s="11"/>
      <c r="M808" s="11"/>
      <c r="N808" s="11"/>
    </row>
    <row r="809">
      <c r="K809" s="11"/>
      <c r="L809" s="11"/>
      <c r="M809" s="11"/>
      <c r="N809" s="11"/>
    </row>
    <row r="810">
      <c r="K810" s="11"/>
      <c r="L810" s="11"/>
      <c r="M810" s="11"/>
      <c r="N810" s="11"/>
    </row>
    <row r="811">
      <c r="K811" s="11"/>
      <c r="L811" s="11"/>
      <c r="M811" s="11"/>
      <c r="N811" s="11"/>
    </row>
    <row r="812">
      <c r="K812" s="11"/>
      <c r="L812" s="11"/>
      <c r="M812" s="11"/>
      <c r="N812" s="11"/>
    </row>
    <row r="813">
      <c r="K813" s="11"/>
      <c r="L813" s="11"/>
      <c r="M813" s="11"/>
      <c r="N813" s="11"/>
    </row>
    <row r="814">
      <c r="K814" s="11"/>
      <c r="L814" s="11"/>
      <c r="M814" s="11"/>
      <c r="N814" s="11"/>
    </row>
    <row r="815">
      <c r="K815" s="11"/>
      <c r="L815" s="11"/>
      <c r="M815" s="11"/>
      <c r="N815" s="11"/>
    </row>
    <row r="816">
      <c r="K816" s="11"/>
      <c r="L816" s="11"/>
      <c r="M816" s="11"/>
      <c r="N816" s="11"/>
    </row>
    <row r="817">
      <c r="K817" s="11"/>
      <c r="L817" s="11"/>
      <c r="M817" s="11"/>
      <c r="N817" s="11"/>
    </row>
    <row r="818">
      <c r="K818" s="11"/>
      <c r="L818" s="11"/>
      <c r="M818" s="11"/>
      <c r="N818" s="11"/>
    </row>
    <row r="819">
      <c r="K819" s="11"/>
      <c r="L819" s="11"/>
      <c r="M819" s="11"/>
      <c r="N819" s="11"/>
    </row>
    <row r="820">
      <c r="K820" s="11"/>
      <c r="L820" s="11"/>
      <c r="M820" s="11"/>
      <c r="N820" s="11"/>
    </row>
    <row r="821">
      <c r="K821" s="11"/>
      <c r="L821" s="11"/>
      <c r="M821" s="11"/>
      <c r="N821" s="11"/>
    </row>
    <row r="822">
      <c r="K822" s="11"/>
      <c r="L822" s="11"/>
      <c r="M822" s="11"/>
      <c r="N822" s="11"/>
    </row>
    <row r="823">
      <c r="K823" s="11"/>
      <c r="L823" s="11"/>
      <c r="M823" s="11"/>
      <c r="N823" s="11"/>
    </row>
    <row r="824">
      <c r="K824" s="11"/>
      <c r="L824" s="11"/>
      <c r="M824" s="11"/>
      <c r="N824" s="11"/>
    </row>
    <row r="825">
      <c r="K825" s="11"/>
      <c r="L825" s="11"/>
      <c r="M825" s="11"/>
      <c r="N825" s="11"/>
    </row>
    <row r="826">
      <c r="K826" s="11"/>
      <c r="L826" s="11"/>
      <c r="M826" s="11"/>
      <c r="N826" s="11"/>
    </row>
    <row r="827">
      <c r="K827" s="11"/>
      <c r="L827" s="11"/>
      <c r="M827" s="11"/>
      <c r="N827" s="11"/>
    </row>
    <row r="828">
      <c r="K828" s="11"/>
      <c r="L828" s="11"/>
      <c r="M828" s="11"/>
      <c r="N828" s="11"/>
    </row>
    <row r="829">
      <c r="K829" s="11"/>
      <c r="L829" s="11"/>
      <c r="M829" s="11"/>
      <c r="N829" s="11"/>
    </row>
    <row r="830">
      <c r="K830" s="11"/>
      <c r="L830" s="11"/>
      <c r="M830" s="11"/>
      <c r="N830" s="11"/>
    </row>
    <row r="831">
      <c r="K831" s="11"/>
      <c r="L831" s="11"/>
      <c r="M831" s="11"/>
      <c r="N831" s="11"/>
    </row>
    <row r="832">
      <c r="K832" s="11"/>
      <c r="L832" s="11"/>
      <c r="M832" s="11"/>
      <c r="N832" s="11"/>
    </row>
    <row r="833">
      <c r="K833" s="11"/>
      <c r="L833" s="11"/>
      <c r="M833" s="11"/>
      <c r="N833" s="11"/>
    </row>
    <row r="834">
      <c r="K834" s="11"/>
      <c r="L834" s="11"/>
      <c r="M834" s="11"/>
      <c r="N834" s="11"/>
    </row>
    <row r="835">
      <c r="K835" s="11"/>
      <c r="L835" s="11"/>
      <c r="M835" s="11"/>
      <c r="N835" s="11"/>
    </row>
    <row r="836">
      <c r="K836" s="11"/>
      <c r="L836" s="11"/>
      <c r="M836" s="11"/>
      <c r="N836" s="11"/>
    </row>
    <row r="837">
      <c r="K837" s="11"/>
      <c r="L837" s="11"/>
      <c r="M837" s="11"/>
      <c r="N837" s="11"/>
    </row>
    <row r="838">
      <c r="K838" s="11"/>
      <c r="L838" s="11"/>
      <c r="M838" s="11"/>
      <c r="N838" s="11"/>
    </row>
    <row r="839">
      <c r="K839" s="11"/>
      <c r="L839" s="11"/>
      <c r="M839" s="11"/>
      <c r="N839" s="11"/>
    </row>
    <row r="840">
      <c r="K840" s="11"/>
      <c r="L840" s="11"/>
      <c r="M840" s="11"/>
      <c r="N840" s="11"/>
    </row>
    <row r="841">
      <c r="K841" s="11"/>
      <c r="L841" s="11"/>
      <c r="M841" s="11"/>
      <c r="N841" s="11"/>
    </row>
    <row r="842">
      <c r="K842" s="11"/>
      <c r="L842" s="11"/>
      <c r="M842" s="11"/>
      <c r="N842" s="11"/>
    </row>
    <row r="843">
      <c r="K843" s="11"/>
      <c r="L843" s="11"/>
      <c r="M843" s="11"/>
      <c r="N843" s="11"/>
    </row>
    <row r="844">
      <c r="K844" s="11"/>
      <c r="L844" s="11"/>
      <c r="M844" s="11"/>
      <c r="N844" s="11"/>
    </row>
    <row r="845">
      <c r="K845" s="11"/>
      <c r="L845" s="11"/>
      <c r="M845" s="11"/>
      <c r="N845" s="11"/>
    </row>
    <row r="846">
      <c r="K846" s="11"/>
      <c r="L846" s="11"/>
      <c r="M846" s="11"/>
      <c r="N846" s="11"/>
    </row>
    <row r="847">
      <c r="K847" s="11"/>
      <c r="L847" s="11"/>
      <c r="M847" s="11"/>
      <c r="N847" s="11"/>
    </row>
    <row r="848">
      <c r="K848" s="11"/>
      <c r="L848" s="11"/>
      <c r="M848" s="11"/>
      <c r="N848" s="11"/>
    </row>
    <row r="849">
      <c r="K849" s="11"/>
      <c r="L849" s="11"/>
      <c r="M849" s="11"/>
      <c r="N849" s="11"/>
    </row>
    <row r="850">
      <c r="K850" s="11"/>
      <c r="L850" s="11"/>
      <c r="M850" s="11"/>
      <c r="N850" s="11"/>
    </row>
    <row r="851">
      <c r="K851" s="11"/>
      <c r="L851" s="11"/>
      <c r="M851" s="11"/>
      <c r="N851" s="11"/>
    </row>
    <row r="852">
      <c r="K852" s="11"/>
      <c r="L852" s="11"/>
      <c r="M852" s="11"/>
      <c r="N852" s="11"/>
    </row>
    <row r="853">
      <c r="K853" s="11"/>
      <c r="L853" s="11"/>
      <c r="M853" s="11"/>
      <c r="N853" s="11"/>
    </row>
    <row r="854">
      <c r="K854" s="11"/>
      <c r="L854" s="11"/>
      <c r="M854" s="11"/>
      <c r="N854" s="11"/>
    </row>
    <row r="855">
      <c r="K855" s="11"/>
      <c r="L855" s="11"/>
      <c r="M855" s="11"/>
      <c r="N855" s="11"/>
    </row>
    <row r="856">
      <c r="K856" s="11"/>
      <c r="L856" s="11"/>
      <c r="M856" s="11"/>
      <c r="N856" s="11"/>
    </row>
    <row r="857">
      <c r="K857" s="11"/>
      <c r="L857" s="11"/>
      <c r="M857" s="11"/>
      <c r="N857" s="11"/>
    </row>
    <row r="858">
      <c r="K858" s="11"/>
      <c r="L858" s="11"/>
      <c r="M858" s="11"/>
      <c r="N858" s="11"/>
    </row>
    <row r="859">
      <c r="K859" s="11"/>
      <c r="L859" s="11"/>
      <c r="M859" s="11"/>
      <c r="N859" s="11"/>
    </row>
    <row r="860">
      <c r="K860" s="11"/>
      <c r="L860" s="11"/>
      <c r="M860" s="11"/>
      <c r="N860" s="11"/>
    </row>
    <row r="861">
      <c r="K861" s="11"/>
      <c r="L861" s="11"/>
      <c r="M861" s="11"/>
      <c r="N861" s="11"/>
    </row>
    <row r="862">
      <c r="K862" s="11"/>
      <c r="L862" s="11"/>
      <c r="M862" s="11"/>
      <c r="N862" s="11"/>
    </row>
    <row r="863">
      <c r="K863" s="11"/>
      <c r="L863" s="11"/>
      <c r="M863" s="11"/>
      <c r="N863" s="11"/>
    </row>
    <row r="864">
      <c r="K864" s="11"/>
      <c r="L864" s="11"/>
      <c r="M864" s="11"/>
      <c r="N864" s="11"/>
    </row>
    <row r="865">
      <c r="K865" s="11"/>
      <c r="L865" s="11"/>
      <c r="M865" s="11"/>
      <c r="N865" s="11"/>
    </row>
    <row r="866">
      <c r="K866" s="11"/>
      <c r="L866" s="11"/>
      <c r="M866" s="11"/>
      <c r="N866" s="11"/>
    </row>
    <row r="867">
      <c r="K867" s="11"/>
      <c r="L867" s="11"/>
      <c r="M867" s="11"/>
      <c r="N867" s="11"/>
    </row>
    <row r="868">
      <c r="K868" s="11"/>
      <c r="L868" s="11"/>
      <c r="M868" s="11"/>
      <c r="N868" s="11"/>
    </row>
    <row r="869">
      <c r="K869" s="11"/>
      <c r="L869" s="11"/>
      <c r="M869" s="11"/>
      <c r="N869" s="11"/>
    </row>
    <row r="870">
      <c r="K870" s="11"/>
      <c r="L870" s="11"/>
      <c r="M870" s="11"/>
      <c r="N870" s="11"/>
    </row>
    <row r="871">
      <c r="K871" s="11"/>
      <c r="L871" s="11"/>
      <c r="M871" s="11"/>
      <c r="N871" s="11"/>
    </row>
    <row r="872">
      <c r="K872" s="11"/>
      <c r="L872" s="11"/>
      <c r="M872" s="11"/>
      <c r="N872" s="11"/>
    </row>
    <row r="873">
      <c r="K873" s="11"/>
      <c r="L873" s="11"/>
      <c r="M873" s="11"/>
      <c r="N873" s="11"/>
    </row>
    <row r="874">
      <c r="K874" s="11"/>
      <c r="L874" s="11"/>
      <c r="M874" s="11"/>
      <c r="N874" s="11"/>
    </row>
    <row r="875">
      <c r="K875" s="11"/>
      <c r="L875" s="11"/>
      <c r="M875" s="11"/>
      <c r="N875" s="11"/>
    </row>
    <row r="876">
      <c r="K876" s="11"/>
      <c r="L876" s="11"/>
      <c r="M876" s="11"/>
      <c r="N876" s="11"/>
    </row>
    <row r="877">
      <c r="K877" s="11"/>
      <c r="L877" s="11"/>
      <c r="M877" s="11"/>
      <c r="N877" s="11"/>
    </row>
    <row r="878">
      <c r="K878" s="11"/>
      <c r="L878" s="11"/>
      <c r="M878" s="11"/>
      <c r="N878" s="11"/>
    </row>
    <row r="879">
      <c r="K879" s="11"/>
      <c r="L879" s="11"/>
      <c r="M879" s="11"/>
      <c r="N879" s="11"/>
    </row>
    <row r="880">
      <c r="K880" s="11"/>
      <c r="L880" s="11"/>
      <c r="M880" s="11"/>
      <c r="N880" s="11"/>
    </row>
    <row r="881">
      <c r="K881" s="11"/>
      <c r="L881" s="11"/>
      <c r="M881" s="11"/>
      <c r="N881" s="11"/>
    </row>
    <row r="882">
      <c r="K882" s="11"/>
      <c r="L882" s="11"/>
      <c r="M882" s="11"/>
      <c r="N882" s="11"/>
    </row>
    <row r="883">
      <c r="K883" s="11"/>
      <c r="L883" s="11"/>
      <c r="M883" s="11"/>
      <c r="N883" s="11"/>
    </row>
    <row r="884">
      <c r="K884" s="11"/>
      <c r="L884" s="11"/>
      <c r="M884" s="11"/>
      <c r="N884" s="11"/>
    </row>
    <row r="885">
      <c r="K885" s="11"/>
      <c r="L885" s="11"/>
      <c r="M885" s="11"/>
      <c r="N885" s="11"/>
    </row>
    <row r="886">
      <c r="K886" s="11"/>
      <c r="L886" s="11"/>
      <c r="M886" s="11"/>
      <c r="N886" s="11"/>
    </row>
    <row r="887">
      <c r="K887" s="11"/>
      <c r="L887" s="11"/>
      <c r="M887" s="11"/>
      <c r="N887" s="11"/>
    </row>
    <row r="888">
      <c r="K888" s="11"/>
      <c r="L888" s="11"/>
      <c r="M888" s="11"/>
      <c r="N888" s="11"/>
    </row>
    <row r="889">
      <c r="K889" s="11"/>
      <c r="L889" s="11"/>
      <c r="M889" s="11"/>
      <c r="N889" s="11"/>
    </row>
    <row r="890">
      <c r="K890" s="11"/>
      <c r="L890" s="11"/>
      <c r="M890" s="11"/>
      <c r="N890" s="11"/>
    </row>
    <row r="891">
      <c r="K891" s="11"/>
      <c r="L891" s="11"/>
      <c r="M891" s="11"/>
      <c r="N891" s="11"/>
    </row>
    <row r="892">
      <c r="K892" s="11"/>
      <c r="L892" s="11"/>
      <c r="M892" s="11"/>
      <c r="N892" s="11"/>
    </row>
    <row r="893">
      <c r="K893" s="11"/>
      <c r="L893" s="11"/>
      <c r="M893" s="11"/>
      <c r="N893" s="11"/>
    </row>
    <row r="894">
      <c r="K894" s="11"/>
      <c r="L894" s="11"/>
      <c r="M894" s="11"/>
      <c r="N894" s="11"/>
    </row>
    <row r="895">
      <c r="K895" s="11"/>
      <c r="L895" s="11"/>
      <c r="M895" s="11"/>
      <c r="N895" s="11"/>
    </row>
    <row r="896">
      <c r="K896" s="11"/>
      <c r="L896" s="11"/>
      <c r="M896" s="11"/>
      <c r="N896" s="11"/>
    </row>
    <row r="897">
      <c r="K897" s="11"/>
      <c r="L897" s="11"/>
      <c r="M897" s="11"/>
      <c r="N897" s="11"/>
    </row>
    <row r="898">
      <c r="K898" s="11"/>
      <c r="L898" s="11"/>
      <c r="M898" s="11"/>
      <c r="N898" s="11"/>
    </row>
    <row r="899">
      <c r="K899" s="11"/>
      <c r="L899" s="11"/>
      <c r="M899" s="11"/>
      <c r="N899" s="11"/>
    </row>
    <row r="900">
      <c r="K900" s="11"/>
      <c r="L900" s="11"/>
      <c r="M900" s="11"/>
      <c r="N900" s="11"/>
    </row>
    <row r="901">
      <c r="K901" s="11"/>
      <c r="L901" s="11"/>
      <c r="M901" s="11"/>
      <c r="N901" s="11"/>
    </row>
    <row r="902">
      <c r="K902" s="11"/>
      <c r="L902" s="11"/>
      <c r="M902" s="11"/>
      <c r="N902" s="11"/>
    </row>
    <row r="903">
      <c r="K903" s="11"/>
      <c r="L903" s="11"/>
      <c r="M903" s="11"/>
      <c r="N903" s="11"/>
    </row>
    <row r="904">
      <c r="K904" s="11"/>
      <c r="L904" s="11"/>
      <c r="M904" s="11"/>
      <c r="N904" s="11"/>
    </row>
    <row r="905">
      <c r="K905" s="11"/>
      <c r="L905" s="11"/>
      <c r="M905" s="11"/>
      <c r="N905" s="11"/>
    </row>
    <row r="906">
      <c r="K906" s="11"/>
      <c r="L906" s="11"/>
      <c r="M906" s="11"/>
      <c r="N906" s="11"/>
    </row>
    <row r="907">
      <c r="K907" s="11"/>
      <c r="L907" s="11"/>
      <c r="M907" s="11"/>
      <c r="N907" s="11"/>
    </row>
    <row r="908">
      <c r="K908" s="11"/>
      <c r="L908" s="11"/>
      <c r="M908" s="11"/>
      <c r="N908" s="11"/>
    </row>
    <row r="909">
      <c r="K909" s="11"/>
      <c r="L909" s="11"/>
      <c r="M909" s="11"/>
      <c r="N909" s="11"/>
    </row>
    <row r="910">
      <c r="K910" s="11"/>
      <c r="L910" s="11"/>
      <c r="M910" s="11"/>
      <c r="N910" s="11"/>
    </row>
    <row r="911">
      <c r="K911" s="11"/>
      <c r="L911" s="11"/>
      <c r="M911" s="11"/>
      <c r="N911" s="11"/>
    </row>
    <row r="912">
      <c r="K912" s="11"/>
      <c r="L912" s="11"/>
      <c r="M912" s="11"/>
      <c r="N912" s="11"/>
    </row>
    <row r="913">
      <c r="K913" s="11"/>
      <c r="L913" s="11"/>
      <c r="M913" s="11"/>
      <c r="N913" s="11"/>
    </row>
    <row r="914">
      <c r="K914" s="11"/>
      <c r="L914" s="11"/>
      <c r="M914" s="11"/>
      <c r="N914" s="11"/>
    </row>
    <row r="915">
      <c r="K915" s="11"/>
      <c r="L915" s="11"/>
      <c r="M915" s="11"/>
      <c r="N915" s="11"/>
    </row>
    <row r="916">
      <c r="K916" s="11"/>
      <c r="L916" s="11"/>
      <c r="M916" s="11"/>
      <c r="N916" s="11"/>
    </row>
    <row r="917">
      <c r="K917" s="11"/>
      <c r="L917" s="11"/>
      <c r="M917" s="11"/>
      <c r="N917" s="11"/>
    </row>
    <row r="918">
      <c r="K918" s="11"/>
      <c r="L918" s="11"/>
      <c r="M918" s="11"/>
      <c r="N918" s="11"/>
    </row>
    <row r="919">
      <c r="K919" s="11"/>
      <c r="L919" s="11"/>
      <c r="M919" s="11"/>
      <c r="N919" s="11"/>
    </row>
    <row r="920">
      <c r="K920" s="11"/>
      <c r="L920" s="11"/>
      <c r="M920" s="11"/>
      <c r="N920" s="11"/>
    </row>
    <row r="921">
      <c r="K921" s="11"/>
      <c r="L921" s="11"/>
      <c r="M921" s="11"/>
      <c r="N921" s="11"/>
    </row>
    <row r="922">
      <c r="K922" s="11"/>
      <c r="L922" s="11"/>
      <c r="M922" s="11"/>
      <c r="N922" s="11"/>
    </row>
    <row r="923">
      <c r="K923" s="11"/>
      <c r="L923" s="11"/>
      <c r="M923" s="11"/>
      <c r="N923" s="11"/>
    </row>
    <row r="924">
      <c r="K924" s="11"/>
      <c r="L924" s="11"/>
      <c r="M924" s="11"/>
      <c r="N924" s="11"/>
    </row>
    <row r="925">
      <c r="K925" s="11"/>
      <c r="L925" s="11"/>
      <c r="M925" s="11"/>
      <c r="N925" s="11"/>
    </row>
    <row r="926">
      <c r="K926" s="11"/>
      <c r="L926" s="11"/>
      <c r="M926" s="11"/>
      <c r="N926" s="11"/>
    </row>
    <row r="927">
      <c r="K927" s="11"/>
      <c r="L927" s="11"/>
      <c r="M927" s="11"/>
      <c r="N927" s="11"/>
    </row>
    <row r="928">
      <c r="K928" s="11"/>
      <c r="L928" s="11"/>
      <c r="M928" s="11"/>
      <c r="N928" s="11"/>
    </row>
    <row r="929">
      <c r="K929" s="11"/>
      <c r="L929" s="11"/>
      <c r="M929" s="11"/>
      <c r="N929" s="11"/>
    </row>
    <row r="930">
      <c r="K930" s="11"/>
      <c r="L930" s="11"/>
      <c r="M930" s="11"/>
      <c r="N930" s="11"/>
    </row>
    <row r="931">
      <c r="K931" s="11"/>
      <c r="L931" s="11"/>
      <c r="M931" s="11"/>
      <c r="N931" s="11"/>
    </row>
    <row r="932">
      <c r="K932" s="11"/>
      <c r="L932" s="11"/>
      <c r="M932" s="11"/>
      <c r="N932" s="11"/>
    </row>
    <row r="933">
      <c r="K933" s="11"/>
      <c r="L933" s="11"/>
      <c r="M933" s="11"/>
      <c r="N933" s="11"/>
    </row>
    <row r="934">
      <c r="K934" s="11"/>
      <c r="L934" s="11"/>
      <c r="M934" s="11"/>
      <c r="N934" s="11"/>
    </row>
    <row r="935">
      <c r="K935" s="11"/>
      <c r="L935" s="11"/>
      <c r="M935" s="11"/>
      <c r="N935" s="11"/>
    </row>
    <row r="936">
      <c r="K936" s="11"/>
      <c r="L936" s="11"/>
      <c r="M936" s="11"/>
      <c r="N936" s="11"/>
    </row>
    <row r="937">
      <c r="K937" s="11"/>
      <c r="L937" s="11"/>
      <c r="M937" s="11"/>
      <c r="N937" s="11"/>
    </row>
    <row r="938">
      <c r="K938" s="11"/>
      <c r="L938" s="11"/>
      <c r="M938" s="11"/>
      <c r="N938" s="11"/>
    </row>
    <row r="939">
      <c r="K939" s="11"/>
      <c r="L939" s="11"/>
      <c r="M939" s="11"/>
      <c r="N939" s="11"/>
    </row>
    <row r="940">
      <c r="K940" s="11"/>
      <c r="L940" s="11"/>
      <c r="M940" s="11"/>
      <c r="N940" s="11"/>
    </row>
    <row r="941">
      <c r="K941" s="11"/>
      <c r="L941" s="11"/>
      <c r="M941" s="11"/>
      <c r="N941" s="11"/>
    </row>
    <row r="942">
      <c r="K942" s="11"/>
      <c r="L942" s="11"/>
      <c r="M942" s="11"/>
      <c r="N942" s="11"/>
    </row>
    <row r="943">
      <c r="K943" s="11"/>
      <c r="L943" s="11"/>
      <c r="M943" s="11"/>
      <c r="N943" s="11"/>
    </row>
    <row r="944">
      <c r="K944" s="11"/>
      <c r="L944" s="11"/>
      <c r="M944" s="11"/>
      <c r="N944" s="11"/>
    </row>
    <row r="945">
      <c r="K945" s="11"/>
      <c r="L945" s="11"/>
      <c r="M945" s="11"/>
      <c r="N945" s="11"/>
    </row>
    <row r="946">
      <c r="K946" s="11"/>
      <c r="L946" s="11"/>
      <c r="M946" s="11"/>
      <c r="N946" s="11"/>
    </row>
    <row r="947">
      <c r="K947" s="11"/>
      <c r="L947" s="11"/>
      <c r="M947" s="11"/>
      <c r="N947" s="11"/>
    </row>
    <row r="948">
      <c r="K948" s="11"/>
      <c r="L948" s="11"/>
      <c r="M948" s="11"/>
      <c r="N948" s="11"/>
    </row>
    <row r="949">
      <c r="K949" s="11"/>
      <c r="L949" s="11"/>
      <c r="M949" s="11"/>
      <c r="N949" s="11"/>
    </row>
    <row r="950">
      <c r="K950" s="11"/>
      <c r="L950" s="11"/>
      <c r="M950" s="11"/>
      <c r="N950" s="11"/>
    </row>
    <row r="951">
      <c r="K951" s="11"/>
      <c r="L951" s="11"/>
      <c r="M951" s="11"/>
      <c r="N951" s="11"/>
    </row>
    <row r="952">
      <c r="K952" s="11"/>
      <c r="L952" s="11"/>
      <c r="M952" s="11"/>
      <c r="N952" s="11"/>
    </row>
    <row r="953">
      <c r="K953" s="11"/>
      <c r="L953" s="11"/>
      <c r="M953" s="11"/>
      <c r="N953" s="11"/>
    </row>
    <row r="954">
      <c r="K954" s="11"/>
      <c r="L954" s="11"/>
      <c r="M954" s="11"/>
      <c r="N954" s="11"/>
    </row>
    <row r="955">
      <c r="K955" s="11"/>
      <c r="L955" s="11"/>
      <c r="M955" s="11"/>
      <c r="N955" s="11"/>
    </row>
    <row r="956">
      <c r="K956" s="11"/>
      <c r="L956" s="11"/>
      <c r="M956" s="11"/>
      <c r="N956" s="11"/>
    </row>
    <row r="957">
      <c r="K957" s="11"/>
      <c r="L957" s="11"/>
      <c r="M957" s="11"/>
      <c r="N957" s="11"/>
    </row>
    <row r="958">
      <c r="K958" s="11"/>
      <c r="L958" s="11"/>
      <c r="M958" s="11"/>
      <c r="N958" s="11"/>
    </row>
    <row r="959">
      <c r="K959" s="11"/>
      <c r="L959" s="11"/>
      <c r="M959" s="11"/>
      <c r="N959" s="11"/>
    </row>
    <row r="960">
      <c r="K960" s="11"/>
      <c r="L960" s="11"/>
      <c r="M960" s="11"/>
      <c r="N960" s="11"/>
    </row>
    <row r="961">
      <c r="K961" s="11"/>
      <c r="L961" s="11"/>
      <c r="M961" s="11"/>
      <c r="N961" s="11"/>
    </row>
    <row r="962">
      <c r="K962" s="11"/>
      <c r="L962" s="11"/>
      <c r="M962" s="11"/>
      <c r="N962" s="11"/>
    </row>
    <row r="963">
      <c r="K963" s="11"/>
      <c r="L963" s="11"/>
      <c r="M963" s="11"/>
      <c r="N963" s="11"/>
    </row>
    <row r="964">
      <c r="K964" s="11"/>
      <c r="L964" s="11"/>
      <c r="M964" s="11"/>
      <c r="N964" s="11"/>
    </row>
    <row r="965">
      <c r="K965" s="11"/>
      <c r="L965" s="11"/>
      <c r="M965" s="11"/>
      <c r="N965" s="11"/>
    </row>
    <row r="966">
      <c r="K966" s="11"/>
      <c r="L966" s="11"/>
      <c r="M966" s="11"/>
      <c r="N966" s="11"/>
    </row>
    <row r="967">
      <c r="K967" s="11"/>
      <c r="L967" s="11"/>
      <c r="M967" s="11"/>
      <c r="N967" s="11"/>
    </row>
    <row r="968">
      <c r="K968" s="11"/>
      <c r="L968" s="11"/>
      <c r="M968" s="11"/>
      <c r="N968" s="11"/>
    </row>
    <row r="969">
      <c r="K969" s="11"/>
      <c r="L969" s="11"/>
      <c r="M969" s="11"/>
      <c r="N969" s="11"/>
    </row>
    <row r="970">
      <c r="K970" s="11"/>
      <c r="L970" s="11"/>
      <c r="M970" s="11"/>
      <c r="N970" s="11"/>
    </row>
    <row r="971">
      <c r="K971" s="11"/>
      <c r="L971" s="11"/>
      <c r="M971" s="11"/>
      <c r="N971" s="11"/>
    </row>
    <row r="972">
      <c r="K972" s="11"/>
      <c r="L972" s="11"/>
      <c r="M972" s="11"/>
      <c r="N972" s="11"/>
    </row>
    <row r="973">
      <c r="K973" s="11"/>
      <c r="L973" s="11"/>
      <c r="M973" s="11"/>
      <c r="N973" s="11"/>
    </row>
    <row r="974">
      <c r="K974" s="11"/>
      <c r="L974" s="11"/>
      <c r="M974" s="11"/>
      <c r="N974" s="11"/>
    </row>
    <row r="975">
      <c r="K975" s="11"/>
      <c r="L975" s="11"/>
      <c r="M975" s="11"/>
      <c r="N975" s="11"/>
    </row>
    <row r="976">
      <c r="K976" s="11"/>
      <c r="L976" s="11"/>
      <c r="M976" s="11"/>
      <c r="N976" s="11"/>
    </row>
    <row r="977">
      <c r="K977" s="11"/>
      <c r="L977" s="11"/>
      <c r="M977" s="11"/>
      <c r="N977" s="11"/>
    </row>
    <row r="978">
      <c r="K978" s="11"/>
      <c r="L978" s="11"/>
      <c r="M978" s="11"/>
      <c r="N978" s="11"/>
    </row>
    <row r="979">
      <c r="K979" s="11"/>
      <c r="L979" s="11"/>
      <c r="M979" s="11"/>
      <c r="N979" s="11"/>
    </row>
    <row r="980">
      <c r="K980" s="11"/>
      <c r="L980" s="11"/>
      <c r="M980" s="11"/>
      <c r="N980" s="11"/>
    </row>
    <row r="981">
      <c r="K981" s="11"/>
      <c r="L981" s="11"/>
      <c r="M981" s="11"/>
      <c r="N981" s="11"/>
    </row>
    <row r="982">
      <c r="K982" s="11"/>
      <c r="L982" s="11"/>
      <c r="M982" s="11"/>
      <c r="N982" s="11"/>
    </row>
    <row r="983">
      <c r="K983" s="11"/>
      <c r="L983" s="11"/>
      <c r="M983" s="11"/>
      <c r="N983" s="11"/>
    </row>
    <row r="984">
      <c r="K984" s="11"/>
      <c r="L984" s="11"/>
      <c r="M984" s="11"/>
      <c r="N984" s="11"/>
    </row>
    <row r="985">
      <c r="K985" s="11"/>
      <c r="L985" s="11"/>
      <c r="M985" s="11"/>
      <c r="N985" s="11"/>
    </row>
    <row r="986">
      <c r="K986" s="11"/>
      <c r="L986" s="11"/>
      <c r="M986" s="11"/>
      <c r="N986" s="11"/>
    </row>
    <row r="987">
      <c r="K987" s="11"/>
      <c r="L987" s="11"/>
      <c r="M987" s="11"/>
      <c r="N987" s="11"/>
    </row>
    <row r="988">
      <c r="K988" s="11"/>
      <c r="L988" s="11"/>
      <c r="M988" s="11"/>
      <c r="N988" s="11"/>
    </row>
    <row r="989">
      <c r="K989" s="11"/>
      <c r="L989" s="11"/>
      <c r="M989" s="11"/>
      <c r="N989" s="11"/>
    </row>
    <row r="990">
      <c r="K990" s="11"/>
      <c r="L990" s="11"/>
      <c r="M990" s="11"/>
      <c r="N990" s="11"/>
    </row>
    <row r="991">
      <c r="K991" s="11"/>
      <c r="L991" s="11"/>
      <c r="M991" s="11"/>
      <c r="N991" s="11"/>
    </row>
    <row r="992">
      <c r="K992" s="11"/>
      <c r="L992" s="11"/>
      <c r="M992" s="11"/>
      <c r="N992" s="11"/>
    </row>
    <row r="993">
      <c r="K993" s="11"/>
      <c r="L993" s="11"/>
      <c r="M993" s="11"/>
      <c r="N993" s="11"/>
    </row>
    <row r="994">
      <c r="K994" s="11"/>
      <c r="L994" s="11"/>
      <c r="M994" s="11"/>
      <c r="N994" s="11"/>
    </row>
    <row r="995">
      <c r="K995" s="11"/>
      <c r="L995" s="11"/>
      <c r="M995" s="11"/>
      <c r="N995" s="11"/>
    </row>
    <row r="996">
      <c r="K996" s="11"/>
      <c r="L996" s="11"/>
      <c r="M996" s="11"/>
      <c r="N996" s="11"/>
    </row>
    <row r="997">
      <c r="K997" s="11"/>
      <c r="L997" s="11"/>
      <c r="M997" s="11"/>
      <c r="N997" s="11"/>
    </row>
    <row r="998">
      <c r="K998" s="11"/>
      <c r="L998" s="11"/>
      <c r="M998" s="11"/>
      <c r="N998" s="11"/>
    </row>
    <row r="999">
      <c r="K999" s="11"/>
      <c r="L999" s="11"/>
      <c r="M999" s="11"/>
      <c r="N999" s="11"/>
    </row>
    <row r="1000">
      <c r="K1000" s="11"/>
      <c r="L1000" s="11"/>
      <c r="M1000" s="11"/>
      <c r="N1000" s="11"/>
    </row>
    <row r="1001">
      <c r="K1001" s="11"/>
      <c r="L1001" s="11"/>
      <c r="M1001" s="11"/>
      <c r="N1001" s="11"/>
    </row>
    <row r="1002">
      <c r="K1002" s="11"/>
      <c r="L1002" s="11"/>
      <c r="M1002" s="11"/>
      <c r="N1002" s="11"/>
    </row>
    <row r="1003">
      <c r="K1003" s="11"/>
      <c r="L1003" s="11"/>
      <c r="M1003" s="11"/>
      <c r="N1003" s="11"/>
    </row>
    <row r="1004">
      <c r="K1004" s="11"/>
      <c r="L1004" s="11"/>
      <c r="M1004" s="11"/>
      <c r="N1004" s="11"/>
    </row>
    <row r="1005">
      <c r="K1005" s="11"/>
      <c r="L1005" s="11"/>
      <c r="M1005" s="11"/>
      <c r="N1005" s="11"/>
    </row>
    <row r="1006">
      <c r="K1006" s="11"/>
      <c r="L1006" s="11"/>
      <c r="M1006" s="11"/>
      <c r="N1006" s="11"/>
    </row>
    <row r="1007">
      <c r="K1007" s="11"/>
      <c r="L1007" s="11"/>
      <c r="M1007" s="11"/>
      <c r="N1007" s="11"/>
    </row>
    <row r="1008">
      <c r="K1008" s="11"/>
      <c r="L1008" s="11"/>
      <c r="M1008" s="11"/>
      <c r="N1008" s="11"/>
    </row>
    <row r="1009">
      <c r="K1009" s="11"/>
      <c r="L1009" s="11"/>
      <c r="M1009" s="11"/>
      <c r="N1009" s="11"/>
    </row>
    <row r="1010">
      <c r="K1010" s="11"/>
      <c r="L1010" s="11"/>
      <c r="M1010" s="11"/>
      <c r="N1010" s="11"/>
    </row>
    <row r="1011">
      <c r="K1011" s="11"/>
      <c r="L1011" s="11"/>
      <c r="M1011" s="11"/>
      <c r="N1011" s="11"/>
    </row>
    <row r="1012">
      <c r="K1012" s="11"/>
      <c r="L1012" s="11"/>
      <c r="M1012" s="11"/>
      <c r="N1012" s="11"/>
    </row>
    <row r="1013">
      <c r="K1013" s="11"/>
      <c r="L1013" s="11"/>
      <c r="M1013" s="11"/>
      <c r="N1013" s="11"/>
    </row>
    <row r="1014">
      <c r="K1014" s="11"/>
      <c r="L1014" s="11"/>
      <c r="M1014" s="11"/>
      <c r="N1014" s="11"/>
    </row>
    <row r="1015">
      <c r="K1015" s="11"/>
      <c r="L1015" s="11"/>
      <c r="M1015" s="11"/>
      <c r="N1015" s="11"/>
    </row>
    <row r="1016">
      <c r="K1016" s="11"/>
      <c r="L1016" s="11"/>
      <c r="M1016" s="11"/>
      <c r="N1016" s="11"/>
    </row>
    <row r="1017">
      <c r="K1017" s="11"/>
      <c r="L1017" s="11"/>
      <c r="M1017" s="11"/>
      <c r="N1017" s="11"/>
    </row>
    <row r="1018">
      <c r="K1018" s="11"/>
      <c r="L1018" s="11"/>
      <c r="M1018" s="11"/>
      <c r="N1018" s="11"/>
    </row>
    <row r="1019">
      <c r="K1019" s="11"/>
      <c r="L1019" s="11"/>
      <c r="M1019" s="11"/>
      <c r="N1019" s="11"/>
    </row>
    <row r="1020">
      <c r="K1020" s="11"/>
      <c r="L1020" s="11"/>
      <c r="M1020" s="11"/>
      <c r="N1020" s="11"/>
    </row>
    <row r="1021">
      <c r="K1021" s="11"/>
      <c r="L1021" s="11"/>
      <c r="M1021" s="11"/>
      <c r="N1021" s="11"/>
    </row>
    <row r="1022">
      <c r="K1022" s="11"/>
      <c r="L1022" s="11"/>
      <c r="M1022" s="11"/>
      <c r="N1022" s="11"/>
    </row>
    <row r="1023">
      <c r="K1023" s="11"/>
      <c r="L1023" s="11"/>
      <c r="M1023" s="11"/>
      <c r="N1023" s="11"/>
    </row>
    <row r="1024">
      <c r="K1024" s="11"/>
      <c r="L1024" s="11"/>
      <c r="M1024" s="11"/>
      <c r="N1024" s="11"/>
    </row>
  </sheetData>
  <printOptions gridLines="1" horizontalCentered="1"/>
  <pageMargins bottom="0.75" footer="0.0" header="0.0" left="0.7" right="0.7" top="0.75"/>
  <pageSetup fitToHeight="0"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0"/>
    <col customWidth="1" min="2" max="2" width="44.25"/>
    <col customWidth="1" min="3" max="3" width="33.13"/>
    <col customWidth="1" min="4" max="4" width="22.38"/>
  </cols>
  <sheetData>
    <row r="1">
      <c r="A1" s="155"/>
      <c r="B1" s="155"/>
      <c r="C1" s="155"/>
    </row>
    <row r="2">
      <c r="A2" s="155"/>
      <c r="B2" s="155"/>
      <c r="C2" s="155"/>
    </row>
    <row r="3">
      <c r="A3" s="155"/>
      <c r="B3" s="155"/>
      <c r="C3" s="155"/>
    </row>
    <row r="4">
      <c r="A4" s="155"/>
      <c r="B4" s="155"/>
      <c r="C4" s="155"/>
    </row>
    <row r="5">
      <c r="A5" s="155"/>
      <c r="B5" s="155"/>
      <c r="C5" s="155"/>
    </row>
    <row r="6">
      <c r="A6" s="155"/>
      <c r="B6" s="155"/>
      <c r="C6" s="155"/>
    </row>
    <row r="7">
      <c r="A7" s="155"/>
      <c r="B7" s="155"/>
      <c r="C7" s="155"/>
    </row>
    <row r="8">
      <c r="A8" s="155"/>
      <c r="B8" s="155"/>
      <c r="C8" s="155"/>
    </row>
    <row r="9">
      <c r="A9" s="155"/>
      <c r="B9" s="155"/>
      <c r="C9" s="155"/>
    </row>
    <row r="10">
      <c r="A10" s="155"/>
      <c r="B10" s="155"/>
      <c r="C10" s="155"/>
    </row>
    <row r="12">
      <c r="A12" s="156" t="s">
        <v>253</v>
      </c>
      <c r="B12" s="157" t="s">
        <v>254</v>
      </c>
      <c r="C12" s="158" t="s">
        <v>255</v>
      </c>
    </row>
    <row r="13">
      <c r="A13" s="156" t="s">
        <v>256</v>
      </c>
      <c r="B13" s="157" t="s">
        <v>257</v>
      </c>
      <c r="C13" s="158" t="s">
        <v>258</v>
      </c>
    </row>
    <row r="14">
      <c r="A14" s="156" t="s">
        <v>259</v>
      </c>
      <c r="B14" s="157" t="s">
        <v>260</v>
      </c>
      <c r="C14" s="158" t="s">
        <v>261</v>
      </c>
    </row>
    <row r="15">
      <c r="A15" s="156" t="s">
        <v>262</v>
      </c>
      <c r="B15" s="157" t="s">
        <v>263</v>
      </c>
      <c r="C15" s="158" t="s">
        <v>264</v>
      </c>
    </row>
    <row r="16">
      <c r="A16" s="156" t="s">
        <v>265</v>
      </c>
      <c r="B16" s="157" t="s">
        <v>266</v>
      </c>
      <c r="C16" s="158" t="s">
        <v>267</v>
      </c>
    </row>
    <row r="17">
      <c r="A17" s="156" t="s">
        <v>268</v>
      </c>
      <c r="B17" s="157" t="s">
        <v>269</v>
      </c>
      <c r="C17" s="158" t="s">
        <v>270</v>
      </c>
    </row>
    <row r="18">
      <c r="A18" s="156" t="s">
        <v>271</v>
      </c>
      <c r="B18" s="157" t="s">
        <v>272</v>
      </c>
      <c r="C18" s="158" t="s">
        <v>273</v>
      </c>
    </row>
    <row r="19">
      <c r="A19" s="156" t="s">
        <v>274</v>
      </c>
      <c r="B19" s="157" t="s">
        <v>269</v>
      </c>
      <c r="C19" s="158" t="s">
        <v>275</v>
      </c>
    </row>
    <row r="20">
      <c r="A20" s="156" t="s">
        <v>276</v>
      </c>
      <c r="B20" s="157" t="s">
        <v>272</v>
      </c>
      <c r="C20" s="158" t="s">
        <v>277</v>
      </c>
    </row>
    <row r="22">
      <c r="A22" s="159" t="s">
        <v>278</v>
      </c>
      <c r="B22" s="160"/>
    </row>
    <row r="23">
      <c r="A23" s="161" t="s">
        <v>279</v>
      </c>
      <c r="B23" s="162"/>
    </row>
    <row r="24">
      <c r="A24" s="161" t="s">
        <v>280</v>
      </c>
      <c r="B24" s="162"/>
    </row>
    <row r="25">
      <c r="A25" s="161" t="s">
        <v>281</v>
      </c>
      <c r="B25" s="162"/>
    </row>
    <row r="26">
      <c r="A26" s="163" t="s">
        <v>282</v>
      </c>
      <c r="B26" s="164"/>
    </row>
    <row r="28">
      <c r="A28" s="165" t="s">
        <v>283</v>
      </c>
      <c r="B28" s="165" t="s">
        <v>284</v>
      </c>
      <c r="C28" s="166" t="s">
        <v>285</v>
      </c>
      <c r="D28" s="167" t="s">
        <v>286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5.63"/>
    <col customWidth="1" min="2" max="2" width="75.75"/>
    <col customWidth="1" min="3" max="3" width="171.0"/>
  </cols>
  <sheetData>
    <row r="1">
      <c r="A1" s="168" t="s">
        <v>287</v>
      </c>
      <c r="B1" s="169" t="s">
        <v>288</v>
      </c>
      <c r="C1" s="170" t="s">
        <v>289</v>
      </c>
    </row>
    <row r="2">
      <c r="A2" s="171"/>
      <c r="B2" s="2" t="s">
        <v>290</v>
      </c>
      <c r="C2" s="2" t="s">
        <v>291</v>
      </c>
    </row>
    <row r="3">
      <c r="B3" s="2" t="s">
        <v>292</v>
      </c>
      <c r="C3" s="2" t="s">
        <v>293</v>
      </c>
    </row>
    <row r="4">
      <c r="B4" s="2" t="s">
        <v>294</v>
      </c>
      <c r="C4" s="2" t="s">
        <v>295</v>
      </c>
    </row>
    <row r="5">
      <c r="B5" s="2" t="s">
        <v>296</v>
      </c>
    </row>
    <row r="32">
      <c r="A32" s="2"/>
    </row>
    <row r="33">
      <c r="A33" s="2"/>
    </row>
    <row r="34">
      <c r="A34" s="2"/>
    </row>
    <row r="35">
      <c r="A35" s="2"/>
    </row>
    <row r="36">
      <c r="A36" s="2"/>
    </row>
    <row r="37">
      <c r="A37" s="2"/>
    </row>
    <row r="38">
      <c r="A38" s="2"/>
    </row>
    <row r="39">
      <c r="A39" s="2"/>
    </row>
    <row r="40">
      <c r="A40" s="2"/>
    </row>
    <row r="41">
      <c r="A41" s="2"/>
    </row>
    <row r="42">
      <c r="A42" s="2"/>
    </row>
    <row r="43">
      <c r="A43" s="2"/>
    </row>
    <row r="44">
      <c r="A44" s="2"/>
    </row>
    <row r="45">
      <c r="A45" s="2"/>
    </row>
    <row r="46">
      <c r="A46" s="2"/>
    </row>
    <row r="47">
      <c r="A47" s="2"/>
    </row>
    <row r="48">
      <c r="A48" s="2"/>
    </row>
    <row r="49">
      <c r="A49" s="2"/>
    </row>
    <row r="50">
      <c r="A50" s="2"/>
    </row>
    <row r="51">
      <c r="A51" s="2"/>
    </row>
    <row r="52">
      <c r="A52" s="2"/>
    </row>
    <row r="53">
      <c r="A53" s="2"/>
    </row>
  </sheetData>
  <printOptions gridLines="1" horizontalCentered="1"/>
  <pageMargins bottom="0.75" footer="0.0" header="0.0" left="0.7" right="0.7" top="0.75"/>
  <pageSetup fitToHeight="0"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172" t="s">
        <v>297</v>
      </c>
    </row>
    <row r="3">
      <c r="A3" s="173" t="s">
        <v>298</v>
      </c>
    </row>
    <row r="5">
      <c r="A5" s="173" t="s">
        <v>299</v>
      </c>
    </row>
    <row r="7">
      <c r="A7" s="173" t="s">
        <v>300</v>
      </c>
    </row>
    <row r="9">
      <c r="A9" s="173" t="s">
        <v>301</v>
      </c>
    </row>
    <row r="11">
      <c r="A11" s="173" t="s">
        <v>302</v>
      </c>
    </row>
    <row r="13">
      <c r="A13" s="173" t="s">
        <v>303</v>
      </c>
    </row>
    <row r="15">
      <c r="A15" s="173" t="s">
        <v>304</v>
      </c>
    </row>
    <row r="17">
      <c r="A17" s="173" t="s">
        <v>305</v>
      </c>
    </row>
    <row r="19">
      <c r="A19" s="173" t="s">
        <v>306</v>
      </c>
    </row>
    <row r="21">
      <c r="A21" s="173" t="s">
        <v>307</v>
      </c>
    </row>
    <row r="23">
      <c r="A23" s="173" t="s">
        <v>308</v>
      </c>
    </row>
    <row r="25">
      <c r="A25" s="173" t="s">
        <v>309</v>
      </c>
    </row>
    <row r="27">
      <c r="A27" s="173" t="s">
        <v>310</v>
      </c>
    </row>
    <row r="29">
      <c r="A29" s="173" t="s">
        <v>311</v>
      </c>
    </row>
    <row r="31">
      <c r="A31" s="173" t="s">
        <v>312</v>
      </c>
    </row>
    <row r="33">
      <c r="A33" s="173" t="s">
        <v>313</v>
      </c>
    </row>
    <row r="35">
      <c r="A35" s="173" t="s">
        <v>314</v>
      </c>
    </row>
    <row r="37">
      <c r="A37" s="173" t="s">
        <v>315</v>
      </c>
    </row>
    <row r="39">
      <c r="A39" s="173" t="s">
        <v>316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0.75"/>
  </cols>
  <sheetData>
    <row r="1">
      <c r="A1" s="174" t="s">
        <v>317</v>
      </c>
      <c r="B1" s="175" t="s">
        <v>318</v>
      </c>
    </row>
    <row r="2">
      <c r="B2" s="176"/>
    </row>
    <row r="3">
      <c r="B3" s="176"/>
    </row>
    <row r="4">
      <c r="B4" s="176"/>
    </row>
    <row r="5">
      <c r="B5" s="176"/>
    </row>
    <row r="6">
      <c r="B6" s="176"/>
    </row>
    <row r="7">
      <c r="B7" s="176"/>
    </row>
    <row r="8">
      <c r="B8" s="176"/>
    </row>
    <row r="9">
      <c r="B9" s="176"/>
    </row>
    <row r="10">
      <c r="B10" s="176"/>
    </row>
    <row r="11">
      <c r="B11" s="176"/>
    </row>
    <row r="12">
      <c r="B12" s="176"/>
    </row>
    <row r="13">
      <c r="B13" s="176"/>
    </row>
    <row r="14">
      <c r="B14" s="176"/>
    </row>
    <row r="15">
      <c r="B15" s="176"/>
    </row>
    <row r="16">
      <c r="B16" s="176"/>
    </row>
    <row r="17">
      <c r="B17" s="176"/>
    </row>
    <row r="18">
      <c r="B18" s="176"/>
    </row>
    <row r="19">
      <c r="B19" s="176"/>
    </row>
    <row r="20">
      <c r="B20" s="176"/>
    </row>
    <row r="21">
      <c r="B21" s="176"/>
    </row>
    <row r="22">
      <c r="B22" s="176"/>
    </row>
    <row r="23">
      <c r="B23" s="176"/>
    </row>
    <row r="24">
      <c r="B24" s="176"/>
    </row>
    <row r="25">
      <c r="B25" s="176"/>
    </row>
    <row r="26">
      <c r="B26" s="176"/>
    </row>
    <row r="27">
      <c r="B27" s="176"/>
    </row>
    <row r="28">
      <c r="B28" s="176"/>
    </row>
    <row r="29">
      <c r="B29" s="176"/>
    </row>
    <row r="30">
      <c r="B30" s="176"/>
    </row>
    <row r="31">
      <c r="B31" s="176"/>
    </row>
    <row r="32">
      <c r="B32" s="176"/>
    </row>
    <row r="33">
      <c r="B33" s="176"/>
    </row>
    <row r="34">
      <c r="B34" s="176"/>
    </row>
    <row r="35">
      <c r="B35" s="176"/>
    </row>
    <row r="36">
      <c r="B36" s="176"/>
    </row>
    <row r="37">
      <c r="B37" s="176"/>
    </row>
    <row r="38">
      <c r="B38" s="176"/>
    </row>
    <row r="39">
      <c r="B39" s="176"/>
    </row>
    <row r="40">
      <c r="B40" s="176"/>
    </row>
    <row r="41">
      <c r="B41" s="176"/>
    </row>
    <row r="42">
      <c r="B42" s="176"/>
    </row>
    <row r="43">
      <c r="B43" s="176"/>
    </row>
    <row r="44">
      <c r="B44" s="176"/>
    </row>
    <row r="45">
      <c r="B45" s="176"/>
    </row>
    <row r="46">
      <c r="B46" s="176"/>
    </row>
    <row r="47">
      <c r="B47" s="176"/>
    </row>
    <row r="48">
      <c r="B48" s="176"/>
    </row>
    <row r="49">
      <c r="B49" s="176"/>
    </row>
    <row r="50">
      <c r="B50" s="176"/>
    </row>
    <row r="51">
      <c r="B51" s="176"/>
    </row>
    <row r="52">
      <c r="B52" s="176"/>
    </row>
    <row r="53">
      <c r="B53" s="176"/>
    </row>
    <row r="54">
      <c r="B54" s="176"/>
    </row>
    <row r="55">
      <c r="B55" s="176"/>
    </row>
    <row r="56">
      <c r="B56" s="176"/>
    </row>
    <row r="57">
      <c r="B57" s="176"/>
    </row>
    <row r="58">
      <c r="B58" s="176"/>
    </row>
    <row r="59">
      <c r="B59" s="176"/>
    </row>
    <row r="60">
      <c r="B60" s="176"/>
    </row>
    <row r="61">
      <c r="B61" s="176"/>
    </row>
    <row r="62">
      <c r="B62" s="176"/>
    </row>
    <row r="63">
      <c r="B63" s="176"/>
    </row>
    <row r="64">
      <c r="B64" s="176"/>
    </row>
    <row r="65">
      <c r="B65" s="176"/>
    </row>
    <row r="66">
      <c r="B66" s="176"/>
    </row>
    <row r="67">
      <c r="B67" s="176"/>
    </row>
    <row r="68">
      <c r="B68" s="176"/>
    </row>
    <row r="69">
      <c r="B69" s="176"/>
    </row>
    <row r="70">
      <c r="B70" s="176"/>
    </row>
    <row r="71">
      <c r="B71" s="176"/>
    </row>
    <row r="72">
      <c r="B72" s="176"/>
    </row>
    <row r="73">
      <c r="B73" s="176"/>
    </row>
    <row r="74">
      <c r="B74" s="176"/>
    </row>
    <row r="75">
      <c r="B75" s="176"/>
    </row>
    <row r="76">
      <c r="B76" s="176"/>
    </row>
    <row r="77">
      <c r="B77" s="176"/>
    </row>
    <row r="78">
      <c r="B78" s="176"/>
    </row>
    <row r="79">
      <c r="B79" s="176"/>
    </row>
    <row r="80">
      <c r="B80" s="176"/>
    </row>
    <row r="81">
      <c r="B81" s="176"/>
    </row>
    <row r="82">
      <c r="B82" s="176"/>
    </row>
    <row r="83">
      <c r="B83" s="176"/>
    </row>
    <row r="84">
      <c r="B84" s="176"/>
    </row>
    <row r="85">
      <c r="B85" s="176"/>
    </row>
    <row r="86">
      <c r="B86" s="176"/>
    </row>
    <row r="87">
      <c r="B87" s="176"/>
    </row>
    <row r="88">
      <c r="B88" s="176"/>
    </row>
    <row r="89">
      <c r="B89" s="176"/>
    </row>
    <row r="90">
      <c r="B90" s="176"/>
    </row>
    <row r="91">
      <c r="B91" s="176"/>
    </row>
    <row r="92">
      <c r="B92" s="176"/>
    </row>
    <row r="93">
      <c r="B93" s="176"/>
    </row>
    <row r="94">
      <c r="B94" s="176"/>
    </row>
    <row r="95">
      <c r="B95" s="176"/>
    </row>
    <row r="96">
      <c r="B96" s="176"/>
    </row>
    <row r="97">
      <c r="B97" s="176"/>
    </row>
    <row r="98">
      <c r="B98" s="176"/>
    </row>
    <row r="99">
      <c r="B99" s="176"/>
    </row>
    <row r="100">
      <c r="B100" s="176"/>
    </row>
    <row r="101">
      <c r="B101" s="176"/>
    </row>
    <row r="102">
      <c r="B102" s="176"/>
    </row>
    <row r="103">
      <c r="B103" s="176"/>
    </row>
    <row r="104">
      <c r="B104" s="176"/>
    </row>
    <row r="105">
      <c r="B105" s="176"/>
    </row>
    <row r="106">
      <c r="B106" s="176"/>
    </row>
    <row r="107">
      <c r="B107" s="176"/>
    </row>
    <row r="108">
      <c r="B108" s="176"/>
    </row>
    <row r="109">
      <c r="B109" s="176"/>
    </row>
    <row r="110">
      <c r="B110" s="176"/>
    </row>
    <row r="111">
      <c r="B111" s="176"/>
    </row>
    <row r="112">
      <c r="B112" s="176"/>
    </row>
    <row r="113">
      <c r="B113" s="176"/>
    </row>
    <row r="114">
      <c r="B114" s="176"/>
    </row>
    <row r="115">
      <c r="B115" s="176"/>
    </row>
    <row r="116">
      <c r="B116" s="176"/>
    </row>
    <row r="117">
      <c r="B117" s="176"/>
    </row>
    <row r="118">
      <c r="B118" s="176"/>
    </row>
    <row r="119">
      <c r="B119" s="176"/>
    </row>
    <row r="120">
      <c r="B120" s="176"/>
    </row>
    <row r="121">
      <c r="B121" s="176"/>
    </row>
    <row r="122">
      <c r="B122" s="176"/>
    </row>
    <row r="123">
      <c r="B123" s="176"/>
    </row>
    <row r="124">
      <c r="B124" s="176"/>
    </row>
    <row r="125">
      <c r="B125" s="176"/>
    </row>
    <row r="126">
      <c r="B126" s="176"/>
    </row>
    <row r="127">
      <c r="B127" s="176"/>
    </row>
    <row r="128">
      <c r="B128" s="176"/>
    </row>
    <row r="129">
      <c r="B129" s="176"/>
    </row>
    <row r="130">
      <c r="B130" s="176"/>
    </row>
    <row r="131">
      <c r="B131" s="176"/>
    </row>
    <row r="132">
      <c r="B132" s="176"/>
    </row>
    <row r="133">
      <c r="B133" s="176"/>
    </row>
    <row r="134">
      <c r="B134" s="176"/>
    </row>
    <row r="135">
      <c r="B135" s="176"/>
    </row>
    <row r="136">
      <c r="B136" s="176"/>
    </row>
    <row r="137">
      <c r="B137" s="176"/>
    </row>
    <row r="138">
      <c r="B138" s="176"/>
    </row>
    <row r="139">
      <c r="B139" s="176"/>
    </row>
    <row r="140">
      <c r="B140" s="176"/>
    </row>
    <row r="141">
      <c r="B141" s="176"/>
    </row>
    <row r="142">
      <c r="B142" s="176"/>
    </row>
    <row r="143">
      <c r="B143" s="176"/>
    </row>
    <row r="144">
      <c r="B144" s="176"/>
    </row>
    <row r="145">
      <c r="B145" s="176"/>
    </row>
    <row r="146">
      <c r="B146" s="176"/>
    </row>
    <row r="147">
      <c r="B147" s="176"/>
    </row>
    <row r="148">
      <c r="B148" s="176"/>
    </row>
    <row r="149">
      <c r="B149" s="176"/>
    </row>
    <row r="150">
      <c r="B150" s="176"/>
    </row>
    <row r="151">
      <c r="B151" s="176"/>
    </row>
    <row r="152">
      <c r="B152" s="176"/>
    </row>
    <row r="153">
      <c r="B153" s="176"/>
    </row>
    <row r="154">
      <c r="B154" s="176"/>
    </row>
    <row r="155">
      <c r="B155" s="176"/>
    </row>
    <row r="156">
      <c r="B156" s="176"/>
    </row>
    <row r="157">
      <c r="B157" s="176"/>
    </row>
    <row r="158">
      <c r="B158" s="176"/>
    </row>
    <row r="159">
      <c r="B159" s="176"/>
    </row>
    <row r="160">
      <c r="B160" s="176"/>
    </row>
    <row r="161">
      <c r="B161" s="176"/>
    </row>
    <row r="162">
      <c r="B162" s="176"/>
    </row>
    <row r="163">
      <c r="B163" s="176"/>
    </row>
    <row r="164">
      <c r="B164" s="176"/>
    </row>
    <row r="165">
      <c r="B165" s="176"/>
    </row>
    <row r="166">
      <c r="B166" s="176"/>
    </row>
    <row r="167">
      <c r="B167" s="176"/>
    </row>
    <row r="168">
      <c r="B168" s="176"/>
    </row>
    <row r="169">
      <c r="B169" s="176"/>
    </row>
    <row r="170">
      <c r="B170" s="176"/>
    </row>
    <row r="171">
      <c r="B171" s="176"/>
    </row>
    <row r="172">
      <c r="B172" s="176"/>
    </row>
    <row r="173">
      <c r="B173" s="176"/>
    </row>
    <row r="174">
      <c r="B174" s="176"/>
    </row>
    <row r="175">
      <c r="B175" s="176"/>
    </row>
    <row r="176">
      <c r="B176" s="176"/>
    </row>
    <row r="177">
      <c r="B177" s="176"/>
    </row>
    <row r="178">
      <c r="B178" s="176"/>
    </row>
    <row r="179">
      <c r="B179" s="176"/>
    </row>
    <row r="180">
      <c r="B180" s="176"/>
    </row>
    <row r="181">
      <c r="B181" s="176"/>
    </row>
    <row r="182">
      <c r="B182" s="176"/>
    </row>
    <row r="183">
      <c r="B183" s="176"/>
    </row>
    <row r="184">
      <c r="B184" s="176"/>
    </row>
    <row r="185">
      <c r="B185" s="176"/>
    </row>
    <row r="186">
      <c r="B186" s="176"/>
    </row>
    <row r="187">
      <c r="B187" s="176"/>
    </row>
    <row r="188">
      <c r="B188" s="176"/>
    </row>
    <row r="189">
      <c r="B189" s="176"/>
    </row>
    <row r="190">
      <c r="B190" s="176"/>
    </row>
    <row r="191">
      <c r="B191" s="176"/>
    </row>
    <row r="192">
      <c r="B192" s="176"/>
    </row>
    <row r="193">
      <c r="B193" s="176"/>
    </row>
    <row r="194">
      <c r="B194" s="176"/>
    </row>
    <row r="195">
      <c r="B195" s="176"/>
    </row>
    <row r="196">
      <c r="B196" s="176"/>
    </row>
    <row r="197">
      <c r="B197" s="176"/>
    </row>
    <row r="198">
      <c r="B198" s="176"/>
    </row>
    <row r="199">
      <c r="B199" s="176"/>
    </row>
    <row r="200">
      <c r="B200" s="176"/>
    </row>
    <row r="201">
      <c r="B201" s="176"/>
    </row>
    <row r="202">
      <c r="B202" s="176"/>
    </row>
    <row r="203">
      <c r="B203" s="176"/>
    </row>
    <row r="204">
      <c r="B204" s="176"/>
    </row>
    <row r="205">
      <c r="B205" s="176"/>
    </row>
    <row r="206">
      <c r="B206" s="176"/>
    </row>
    <row r="207">
      <c r="B207" s="176"/>
    </row>
    <row r="208">
      <c r="B208" s="176"/>
    </row>
    <row r="209">
      <c r="B209" s="176"/>
    </row>
    <row r="210">
      <c r="B210" s="176"/>
    </row>
    <row r="211">
      <c r="B211" s="176"/>
    </row>
    <row r="212">
      <c r="B212" s="176"/>
    </row>
    <row r="213">
      <c r="B213" s="176"/>
    </row>
    <row r="214">
      <c r="B214" s="176"/>
    </row>
    <row r="215">
      <c r="B215" s="176"/>
    </row>
    <row r="216">
      <c r="B216" s="176"/>
    </row>
    <row r="217">
      <c r="B217" s="176"/>
    </row>
    <row r="218">
      <c r="B218" s="176"/>
    </row>
    <row r="219">
      <c r="B219" s="176"/>
    </row>
    <row r="220">
      <c r="B220" s="176"/>
    </row>
    <row r="221">
      <c r="B221" s="176"/>
    </row>
    <row r="222">
      <c r="B222" s="176"/>
    </row>
    <row r="223">
      <c r="B223" s="176"/>
    </row>
    <row r="224">
      <c r="B224" s="176"/>
    </row>
    <row r="225">
      <c r="B225" s="176"/>
    </row>
    <row r="226">
      <c r="B226" s="176"/>
    </row>
    <row r="227">
      <c r="B227" s="176"/>
    </row>
    <row r="228">
      <c r="B228" s="176"/>
    </row>
    <row r="229">
      <c r="B229" s="176"/>
    </row>
    <row r="230">
      <c r="B230" s="176"/>
    </row>
    <row r="231">
      <c r="B231" s="176"/>
    </row>
    <row r="232">
      <c r="B232" s="176"/>
    </row>
    <row r="233">
      <c r="B233" s="176"/>
    </row>
    <row r="234">
      <c r="B234" s="176"/>
    </row>
    <row r="235">
      <c r="B235" s="176"/>
    </row>
    <row r="236">
      <c r="B236" s="176"/>
    </row>
    <row r="237">
      <c r="B237" s="176"/>
    </row>
    <row r="238">
      <c r="B238" s="176"/>
    </row>
    <row r="239">
      <c r="B239" s="176"/>
    </row>
    <row r="240">
      <c r="B240" s="176"/>
    </row>
    <row r="241">
      <c r="B241" s="176"/>
    </row>
    <row r="242">
      <c r="B242" s="176"/>
    </row>
    <row r="243">
      <c r="B243" s="176"/>
    </row>
    <row r="244">
      <c r="B244" s="176"/>
    </row>
    <row r="245">
      <c r="B245" s="176"/>
    </row>
    <row r="246">
      <c r="B246" s="176"/>
    </row>
    <row r="247">
      <c r="B247" s="176"/>
    </row>
    <row r="248">
      <c r="B248" s="176"/>
    </row>
    <row r="249">
      <c r="B249" s="176"/>
    </row>
    <row r="250">
      <c r="B250" s="176"/>
    </row>
    <row r="251">
      <c r="B251" s="176"/>
    </row>
    <row r="252">
      <c r="B252" s="176"/>
    </row>
    <row r="253">
      <c r="B253" s="176"/>
    </row>
    <row r="254">
      <c r="B254" s="176"/>
    </row>
    <row r="255">
      <c r="B255" s="176"/>
    </row>
    <row r="256">
      <c r="B256" s="176"/>
    </row>
    <row r="257">
      <c r="B257" s="176"/>
    </row>
    <row r="258">
      <c r="B258" s="176"/>
    </row>
    <row r="259">
      <c r="B259" s="176"/>
    </row>
    <row r="260">
      <c r="B260" s="176"/>
    </row>
    <row r="261">
      <c r="B261" s="176"/>
    </row>
    <row r="262">
      <c r="B262" s="176"/>
    </row>
    <row r="263">
      <c r="B263" s="176"/>
    </row>
    <row r="264">
      <c r="B264" s="176"/>
    </row>
    <row r="265">
      <c r="B265" s="176"/>
    </row>
    <row r="266">
      <c r="B266" s="176"/>
    </row>
    <row r="267">
      <c r="B267" s="176"/>
    </row>
    <row r="268">
      <c r="B268" s="176"/>
    </row>
    <row r="269">
      <c r="B269" s="176"/>
    </row>
    <row r="270">
      <c r="B270" s="176"/>
    </row>
    <row r="271">
      <c r="B271" s="176"/>
    </row>
    <row r="272">
      <c r="B272" s="176"/>
    </row>
    <row r="273">
      <c r="B273" s="176"/>
    </row>
    <row r="274">
      <c r="B274" s="176"/>
    </row>
    <row r="275">
      <c r="B275" s="176"/>
    </row>
    <row r="276">
      <c r="B276" s="176"/>
    </row>
    <row r="277">
      <c r="B277" s="176"/>
    </row>
    <row r="278">
      <c r="B278" s="176"/>
    </row>
    <row r="279">
      <c r="B279" s="176"/>
    </row>
    <row r="280">
      <c r="B280" s="176"/>
    </row>
    <row r="281">
      <c r="B281" s="176"/>
    </row>
    <row r="282">
      <c r="B282" s="176"/>
    </row>
    <row r="283">
      <c r="B283" s="176"/>
    </row>
    <row r="284">
      <c r="B284" s="176"/>
    </row>
    <row r="285">
      <c r="B285" s="176"/>
    </row>
    <row r="286">
      <c r="B286" s="176"/>
    </row>
    <row r="287">
      <c r="B287" s="176"/>
    </row>
    <row r="288">
      <c r="B288" s="176"/>
    </row>
    <row r="289">
      <c r="B289" s="176"/>
    </row>
    <row r="290">
      <c r="B290" s="176"/>
    </row>
    <row r="291">
      <c r="B291" s="176"/>
    </row>
    <row r="292">
      <c r="B292" s="176"/>
    </row>
    <row r="293">
      <c r="B293" s="176"/>
    </row>
    <row r="294">
      <c r="B294" s="176"/>
    </row>
    <row r="295">
      <c r="B295" s="176"/>
    </row>
    <row r="296">
      <c r="B296" s="176"/>
    </row>
    <row r="297">
      <c r="B297" s="176"/>
    </row>
    <row r="298">
      <c r="B298" s="176"/>
    </row>
    <row r="299">
      <c r="B299" s="176"/>
    </row>
    <row r="300">
      <c r="B300" s="176"/>
    </row>
    <row r="301">
      <c r="B301" s="176"/>
    </row>
    <row r="302">
      <c r="B302" s="176"/>
    </row>
    <row r="303">
      <c r="B303" s="176"/>
    </row>
    <row r="304">
      <c r="B304" s="176"/>
    </row>
    <row r="305">
      <c r="B305" s="176"/>
    </row>
    <row r="306">
      <c r="B306" s="176"/>
    </row>
    <row r="307">
      <c r="B307" s="176"/>
    </row>
    <row r="308">
      <c r="B308" s="176"/>
    </row>
    <row r="309">
      <c r="B309" s="176"/>
    </row>
    <row r="310">
      <c r="B310" s="176"/>
    </row>
    <row r="311">
      <c r="B311" s="176"/>
    </row>
    <row r="312">
      <c r="B312" s="176"/>
    </row>
    <row r="313">
      <c r="B313" s="176"/>
    </row>
    <row r="314">
      <c r="B314" s="176"/>
    </row>
    <row r="315">
      <c r="B315" s="176"/>
    </row>
    <row r="316">
      <c r="B316" s="176"/>
    </row>
    <row r="317">
      <c r="B317" s="176"/>
    </row>
    <row r="318">
      <c r="B318" s="176"/>
    </row>
    <row r="319">
      <c r="B319" s="176"/>
    </row>
    <row r="320">
      <c r="B320" s="176"/>
    </row>
    <row r="321">
      <c r="B321" s="176"/>
    </row>
    <row r="322">
      <c r="B322" s="176"/>
    </row>
    <row r="323">
      <c r="B323" s="176"/>
    </row>
    <row r="324">
      <c r="B324" s="176"/>
    </row>
    <row r="325">
      <c r="B325" s="176"/>
    </row>
    <row r="326">
      <c r="B326" s="176"/>
    </row>
    <row r="327">
      <c r="B327" s="176"/>
    </row>
    <row r="328">
      <c r="B328" s="176"/>
    </row>
    <row r="329">
      <c r="B329" s="176"/>
    </row>
    <row r="330">
      <c r="B330" s="176"/>
    </row>
    <row r="331">
      <c r="B331" s="176"/>
    </row>
    <row r="332">
      <c r="B332" s="176"/>
    </row>
    <row r="333">
      <c r="B333" s="176"/>
    </row>
    <row r="334">
      <c r="B334" s="176"/>
    </row>
    <row r="335">
      <c r="B335" s="176"/>
    </row>
    <row r="336">
      <c r="B336" s="176"/>
    </row>
    <row r="337">
      <c r="B337" s="176"/>
    </row>
    <row r="338">
      <c r="B338" s="176"/>
    </row>
    <row r="339">
      <c r="B339" s="176"/>
    </row>
    <row r="340">
      <c r="B340" s="176"/>
    </row>
    <row r="341">
      <c r="B341" s="176"/>
    </row>
    <row r="342">
      <c r="B342" s="176"/>
    </row>
    <row r="343">
      <c r="B343" s="176"/>
    </row>
    <row r="344">
      <c r="B344" s="176"/>
    </row>
    <row r="345">
      <c r="B345" s="176"/>
    </row>
    <row r="346">
      <c r="B346" s="176"/>
    </row>
    <row r="347">
      <c r="B347" s="176"/>
    </row>
    <row r="348">
      <c r="B348" s="176"/>
    </row>
    <row r="349">
      <c r="B349" s="176"/>
    </row>
    <row r="350">
      <c r="B350" s="176"/>
    </row>
    <row r="351">
      <c r="B351" s="176"/>
    </row>
    <row r="352">
      <c r="B352" s="176"/>
    </row>
    <row r="353">
      <c r="B353" s="176"/>
    </row>
    <row r="354">
      <c r="B354" s="176"/>
    </row>
    <row r="355">
      <c r="B355" s="176"/>
    </row>
    <row r="356">
      <c r="B356" s="176"/>
    </row>
    <row r="357">
      <c r="B357" s="176"/>
    </row>
    <row r="358">
      <c r="B358" s="176"/>
    </row>
    <row r="359">
      <c r="B359" s="176"/>
    </row>
    <row r="360">
      <c r="B360" s="176"/>
    </row>
    <row r="361">
      <c r="B361" s="176"/>
    </row>
    <row r="362">
      <c r="B362" s="176"/>
    </row>
    <row r="363">
      <c r="B363" s="176"/>
    </row>
    <row r="364">
      <c r="B364" s="176"/>
    </row>
    <row r="365">
      <c r="B365" s="176"/>
    </row>
    <row r="366">
      <c r="B366" s="176"/>
    </row>
    <row r="367">
      <c r="B367" s="176"/>
    </row>
    <row r="368">
      <c r="B368" s="176"/>
    </row>
    <row r="369">
      <c r="B369" s="176"/>
    </row>
    <row r="370">
      <c r="B370" s="176"/>
    </row>
    <row r="371">
      <c r="B371" s="176"/>
    </row>
    <row r="372">
      <c r="B372" s="176"/>
    </row>
    <row r="373">
      <c r="B373" s="176"/>
    </row>
    <row r="374">
      <c r="B374" s="176"/>
    </row>
    <row r="375">
      <c r="B375" s="176"/>
    </row>
    <row r="376">
      <c r="B376" s="176"/>
    </row>
    <row r="377">
      <c r="B377" s="176"/>
    </row>
    <row r="378">
      <c r="B378" s="176"/>
    </row>
    <row r="379">
      <c r="B379" s="176"/>
    </row>
    <row r="380">
      <c r="B380" s="176"/>
    </row>
    <row r="381">
      <c r="B381" s="176"/>
    </row>
    <row r="382">
      <c r="B382" s="176"/>
    </row>
    <row r="383">
      <c r="B383" s="176"/>
    </row>
    <row r="384">
      <c r="B384" s="176"/>
    </row>
    <row r="385">
      <c r="B385" s="176"/>
    </row>
    <row r="386">
      <c r="B386" s="176"/>
    </row>
    <row r="387">
      <c r="B387" s="176"/>
    </row>
    <row r="388">
      <c r="B388" s="176"/>
    </row>
    <row r="389">
      <c r="B389" s="176"/>
    </row>
    <row r="390">
      <c r="B390" s="176"/>
    </row>
    <row r="391">
      <c r="B391" s="176"/>
    </row>
    <row r="392">
      <c r="B392" s="176"/>
    </row>
    <row r="393">
      <c r="B393" s="176"/>
    </row>
    <row r="394">
      <c r="B394" s="176"/>
    </row>
    <row r="395">
      <c r="B395" s="176"/>
    </row>
    <row r="396">
      <c r="B396" s="176"/>
    </row>
    <row r="397">
      <c r="B397" s="176"/>
    </row>
    <row r="398">
      <c r="B398" s="176"/>
    </row>
    <row r="399">
      <c r="B399" s="176"/>
    </row>
    <row r="400">
      <c r="B400" s="176"/>
    </row>
    <row r="401">
      <c r="B401" s="176"/>
    </row>
    <row r="402">
      <c r="B402" s="176"/>
    </row>
    <row r="403">
      <c r="B403" s="176"/>
    </row>
    <row r="404">
      <c r="B404" s="176"/>
    </row>
    <row r="405">
      <c r="B405" s="176"/>
    </row>
    <row r="406">
      <c r="B406" s="176"/>
    </row>
    <row r="407">
      <c r="B407" s="176"/>
    </row>
    <row r="408">
      <c r="B408" s="176"/>
    </row>
    <row r="409">
      <c r="B409" s="176"/>
    </row>
    <row r="410">
      <c r="B410" s="176"/>
    </row>
    <row r="411">
      <c r="B411" s="176"/>
    </row>
    <row r="412">
      <c r="B412" s="176"/>
    </row>
    <row r="413">
      <c r="B413" s="176"/>
    </row>
    <row r="414">
      <c r="B414" s="176"/>
    </row>
    <row r="415">
      <c r="B415" s="176"/>
    </row>
    <row r="416">
      <c r="B416" s="176"/>
    </row>
    <row r="417">
      <c r="B417" s="176"/>
    </row>
    <row r="418">
      <c r="B418" s="176"/>
    </row>
    <row r="419">
      <c r="B419" s="176"/>
    </row>
    <row r="420">
      <c r="B420" s="176"/>
    </row>
    <row r="421">
      <c r="B421" s="176"/>
    </row>
    <row r="422">
      <c r="B422" s="176"/>
    </row>
    <row r="423">
      <c r="B423" s="176"/>
    </row>
    <row r="424">
      <c r="B424" s="176"/>
    </row>
    <row r="425">
      <c r="B425" s="176"/>
    </row>
    <row r="426">
      <c r="B426" s="176"/>
    </row>
    <row r="427">
      <c r="B427" s="176"/>
    </row>
    <row r="428">
      <c r="B428" s="176"/>
    </row>
    <row r="429">
      <c r="B429" s="176"/>
    </row>
    <row r="430">
      <c r="B430" s="176"/>
    </row>
    <row r="431">
      <c r="B431" s="176"/>
    </row>
    <row r="432">
      <c r="B432" s="176"/>
    </row>
    <row r="433">
      <c r="B433" s="176"/>
    </row>
    <row r="434">
      <c r="B434" s="176"/>
    </row>
    <row r="435">
      <c r="B435" s="176"/>
    </row>
    <row r="436">
      <c r="B436" s="176"/>
    </row>
    <row r="437">
      <c r="B437" s="176"/>
    </row>
    <row r="438">
      <c r="B438" s="176"/>
    </row>
    <row r="439">
      <c r="B439" s="176"/>
    </row>
    <row r="440">
      <c r="B440" s="176"/>
    </row>
    <row r="441">
      <c r="B441" s="176"/>
    </row>
    <row r="442">
      <c r="B442" s="176"/>
    </row>
    <row r="443">
      <c r="B443" s="176"/>
    </row>
    <row r="444">
      <c r="B444" s="176"/>
    </row>
    <row r="445">
      <c r="B445" s="176"/>
    </row>
    <row r="446">
      <c r="B446" s="176"/>
    </row>
    <row r="447">
      <c r="B447" s="176"/>
    </row>
    <row r="448">
      <c r="B448" s="176"/>
    </row>
    <row r="449">
      <c r="B449" s="176"/>
    </row>
    <row r="450">
      <c r="B450" s="176"/>
    </row>
    <row r="451">
      <c r="B451" s="176"/>
    </row>
    <row r="452">
      <c r="B452" s="176"/>
    </row>
    <row r="453">
      <c r="B453" s="176"/>
    </row>
    <row r="454">
      <c r="B454" s="176"/>
    </row>
    <row r="455">
      <c r="B455" s="176"/>
    </row>
    <row r="456">
      <c r="B456" s="176"/>
    </row>
    <row r="457">
      <c r="B457" s="176"/>
    </row>
    <row r="458">
      <c r="B458" s="176"/>
    </row>
    <row r="459">
      <c r="B459" s="176"/>
    </row>
    <row r="460">
      <c r="B460" s="176"/>
    </row>
    <row r="461">
      <c r="B461" s="176"/>
    </row>
    <row r="462">
      <c r="B462" s="176"/>
    </row>
    <row r="463">
      <c r="B463" s="176"/>
    </row>
    <row r="464">
      <c r="B464" s="176"/>
    </row>
    <row r="465">
      <c r="B465" s="176"/>
    </row>
    <row r="466">
      <c r="B466" s="176"/>
    </row>
    <row r="467">
      <c r="B467" s="176"/>
    </row>
    <row r="468">
      <c r="B468" s="176"/>
    </row>
    <row r="469">
      <c r="B469" s="176"/>
    </row>
    <row r="470">
      <c r="B470" s="176"/>
    </row>
    <row r="471">
      <c r="B471" s="176"/>
    </row>
    <row r="472">
      <c r="B472" s="176"/>
    </row>
    <row r="473">
      <c r="B473" s="176"/>
    </row>
    <row r="474">
      <c r="B474" s="176"/>
    </row>
    <row r="475">
      <c r="B475" s="176"/>
    </row>
    <row r="476">
      <c r="B476" s="176"/>
    </row>
    <row r="477">
      <c r="B477" s="176"/>
    </row>
    <row r="478">
      <c r="B478" s="176"/>
    </row>
    <row r="479">
      <c r="B479" s="176"/>
    </row>
    <row r="480">
      <c r="B480" s="176"/>
    </row>
    <row r="481">
      <c r="B481" s="176"/>
    </row>
    <row r="482">
      <c r="B482" s="176"/>
    </row>
    <row r="483">
      <c r="B483" s="176"/>
    </row>
    <row r="484">
      <c r="B484" s="176"/>
    </row>
    <row r="485">
      <c r="B485" s="176"/>
    </row>
    <row r="486">
      <c r="B486" s="176"/>
    </row>
    <row r="487">
      <c r="B487" s="176"/>
    </row>
    <row r="488">
      <c r="B488" s="176"/>
    </row>
    <row r="489">
      <c r="B489" s="176"/>
    </row>
    <row r="490">
      <c r="B490" s="176"/>
    </row>
    <row r="491">
      <c r="B491" s="176"/>
    </row>
    <row r="492">
      <c r="B492" s="176"/>
    </row>
    <row r="493">
      <c r="B493" s="176"/>
    </row>
    <row r="494">
      <c r="B494" s="176"/>
    </row>
    <row r="495">
      <c r="B495" s="176"/>
    </row>
    <row r="496">
      <c r="B496" s="176"/>
    </row>
    <row r="497">
      <c r="B497" s="176"/>
    </row>
    <row r="498">
      <c r="B498" s="176"/>
    </row>
    <row r="499">
      <c r="B499" s="176"/>
    </row>
    <row r="500">
      <c r="B500" s="176"/>
    </row>
    <row r="501">
      <c r="B501" s="176"/>
    </row>
    <row r="502">
      <c r="B502" s="176"/>
    </row>
    <row r="503">
      <c r="B503" s="176"/>
    </row>
    <row r="504">
      <c r="B504" s="176"/>
    </row>
    <row r="505">
      <c r="B505" s="176"/>
    </row>
    <row r="506">
      <c r="B506" s="176"/>
    </row>
    <row r="507">
      <c r="B507" s="176"/>
    </row>
    <row r="508">
      <c r="B508" s="176"/>
    </row>
    <row r="509">
      <c r="B509" s="176"/>
    </row>
    <row r="510">
      <c r="B510" s="176"/>
    </row>
    <row r="511">
      <c r="B511" s="176"/>
    </row>
    <row r="512">
      <c r="B512" s="176"/>
    </row>
    <row r="513">
      <c r="B513" s="176"/>
    </row>
    <row r="514">
      <c r="B514" s="176"/>
    </row>
    <row r="515">
      <c r="B515" s="176"/>
    </row>
    <row r="516">
      <c r="B516" s="176"/>
    </row>
    <row r="517">
      <c r="B517" s="176"/>
    </row>
    <row r="518">
      <c r="B518" s="176"/>
    </row>
    <row r="519">
      <c r="B519" s="176"/>
    </row>
    <row r="520">
      <c r="B520" s="176"/>
    </row>
    <row r="521">
      <c r="B521" s="176"/>
    </row>
    <row r="522">
      <c r="B522" s="176"/>
    </row>
    <row r="523">
      <c r="B523" s="176"/>
    </row>
    <row r="524">
      <c r="B524" s="176"/>
    </row>
    <row r="525">
      <c r="B525" s="176"/>
    </row>
    <row r="526">
      <c r="B526" s="176"/>
    </row>
    <row r="527">
      <c r="B527" s="176"/>
    </row>
    <row r="528">
      <c r="B528" s="176"/>
    </row>
    <row r="529">
      <c r="B529" s="176"/>
    </row>
    <row r="530">
      <c r="B530" s="176"/>
    </row>
    <row r="531">
      <c r="B531" s="176"/>
    </row>
    <row r="532">
      <c r="B532" s="176"/>
    </row>
    <row r="533">
      <c r="B533" s="176"/>
    </row>
    <row r="534">
      <c r="B534" s="176"/>
    </row>
    <row r="535">
      <c r="B535" s="176"/>
    </row>
    <row r="536">
      <c r="B536" s="176"/>
    </row>
    <row r="537">
      <c r="B537" s="176"/>
    </row>
    <row r="538">
      <c r="B538" s="176"/>
    </row>
    <row r="539">
      <c r="B539" s="176"/>
    </row>
    <row r="540">
      <c r="B540" s="176"/>
    </row>
    <row r="541">
      <c r="B541" s="176"/>
    </row>
    <row r="542">
      <c r="B542" s="176"/>
    </row>
    <row r="543">
      <c r="B543" s="176"/>
    </row>
    <row r="544">
      <c r="B544" s="176"/>
    </row>
    <row r="545">
      <c r="B545" s="176"/>
    </row>
    <row r="546">
      <c r="B546" s="176"/>
    </row>
    <row r="547">
      <c r="B547" s="176"/>
    </row>
    <row r="548">
      <c r="B548" s="176"/>
    </row>
    <row r="549">
      <c r="B549" s="176"/>
    </row>
    <row r="550">
      <c r="B550" s="176"/>
    </row>
    <row r="551">
      <c r="B551" s="176"/>
    </row>
    <row r="552">
      <c r="B552" s="176"/>
    </row>
    <row r="553">
      <c r="B553" s="176"/>
    </row>
    <row r="554">
      <c r="B554" s="176"/>
    </row>
    <row r="555">
      <c r="B555" s="176"/>
    </row>
    <row r="556">
      <c r="B556" s="176"/>
    </row>
    <row r="557">
      <c r="B557" s="176"/>
    </row>
    <row r="558">
      <c r="B558" s="176"/>
    </row>
    <row r="559">
      <c r="B559" s="176"/>
    </row>
    <row r="560">
      <c r="B560" s="176"/>
    </row>
    <row r="561">
      <c r="B561" s="176"/>
    </row>
    <row r="562">
      <c r="B562" s="176"/>
    </row>
    <row r="563">
      <c r="B563" s="176"/>
    </row>
    <row r="564">
      <c r="B564" s="176"/>
    </row>
    <row r="565">
      <c r="B565" s="176"/>
    </row>
    <row r="566">
      <c r="B566" s="176"/>
    </row>
    <row r="567">
      <c r="B567" s="176"/>
    </row>
    <row r="568">
      <c r="B568" s="176"/>
    </row>
    <row r="569">
      <c r="B569" s="176"/>
    </row>
    <row r="570">
      <c r="B570" s="176"/>
    </row>
    <row r="571">
      <c r="B571" s="176"/>
    </row>
    <row r="572">
      <c r="B572" s="176"/>
    </row>
    <row r="573">
      <c r="B573" s="176"/>
    </row>
    <row r="574">
      <c r="B574" s="176"/>
    </row>
    <row r="575">
      <c r="B575" s="176"/>
    </row>
    <row r="576">
      <c r="B576" s="176"/>
    </row>
    <row r="577">
      <c r="B577" s="176"/>
    </row>
    <row r="578">
      <c r="B578" s="176"/>
    </row>
    <row r="579">
      <c r="B579" s="176"/>
    </row>
    <row r="580">
      <c r="B580" s="176"/>
    </row>
    <row r="581">
      <c r="B581" s="176"/>
    </row>
    <row r="582">
      <c r="B582" s="176"/>
    </row>
    <row r="583">
      <c r="B583" s="176"/>
    </row>
    <row r="584">
      <c r="B584" s="176"/>
    </row>
    <row r="585">
      <c r="B585" s="176"/>
    </row>
    <row r="586">
      <c r="B586" s="176"/>
    </row>
    <row r="587">
      <c r="B587" s="176"/>
    </row>
    <row r="588">
      <c r="B588" s="176"/>
    </row>
    <row r="589">
      <c r="B589" s="176"/>
    </row>
    <row r="590">
      <c r="B590" s="176"/>
    </row>
    <row r="591">
      <c r="B591" s="176"/>
    </row>
    <row r="592">
      <c r="B592" s="176"/>
    </row>
    <row r="593">
      <c r="B593" s="176"/>
    </row>
    <row r="594">
      <c r="B594" s="176"/>
    </row>
    <row r="595">
      <c r="B595" s="176"/>
    </row>
    <row r="596">
      <c r="B596" s="176"/>
    </row>
    <row r="597">
      <c r="B597" s="176"/>
    </row>
    <row r="598">
      <c r="B598" s="176"/>
    </row>
    <row r="599">
      <c r="B599" s="176"/>
    </row>
    <row r="600">
      <c r="B600" s="176"/>
    </row>
    <row r="601">
      <c r="B601" s="176"/>
    </row>
    <row r="602">
      <c r="B602" s="176"/>
    </row>
    <row r="603">
      <c r="B603" s="176"/>
    </row>
    <row r="604">
      <c r="B604" s="176"/>
    </row>
    <row r="605">
      <c r="B605" s="176"/>
    </row>
    <row r="606">
      <c r="B606" s="176"/>
    </row>
    <row r="607">
      <c r="B607" s="176"/>
    </row>
    <row r="608">
      <c r="B608" s="176"/>
    </row>
    <row r="609">
      <c r="B609" s="176"/>
    </row>
    <row r="610">
      <c r="B610" s="176"/>
    </row>
    <row r="611">
      <c r="B611" s="176"/>
    </row>
    <row r="612">
      <c r="B612" s="176"/>
    </row>
    <row r="613">
      <c r="B613" s="176"/>
    </row>
    <row r="614">
      <c r="B614" s="176"/>
    </row>
    <row r="615">
      <c r="B615" s="176"/>
    </row>
    <row r="616">
      <c r="B616" s="176"/>
    </row>
    <row r="617">
      <c r="B617" s="176"/>
    </row>
    <row r="618">
      <c r="B618" s="176"/>
    </row>
    <row r="619">
      <c r="B619" s="176"/>
    </row>
    <row r="620">
      <c r="B620" s="176"/>
    </row>
    <row r="621">
      <c r="B621" s="176"/>
    </row>
    <row r="622">
      <c r="B622" s="176"/>
    </row>
    <row r="623">
      <c r="B623" s="176"/>
    </row>
    <row r="624">
      <c r="B624" s="176"/>
    </row>
    <row r="625">
      <c r="B625" s="176"/>
    </row>
    <row r="626">
      <c r="B626" s="176"/>
    </row>
    <row r="627">
      <c r="B627" s="176"/>
    </row>
    <row r="628">
      <c r="B628" s="176"/>
    </row>
    <row r="629">
      <c r="B629" s="176"/>
    </row>
    <row r="630">
      <c r="B630" s="176"/>
    </row>
    <row r="631">
      <c r="B631" s="176"/>
    </row>
    <row r="632">
      <c r="B632" s="176"/>
    </row>
    <row r="633">
      <c r="B633" s="176"/>
    </row>
    <row r="634">
      <c r="B634" s="176"/>
    </row>
    <row r="635">
      <c r="B635" s="176"/>
    </row>
    <row r="636">
      <c r="B636" s="176"/>
    </row>
    <row r="637">
      <c r="B637" s="176"/>
    </row>
    <row r="638">
      <c r="B638" s="176"/>
    </row>
    <row r="639">
      <c r="B639" s="176"/>
    </row>
    <row r="640">
      <c r="B640" s="176"/>
    </row>
    <row r="641">
      <c r="B641" s="176"/>
    </row>
    <row r="642">
      <c r="B642" s="176"/>
    </row>
    <row r="643">
      <c r="B643" s="176"/>
    </row>
    <row r="644">
      <c r="B644" s="176"/>
    </row>
    <row r="645">
      <c r="B645" s="176"/>
    </row>
    <row r="646">
      <c r="B646" s="176"/>
    </row>
    <row r="647">
      <c r="B647" s="176"/>
    </row>
    <row r="648">
      <c r="B648" s="176"/>
    </row>
    <row r="649">
      <c r="B649" s="176"/>
    </row>
    <row r="650">
      <c r="B650" s="176"/>
    </row>
    <row r="651">
      <c r="B651" s="176"/>
    </row>
    <row r="652">
      <c r="B652" s="176"/>
    </row>
    <row r="653">
      <c r="B653" s="176"/>
    </row>
    <row r="654">
      <c r="B654" s="176"/>
    </row>
    <row r="655">
      <c r="B655" s="176"/>
    </row>
    <row r="656">
      <c r="B656" s="176"/>
    </row>
    <row r="657">
      <c r="B657" s="176"/>
    </row>
    <row r="658">
      <c r="B658" s="176"/>
    </row>
    <row r="659">
      <c r="B659" s="176"/>
    </row>
    <row r="660">
      <c r="B660" s="176"/>
    </row>
    <row r="661">
      <c r="B661" s="176"/>
    </row>
    <row r="662">
      <c r="B662" s="176"/>
    </row>
    <row r="663">
      <c r="B663" s="176"/>
    </row>
    <row r="664">
      <c r="B664" s="176"/>
    </row>
    <row r="665">
      <c r="B665" s="176"/>
    </row>
    <row r="666">
      <c r="B666" s="176"/>
    </row>
    <row r="667">
      <c r="B667" s="176"/>
    </row>
    <row r="668">
      <c r="B668" s="176"/>
    </row>
    <row r="669">
      <c r="B669" s="176"/>
    </row>
    <row r="670">
      <c r="B670" s="176"/>
    </row>
    <row r="671">
      <c r="B671" s="176"/>
    </row>
    <row r="672">
      <c r="B672" s="176"/>
    </row>
    <row r="673">
      <c r="B673" s="176"/>
    </row>
    <row r="674">
      <c r="B674" s="176"/>
    </row>
    <row r="675">
      <c r="B675" s="176"/>
    </row>
    <row r="676">
      <c r="B676" s="176"/>
    </row>
    <row r="677">
      <c r="B677" s="176"/>
    </row>
    <row r="678">
      <c r="B678" s="176"/>
    </row>
    <row r="679">
      <c r="B679" s="176"/>
    </row>
    <row r="680">
      <c r="B680" s="176"/>
    </row>
    <row r="681">
      <c r="B681" s="176"/>
    </row>
    <row r="682">
      <c r="B682" s="176"/>
    </row>
    <row r="683">
      <c r="B683" s="176"/>
    </row>
    <row r="684">
      <c r="B684" s="176"/>
    </row>
    <row r="685">
      <c r="B685" s="176"/>
    </row>
    <row r="686">
      <c r="B686" s="176"/>
    </row>
    <row r="687">
      <c r="B687" s="176"/>
    </row>
    <row r="688">
      <c r="B688" s="176"/>
    </row>
    <row r="689">
      <c r="B689" s="176"/>
    </row>
    <row r="690">
      <c r="B690" s="176"/>
    </row>
    <row r="691">
      <c r="B691" s="176"/>
    </row>
    <row r="692">
      <c r="B692" s="176"/>
    </row>
    <row r="693">
      <c r="B693" s="176"/>
    </row>
    <row r="694">
      <c r="B694" s="176"/>
    </row>
    <row r="695">
      <c r="B695" s="176"/>
    </row>
    <row r="696">
      <c r="B696" s="176"/>
    </row>
    <row r="697">
      <c r="B697" s="176"/>
    </row>
    <row r="698">
      <c r="B698" s="176"/>
    </row>
    <row r="699">
      <c r="B699" s="176"/>
    </row>
    <row r="700">
      <c r="B700" s="176"/>
    </row>
    <row r="701">
      <c r="B701" s="176"/>
    </row>
    <row r="702">
      <c r="B702" s="176"/>
    </row>
    <row r="703">
      <c r="B703" s="176"/>
    </row>
    <row r="704">
      <c r="B704" s="176"/>
    </row>
    <row r="705">
      <c r="B705" s="176"/>
    </row>
    <row r="706">
      <c r="B706" s="176"/>
    </row>
    <row r="707">
      <c r="B707" s="176"/>
    </row>
    <row r="708">
      <c r="B708" s="176"/>
    </row>
    <row r="709">
      <c r="B709" s="176"/>
    </row>
    <row r="710">
      <c r="B710" s="176"/>
    </row>
    <row r="711">
      <c r="B711" s="176"/>
    </row>
    <row r="712">
      <c r="B712" s="176"/>
    </row>
    <row r="713">
      <c r="B713" s="176"/>
    </row>
    <row r="714">
      <c r="B714" s="176"/>
    </row>
    <row r="715">
      <c r="B715" s="176"/>
    </row>
    <row r="716">
      <c r="B716" s="176"/>
    </row>
    <row r="717">
      <c r="B717" s="176"/>
    </row>
    <row r="718">
      <c r="B718" s="176"/>
    </row>
    <row r="719">
      <c r="B719" s="176"/>
    </row>
    <row r="720">
      <c r="B720" s="176"/>
    </row>
    <row r="721">
      <c r="B721" s="176"/>
    </row>
    <row r="722">
      <c r="B722" s="176"/>
    </row>
    <row r="723">
      <c r="B723" s="176"/>
    </row>
    <row r="724">
      <c r="B724" s="176"/>
    </row>
    <row r="725">
      <c r="B725" s="176"/>
    </row>
    <row r="726">
      <c r="B726" s="176"/>
    </row>
    <row r="727">
      <c r="B727" s="176"/>
    </row>
    <row r="728">
      <c r="B728" s="176"/>
    </row>
    <row r="729">
      <c r="B729" s="176"/>
    </row>
    <row r="730">
      <c r="B730" s="176"/>
    </row>
    <row r="731">
      <c r="B731" s="176"/>
    </row>
    <row r="732">
      <c r="B732" s="176"/>
    </row>
    <row r="733">
      <c r="B733" s="176"/>
    </row>
    <row r="734">
      <c r="B734" s="176"/>
    </row>
    <row r="735">
      <c r="B735" s="176"/>
    </row>
    <row r="736">
      <c r="B736" s="176"/>
    </row>
    <row r="737">
      <c r="B737" s="176"/>
    </row>
    <row r="738">
      <c r="B738" s="176"/>
    </row>
    <row r="739">
      <c r="B739" s="176"/>
    </row>
    <row r="740">
      <c r="B740" s="176"/>
    </row>
    <row r="741">
      <c r="B741" s="176"/>
    </row>
    <row r="742">
      <c r="B742" s="176"/>
    </row>
    <row r="743">
      <c r="B743" s="176"/>
    </row>
    <row r="744">
      <c r="B744" s="176"/>
    </row>
    <row r="745">
      <c r="B745" s="176"/>
    </row>
    <row r="746">
      <c r="B746" s="176"/>
    </row>
    <row r="747">
      <c r="B747" s="176"/>
    </row>
    <row r="748">
      <c r="B748" s="176"/>
    </row>
    <row r="749">
      <c r="B749" s="176"/>
    </row>
    <row r="750">
      <c r="B750" s="176"/>
    </row>
    <row r="751">
      <c r="B751" s="176"/>
    </row>
    <row r="752">
      <c r="B752" s="176"/>
    </row>
    <row r="753">
      <c r="B753" s="176"/>
    </row>
    <row r="754">
      <c r="B754" s="176"/>
    </row>
    <row r="755">
      <c r="B755" s="176"/>
    </row>
    <row r="756">
      <c r="B756" s="176"/>
    </row>
    <row r="757">
      <c r="B757" s="176"/>
    </row>
    <row r="758">
      <c r="B758" s="176"/>
    </row>
    <row r="759">
      <c r="B759" s="176"/>
    </row>
    <row r="760">
      <c r="B760" s="176"/>
    </row>
    <row r="761">
      <c r="B761" s="176"/>
    </row>
    <row r="762">
      <c r="B762" s="176"/>
    </row>
    <row r="763">
      <c r="B763" s="176"/>
    </row>
    <row r="764">
      <c r="B764" s="176"/>
    </row>
    <row r="765">
      <c r="B765" s="176"/>
    </row>
    <row r="766">
      <c r="B766" s="176"/>
    </row>
    <row r="767">
      <c r="B767" s="176"/>
    </row>
    <row r="768">
      <c r="B768" s="176"/>
    </row>
    <row r="769">
      <c r="B769" s="176"/>
    </row>
    <row r="770">
      <c r="B770" s="176"/>
    </row>
    <row r="771">
      <c r="B771" s="176"/>
    </row>
    <row r="772">
      <c r="B772" s="176"/>
    </row>
    <row r="773">
      <c r="B773" s="176"/>
    </row>
    <row r="774">
      <c r="B774" s="176"/>
    </row>
    <row r="775">
      <c r="B775" s="176"/>
    </row>
    <row r="776">
      <c r="B776" s="176"/>
    </row>
    <row r="777">
      <c r="B777" s="176"/>
    </row>
    <row r="778">
      <c r="B778" s="176"/>
    </row>
    <row r="779">
      <c r="B779" s="176"/>
    </row>
    <row r="780">
      <c r="B780" s="176"/>
    </row>
    <row r="781">
      <c r="B781" s="176"/>
    </row>
    <row r="782">
      <c r="B782" s="176"/>
    </row>
    <row r="783">
      <c r="B783" s="176"/>
    </row>
    <row r="784">
      <c r="B784" s="176"/>
    </row>
    <row r="785">
      <c r="B785" s="176"/>
    </row>
    <row r="786">
      <c r="B786" s="176"/>
    </row>
    <row r="787">
      <c r="B787" s="176"/>
    </row>
    <row r="788">
      <c r="B788" s="176"/>
    </row>
    <row r="789">
      <c r="B789" s="176"/>
    </row>
    <row r="790">
      <c r="B790" s="176"/>
    </row>
    <row r="791">
      <c r="B791" s="176"/>
    </row>
    <row r="792">
      <c r="B792" s="176"/>
    </row>
    <row r="793">
      <c r="B793" s="176"/>
    </row>
    <row r="794">
      <c r="B794" s="176"/>
    </row>
    <row r="795">
      <c r="B795" s="176"/>
    </row>
    <row r="796">
      <c r="B796" s="176"/>
    </row>
    <row r="797">
      <c r="B797" s="176"/>
    </row>
    <row r="798">
      <c r="B798" s="176"/>
    </row>
    <row r="799">
      <c r="B799" s="176"/>
    </row>
    <row r="800">
      <c r="B800" s="176"/>
    </row>
    <row r="801">
      <c r="B801" s="176"/>
    </row>
    <row r="802">
      <c r="B802" s="176"/>
    </row>
    <row r="803">
      <c r="B803" s="176"/>
    </row>
    <row r="804">
      <c r="B804" s="176"/>
    </row>
    <row r="805">
      <c r="B805" s="176"/>
    </row>
    <row r="806">
      <c r="B806" s="176"/>
    </row>
    <row r="807">
      <c r="B807" s="176"/>
    </row>
    <row r="808">
      <c r="B808" s="176"/>
    </row>
    <row r="809">
      <c r="B809" s="176"/>
    </row>
    <row r="810">
      <c r="B810" s="176"/>
    </row>
    <row r="811">
      <c r="B811" s="176"/>
    </row>
    <row r="812">
      <c r="B812" s="176"/>
    </row>
    <row r="813">
      <c r="B813" s="176"/>
    </row>
    <row r="814">
      <c r="B814" s="176"/>
    </row>
    <row r="815">
      <c r="B815" s="176"/>
    </row>
    <row r="816">
      <c r="B816" s="176"/>
    </row>
    <row r="817">
      <c r="B817" s="176"/>
    </row>
    <row r="818">
      <c r="B818" s="176"/>
    </row>
    <row r="819">
      <c r="B819" s="176"/>
    </row>
    <row r="820">
      <c r="B820" s="176"/>
    </row>
    <row r="821">
      <c r="B821" s="176"/>
    </row>
    <row r="822">
      <c r="B822" s="176"/>
    </row>
    <row r="823">
      <c r="B823" s="176"/>
    </row>
    <row r="824">
      <c r="B824" s="176"/>
    </row>
    <row r="825">
      <c r="B825" s="176"/>
    </row>
    <row r="826">
      <c r="B826" s="176"/>
    </row>
    <row r="827">
      <c r="B827" s="176"/>
    </row>
    <row r="828">
      <c r="B828" s="176"/>
    </row>
    <row r="829">
      <c r="B829" s="176"/>
    </row>
    <row r="830">
      <c r="B830" s="176"/>
    </row>
    <row r="831">
      <c r="B831" s="176"/>
    </row>
    <row r="832">
      <c r="B832" s="176"/>
    </row>
    <row r="833">
      <c r="B833" s="176"/>
    </row>
    <row r="834">
      <c r="B834" s="176"/>
    </row>
    <row r="835">
      <c r="B835" s="176"/>
    </row>
    <row r="836">
      <c r="B836" s="176"/>
    </row>
    <row r="837">
      <c r="B837" s="176"/>
    </row>
    <row r="838">
      <c r="B838" s="176"/>
    </row>
    <row r="839">
      <c r="B839" s="176"/>
    </row>
    <row r="840">
      <c r="B840" s="176"/>
    </row>
    <row r="841">
      <c r="B841" s="176"/>
    </row>
    <row r="842">
      <c r="B842" s="176"/>
    </row>
    <row r="843">
      <c r="B843" s="176"/>
    </row>
    <row r="844">
      <c r="B844" s="176"/>
    </row>
    <row r="845">
      <c r="B845" s="176"/>
    </row>
    <row r="846">
      <c r="B846" s="176"/>
    </row>
    <row r="847">
      <c r="B847" s="176"/>
    </row>
    <row r="848">
      <c r="B848" s="176"/>
    </row>
    <row r="849">
      <c r="B849" s="176"/>
    </row>
    <row r="850">
      <c r="B850" s="176"/>
    </row>
    <row r="851">
      <c r="B851" s="176"/>
    </row>
    <row r="852">
      <c r="B852" s="176"/>
    </row>
    <row r="853">
      <c r="B853" s="176"/>
    </row>
    <row r="854">
      <c r="B854" s="176"/>
    </row>
    <row r="855">
      <c r="B855" s="176"/>
    </row>
    <row r="856">
      <c r="B856" s="176"/>
    </row>
    <row r="857">
      <c r="B857" s="176"/>
    </row>
    <row r="858">
      <c r="B858" s="176"/>
    </row>
    <row r="859">
      <c r="B859" s="176"/>
    </row>
    <row r="860">
      <c r="B860" s="176"/>
    </row>
    <row r="861">
      <c r="B861" s="176"/>
    </row>
    <row r="862">
      <c r="B862" s="176"/>
    </row>
    <row r="863">
      <c r="B863" s="176"/>
    </row>
    <row r="864">
      <c r="B864" s="176"/>
    </row>
    <row r="865">
      <c r="B865" s="176"/>
    </row>
    <row r="866">
      <c r="B866" s="176"/>
    </row>
    <row r="867">
      <c r="B867" s="176"/>
    </row>
    <row r="868">
      <c r="B868" s="176"/>
    </row>
    <row r="869">
      <c r="B869" s="176"/>
    </row>
    <row r="870">
      <c r="B870" s="176"/>
    </row>
    <row r="871">
      <c r="B871" s="176"/>
    </row>
    <row r="872">
      <c r="B872" s="176"/>
    </row>
    <row r="873">
      <c r="B873" s="176"/>
    </row>
    <row r="874">
      <c r="B874" s="176"/>
    </row>
    <row r="875">
      <c r="B875" s="176"/>
    </row>
    <row r="876">
      <c r="B876" s="176"/>
    </row>
    <row r="877">
      <c r="B877" s="176"/>
    </row>
    <row r="878">
      <c r="B878" s="176"/>
    </row>
    <row r="879">
      <c r="B879" s="176"/>
    </row>
    <row r="880">
      <c r="B880" s="176"/>
    </row>
    <row r="881">
      <c r="B881" s="176"/>
    </row>
    <row r="882">
      <c r="B882" s="176"/>
    </row>
    <row r="883">
      <c r="B883" s="176"/>
    </row>
    <row r="884">
      <c r="B884" s="176"/>
    </row>
    <row r="885">
      <c r="B885" s="176"/>
    </row>
    <row r="886">
      <c r="B886" s="176"/>
    </row>
    <row r="887">
      <c r="B887" s="176"/>
    </row>
    <row r="888">
      <c r="B888" s="176"/>
    </row>
    <row r="889">
      <c r="B889" s="176"/>
    </row>
    <row r="890">
      <c r="B890" s="176"/>
    </row>
    <row r="891">
      <c r="B891" s="176"/>
    </row>
    <row r="892">
      <c r="B892" s="176"/>
    </row>
    <row r="893">
      <c r="B893" s="176"/>
    </row>
    <row r="894">
      <c r="B894" s="176"/>
    </row>
    <row r="895">
      <c r="B895" s="176"/>
    </row>
    <row r="896">
      <c r="B896" s="176"/>
    </row>
    <row r="897">
      <c r="B897" s="176"/>
    </row>
    <row r="898">
      <c r="B898" s="176"/>
    </row>
    <row r="899">
      <c r="B899" s="176"/>
    </row>
    <row r="900">
      <c r="B900" s="176"/>
    </row>
    <row r="901">
      <c r="B901" s="176"/>
    </row>
    <row r="902">
      <c r="B902" s="176"/>
    </row>
    <row r="903">
      <c r="B903" s="176"/>
    </row>
    <row r="904">
      <c r="B904" s="176"/>
    </row>
    <row r="905">
      <c r="B905" s="176"/>
    </row>
    <row r="906">
      <c r="B906" s="176"/>
    </row>
    <row r="907">
      <c r="B907" s="176"/>
    </row>
    <row r="908">
      <c r="B908" s="176"/>
    </row>
    <row r="909">
      <c r="B909" s="176"/>
    </row>
    <row r="910">
      <c r="B910" s="176"/>
    </row>
    <row r="911">
      <c r="B911" s="176"/>
    </row>
    <row r="912">
      <c r="B912" s="176"/>
    </row>
    <row r="913">
      <c r="B913" s="176"/>
    </row>
    <row r="914">
      <c r="B914" s="176"/>
    </row>
    <row r="915">
      <c r="B915" s="176"/>
    </row>
    <row r="916">
      <c r="B916" s="176"/>
    </row>
    <row r="917">
      <c r="B917" s="176"/>
    </row>
    <row r="918">
      <c r="B918" s="176"/>
    </row>
    <row r="919">
      <c r="B919" s="176"/>
    </row>
    <row r="920">
      <c r="B920" s="176"/>
    </row>
    <row r="921">
      <c r="B921" s="176"/>
    </row>
    <row r="922">
      <c r="B922" s="176"/>
    </row>
    <row r="923">
      <c r="B923" s="176"/>
    </row>
    <row r="924">
      <c r="B924" s="176"/>
    </row>
    <row r="925">
      <c r="B925" s="176"/>
    </row>
    <row r="926">
      <c r="B926" s="176"/>
    </row>
    <row r="927">
      <c r="B927" s="176"/>
    </row>
    <row r="928">
      <c r="B928" s="176"/>
    </row>
    <row r="929">
      <c r="B929" s="176"/>
    </row>
    <row r="930">
      <c r="B930" s="176"/>
    </row>
    <row r="931">
      <c r="B931" s="176"/>
    </row>
    <row r="932">
      <c r="B932" s="176"/>
    </row>
    <row r="933">
      <c r="B933" s="176"/>
    </row>
    <row r="934">
      <c r="B934" s="176"/>
    </row>
    <row r="935">
      <c r="B935" s="176"/>
    </row>
    <row r="936">
      <c r="B936" s="176"/>
    </row>
    <row r="937">
      <c r="B937" s="176"/>
    </row>
    <row r="938">
      <c r="B938" s="176"/>
    </row>
    <row r="939">
      <c r="B939" s="176"/>
    </row>
    <row r="940">
      <c r="B940" s="176"/>
    </row>
    <row r="941">
      <c r="B941" s="176"/>
    </row>
    <row r="942">
      <c r="B942" s="176"/>
    </row>
    <row r="943">
      <c r="B943" s="176"/>
    </row>
    <row r="944">
      <c r="B944" s="176"/>
    </row>
    <row r="945">
      <c r="B945" s="176"/>
    </row>
    <row r="946">
      <c r="B946" s="176"/>
    </row>
    <row r="947">
      <c r="B947" s="176"/>
    </row>
    <row r="948">
      <c r="B948" s="176"/>
    </row>
    <row r="949">
      <c r="B949" s="176"/>
    </row>
    <row r="950">
      <c r="B950" s="176"/>
    </row>
    <row r="951">
      <c r="B951" s="176"/>
    </row>
    <row r="952">
      <c r="B952" s="176"/>
    </row>
    <row r="953">
      <c r="B953" s="176"/>
    </row>
    <row r="954">
      <c r="B954" s="176"/>
    </row>
    <row r="955">
      <c r="B955" s="176"/>
    </row>
    <row r="956">
      <c r="B956" s="176"/>
    </row>
    <row r="957">
      <c r="B957" s="176"/>
    </row>
    <row r="958">
      <c r="B958" s="176"/>
    </row>
    <row r="959">
      <c r="B959" s="176"/>
    </row>
    <row r="960">
      <c r="B960" s="176"/>
    </row>
    <row r="961">
      <c r="B961" s="176"/>
    </row>
    <row r="962">
      <c r="B962" s="176"/>
    </row>
    <row r="963">
      <c r="B963" s="176"/>
    </row>
    <row r="964">
      <c r="B964" s="176"/>
    </row>
    <row r="965">
      <c r="B965" s="176"/>
    </row>
    <row r="966">
      <c r="B966" s="176"/>
    </row>
    <row r="967">
      <c r="B967" s="176"/>
    </row>
    <row r="968">
      <c r="B968" s="176"/>
    </row>
    <row r="969">
      <c r="B969" s="176"/>
    </row>
    <row r="970">
      <c r="B970" s="176"/>
    </row>
    <row r="971">
      <c r="B971" s="176"/>
    </row>
    <row r="972">
      <c r="B972" s="176"/>
    </row>
    <row r="973">
      <c r="B973" s="176"/>
    </row>
    <row r="974">
      <c r="B974" s="176"/>
    </row>
    <row r="975">
      <c r="B975" s="176"/>
    </row>
    <row r="976">
      <c r="B976" s="176"/>
    </row>
    <row r="977">
      <c r="B977" s="176"/>
    </row>
    <row r="978">
      <c r="B978" s="176"/>
    </row>
    <row r="979">
      <c r="B979" s="176"/>
    </row>
    <row r="980">
      <c r="B980" s="176"/>
    </row>
    <row r="981">
      <c r="B981" s="176"/>
    </row>
    <row r="982">
      <c r="B982" s="176"/>
    </row>
    <row r="983">
      <c r="B983" s="176"/>
    </row>
    <row r="984">
      <c r="B984" s="176"/>
    </row>
    <row r="985">
      <c r="B985" s="176"/>
    </row>
    <row r="986">
      <c r="B986" s="176"/>
    </row>
    <row r="987">
      <c r="B987" s="176"/>
    </row>
    <row r="988">
      <c r="B988" s="176"/>
    </row>
    <row r="989">
      <c r="B989" s="176"/>
    </row>
    <row r="990">
      <c r="B990" s="176"/>
    </row>
    <row r="991">
      <c r="B991" s="176"/>
    </row>
    <row r="992">
      <c r="B992" s="176"/>
    </row>
    <row r="993">
      <c r="B993" s="176"/>
    </row>
    <row r="994">
      <c r="B994" s="176"/>
    </row>
    <row r="995">
      <c r="B995" s="176"/>
    </row>
    <row r="996">
      <c r="B996" s="176"/>
    </row>
    <row r="997">
      <c r="B997" s="176"/>
    </row>
    <row r="998">
      <c r="B998" s="176"/>
    </row>
    <row r="999">
      <c r="B999" s="176"/>
    </row>
    <row r="1000">
      <c r="B1000" s="17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s>
  <sheetData>
    <row r="1">
      <c r="A1" s="177" t="s">
        <v>319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2" max="2" width="45.13"/>
    <col customWidth="1" min="3" max="3" width="42.0"/>
    <col customWidth="1" min="4" max="4" width="37.13"/>
    <col customWidth="1" min="5" max="5" width="41.5"/>
    <col customWidth="1" min="6" max="6" width="55.13"/>
    <col customWidth="1" min="7" max="7" width="54.63"/>
    <col customWidth="1" min="8" max="8" width="37.5"/>
    <col customWidth="1" min="9" max="9" width="17.5"/>
  </cols>
  <sheetData>
    <row r="1">
      <c r="A1" s="178" t="s">
        <v>320</v>
      </c>
    </row>
    <row r="2">
      <c r="A2" s="1"/>
      <c r="C2" s="179" t="s">
        <v>321</v>
      </c>
      <c r="D2" s="179" t="s">
        <v>322</v>
      </c>
      <c r="E2" s="179" t="s">
        <v>323</v>
      </c>
      <c r="F2" s="179" t="s">
        <v>324</v>
      </c>
      <c r="G2" s="179" t="s">
        <v>325</v>
      </c>
      <c r="H2" s="179" t="s">
        <v>326</v>
      </c>
      <c r="I2" s="179" t="s">
        <v>327</v>
      </c>
    </row>
    <row r="3">
      <c r="A3" s="51" t="b">
        <f>AND(C3:I3)</f>
        <v>1</v>
      </c>
      <c r="B3" s="180" t="s">
        <v>328</v>
      </c>
      <c r="C3" s="181">
        <v>1.0</v>
      </c>
      <c r="D3" s="181">
        <v>1.0</v>
      </c>
      <c r="E3" s="181">
        <v>1.0</v>
      </c>
      <c r="F3" s="51">
        <f>(C3*D3)*(E3^2)</f>
        <v>1</v>
      </c>
      <c r="G3" s="51">
        <f>F3/2</f>
        <v>0.5</v>
      </c>
      <c r="H3" s="181">
        <v>1.0</v>
      </c>
      <c r="I3" s="51">
        <f>(F3/H3)</f>
        <v>1</v>
      </c>
    </row>
    <row r="4">
      <c r="B4" s="182" t="s">
        <v>329</v>
      </c>
      <c r="C4" s="183" t="s">
        <v>330</v>
      </c>
      <c r="D4" s="183" t="s">
        <v>331</v>
      </c>
      <c r="E4" s="183" t="s">
        <v>332</v>
      </c>
      <c r="F4" s="183" t="s">
        <v>333</v>
      </c>
      <c r="G4" s="183" t="s">
        <v>334</v>
      </c>
      <c r="H4" s="183" t="s">
        <v>335</v>
      </c>
    </row>
    <row r="5">
      <c r="A5" s="51" t="b">
        <f>AND(C5:H5)</f>
        <v>0</v>
      </c>
      <c r="B5" s="184" t="s">
        <v>336</v>
      </c>
      <c r="C5" s="2"/>
      <c r="D5" s="51">
        <f>C5*3</f>
        <v>0</v>
      </c>
      <c r="E5" s="51">
        <f t="shared" ref="E5:F5" si="1">POW(D5, 2)</f>
        <v>0</v>
      </c>
      <c r="F5" s="51">
        <f t="shared" si="1"/>
        <v>0</v>
      </c>
      <c r="G5" s="51">
        <f>POW(F5, 3)</f>
        <v>0</v>
      </c>
      <c r="H5" s="51">
        <f>G5*0.25</f>
        <v>0</v>
      </c>
    </row>
    <row r="6">
      <c r="B6" s="184"/>
      <c r="C6" s="2"/>
    </row>
    <row r="7">
      <c r="B7" s="185" t="s">
        <v>337</v>
      </c>
      <c r="C7" s="186" t="s">
        <v>338</v>
      </c>
      <c r="D7" s="186" t="s">
        <v>339</v>
      </c>
      <c r="E7" s="186" t="s">
        <v>340</v>
      </c>
      <c r="F7" s="186" t="s">
        <v>341</v>
      </c>
      <c r="G7" s="186" t="s">
        <v>342</v>
      </c>
    </row>
    <row r="8">
      <c r="A8" s="51" t="b">
        <f>IF(AND(NOT(ISBLANK(C8)), OR(NOT(ISBLANK(D8)), NOT(ISBLANK(E8)))), TRUE, FALSE)</f>
        <v>0</v>
      </c>
      <c r="B8" s="185"/>
      <c r="C8" s="2"/>
      <c r="D8" s="51" t="str">
        <f>C8 &amp; ".4142"</f>
        <v>.4142</v>
      </c>
      <c r="E8" s="2" t="str">
        <f>C8 &amp; ".5875"</f>
        <v>.5875</v>
      </c>
      <c r="F8" s="51">
        <f>SQRT(1/(1/2))-1</f>
        <v>0.4142135624</v>
      </c>
      <c r="G8" s="51">
        <f>POWER(1/(1/2), 2/3) - 1</f>
        <v>0.587401052</v>
      </c>
    </row>
    <row r="9">
      <c r="B9" s="187" t="s">
        <v>68</v>
      </c>
      <c r="C9" s="188" t="s">
        <v>343</v>
      </c>
      <c r="D9" s="188" t="s">
        <v>344</v>
      </c>
      <c r="E9" s="188" t="s">
        <v>345</v>
      </c>
      <c r="F9" s="188" t="s">
        <v>346</v>
      </c>
      <c r="G9" s="188" t="s">
        <v>346</v>
      </c>
    </row>
    <row r="10">
      <c r="B10" s="187"/>
      <c r="C10" s="2">
        <v>1.0</v>
      </c>
      <c r="D10" s="51">
        <f>C10</f>
        <v>1</v>
      </c>
      <c r="F10" s="189" t="str">
        <f t="shared" ref="F10:G10" si="2">C10 &amp; D8</f>
        <v>1.4142</v>
      </c>
      <c r="G10" s="189" t="str">
        <f t="shared" si="2"/>
        <v>1.5875</v>
      </c>
    </row>
    <row r="11">
      <c r="B11" s="190" t="s">
        <v>70</v>
      </c>
      <c r="C11" s="191" t="s">
        <v>347</v>
      </c>
      <c r="D11" s="191" t="s">
        <v>348</v>
      </c>
      <c r="E11" s="191" t="s">
        <v>349</v>
      </c>
      <c r="F11" s="191" t="s">
        <v>349</v>
      </c>
      <c r="G11" s="191" t="s">
        <v>349</v>
      </c>
    </row>
    <row r="12">
      <c r="B12" s="190"/>
      <c r="C12" s="2">
        <v>1.0</v>
      </c>
      <c r="D12" s="51">
        <f>(C10^3)*C12/C10</f>
        <v>1</v>
      </c>
      <c r="E12" s="51">
        <f>D10^3</f>
        <v>1</v>
      </c>
      <c r="F12" s="51">
        <f t="shared" ref="F12:G12" si="3">F10^3</f>
        <v>2.828345751</v>
      </c>
      <c r="G12" s="51">
        <f t="shared" si="3"/>
        <v>4.000748047</v>
      </c>
    </row>
    <row r="13">
      <c r="B13" s="192" t="s">
        <v>71</v>
      </c>
      <c r="C13" s="170" t="s">
        <v>350</v>
      </c>
      <c r="D13" s="170" t="s">
        <v>351</v>
      </c>
      <c r="E13" s="170" t="s">
        <v>352</v>
      </c>
      <c r="F13" s="170" t="s">
        <v>352</v>
      </c>
      <c r="G13" s="170" t="s">
        <v>352</v>
      </c>
    </row>
    <row r="14">
      <c r="B14" s="192"/>
      <c r="C14" s="2">
        <v>1.0</v>
      </c>
      <c r="D14" s="51">
        <f>C14*(9.8)*((9.8^2)/(9.8^2))</f>
        <v>9.8</v>
      </c>
      <c r="E14" s="51">
        <f>D10*(9.8)*((9.8^2)/(9.8^2))</f>
        <v>9.8</v>
      </c>
      <c r="F14" s="51">
        <f t="shared" ref="F14:G14" si="4">F10*(9.8)*((9.8^2)/(9.8^2))</f>
        <v>13.85916</v>
      </c>
      <c r="G14" s="51">
        <f t="shared" si="4"/>
        <v>15.5575</v>
      </c>
    </row>
    <row r="15">
      <c r="B15" s="193" t="s">
        <v>72</v>
      </c>
      <c r="C15" s="194" t="s">
        <v>353</v>
      </c>
      <c r="D15" s="194" t="s">
        <v>354</v>
      </c>
      <c r="E15" s="194" t="s">
        <v>355</v>
      </c>
      <c r="F15" s="194" t="s">
        <v>355</v>
      </c>
      <c r="G15" s="194" t="s">
        <v>355</v>
      </c>
    </row>
    <row r="16">
      <c r="B16" s="193"/>
      <c r="C16" s="2">
        <v>1.0</v>
      </c>
      <c r="D16" s="51">
        <f>(C10/D12)/C16</f>
        <v>1</v>
      </c>
      <c r="E16" s="51">
        <f>D10/D12</f>
        <v>1</v>
      </c>
      <c r="F16" s="51">
        <f t="shared" ref="F16:G16" si="5">F10/E12</f>
        <v>1.4142</v>
      </c>
      <c r="G16" s="51">
        <f t="shared" si="5"/>
        <v>0.5612821556</v>
      </c>
    </row>
    <row r="17">
      <c r="B17" s="195" t="s">
        <v>195</v>
      </c>
      <c r="C17" s="196" t="s">
        <v>356</v>
      </c>
      <c r="D17" s="196" t="s">
        <v>357</v>
      </c>
      <c r="E17" s="196" t="s">
        <v>358</v>
      </c>
      <c r="F17" s="196" t="s">
        <v>358</v>
      </c>
      <c r="G17" s="196" t="s">
        <v>358</v>
      </c>
    </row>
    <row r="18">
      <c r="B18" s="195"/>
      <c r="C18" s="2">
        <v>1.0</v>
      </c>
      <c r="D18" s="51">
        <f>C18*(1*273.15)</f>
        <v>273.15</v>
      </c>
      <c r="E18" s="51">
        <f>D10*(1*273.15)</f>
        <v>273.15</v>
      </c>
      <c r="F18" s="51">
        <f t="shared" ref="F18:G18" si="6">F10*(1*273.15)</f>
        <v>386.28873</v>
      </c>
      <c r="G18" s="51">
        <f t="shared" si="6"/>
        <v>433.625625</v>
      </c>
    </row>
    <row r="19">
      <c r="B19" s="197" t="s">
        <v>359</v>
      </c>
      <c r="C19" s="198" t="s">
        <v>360</v>
      </c>
      <c r="D19" s="198" t="s">
        <v>361</v>
      </c>
      <c r="E19" s="198" t="s">
        <v>362</v>
      </c>
      <c r="F19" s="198" t="s">
        <v>362</v>
      </c>
      <c r="G19" s="198" t="s">
        <v>362</v>
      </c>
    </row>
    <row r="20">
      <c r="B20" s="197"/>
      <c r="C20" s="2">
        <v>1.0</v>
      </c>
      <c r="D20" s="51">
        <f>C20+((C16/C18)*(9.8)*((9.8^2)/(9.8^2)))</f>
        <v>10.8</v>
      </c>
      <c r="E20" s="51">
        <f>D10+((E16/E18)*(9.8)*((9.8^2)/(9.8^2)))</f>
        <v>1.035877723</v>
      </c>
      <c r="F20" s="51">
        <f t="shared" ref="F20:G20" si="7">F10+((F16/F18)*(9.8)*((9.8^2)/(9.8^2)))</f>
        <v>1.450077723</v>
      </c>
      <c r="G20" s="51">
        <f t="shared" si="7"/>
        <v>1.600185056</v>
      </c>
    </row>
    <row r="31">
      <c r="B31" s="190" t="s">
        <v>363</v>
      </c>
    </row>
    <row r="32">
      <c r="A32" s="190" t="s">
        <v>364</v>
      </c>
      <c r="B32" s="51">
        <f>H3^2/F3</f>
        <v>1</v>
      </c>
      <c r="C32" s="199">
        <v>0.0</v>
      </c>
      <c r="D32" s="98">
        <v>0.0</v>
      </c>
      <c r="E32" s="99">
        <f t="shared" ref="E32:E33" si="8">2+2</f>
        <v>4</v>
      </c>
      <c r="F32" s="98">
        <v>0.0</v>
      </c>
      <c r="G32" s="99">
        <f t="shared" ref="G32:G33" si="9">2+2</f>
        <v>4</v>
      </c>
      <c r="H32" s="200">
        <v>0.0</v>
      </c>
    </row>
    <row r="33">
      <c r="A33" s="51" t="b">
        <f>(B32=F35)</f>
        <v>1</v>
      </c>
      <c r="C33" s="116">
        <v>0.0</v>
      </c>
      <c r="D33" s="51">
        <f>(2-2)*((E32+E33)*0.25)</f>
        <v>0</v>
      </c>
      <c r="E33" s="51">
        <f t="shared" si="8"/>
        <v>4</v>
      </c>
      <c r="F33" s="2">
        <v>0.0</v>
      </c>
      <c r="G33" s="51">
        <f t="shared" si="9"/>
        <v>4</v>
      </c>
      <c r="H33" s="132">
        <f>(2-2)*((G32+G33)*0.25)</f>
        <v>0</v>
      </c>
    </row>
    <row r="34">
      <c r="A34" s="51" t="b">
        <f>(B32&lt;&gt;F35)</f>
        <v>0</v>
      </c>
      <c r="C34" s="116">
        <v>0.0</v>
      </c>
      <c r="D34" s="2">
        <v>0.0</v>
      </c>
      <c r="E34" s="51">
        <f>(2-2)*((E32+E33)*0.25)</f>
        <v>0</v>
      </c>
      <c r="F34" s="51">
        <f>2+2</f>
        <v>4</v>
      </c>
      <c r="G34" s="51">
        <f>(2-2)*((G32+G33)*0.25)</f>
        <v>0</v>
      </c>
      <c r="H34" s="15">
        <v>0.0</v>
      </c>
    </row>
    <row r="35">
      <c r="B35" s="1"/>
      <c r="C35" s="116">
        <v>0.0</v>
      </c>
      <c r="D35" s="2">
        <v>0.0</v>
      </c>
      <c r="E35" s="2">
        <v>0.0</v>
      </c>
      <c r="F35" s="201">
        <f>IF(ISNUMBER(B32), IF((SUM(C32:E38) + SUM(F32:F34) + SUM(F36:F38) + SUM(G32:H38)) / (SUM(C32:E38) + SUM(F32:F34) + SUM(F36:F38) + SUM(G32:H38)) = B32, 1, "Result does not match B23"), "B23 is empty or not a number")</f>
        <v>1</v>
      </c>
      <c r="G35" s="2">
        <v>0.0</v>
      </c>
      <c r="H35" s="15">
        <v>0.0</v>
      </c>
    </row>
    <row r="36">
      <c r="C36" s="116">
        <v>0.0</v>
      </c>
      <c r="D36" s="2">
        <v>0.0</v>
      </c>
      <c r="E36" s="51">
        <f>(2-2)*((E37+E38)*0.25)</f>
        <v>0</v>
      </c>
      <c r="F36" s="51">
        <f>2+2</f>
        <v>4</v>
      </c>
      <c r="G36" s="51">
        <f>(2-2)*((G37+G38)*0.25)</f>
        <v>0</v>
      </c>
      <c r="H36" s="15">
        <v>0.0</v>
      </c>
    </row>
    <row r="37">
      <c r="C37" s="116">
        <v>0.0</v>
      </c>
      <c r="D37" s="51">
        <f>(2-2)*((E37+E38)*0.25)</f>
        <v>0</v>
      </c>
      <c r="E37" s="51">
        <f t="shared" ref="E37:E38" si="10">2+2</f>
        <v>4</v>
      </c>
      <c r="F37" s="2">
        <v>0.0</v>
      </c>
      <c r="G37" s="51">
        <f t="shared" ref="G37:G38" si="11">2+2</f>
        <v>4</v>
      </c>
      <c r="H37" s="132">
        <f>(2-2)*((G37+G38)*0.25)</f>
        <v>0</v>
      </c>
    </row>
    <row r="38">
      <c r="C38" s="129">
        <v>0.0</v>
      </c>
      <c r="D38" s="202">
        <v>0.0</v>
      </c>
      <c r="E38" s="203">
        <f t="shared" si="10"/>
        <v>4</v>
      </c>
      <c r="F38" s="202">
        <v>0.0</v>
      </c>
      <c r="G38" s="203">
        <f t="shared" si="11"/>
        <v>4</v>
      </c>
      <c r="H38" s="204">
        <v>0.0</v>
      </c>
    </row>
    <row r="42">
      <c r="B42" s="74" t="s">
        <v>365</v>
      </c>
      <c r="C42" s="74" t="s">
        <v>366</v>
      </c>
      <c r="D42" s="74" t="s">
        <v>367</v>
      </c>
      <c r="E42" s="74" t="s">
        <v>368</v>
      </c>
      <c r="F42" s="1"/>
    </row>
    <row r="43">
      <c r="A43" s="74" t="s">
        <v>369</v>
      </c>
      <c r="B43" s="205" t="s">
        <v>201</v>
      </c>
      <c r="C43" s="2" t="s">
        <v>370</v>
      </c>
      <c r="D43" s="2" t="s">
        <v>370</v>
      </c>
    </row>
    <row r="44">
      <c r="A44" s="206" t="s">
        <v>178</v>
      </c>
      <c r="B44" s="205" t="s">
        <v>201</v>
      </c>
      <c r="C44" s="1" t="s">
        <v>371</v>
      </c>
      <c r="D44" s="2" t="s">
        <v>371</v>
      </c>
    </row>
    <row r="45">
      <c r="A45" s="206" t="s">
        <v>180</v>
      </c>
      <c r="B45" s="205" t="s">
        <v>372</v>
      </c>
      <c r="C45" s="2" t="s">
        <v>373</v>
      </c>
      <c r="D45" s="2" t="s">
        <v>373</v>
      </c>
    </row>
    <row r="46">
      <c r="A46" s="206" t="s">
        <v>184</v>
      </c>
      <c r="B46" s="205" t="s">
        <v>99</v>
      </c>
      <c r="C46" s="1" t="s">
        <v>374</v>
      </c>
      <c r="D46" s="2" t="s">
        <v>374</v>
      </c>
    </row>
    <row r="47">
      <c r="A47" s="206" t="s">
        <v>375</v>
      </c>
      <c r="B47" s="207" t="s">
        <v>186</v>
      </c>
      <c r="C47" s="2" t="s">
        <v>376</v>
      </c>
      <c r="D47" s="2" t="s">
        <v>376</v>
      </c>
    </row>
    <row r="48">
      <c r="A48" s="208" t="s">
        <v>186</v>
      </c>
      <c r="B48" s="205" t="s">
        <v>145</v>
      </c>
      <c r="C48" s="2" t="s">
        <v>377</v>
      </c>
      <c r="D48" s="2" t="s">
        <v>377</v>
      </c>
    </row>
    <row r="49">
      <c r="A49" s="206" t="s">
        <v>189</v>
      </c>
      <c r="B49" s="205" t="s">
        <v>378</v>
      </c>
      <c r="C49" s="2" t="s">
        <v>379</v>
      </c>
      <c r="D49" s="2" t="s">
        <v>379</v>
      </c>
    </row>
    <row r="50">
      <c r="A50" s="206" t="s">
        <v>380</v>
      </c>
      <c r="B50" s="207" t="s">
        <v>186</v>
      </c>
      <c r="C50" s="2" t="s">
        <v>381</v>
      </c>
      <c r="D50" s="2" t="s">
        <v>381</v>
      </c>
    </row>
    <row r="51">
      <c r="A51" s="51" t="b">
        <f t="array" ref="A51">IFERROR(
  LET(
    chars, MID($A$50, SEQUENCE(LEN($A$50), 1, 1, 1), 1),
    positions, SEARCH(chars, TEXTJOIN("", 1, A44:A49)),
    AND(positions = SORT(positions))
  ),
  FALSE
)</f>
        <v>1</v>
      </c>
      <c r="B51" s="205" t="s">
        <v>201</v>
      </c>
      <c r="C51" s="2"/>
      <c r="D51" s="2"/>
    </row>
    <row r="52">
      <c r="A52" s="209" t="s">
        <v>382</v>
      </c>
      <c r="B52" s="205" t="s">
        <v>99</v>
      </c>
      <c r="C52" s="2"/>
      <c r="D52" s="2"/>
    </row>
    <row r="53">
      <c r="A53" s="210"/>
      <c r="B53" s="205">
        <v>3.0</v>
      </c>
      <c r="C53" s="2"/>
      <c r="D53" s="2"/>
    </row>
    <row r="54">
      <c r="A54" s="211" t="s">
        <v>383</v>
      </c>
      <c r="B54" s="205" t="s">
        <v>184</v>
      </c>
      <c r="C54" s="2"/>
      <c r="D54" s="2"/>
    </row>
    <row r="55">
      <c r="A55" s="176"/>
      <c r="B55" s="205" t="s">
        <v>14</v>
      </c>
      <c r="C55" s="2"/>
      <c r="D55" s="2"/>
    </row>
    <row r="56">
      <c r="A56" s="209" t="s">
        <v>384</v>
      </c>
      <c r="B56" s="205" t="s">
        <v>375</v>
      </c>
      <c r="C56" s="1"/>
      <c r="D56" s="1"/>
      <c r="E56" s="1"/>
    </row>
    <row r="57">
      <c r="A57" s="176">
        <f t="array" ref="A57">MAX(
  IF(ISERROR(FIND(REPT("(", 1) &amp; REPT(")", 1), LEFT(B43, FIND("=", B43) - 1))), 0, 1),
  IF(ISERROR(FIND(REPT("(", 2) &amp; REPT(")", 2), LEFT(B43, FIND("=", B43) - 1))), 0, 2),
  IF(ISERROR(FIND(REPT("(", 3) &amp; REPT(")", 3), LEFT(B43, FIND("=", B43) - 1))), 0, 3),
  IF(ISERROR(FIND(REPT("(", 4) &amp; REPT(")", 4), LEFT(B43, FIND("=", B43) - 1))), 0, 4),
  IF(ISERROR(FIND(REPT("(", 5) &amp; REPT(")", 5), LEFT(B43, FIND("=", B43) - 1))), 0, 5),
  IF(ISERROR(FIND(REPT("(", 6) &amp; REPT(")", 6), LEFT(B43, FIND("=", B43) - 1))), 0, 6)
)</f>
        <v>0</v>
      </c>
      <c r="B57" s="205" t="s">
        <v>145</v>
      </c>
      <c r="C57" s="212"/>
      <c r="D57" s="2"/>
    </row>
    <row r="58">
      <c r="A58" s="209" t="s">
        <v>385</v>
      </c>
      <c r="B58" s="205" t="s">
        <v>378</v>
      </c>
      <c r="C58" s="212"/>
      <c r="D58" s="2"/>
    </row>
    <row r="59">
      <c r="A59" s="176">
        <f t="array" ref="A59">MAX(
  IF(ISERROR(FIND(REPT("(", 1) &amp; REPT(")", 1), RIGHT(B43, LEN(B43) - FIND("=", B43)))), 0, 1),
  IF(ISERROR(FIND(REPT("(", 2) &amp; REPT(")", 2), RIGHT(B43, LEN(B43) - FIND("=", B43)))), 0, 2),
  IF(ISERROR(FIND(REPT("(", 3) &amp; REPT(")", 3), RIGHT(B43, LEN(B43) - FIND("=", B43)))), 0, 3),
  IF(ISERROR(FIND(REPT("(", 4) &amp; REPT(")", 4), RIGHT(B43, LEN(B43) - FIND("=", B43)))), 0, 4),
  IF(ISERROR(FIND(REPT("(", 5) &amp; REPT(")", 5), RIGHT(B43, LEN(B43) - FIND("=", B43)))), 0, 5),
  IF(ISERROR(FIND(REPT("(", 6) &amp; REPT(")", 6), RIGHT(B43, LEN(B43) - FIND("=", B43)))), 0, 6)
)</f>
        <v>0</v>
      </c>
      <c r="B59" s="205" t="s">
        <v>184</v>
      </c>
      <c r="C59" s="212"/>
    </row>
    <row r="60">
      <c r="A60" s="209" t="s">
        <v>386</v>
      </c>
      <c r="B60" s="205" t="s">
        <v>201</v>
      </c>
      <c r="C60" s="212"/>
    </row>
    <row r="61">
      <c r="A61" s="176" t="b">
        <f>IF((LEN(B43) - LEN(SUBSTITUTE(B43, "(", ""))) &gt; 1, TRUE, FALSE)</f>
        <v>0</v>
      </c>
      <c r="B61" s="205" t="s">
        <v>201</v>
      </c>
      <c r="C61" s="212"/>
    </row>
    <row r="62">
      <c r="A62" s="209" t="s">
        <v>387</v>
      </c>
      <c r="B62" s="205" t="s">
        <v>372</v>
      </c>
      <c r="C62" s="212"/>
    </row>
    <row r="63">
      <c r="A63" s="176" t="b">
        <f>IF((LEN(B43) - LEN(SUBSTITUTE(B43, "(", ""))) &lt; 1, TRUE, FALSE)</f>
        <v>0</v>
      </c>
      <c r="B63" s="205" t="s">
        <v>375</v>
      </c>
      <c r="C63" s="212"/>
    </row>
    <row r="64">
      <c r="A64" s="74" t="s">
        <v>388</v>
      </c>
      <c r="B64" s="205">
        <v>1.0</v>
      </c>
      <c r="C64" s="212"/>
    </row>
    <row r="65">
      <c r="A65" s="213">
        <f>IFERROR(__xludf.DUMMYFUNCTION("COUNTA(SPLIT(C43, "",""))"),1.0)</f>
        <v>1</v>
      </c>
      <c r="B65" s="205" t="s">
        <v>378</v>
      </c>
      <c r="C65" s="212"/>
    </row>
    <row r="66">
      <c r="A66" s="209" t="s">
        <v>389</v>
      </c>
      <c r="B66" s="205" t="s">
        <v>180</v>
      </c>
      <c r="C66" s="212"/>
    </row>
    <row r="67">
      <c r="A67" s="214"/>
      <c r="B67" s="205" t="s">
        <v>14</v>
      </c>
      <c r="C67" s="212"/>
    </row>
    <row r="68">
      <c r="A68" s="213"/>
      <c r="B68" s="205" t="s">
        <v>378</v>
      </c>
      <c r="C68" s="212"/>
    </row>
    <row r="69">
      <c r="B69" s="205" t="s">
        <v>378</v>
      </c>
      <c r="C69" s="212"/>
    </row>
    <row r="70">
      <c r="A70" s="213"/>
      <c r="B70" s="205" t="str">
        <f/>
        <v>#ERROR!</v>
      </c>
      <c r="C70" s="212"/>
    </row>
    <row r="71">
      <c r="B71" s="205" t="s">
        <v>201</v>
      </c>
      <c r="C71" s="212"/>
    </row>
    <row r="72">
      <c r="B72" s="205" t="s">
        <v>209</v>
      </c>
      <c r="C72" s="212"/>
    </row>
    <row r="73">
      <c r="B73" s="205" t="s">
        <v>375</v>
      </c>
      <c r="C73" s="212"/>
    </row>
    <row r="74">
      <c r="B74" s="205" t="s">
        <v>201</v>
      </c>
      <c r="C74" s="212"/>
    </row>
    <row r="75">
      <c r="B75" s="205" t="s">
        <v>201</v>
      </c>
      <c r="C75" s="212"/>
    </row>
    <row r="76">
      <c r="B76" s="205" t="s">
        <v>14</v>
      </c>
      <c r="C76" s="212"/>
    </row>
    <row r="77">
      <c r="B77" s="205" t="s">
        <v>180</v>
      </c>
      <c r="C77" s="212"/>
    </row>
    <row r="78">
      <c r="B78" s="205">
        <v>2.0</v>
      </c>
      <c r="C78" s="212"/>
    </row>
    <row r="79">
      <c r="B79" s="205" t="s">
        <v>378</v>
      </c>
      <c r="C79" s="212"/>
    </row>
    <row r="80">
      <c r="B80" s="205" t="s">
        <v>184</v>
      </c>
      <c r="C80" s="212"/>
    </row>
    <row r="81">
      <c r="B81" s="205" t="s">
        <v>99</v>
      </c>
      <c r="C81" s="212"/>
    </row>
    <row r="82">
      <c r="B82" s="205" t="s">
        <v>378</v>
      </c>
      <c r="C82" s="212"/>
    </row>
    <row r="83">
      <c r="B83" s="205" t="s">
        <v>378</v>
      </c>
      <c r="C83" s="212"/>
    </row>
    <row r="84">
      <c r="B84" s="205"/>
      <c r="C84" s="212"/>
    </row>
    <row r="85">
      <c r="B85" s="205"/>
      <c r="C85" s="212"/>
    </row>
    <row r="86">
      <c r="B86" s="205"/>
      <c r="C86" s="212"/>
    </row>
    <row r="87">
      <c r="B87" s="205"/>
      <c r="C87" s="212"/>
    </row>
    <row r="88">
      <c r="B88" s="205"/>
      <c r="C88" s="212"/>
    </row>
    <row r="89">
      <c r="B89" s="205"/>
      <c r="C89" s="212"/>
    </row>
    <row r="90">
      <c r="B90" s="205"/>
      <c r="C90" s="212"/>
    </row>
    <row r="91">
      <c r="B91" s="205"/>
      <c r="C91" s="212"/>
    </row>
    <row r="92">
      <c r="B92" s="205"/>
      <c r="C92" s="212"/>
    </row>
    <row r="93">
      <c r="B93" s="205"/>
      <c r="C93" s="212"/>
    </row>
    <row r="94">
      <c r="B94" s="205"/>
      <c r="C94" s="212"/>
    </row>
    <row r="95">
      <c r="B95" s="205"/>
      <c r="C95" s="212"/>
    </row>
    <row r="96">
      <c r="B96" s="205"/>
      <c r="C96" s="212"/>
    </row>
    <row r="97">
      <c r="B97" s="205"/>
      <c r="C97" s="212"/>
    </row>
    <row r="98">
      <c r="B98" s="205"/>
      <c r="C98" s="212"/>
    </row>
    <row r="99">
      <c r="B99" s="205"/>
      <c r="C99" s="212"/>
    </row>
    <row r="100">
      <c r="B100" s="205"/>
      <c r="C100" s="212"/>
    </row>
    <row r="101">
      <c r="B101" s="205"/>
      <c r="C101" s="212"/>
    </row>
    <row r="102">
      <c r="B102" s="205"/>
      <c r="C102" s="212"/>
    </row>
    <row r="103">
      <c r="B103" s="205"/>
      <c r="C103" s="212"/>
    </row>
    <row r="104">
      <c r="B104" s="205"/>
      <c r="C104" s="212"/>
    </row>
    <row r="105">
      <c r="B105" s="205"/>
      <c r="C105" s="212"/>
    </row>
    <row r="106">
      <c r="B106" s="205"/>
      <c r="C106" s="212"/>
    </row>
    <row r="107">
      <c r="B107" s="205"/>
      <c r="C107" s="212"/>
    </row>
    <row r="108">
      <c r="B108" s="205"/>
      <c r="C108" s="212"/>
    </row>
    <row r="109">
      <c r="B109" s="205"/>
      <c r="C109" s="115"/>
    </row>
    <row r="110">
      <c r="B110" s="205"/>
      <c r="C110" s="115"/>
    </row>
    <row r="111">
      <c r="B111" s="205"/>
      <c r="C111" s="115"/>
    </row>
    <row r="112">
      <c r="B112" s="205"/>
      <c r="C112" s="115"/>
    </row>
    <row r="113">
      <c r="B113" s="205"/>
      <c r="C113" s="115"/>
    </row>
    <row r="114">
      <c r="B114" s="205"/>
      <c r="C114" s="115"/>
    </row>
    <row r="115">
      <c r="B115" s="205"/>
      <c r="C115" s="115"/>
    </row>
    <row r="116">
      <c r="B116" s="205"/>
      <c r="C116" s="115"/>
    </row>
    <row r="117">
      <c r="B117" s="205"/>
      <c r="C117" s="115"/>
    </row>
    <row r="118">
      <c r="B118" s="205"/>
      <c r="C118" s="115"/>
    </row>
    <row r="119">
      <c r="B119" s="205"/>
      <c r="C119" s="115"/>
    </row>
    <row r="120">
      <c r="B120" s="205"/>
      <c r="C120" s="115"/>
    </row>
    <row r="121">
      <c r="B121" s="205"/>
      <c r="C121" s="115"/>
    </row>
    <row r="122">
      <c r="B122" s="205"/>
      <c r="C122" s="115"/>
    </row>
    <row r="123">
      <c r="B123" s="205"/>
      <c r="C123" s="115"/>
    </row>
    <row r="124">
      <c r="B124" s="205"/>
      <c r="C124" s="115"/>
    </row>
    <row r="125">
      <c r="B125" s="205"/>
      <c r="C125" s="115"/>
    </row>
    <row r="126">
      <c r="B126" s="205"/>
      <c r="C126" s="115"/>
    </row>
    <row r="127">
      <c r="B127" s="205"/>
      <c r="C127" s="115"/>
    </row>
    <row r="128">
      <c r="B128" s="205"/>
      <c r="C128" s="115"/>
    </row>
    <row r="129">
      <c r="B129" s="205"/>
      <c r="C129" s="115"/>
    </row>
    <row r="130">
      <c r="B130" s="205"/>
      <c r="C130" s="115"/>
    </row>
    <row r="131">
      <c r="B131" s="205"/>
      <c r="C131" s="115"/>
    </row>
    <row r="132">
      <c r="B132" s="205"/>
      <c r="C132" s="115"/>
    </row>
    <row r="133">
      <c r="B133" s="205"/>
      <c r="C133" s="115"/>
    </row>
    <row r="134">
      <c r="B134" s="205"/>
      <c r="C134" s="115"/>
    </row>
    <row r="135">
      <c r="B135" s="205"/>
      <c r="C135" s="115"/>
    </row>
    <row r="136">
      <c r="B136" s="205"/>
      <c r="C136" s="115"/>
    </row>
    <row r="137">
      <c r="B137" s="205"/>
      <c r="C137" s="115"/>
    </row>
    <row r="138">
      <c r="B138" s="205"/>
      <c r="C138" s="115"/>
    </row>
    <row r="139">
      <c r="B139" s="205"/>
      <c r="C139" s="115"/>
    </row>
    <row r="140">
      <c r="B140" s="205"/>
      <c r="C140" s="115"/>
    </row>
    <row r="141">
      <c r="B141" s="205"/>
      <c r="C141" s="115"/>
    </row>
    <row r="142">
      <c r="B142" s="205"/>
      <c r="C142" s="115"/>
    </row>
    <row r="143">
      <c r="B143" s="189"/>
      <c r="C143" s="115"/>
    </row>
    <row r="144">
      <c r="B144" s="189"/>
      <c r="C144" s="115"/>
    </row>
    <row r="145">
      <c r="B145" s="189"/>
      <c r="C145" s="115"/>
    </row>
    <row r="146">
      <c r="B146" s="189"/>
      <c r="C146" s="115"/>
    </row>
    <row r="147">
      <c r="B147" s="189"/>
      <c r="C147" s="115"/>
    </row>
    <row r="148">
      <c r="B148" s="189"/>
      <c r="C148" s="115"/>
    </row>
    <row r="149">
      <c r="B149" s="189"/>
      <c r="C149" s="115"/>
    </row>
    <row r="150">
      <c r="B150" s="189"/>
      <c r="C150" s="115"/>
    </row>
    <row r="151">
      <c r="B151" s="189"/>
      <c r="C151" s="115"/>
    </row>
    <row r="152">
      <c r="B152" s="189"/>
      <c r="C152" s="115"/>
    </row>
    <row r="153">
      <c r="B153" s="189"/>
      <c r="C153" s="115"/>
    </row>
    <row r="154">
      <c r="B154" s="189"/>
      <c r="C154" s="115"/>
    </row>
    <row r="155">
      <c r="B155" s="189"/>
      <c r="C155" s="115"/>
    </row>
    <row r="156">
      <c r="B156" s="189"/>
      <c r="C156" s="115"/>
    </row>
    <row r="157">
      <c r="B157" s="189"/>
      <c r="C157" s="115"/>
    </row>
    <row r="158">
      <c r="B158" s="189"/>
      <c r="C158" s="115"/>
    </row>
    <row r="159">
      <c r="B159" s="189"/>
      <c r="C159" s="115"/>
    </row>
    <row r="160">
      <c r="B160" s="189"/>
      <c r="C160" s="115"/>
    </row>
    <row r="161">
      <c r="B161" s="189"/>
      <c r="C161" s="115"/>
    </row>
    <row r="162">
      <c r="B162" s="189"/>
      <c r="C162" s="115"/>
    </row>
    <row r="163">
      <c r="B163" s="189"/>
      <c r="C163" s="115"/>
    </row>
    <row r="164">
      <c r="B164" s="189"/>
      <c r="C164" s="115"/>
    </row>
    <row r="165">
      <c r="B165" s="189"/>
      <c r="C165" s="115"/>
    </row>
    <row r="166">
      <c r="B166" s="189"/>
      <c r="C166" s="115"/>
    </row>
    <row r="167">
      <c r="B167" s="189"/>
      <c r="C167" s="115"/>
    </row>
    <row r="168">
      <c r="B168" s="189"/>
      <c r="C168" s="115"/>
    </row>
    <row r="169">
      <c r="B169" s="189"/>
      <c r="C169" s="115"/>
    </row>
    <row r="170">
      <c r="B170" s="189"/>
      <c r="C170" s="115"/>
    </row>
    <row r="171">
      <c r="B171" s="189"/>
      <c r="C171" s="115"/>
    </row>
    <row r="172">
      <c r="B172" s="189"/>
      <c r="C172" s="115"/>
    </row>
    <row r="173">
      <c r="B173" s="189"/>
    </row>
    <row r="174">
      <c r="B174" s="189"/>
    </row>
    <row r="175">
      <c r="B175" s="189"/>
    </row>
    <row r="176">
      <c r="B176" s="189"/>
    </row>
    <row r="177">
      <c r="B177" s="189"/>
    </row>
    <row r="178">
      <c r="B178" s="189"/>
    </row>
    <row r="179">
      <c r="B179" s="189"/>
    </row>
    <row r="180">
      <c r="B180" s="189"/>
    </row>
    <row r="181">
      <c r="B181" s="189"/>
    </row>
    <row r="182">
      <c r="B182" s="189"/>
    </row>
    <row r="183">
      <c r="B183" s="189"/>
    </row>
    <row r="184">
      <c r="B184" s="189"/>
    </row>
    <row r="185">
      <c r="B185" s="189"/>
    </row>
    <row r="186">
      <c r="B186" s="189"/>
    </row>
    <row r="187">
      <c r="B187" s="189"/>
    </row>
    <row r="188">
      <c r="B188" s="189"/>
    </row>
    <row r="189">
      <c r="B189" s="189"/>
    </row>
    <row r="190">
      <c r="B190" s="189"/>
    </row>
    <row r="191">
      <c r="B191" s="189"/>
    </row>
    <row r="192">
      <c r="B192" s="189"/>
    </row>
    <row r="193">
      <c r="B193" s="189"/>
    </row>
    <row r="194">
      <c r="B194" s="189"/>
    </row>
    <row r="195">
      <c r="B195" s="189"/>
    </row>
    <row r="196">
      <c r="B196" s="189"/>
    </row>
    <row r="197">
      <c r="B197" s="189"/>
    </row>
    <row r="198">
      <c r="B198" s="189"/>
    </row>
    <row r="199">
      <c r="B199" s="189"/>
    </row>
    <row r="200">
      <c r="B200" s="189"/>
    </row>
    <row r="201">
      <c r="B201" s="189"/>
    </row>
    <row r="202">
      <c r="B202" s="189"/>
    </row>
    <row r="203">
      <c r="B203" s="189"/>
    </row>
    <row r="204">
      <c r="B204" s="189"/>
    </row>
    <row r="205">
      <c r="B205" s="189"/>
    </row>
    <row r="206">
      <c r="B206" s="189"/>
    </row>
    <row r="207">
      <c r="B207" s="189"/>
    </row>
    <row r="208">
      <c r="B208" s="189"/>
    </row>
    <row r="209">
      <c r="B209" s="189"/>
    </row>
    <row r="210">
      <c r="B210" s="189"/>
    </row>
    <row r="211">
      <c r="B211" s="189"/>
    </row>
    <row r="212">
      <c r="B212" s="189"/>
    </row>
    <row r="213">
      <c r="B213" s="189"/>
    </row>
    <row r="214">
      <c r="B214" s="189"/>
    </row>
    <row r="215">
      <c r="B215" s="189"/>
    </row>
    <row r="216">
      <c r="B216" s="189"/>
    </row>
    <row r="217">
      <c r="B217" s="189"/>
    </row>
    <row r="218">
      <c r="B218" s="189"/>
    </row>
    <row r="219">
      <c r="B219" s="189"/>
    </row>
    <row r="220">
      <c r="B220" s="189"/>
    </row>
    <row r="221">
      <c r="B221" s="189"/>
    </row>
    <row r="222">
      <c r="B222" s="189"/>
    </row>
    <row r="223">
      <c r="B223" s="189"/>
    </row>
    <row r="224">
      <c r="B224" s="189"/>
    </row>
    <row r="225">
      <c r="B225" s="189"/>
    </row>
    <row r="226">
      <c r="B226" s="189"/>
    </row>
    <row r="227">
      <c r="B227" s="189"/>
    </row>
    <row r="228">
      <c r="B228" s="189"/>
    </row>
    <row r="229">
      <c r="B229" s="189"/>
    </row>
    <row r="230">
      <c r="B230" s="189"/>
    </row>
    <row r="231">
      <c r="B231" s="189"/>
    </row>
    <row r="232">
      <c r="B232" s="189"/>
    </row>
    <row r="233">
      <c r="B233" s="189"/>
    </row>
    <row r="234">
      <c r="B234" s="189"/>
    </row>
    <row r="235">
      <c r="B235" s="189"/>
    </row>
    <row r="236">
      <c r="B236" s="189"/>
    </row>
    <row r="237">
      <c r="B237" s="189"/>
    </row>
    <row r="238">
      <c r="B238" s="189"/>
    </row>
    <row r="239">
      <c r="B239" s="189"/>
    </row>
    <row r="240">
      <c r="B240" s="189"/>
    </row>
    <row r="241">
      <c r="B241" s="189"/>
    </row>
    <row r="242">
      <c r="B242" s="189"/>
    </row>
    <row r="243">
      <c r="B243" s="189"/>
    </row>
    <row r="244">
      <c r="B244" s="189"/>
    </row>
    <row r="245">
      <c r="B245" s="189"/>
    </row>
    <row r="246">
      <c r="B246" s="189"/>
    </row>
    <row r="247">
      <c r="B247" s="189"/>
    </row>
    <row r="248">
      <c r="B248" s="189"/>
    </row>
    <row r="249">
      <c r="B249" s="189"/>
    </row>
    <row r="250">
      <c r="B250" s="189"/>
    </row>
    <row r="251">
      <c r="B251" s="189"/>
    </row>
    <row r="252">
      <c r="B252" s="189"/>
    </row>
    <row r="253">
      <c r="B253" s="189"/>
    </row>
    <row r="254">
      <c r="B254" s="189"/>
    </row>
    <row r="255">
      <c r="B255" s="189"/>
    </row>
    <row r="256">
      <c r="B256" s="189"/>
    </row>
    <row r="257">
      <c r="B257" s="189"/>
    </row>
    <row r="258">
      <c r="B258" s="189"/>
    </row>
    <row r="259">
      <c r="B259" s="189"/>
    </row>
    <row r="260">
      <c r="B260" s="189"/>
    </row>
    <row r="261">
      <c r="B261" s="189"/>
    </row>
    <row r="262">
      <c r="B262" s="189"/>
    </row>
    <row r="263">
      <c r="B263" s="189"/>
    </row>
    <row r="264">
      <c r="B264" s="189"/>
    </row>
    <row r="265">
      <c r="B265" s="189"/>
    </row>
    <row r="266">
      <c r="B266" s="189"/>
    </row>
    <row r="267">
      <c r="B267" s="189"/>
    </row>
    <row r="268">
      <c r="B268" s="189"/>
    </row>
    <row r="269">
      <c r="B269" s="189"/>
    </row>
    <row r="270">
      <c r="B270" s="189"/>
    </row>
    <row r="271">
      <c r="B271" s="189"/>
    </row>
    <row r="272">
      <c r="B272" s="189"/>
    </row>
    <row r="273">
      <c r="B273" s="189"/>
    </row>
    <row r="274">
      <c r="B274" s="189"/>
    </row>
    <row r="275">
      <c r="B275" s="189"/>
    </row>
    <row r="276">
      <c r="B276" s="189"/>
    </row>
    <row r="277">
      <c r="B277" s="189"/>
    </row>
    <row r="278">
      <c r="B278" s="189"/>
    </row>
    <row r="279">
      <c r="B279" s="189"/>
    </row>
    <row r="280">
      <c r="B280" s="189"/>
    </row>
    <row r="281">
      <c r="B281" s="189"/>
    </row>
    <row r="282">
      <c r="B282" s="189"/>
    </row>
    <row r="283">
      <c r="B283" s="189"/>
    </row>
    <row r="284">
      <c r="B284" s="189"/>
    </row>
    <row r="285">
      <c r="B285" s="189"/>
    </row>
    <row r="286">
      <c r="B286" s="189"/>
    </row>
    <row r="287">
      <c r="B287" s="189"/>
    </row>
    <row r="288">
      <c r="B288" s="189"/>
    </row>
    <row r="289">
      <c r="B289" s="189"/>
    </row>
    <row r="290">
      <c r="B290" s="189"/>
    </row>
    <row r="291">
      <c r="B291" s="189"/>
    </row>
    <row r="292">
      <c r="B292" s="189"/>
    </row>
    <row r="293">
      <c r="B293" s="189"/>
    </row>
    <row r="294">
      <c r="B294" s="189"/>
    </row>
    <row r="295">
      <c r="B295" s="189"/>
    </row>
    <row r="296">
      <c r="B296" s="189"/>
    </row>
    <row r="297">
      <c r="B297" s="189"/>
    </row>
    <row r="298">
      <c r="B298" s="189"/>
    </row>
    <row r="299">
      <c r="B299" s="189"/>
    </row>
    <row r="300">
      <c r="B300" s="189"/>
    </row>
    <row r="301">
      <c r="B301" s="189"/>
    </row>
    <row r="302">
      <c r="B302" s="189"/>
    </row>
    <row r="303">
      <c r="B303" s="189"/>
    </row>
    <row r="304">
      <c r="B304" s="189"/>
    </row>
    <row r="305">
      <c r="B305" s="189"/>
    </row>
    <row r="306">
      <c r="B306" s="189"/>
    </row>
    <row r="307">
      <c r="B307" s="189"/>
    </row>
    <row r="308">
      <c r="B308" s="189"/>
    </row>
    <row r="309">
      <c r="B309" s="189"/>
    </row>
    <row r="310">
      <c r="B310" s="189"/>
    </row>
    <row r="311">
      <c r="B311" s="189"/>
    </row>
    <row r="312">
      <c r="B312" s="189"/>
    </row>
    <row r="313">
      <c r="B313" s="189"/>
    </row>
    <row r="314">
      <c r="B314" s="189"/>
    </row>
    <row r="315">
      <c r="B315" s="189"/>
    </row>
    <row r="316">
      <c r="B316" s="189"/>
    </row>
    <row r="317">
      <c r="B317" s="189"/>
    </row>
    <row r="318">
      <c r="B318" s="189"/>
    </row>
    <row r="319">
      <c r="B319" s="189"/>
    </row>
    <row r="320">
      <c r="B320" s="189"/>
    </row>
    <row r="321">
      <c r="B321" s="189"/>
    </row>
    <row r="322">
      <c r="B322" s="189"/>
    </row>
    <row r="323">
      <c r="B323" s="189"/>
    </row>
    <row r="324">
      <c r="B324" s="189"/>
    </row>
    <row r="325">
      <c r="B325" s="189"/>
    </row>
    <row r="326">
      <c r="B326" s="189"/>
    </row>
    <row r="327">
      <c r="B327" s="189"/>
    </row>
    <row r="328">
      <c r="B328" s="189"/>
    </row>
    <row r="329">
      <c r="B329" s="189"/>
    </row>
    <row r="330">
      <c r="B330" s="189"/>
    </row>
    <row r="331">
      <c r="B331" s="189"/>
    </row>
    <row r="332">
      <c r="B332" s="189"/>
    </row>
    <row r="333">
      <c r="B333" s="189"/>
    </row>
    <row r="334">
      <c r="B334" s="189"/>
    </row>
    <row r="335">
      <c r="B335" s="189"/>
    </row>
    <row r="336">
      <c r="B336" s="189"/>
    </row>
    <row r="337">
      <c r="B337" s="189"/>
    </row>
    <row r="338">
      <c r="B338" s="189"/>
    </row>
    <row r="339">
      <c r="B339" s="189"/>
    </row>
    <row r="340">
      <c r="B340" s="189"/>
    </row>
    <row r="341">
      <c r="B341" s="189"/>
    </row>
    <row r="342">
      <c r="B342" s="189"/>
    </row>
    <row r="343">
      <c r="B343" s="189"/>
    </row>
    <row r="344">
      <c r="B344" s="189"/>
    </row>
    <row r="345">
      <c r="B345" s="189"/>
    </row>
    <row r="346">
      <c r="B346" s="189"/>
    </row>
    <row r="347">
      <c r="B347" s="189"/>
    </row>
    <row r="348">
      <c r="B348" s="189"/>
    </row>
    <row r="349">
      <c r="B349" s="189"/>
    </row>
    <row r="350">
      <c r="B350" s="189"/>
    </row>
    <row r="351">
      <c r="B351" s="189"/>
    </row>
    <row r="352">
      <c r="B352" s="189"/>
    </row>
    <row r="353">
      <c r="B353" s="189"/>
    </row>
    <row r="354">
      <c r="B354" s="189"/>
    </row>
    <row r="355">
      <c r="B355" s="189"/>
    </row>
    <row r="356">
      <c r="B356" s="189"/>
    </row>
    <row r="357">
      <c r="B357" s="189"/>
    </row>
    <row r="358">
      <c r="B358" s="189"/>
    </row>
    <row r="359">
      <c r="B359" s="189"/>
    </row>
    <row r="360">
      <c r="B360" s="189"/>
    </row>
    <row r="361">
      <c r="B361" s="189"/>
    </row>
    <row r="362">
      <c r="B362" s="189"/>
    </row>
    <row r="363">
      <c r="B363" s="189"/>
    </row>
    <row r="364">
      <c r="B364" s="189"/>
    </row>
    <row r="365">
      <c r="B365" s="189"/>
    </row>
    <row r="366">
      <c r="B366" s="189"/>
    </row>
    <row r="367">
      <c r="B367" s="189"/>
    </row>
    <row r="368">
      <c r="B368" s="189"/>
    </row>
    <row r="369">
      <c r="B369" s="189"/>
    </row>
    <row r="370">
      <c r="B370" s="189"/>
    </row>
    <row r="371">
      <c r="B371" s="189"/>
    </row>
    <row r="372">
      <c r="B372" s="189"/>
    </row>
    <row r="373">
      <c r="B373" s="189"/>
    </row>
    <row r="374">
      <c r="B374" s="189"/>
    </row>
    <row r="375">
      <c r="B375" s="189"/>
    </row>
    <row r="376">
      <c r="B376" s="189"/>
    </row>
    <row r="377">
      <c r="B377" s="189"/>
    </row>
    <row r="378">
      <c r="B378" s="189"/>
    </row>
    <row r="379">
      <c r="B379" s="189"/>
    </row>
    <row r="380">
      <c r="B380" s="189"/>
    </row>
    <row r="381">
      <c r="B381" s="189"/>
    </row>
    <row r="382">
      <c r="B382" s="189"/>
    </row>
    <row r="383">
      <c r="B383" s="189"/>
    </row>
    <row r="384">
      <c r="B384" s="189"/>
    </row>
    <row r="385">
      <c r="B385" s="189"/>
    </row>
    <row r="386">
      <c r="B386" s="189"/>
    </row>
    <row r="387">
      <c r="B387" s="189"/>
    </row>
    <row r="388">
      <c r="B388" s="189"/>
    </row>
    <row r="389">
      <c r="B389" s="189"/>
    </row>
    <row r="390">
      <c r="B390" s="189"/>
    </row>
    <row r="391">
      <c r="B391" s="189"/>
    </row>
    <row r="392">
      <c r="B392" s="189"/>
    </row>
    <row r="393">
      <c r="B393" s="189"/>
    </row>
    <row r="394">
      <c r="B394" s="189"/>
    </row>
    <row r="395">
      <c r="B395" s="189"/>
    </row>
    <row r="396">
      <c r="B396" s="189"/>
    </row>
    <row r="397">
      <c r="B397" s="189"/>
    </row>
    <row r="398">
      <c r="B398" s="189"/>
    </row>
    <row r="399">
      <c r="B399" s="189"/>
    </row>
    <row r="400">
      <c r="B400" s="189"/>
    </row>
    <row r="401">
      <c r="B401" s="189"/>
    </row>
    <row r="402">
      <c r="B402" s="189"/>
    </row>
    <row r="403">
      <c r="B403" s="189"/>
    </row>
    <row r="404">
      <c r="B404" s="189"/>
    </row>
    <row r="405">
      <c r="B405" s="189"/>
    </row>
    <row r="406">
      <c r="B406" s="189"/>
    </row>
    <row r="407">
      <c r="B407" s="189"/>
    </row>
    <row r="408">
      <c r="B408" s="189"/>
    </row>
    <row r="409">
      <c r="B409" s="189"/>
    </row>
    <row r="410">
      <c r="B410" s="189"/>
    </row>
    <row r="411">
      <c r="B411" s="189"/>
    </row>
    <row r="412">
      <c r="B412" s="189"/>
    </row>
    <row r="413">
      <c r="B413" s="189"/>
    </row>
    <row r="414">
      <c r="B414" s="189"/>
    </row>
    <row r="415">
      <c r="B415" s="189"/>
    </row>
    <row r="416">
      <c r="B416" s="189"/>
    </row>
    <row r="417">
      <c r="B417" s="189"/>
    </row>
    <row r="418">
      <c r="B418" s="189"/>
    </row>
    <row r="419">
      <c r="B419" s="189"/>
    </row>
    <row r="420">
      <c r="B420" s="189"/>
    </row>
    <row r="421">
      <c r="B421" s="189"/>
    </row>
    <row r="422">
      <c r="B422" s="189"/>
    </row>
    <row r="423">
      <c r="B423" s="189"/>
    </row>
    <row r="424">
      <c r="B424" s="189"/>
    </row>
    <row r="425">
      <c r="B425" s="189"/>
    </row>
    <row r="426">
      <c r="B426" s="189"/>
    </row>
    <row r="427">
      <c r="B427" s="189"/>
    </row>
    <row r="428">
      <c r="B428" s="189"/>
    </row>
    <row r="429">
      <c r="B429" s="189"/>
    </row>
    <row r="430">
      <c r="B430" s="189"/>
    </row>
    <row r="431">
      <c r="B431" s="189"/>
    </row>
    <row r="432">
      <c r="B432" s="189"/>
    </row>
    <row r="433">
      <c r="B433" s="189"/>
    </row>
    <row r="434">
      <c r="B434" s="189"/>
    </row>
    <row r="435">
      <c r="B435" s="18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8.13"/>
  </cols>
  <sheetData>
    <row r="1">
      <c r="A1" s="215" t="s">
        <v>390</v>
      </c>
      <c r="B1" s="216" t="s">
        <v>391</v>
      </c>
      <c r="C1" s="217" t="s">
        <v>392</v>
      </c>
      <c r="D1" s="218" t="s">
        <v>393</v>
      </c>
      <c r="E1" s="219" t="s">
        <v>394</v>
      </c>
      <c r="F1" s="220" t="s">
        <v>395</v>
      </c>
      <c r="G1" s="221" t="s">
        <v>396</v>
      </c>
      <c r="H1" s="222" t="s">
        <v>397</v>
      </c>
      <c r="I1" s="223" t="s">
        <v>398</v>
      </c>
      <c r="J1" s="224" t="s">
        <v>399</v>
      </c>
      <c r="K1" s="225" t="s">
        <v>400</v>
      </c>
      <c r="L1" s="226" t="s">
        <v>401</v>
      </c>
      <c r="M1" s="227" t="s">
        <v>402</v>
      </c>
    </row>
    <row r="2">
      <c r="A2" s="11" t="s">
        <v>403</v>
      </c>
      <c r="B2" s="14">
        <v>1.0</v>
      </c>
      <c r="C2" s="14">
        <v>1.0</v>
      </c>
      <c r="D2" s="14">
        <v>1.0</v>
      </c>
      <c r="E2" s="14">
        <v>1.0</v>
      </c>
      <c r="F2" s="14">
        <v>1.0</v>
      </c>
      <c r="G2" s="11"/>
      <c r="H2" s="11"/>
      <c r="I2" s="11"/>
      <c r="J2" s="11"/>
      <c r="K2" s="11"/>
      <c r="L2" s="11"/>
      <c r="M2" s="11"/>
    </row>
    <row r="3">
      <c r="A3" s="11" t="s">
        <v>404</v>
      </c>
      <c r="B3" s="14">
        <v>2.0</v>
      </c>
      <c r="C3" s="14">
        <v>2.0</v>
      </c>
      <c r="D3" s="14">
        <v>2.0</v>
      </c>
      <c r="E3" s="14">
        <v>1.0</v>
      </c>
      <c r="F3" s="14">
        <v>2.0</v>
      </c>
      <c r="G3" s="11"/>
      <c r="H3" s="11"/>
      <c r="I3" s="11"/>
      <c r="J3" s="11"/>
      <c r="K3" s="11"/>
      <c r="L3" s="11"/>
      <c r="M3" s="11"/>
    </row>
    <row r="4">
      <c r="A4" s="11" t="s">
        <v>405</v>
      </c>
      <c r="B4" s="14">
        <v>4.0</v>
      </c>
      <c r="C4" s="14">
        <v>3.0</v>
      </c>
      <c r="D4" s="14">
        <v>3.0</v>
      </c>
      <c r="E4" s="14">
        <v>2.0</v>
      </c>
      <c r="F4" s="14">
        <v>2.0</v>
      </c>
      <c r="G4" s="14">
        <v>1.0</v>
      </c>
      <c r="H4" s="11"/>
      <c r="I4" s="11"/>
      <c r="J4" s="11"/>
      <c r="K4" s="11"/>
      <c r="L4" s="11"/>
      <c r="M4" s="11"/>
    </row>
    <row r="5">
      <c r="A5" s="11" t="s">
        <v>406</v>
      </c>
      <c r="B5" s="14">
        <v>5.0</v>
      </c>
      <c r="C5" s="14">
        <v>4.0</v>
      </c>
      <c r="D5" s="14">
        <v>4.0</v>
      </c>
      <c r="E5" s="14">
        <v>2.0</v>
      </c>
      <c r="F5" s="14">
        <v>2.0</v>
      </c>
      <c r="G5" s="14">
        <v>2.0</v>
      </c>
      <c r="H5" s="11"/>
      <c r="I5" s="11"/>
      <c r="J5" s="11"/>
      <c r="K5" s="11"/>
      <c r="L5" s="11"/>
      <c r="M5" s="11"/>
    </row>
    <row r="6">
      <c r="A6" s="11" t="s">
        <v>407</v>
      </c>
      <c r="B6" s="14">
        <v>6.0</v>
      </c>
      <c r="C6" s="14">
        <v>5.0</v>
      </c>
      <c r="D6" s="14">
        <v>5.0</v>
      </c>
      <c r="E6" s="14">
        <v>2.0</v>
      </c>
      <c r="F6" s="14">
        <v>2.0</v>
      </c>
      <c r="G6" s="14">
        <v>3.0</v>
      </c>
      <c r="H6" s="11"/>
      <c r="I6" s="11"/>
      <c r="J6" s="11"/>
      <c r="K6" s="11"/>
      <c r="L6" s="11"/>
      <c r="M6" s="11"/>
    </row>
    <row r="7">
      <c r="A7" s="11" t="s">
        <v>408</v>
      </c>
      <c r="B7" s="14">
        <v>6.0</v>
      </c>
      <c r="C7" s="14">
        <v>6.0</v>
      </c>
      <c r="D7" s="14">
        <v>6.0</v>
      </c>
      <c r="E7" s="14">
        <v>2.0</v>
      </c>
      <c r="F7" s="14">
        <v>2.0</v>
      </c>
      <c r="G7" s="14">
        <v>4.0</v>
      </c>
      <c r="H7" s="11"/>
      <c r="I7" s="11"/>
      <c r="J7" s="11"/>
      <c r="K7" s="11"/>
      <c r="L7" s="11"/>
      <c r="M7" s="11"/>
    </row>
    <row r="8">
      <c r="A8" s="11" t="s">
        <v>409</v>
      </c>
      <c r="B8" s="14">
        <v>7.0</v>
      </c>
      <c r="C8" s="14">
        <v>7.0</v>
      </c>
      <c r="D8" s="14">
        <v>7.0</v>
      </c>
      <c r="E8" s="14">
        <v>2.0</v>
      </c>
      <c r="F8" s="14">
        <v>2.0</v>
      </c>
      <c r="G8" s="14">
        <v>5.0</v>
      </c>
      <c r="H8" s="11"/>
      <c r="I8" s="11"/>
      <c r="J8" s="11"/>
      <c r="K8" s="11"/>
      <c r="L8" s="11"/>
      <c r="M8" s="11"/>
    </row>
    <row r="9">
      <c r="A9" s="11" t="s">
        <v>410</v>
      </c>
      <c r="B9" s="14">
        <v>8.0</v>
      </c>
      <c r="C9" s="14">
        <v>8.0</v>
      </c>
      <c r="D9" s="14">
        <v>8.0</v>
      </c>
      <c r="E9" s="14">
        <v>2.0</v>
      </c>
      <c r="F9" s="14">
        <v>2.0</v>
      </c>
      <c r="G9" s="14">
        <v>6.0</v>
      </c>
      <c r="H9" s="11"/>
      <c r="I9" s="11"/>
      <c r="J9" s="11"/>
      <c r="K9" s="11"/>
      <c r="L9" s="11"/>
      <c r="M9" s="11"/>
    </row>
    <row r="10">
      <c r="A10" s="11" t="s">
        <v>411</v>
      </c>
      <c r="B10" s="14">
        <v>10.0</v>
      </c>
      <c r="C10" s="14">
        <v>9.0</v>
      </c>
      <c r="D10" s="14">
        <v>9.0</v>
      </c>
      <c r="E10" s="14">
        <v>2.0</v>
      </c>
      <c r="F10" s="14">
        <v>2.0</v>
      </c>
      <c r="G10" s="14">
        <v>7.0</v>
      </c>
      <c r="H10" s="11"/>
      <c r="I10" s="11"/>
      <c r="J10" s="11"/>
      <c r="K10" s="11"/>
      <c r="L10" s="11"/>
      <c r="M10" s="11"/>
    </row>
    <row r="11">
      <c r="A11" s="228" t="s">
        <v>412</v>
      </c>
      <c r="B11" s="14">
        <v>10.0</v>
      </c>
      <c r="C11" s="229">
        <v>10.0</v>
      </c>
      <c r="D11" s="229">
        <v>10.0</v>
      </c>
      <c r="E11" s="14">
        <v>2.0</v>
      </c>
      <c r="F11" s="14">
        <v>2.0</v>
      </c>
      <c r="G11" s="14">
        <v>8.0</v>
      </c>
      <c r="H11" s="11"/>
      <c r="I11" s="11"/>
      <c r="J11" s="11"/>
      <c r="K11" s="11"/>
      <c r="L11" s="11"/>
      <c r="M11" s="11"/>
    </row>
    <row r="12">
      <c r="A12" s="228" t="s">
        <v>413</v>
      </c>
      <c r="B12" s="14">
        <v>12.0</v>
      </c>
      <c r="C12" s="229">
        <v>11.0</v>
      </c>
      <c r="D12" s="229">
        <v>11.0</v>
      </c>
      <c r="E12" s="14">
        <v>3.0</v>
      </c>
      <c r="F12" s="14">
        <v>2.0</v>
      </c>
      <c r="G12" s="14">
        <v>8.0</v>
      </c>
      <c r="H12" s="14">
        <v>1.0</v>
      </c>
      <c r="I12" s="11"/>
      <c r="J12" s="11"/>
      <c r="K12" s="11"/>
      <c r="L12" s="11"/>
      <c r="M12" s="11"/>
    </row>
    <row r="13">
      <c r="A13" s="228" t="s">
        <v>414</v>
      </c>
      <c r="B13" s="14">
        <v>12.0</v>
      </c>
      <c r="C13" s="229">
        <v>12.0</v>
      </c>
      <c r="D13" s="229">
        <v>12.0</v>
      </c>
      <c r="E13" s="14">
        <v>3.0</v>
      </c>
      <c r="F13" s="14">
        <v>2.0</v>
      </c>
      <c r="G13" s="14">
        <v>8.0</v>
      </c>
      <c r="H13" s="14">
        <v>2.0</v>
      </c>
      <c r="I13" s="11"/>
      <c r="J13" s="11"/>
      <c r="K13" s="11"/>
      <c r="L13" s="11"/>
      <c r="M13" s="11"/>
    </row>
    <row r="14">
      <c r="A14" s="228" t="s">
        <v>415</v>
      </c>
      <c r="B14" s="14">
        <v>14.0</v>
      </c>
      <c r="C14" s="229">
        <v>13.0</v>
      </c>
      <c r="D14" s="229">
        <v>13.0</v>
      </c>
      <c r="E14" s="14">
        <v>3.0</v>
      </c>
      <c r="F14" s="14">
        <v>2.0</v>
      </c>
      <c r="G14" s="14">
        <v>8.0</v>
      </c>
      <c r="H14" s="14">
        <v>3.0</v>
      </c>
      <c r="I14" s="11"/>
      <c r="J14" s="11"/>
      <c r="K14" s="11"/>
      <c r="L14" s="11"/>
      <c r="M14" s="11"/>
    </row>
    <row r="15">
      <c r="A15" s="228" t="s">
        <v>416</v>
      </c>
      <c r="B15" s="14">
        <v>14.0</v>
      </c>
      <c r="C15" s="229">
        <v>14.0</v>
      </c>
      <c r="D15" s="229">
        <v>14.0</v>
      </c>
      <c r="E15" s="14">
        <v>3.0</v>
      </c>
      <c r="F15" s="14">
        <v>2.0</v>
      </c>
      <c r="G15" s="14">
        <v>8.0</v>
      </c>
      <c r="H15" s="14">
        <v>3.0</v>
      </c>
      <c r="I15" s="11"/>
      <c r="J15" s="11"/>
      <c r="K15" s="11"/>
      <c r="L15" s="11"/>
      <c r="M15" s="11"/>
    </row>
    <row r="16">
      <c r="A16" s="228" t="s">
        <v>417</v>
      </c>
      <c r="B16" s="14">
        <v>16.0</v>
      </c>
      <c r="C16" s="229">
        <v>15.0</v>
      </c>
      <c r="D16" s="229">
        <v>15.0</v>
      </c>
      <c r="E16" s="14">
        <v>3.0</v>
      </c>
      <c r="F16" s="14">
        <v>2.0</v>
      </c>
      <c r="G16" s="14">
        <v>8.0</v>
      </c>
      <c r="H16" s="14">
        <v>4.0</v>
      </c>
      <c r="I16" s="11"/>
      <c r="J16" s="11"/>
      <c r="K16" s="11"/>
      <c r="L16" s="11"/>
      <c r="M16" s="11"/>
    </row>
    <row r="17">
      <c r="A17" s="228" t="s">
        <v>418</v>
      </c>
      <c r="B17" s="14">
        <v>16.0</v>
      </c>
      <c r="C17" s="229">
        <v>16.0</v>
      </c>
      <c r="D17" s="229">
        <v>16.0</v>
      </c>
      <c r="E17" s="14">
        <v>3.0</v>
      </c>
      <c r="F17" s="14">
        <v>2.0</v>
      </c>
      <c r="G17" s="14">
        <v>8.0</v>
      </c>
      <c r="H17" s="14">
        <v>5.0</v>
      </c>
      <c r="I17" s="11"/>
      <c r="J17" s="11"/>
      <c r="K17" s="11"/>
      <c r="L17" s="11"/>
      <c r="M17" s="11"/>
    </row>
    <row r="18">
      <c r="A18" s="228" t="s">
        <v>419</v>
      </c>
      <c r="B18" s="14">
        <v>18.0</v>
      </c>
      <c r="C18" s="229">
        <v>17.0</v>
      </c>
      <c r="D18" s="229">
        <v>17.0</v>
      </c>
      <c r="E18" s="14">
        <v>3.0</v>
      </c>
      <c r="F18" s="14">
        <v>2.0</v>
      </c>
      <c r="G18" s="14">
        <v>8.0</v>
      </c>
      <c r="H18" s="14">
        <v>6.0</v>
      </c>
      <c r="I18" s="11"/>
      <c r="J18" s="11"/>
      <c r="K18" s="11"/>
      <c r="L18" s="11"/>
      <c r="M18" s="11"/>
    </row>
    <row r="19">
      <c r="A19" s="228" t="s">
        <v>420</v>
      </c>
      <c r="B19" s="14">
        <v>22.0</v>
      </c>
      <c r="C19" s="229">
        <v>18.0</v>
      </c>
      <c r="D19" s="229">
        <v>18.0</v>
      </c>
      <c r="E19" s="14">
        <v>3.0</v>
      </c>
      <c r="F19" s="14">
        <v>2.0</v>
      </c>
      <c r="G19" s="14">
        <v>8.0</v>
      </c>
      <c r="H19" s="14">
        <v>8.0</v>
      </c>
      <c r="I19" s="11"/>
      <c r="J19" s="11"/>
      <c r="K19" s="11"/>
      <c r="L19" s="11"/>
      <c r="M19" s="11"/>
    </row>
    <row r="20">
      <c r="A20" s="228" t="s">
        <v>421</v>
      </c>
      <c r="B20" s="14">
        <v>20.0</v>
      </c>
      <c r="C20" s="229">
        <v>19.0</v>
      </c>
      <c r="D20" s="229">
        <v>19.0</v>
      </c>
      <c r="E20" s="14">
        <v>4.0</v>
      </c>
      <c r="F20" s="14">
        <v>2.0</v>
      </c>
      <c r="G20" s="14">
        <v>8.0</v>
      </c>
      <c r="H20" s="14">
        <v>8.0</v>
      </c>
      <c r="I20" s="14">
        <v>1.0</v>
      </c>
      <c r="J20" s="11"/>
      <c r="K20" s="11"/>
      <c r="L20" s="11"/>
      <c r="M20" s="11"/>
    </row>
    <row r="21">
      <c r="A21" s="228" t="s">
        <v>422</v>
      </c>
      <c r="B21" s="14">
        <v>20.0</v>
      </c>
      <c r="C21" s="229">
        <v>20.0</v>
      </c>
      <c r="D21" s="229">
        <v>20.0</v>
      </c>
      <c r="E21" s="14">
        <v>4.0</v>
      </c>
      <c r="F21" s="14">
        <v>2.0</v>
      </c>
      <c r="G21" s="14">
        <v>8.0</v>
      </c>
      <c r="H21" s="14">
        <v>8.0</v>
      </c>
      <c r="I21" s="14">
        <v>2.0</v>
      </c>
      <c r="J21" s="11"/>
      <c r="K21" s="11"/>
      <c r="L21" s="11"/>
      <c r="M21" s="11"/>
    </row>
    <row r="22">
      <c r="A22" s="228" t="s">
        <v>423</v>
      </c>
      <c r="B22" s="14">
        <v>24.0</v>
      </c>
      <c r="C22" s="229">
        <v>21.0</v>
      </c>
      <c r="D22" s="229">
        <v>21.0</v>
      </c>
      <c r="E22" s="14">
        <v>4.0</v>
      </c>
      <c r="F22" s="14">
        <v>2.0</v>
      </c>
      <c r="G22" s="14">
        <v>8.0</v>
      </c>
      <c r="H22" s="14">
        <v>9.0</v>
      </c>
      <c r="I22" s="14">
        <v>2.0</v>
      </c>
      <c r="J22" s="11"/>
      <c r="K22" s="11"/>
      <c r="L22" s="11"/>
      <c r="M22" s="11"/>
    </row>
    <row r="23">
      <c r="A23" s="228" t="s">
        <v>424</v>
      </c>
      <c r="B23" s="14">
        <v>26.0</v>
      </c>
      <c r="C23" s="229">
        <v>22.0</v>
      </c>
      <c r="D23" s="229">
        <v>22.0</v>
      </c>
      <c r="E23" s="14">
        <v>4.0</v>
      </c>
      <c r="F23" s="14">
        <v>2.0</v>
      </c>
      <c r="G23" s="14">
        <v>8.0</v>
      </c>
      <c r="H23" s="14">
        <v>10.0</v>
      </c>
      <c r="I23" s="14">
        <v>2.0</v>
      </c>
      <c r="J23" s="11"/>
      <c r="K23" s="11"/>
      <c r="L23" s="11"/>
      <c r="M23" s="11"/>
    </row>
    <row r="24">
      <c r="A24" s="228" t="s">
        <v>425</v>
      </c>
      <c r="B24" s="14">
        <v>28.0</v>
      </c>
      <c r="C24" s="229">
        <v>23.0</v>
      </c>
      <c r="D24" s="229">
        <v>23.0</v>
      </c>
      <c r="E24" s="14">
        <v>4.0</v>
      </c>
      <c r="F24" s="14">
        <v>2.0</v>
      </c>
      <c r="G24" s="14">
        <v>8.0</v>
      </c>
      <c r="H24" s="14">
        <v>11.0</v>
      </c>
      <c r="I24" s="14">
        <v>2.0</v>
      </c>
      <c r="J24" s="11"/>
      <c r="K24" s="11"/>
      <c r="L24" s="11"/>
      <c r="M24" s="11"/>
    </row>
    <row r="25">
      <c r="A25" s="228" t="s">
        <v>426</v>
      </c>
      <c r="B25" s="14">
        <v>28.0</v>
      </c>
      <c r="C25" s="229">
        <v>24.0</v>
      </c>
      <c r="D25" s="229">
        <v>24.0</v>
      </c>
      <c r="E25" s="14">
        <v>4.0</v>
      </c>
      <c r="F25" s="14">
        <v>2.0</v>
      </c>
      <c r="G25" s="14">
        <v>8.0</v>
      </c>
      <c r="H25" s="14">
        <v>13.0</v>
      </c>
      <c r="I25" s="14">
        <v>1.0</v>
      </c>
      <c r="J25" s="11"/>
      <c r="K25" s="11"/>
      <c r="L25" s="11"/>
      <c r="M25" s="11"/>
    </row>
    <row r="26">
      <c r="A26" s="228" t="s">
        <v>427</v>
      </c>
      <c r="B26" s="14">
        <v>30.0</v>
      </c>
      <c r="C26" s="229">
        <v>25.0</v>
      </c>
      <c r="D26" s="229">
        <v>25.0</v>
      </c>
      <c r="E26" s="14">
        <v>4.0</v>
      </c>
      <c r="F26" s="14">
        <v>2.0</v>
      </c>
      <c r="G26" s="14">
        <v>8.0</v>
      </c>
      <c r="H26" s="14">
        <v>13.0</v>
      </c>
      <c r="I26" s="14">
        <v>2.0</v>
      </c>
      <c r="J26" s="11"/>
      <c r="K26" s="11"/>
      <c r="L26" s="11"/>
      <c r="M26" s="11"/>
    </row>
    <row r="27">
      <c r="A27" s="228" t="s">
        <v>428</v>
      </c>
      <c r="B27" s="14">
        <v>30.0</v>
      </c>
      <c r="C27" s="229">
        <v>26.0</v>
      </c>
      <c r="D27" s="229">
        <v>26.0</v>
      </c>
      <c r="E27" s="14">
        <v>4.0</v>
      </c>
      <c r="F27" s="14">
        <v>2.0</v>
      </c>
      <c r="G27" s="14">
        <v>8.0</v>
      </c>
      <c r="H27" s="14">
        <v>14.0</v>
      </c>
      <c r="I27" s="14">
        <v>2.0</v>
      </c>
      <c r="J27" s="11"/>
      <c r="K27" s="11"/>
      <c r="L27" s="11"/>
      <c r="M27" s="11"/>
    </row>
    <row r="28">
      <c r="A28" s="228" t="s">
        <v>429</v>
      </c>
      <c r="B28" s="14">
        <v>32.0</v>
      </c>
      <c r="C28" s="229">
        <v>27.0</v>
      </c>
      <c r="D28" s="229">
        <v>27.0</v>
      </c>
      <c r="E28" s="14">
        <v>4.0</v>
      </c>
      <c r="F28" s="14">
        <v>2.0</v>
      </c>
      <c r="G28" s="14">
        <v>8.0</v>
      </c>
      <c r="H28" s="14">
        <v>15.0</v>
      </c>
      <c r="I28" s="14">
        <v>2.0</v>
      </c>
      <c r="J28" s="11"/>
      <c r="K28" s="11"/>
      <c r="L28" s="11"/>
      <c r="M28" s="11"/>
    </row>
    <row r="29">
      <c r="A29" s="228" t="s">
        <v>430</v>
      </c>
      <c r="B29" s="14">
        <v>31.0</v>
      </c>
      <c r="C29" s="229">
        <v>28.0</v>
      </c>
      <c r="D29" s="229">
        <v>28.0</v>
      </c>
      <c r="E29" s="14">
        <v>4.0</v>
      </c>
      <c r="F29" s="14">
        <v>2.0</v>
      </c>
      <c r="G29" s="14">
        <v>8.0</v>
      </c>
      <c r="H29" s="14">
        <v>16.0</v>
      </c>
      <c r="I29" s="14">
        <v>2.0</v>
      </c>
      <c r="J29" s="11"/>
      <c r="K29" s="11"/>
      <c r="L29" s="11"/>
      <c r="M29" s="11"/>
    </row>
    <row r="30">
      <c r="A30" s="228" t="s">
        <v>431</v>
      </c>
      <c r="B30" s="14">
        <v>35.0</v>
      </c>
      <c r="C30" s="229">
        <v>29.0</v>
      </c>
      <c r="D30" s="229">
        <v>29.0</v>
      </c>
      <c r="E30" s="14">
        <v>4.0</v>
      </c>
      <c r="F30" s="14">
        <v>2.0</v>
      </c>
      <c r="G30" s="14">
        <v>8.0</v>
      </c>
      <c r="H30" s="14">
        <v>18.0</v>
      </c>
      <c r="I30" s="14">
        <v>1.0</v>
      </c>
      <c r="J30" s="11"/>
      <c r="K30" s="11"/>
      <c r="L30" s="11"/>
      <c r="M30" s="11"/>
    </row>
    <row r="31">
      <c r="A31" s="228" t="s">
        <v>432</v>
      </c>
      <c r="B31" s="14">
        <v>35.0</v>
      </c>
      <c r="C31" s="229">
        <v>30.0</v>
      </c>
      <c r="D31" s="229">
        <v>30.0</v>
      </c>
      <c r="E31" s="14">
        <v>4.0</v>
      </c>
      <c r="F31" s="14">
        <v>2.0</v>
      </c>
      <c r="G31" s="14">
        <v>8.0</v>
      </c>
      <c r="H31" s="14">
        <v>18.0</v>
      </c>
      <c r="I31" s="14">
        <v>2.0</v>
      </c>
      <c r="J31" s="11"/>
      <c r="K31" s="11"/>
      <c r="L31" s="11"/>
      <c r="M31" s="11"/>
    </row>
    <row r="32">
      <c r="A32" s="228" t="s">
        <v>433</v>
      </c>
      <c r="B32" s="14">
        <v>39.0</v>
      </c>
      <c r="C32" s="229">
        <v>31.0</v>
      </c>
      <c r="D32" s="229">
        <v>31.0</v>
      </c>
      <c r="E32" s="14">
        <v>4.0</v>
      </c>
      <c r="F32" s="14">
        <v>2.0</v>
      </c>
      <c r="G32" s="14">
        <v>8.0</v>
      </c>
      <c r="H32" s="14">
        <v>18.0</v>
      </c>
      <c r="I32" s="14">
        <v>3.0</v>
      </c>
      <c r="J32" s="11"/>
      <c r="K32" s="11"/>
      <c r="L32" s="11"/>
      <c r="M32" s="11"/>
    </row>
    <row r="33">
      <c r="A33" s="228" t="s">
        <v>434</v>
      </c>
      <c r="B33" s="14">
        <v>41.0</v>
      </c>
      <c r="C33" s="229">
        <v>32.0</v>
      </c>
      <c r="D33" s="229">
        <v>32.0</v>
      </c>
      <c r="E33" s="14">
        <v>4.0</v>
      </c>
      <c r="F33" s="14">
        <v>2.0</v>
      </c>
      <c r="G33" s="14">
        <v>8.0</v>
      </c>
      <c r="H33" s="14">
        <v>18.0</v>
      </c>
      <c r="I33" s="14">
        <v>4.0</v>
      </c>
      <c r="J33" s="11"/>
      <c r="K33" s="11"/>
      <c r="L33" s="11"/>
      <c r="M33" s="11"/>
    </row>
    <row r="34">
      <c r="A34" s="228" t="s">
        <v>435</v>
      </c>
      <c r="B34" s="14">
        <v>42.0</v>
      </c>
      <c r="C34" s="229">
        <v>33.0</v>
      </c>
      <c r="D34" s="229">
        <v>33.0</v>
      </c>
      <c r="E34" s="14">
        <v>4.0</v>
      </c>
      <c r="F34" s="14">
        <v>2.0</v>
      </c>
      <c r="G34" s="14">
        <v>8.0</v>
      </c>
      <c r="H34" s="14">
        <v>18.0</v>
      </c>
      <c r="I34" s="14">
        <v>5.0</v>
      </c>
      <c r="J34" s="11"/>
      <c r="K34" s="11"/>
      <c r="L34" s="11"/>
      <c r="M34" s="11"/>
    </row>
    <row r="35">
      <c r="A35" s="228" t="s">
        <v>436</v>
      </c>
      <c r="B35" s="14">
        <v>45.0</v>
      </c>
      <c r="C35" s="229">
        <v>34.0</v>
      </c>
      <c r="D35" s="229">
        <v>34.0</v>
      </c>
      <c r="E35" s="14">
        <v>4.0</v>
      </c>
      <c r="F35" s="14">
        <v>2.0</v>
      </c>
      <c r="G35" s="14">
        <v>8.0</v>
      </c>
      <c r="H35" s="14">
        <v>18.0</v>
      </c>
      <c r="I35" s="14">
        <v>6.0</v>
      </c>
      <c r="J35" s="11"/>
      <c r="K35" s="11"/>
      <c r="L35" s="11"/>
      <c r="M35" s="11"/>
    </row>
    <row r="36">
      <c r="A36" s="228" t="s">
        <v>437</v>
      </c>
      <c r="B36" s="14">
        <v>45.0</v>
      </c>
      <c r="C36" s="229">
        <v>35.0</v>
      </c>
      <c r="D36" s="229">
        <v>35.0</v>
      </c>
      <c r="E36" s="14">
        <v>4.0</v>
      </c>
      <c r="F36" s="14">
        <v>2.0</v>
      </c>
      <c r="G36" s="14">
        <v>8.0</v>
      </c>
      <c r="H36" s="14">
        <v>18.0</v>
      </c>
      <c r="I36" s="14">
        <v>7.0</v>
      </c>
      <c r="J36" s="11"/>
      <c r="K36" s="11"/>
      <c r="L36" s="11"/>
      <c r="M36" s="11"/>
    </row>
    <row r="37">
      <c r="A37" s="228" t="s">
        <v>438</v>
      </c>
      <c r="B37" s="14">
        <v>48.0</v>
      </c>
      <c r="C37" s="229">
        <v>36.0</v>
      </c>
      <c r="D37" s="229">
        <v>36.0</v>
      </c>
      <c r="E37" s="14">
        <v>4.0</v>
      </c>
      <c r="F37" s="14">
        <v>2.0</v>
      </c>
      <c r="G37" s="14">
        <v>8.0</v>
      </c>
      <c r="H37" s="14">
        <v>18.0</v>
      </c>
      <c r="I37" s="14">
        <v>8.0</v>
      </c>
      <c r="J37" s="11"/>
      <c r="K37" s="11"/>
      <c r="L37" s="11"/>
      <c r="M37" s="11"/>
    </row>
    <row r="38">
      <c r="A38" s="228" t="s">
        <v>439</v>
      </c>
      <c r="B38" s="14">
        <v>48.0</v>
      </c>
      <c r="C38" s="229">
        <v>37.0</v>
      </c>
      <c r="D38" s="229">
        <v>37.0</v>
      </c>
      <c r="E38" s="14">
        <v>4.0</v>
      </c>
      <c r="F38" s="14">
        <v>2.0</v>
      </c>
      <c r="G38" s="14">
        <v>8.0</v>
      </c>
      <c r="H38" s="14">
        <v>18.0</v>
      </c>
      <c r="I38" s="14">
        <v>8.0</v>
      </c>
      <c r="J38" s="14">
        <v>1.0</v>
      </c>
      <c r="K38" s="11"/>
      <c r="L38" s="11"/>
      <c r="M38" s="11"/>
    </row>
    <row r="39">
      <c r="A39" s="228" t="s">
        <v>440</v>
      </c>
      <c r="B39" s="14">
        <v>50.0</v>
      </c>
      <c r="C39" s="229">
        <v>38.0</v>
      </c>
      <c r="D39" s="229">
        <v>38.0</v>
      </c>
      <c r="E39" s="14">
        <v>4.0</v>
      </c>
      <c r="F39" s="14">
        <v>2.0</v>
      </c>
      <c r="G39" s="14">
        <v>8.0</v>
      </c>
      <c r="H39" s="14">
        <v>18.0</v>
      </c>
      <c r="I39" s="14">
        <v>8.0</v>
      </c>
      <c r="J39" s="14">
        <v>2.0</v>
      </c>
      <c r="K39" s="11"/>
      <c r="L39" s="11"/>
      <c r="M39" s="11"/>
    </row>
    <row r="40">
      <c r="A40" s="228" t="s">
        <v>441</v>
      </c>
      <c r="B40" s="14">
        <v>50.0</v>
      </c>
      <c r="C40" s="229">
        <v>39.0</v>
      </c>
      <c r="D40" s="229">
        <v>39.0</v>
      </c>
      <c r="E40" s="14">
        <v>4.0</v>
      </c>
      <c r="F40" s="14">
        <v>2.0</v>
      </c>
      <c r="G40" s="14">
        <v>8.0</v>
      </c>
      <c r="H40" s="14">
        <v>18.0</v>
      </c>
      <c r="I40" s="14">
        <v>9.0</v>
      </c>
      <c r="J40" s="14">
        <v>2.0</v>
      </c>
      <c r="K40" s="11"/>
      <c r="L40" s="11"/>
      <c r="M40" s="11"/>
    </row>
    <row r="41">
      <c r="A41" s="228" t="s">
        <v>442</v>
      </c>
      <c r="B41" s="14">
        <v>51.0</v>
      </c>
      <c r="C41" s="229">
        <v>40.0</v>
      </c>
      <c r="D41" s="229">
        <v>40.0</v>
      </c>
      <c r="E41" s="14">
        <v>4.0</v>
      </c>
      <c r="F41" s="14">
        <v>2.0</v>
      </c>
      <c r="G41" s="14">
        <v>8.0</v>
      </c>
      <c r="H41" s="14">
        <v>18.0</v>
      </c>
      <c r="I41" s="14">
        <v>10.0</v>
      </c>
      <c r="J41" s="14">
        <v>2.0</v>
      </c>
      <c r="K41" s="11"/>
      <c r="L41" s="11"/>
      <c r="M41" s="11"/>
    </row>
    <row r="42">
      <c r="A42" s="228" t="s">
        <v>443</v>
      </c>
      <c r="B42" s="14">
        <v>52.0</v>
      </c>
      <c r="C42" s="229">
        <v>41.0</v>
      </c>
      <c r="D42" s="229">
        <v>41.0</v>
      </c>
      <c r="E42" s="14">
        <v>4.0</v>
      </c>
      <c r="F42" s="14">
        <v>2.0</v>
      </c>
      <c r="G42" s="14">
        <v>8.0</v>
      </c>
      <c r="H42" s="14">
        <v>18.0</v>
      </c>
      <c r="I42" s="14">
        <v>12.0</v>
      </c>
      <c r="J42" s="11"/>
      <c r="K42" s="11"/>
      <c r="L42" s="11"/>
      <c r="M42" s="11"/>
    </row>
    <row r="43">
      <c r="A43" s="228" t="s">
        <v>444</v>
      </c>
      <c r="B43" s="14">
        <v>54.0</v>
      </c>
      <c r="C43" s="229">
        <v>42.0</v>
      </c>
      <c r="D43" s="229">
        <v>42.0</v>
      </c>
      <c r="E43" s="14">
        <v>4.0</v>
      </c>
      <c r="F43" s="14">
        <v>2.0</v>
      </c>
      <c r="G43" s="14">
        <v>8.0</v>
      </c>
      <c r="H43" s="14">
        <v>18.0</v>
      </c>
      <c r="I43" s="14">
        <v>13.0</v>
      </c>
      <c r="J43" s="14">
        <v>1.0</v>
      </c>
      <c r="K43" s="11"/>
      <c r="L43" s="11"/>
      <c r="M43" s="11"/>
    </row>
    <row r="44">
      <c r="A44" s="228" t="s">
        <v>445</v>
      </c>
      <c r="B44" s="14">
        <v>55.0</v>
      </c>
      <c r="C44" s="229">
        <v>43.0</v>
      </c>
      <c r="D44" s="229">
        <v>43.0</v>
      </c>
      <c r="E44" s="14">
        <v>4.0</v>
      </c>
      <c r="F44" s="14">
        <v>2.0</v>
      </c>
      <c r="G44" s="14">
        <v>8.0</v>
      </c>
      <c r="H44" s="14">
        <v>18.0</v>
      </c>
      <c r="I44" s="14">
        <v>13.0</v>
      </c>
      <c r="J44" s="14">
        <v>1.0</v>
      </c>
      <c r="K44" s="11"/>
      <c r="L44" s="11"/>
      <c r="M44" s="11"/>
    </row>
    <row r="45">
      <c r="A45" s="228" t="s">
        <v>446</v>
      </c>
      <c r="B45" s="14">
        <v>57.0</v>
      </c>
      <c r="C45" s="229">
        <v>44.0</v>
      </c>
      <c r="D45" s="229">
        <v>44.0</v>
      </c>
      <c r="E45" s="14">
        <v>4.0</v>
      </c>
      <c r="F45" s="14">
        <v>2.0</v>
      </c>
      <c r="G45" s="14">
        <v>8.0</v>
      </c>
      <c r="H45" s="14">
        <v>18.0</v>
      </c>
      <c r="I45" s="14">
        <v>15.0</v>
      </c>
      <c r="J45" s="14">
        <v>1.0</v>
      </c>
      <c r="K45" s="11"/>
      <c r="L45" s="11"/>
      <c r="M45" s="11"/>
    </row>
    <row r="46">
      <c r="A46" s="228" t="s">
        <v>447</v>
      </c>
      <c r="B46" s="14">
        <v>57.0</v>
      </c>
      <c r="C46" s="229">
        <v>45.0</v>
      </c>
      <c r="D46" s="229">
        <v>45.0</v>
      </c>
      <c r="E46" s="14">
        <v>4.0</v>
      </c>
      <c r="F46" s="14">
        <v>2.0</v>
      </c>
      <c r="G46" s="14">
        <v>8.0</v>
      </c>
      <c r="H46" s="14">
        <v>18.0</v>
      </c>
      <c r="I46" s="14">
        <v>16.0</v>
      </c>
      <c r="J46" s="14">
        <v>1.0</v>
      </c>
      <c r="K46" s="11"/>
      <c r="L46" s="11"/>
      <c r="M46" s="11"/>
    </row>
    <row r="47">
      <c r="A47" s="228" t="s">
        <v>448</v>
      </c>
      <c r="B47" s="14">
        <v>60.0</v>
      </c>
      <c r="C47" s="229">
        <v>46.0</v>
      </c>
      <c r="D47" s="229">
        <v>46.0</v>
      </c>
      <c r="E47" s="14">
        <v>4.0</v>
      </c>
      <c r="F47" s="14">
        <v>2.0</v>
      </c>
      <c r="G47" s="14">
        <v>8.0</v>
      </c>
      <c r="H47" s="14">
        <v>18.0</v>
      </c>
      <c r="I47" s="14">
        <v>18.0</v>
      </c>
      <c r="J47" s="11"/>
      <c r="K47" s="11"/>
      <c r="L47" s="11"/>
      <c r="M47" s="11"/>
    </row>
    <row r="48">
      <c r="A48" s="228" t="s">
        <v>449</v>
      </c>
      <c r="B48" s="14">
        <v>61.0</v>
      </c>
      <c r="C48" s="229">
        <v>47.0</v>
      </c>
      <c r="D48" s="229">
        <v>47.0</v>
      </c>
      <c r="E48" s="14">
        <v>4.0</v>
      </c>
      <c r="F48" s="14">
        <v>2.0</v>
      </c>
      <c r="G48" s="14">
        <v>8.0</v>
      </c>
      <c r="H48" s="14">
        <v>18.0</v>
      </c>
      <c r="I48" s="14">
        <v>18.0</v>
      </c>
      <c r="J48" s="14">
        <v>1.0</v>
      </c>
      <c r="K48" s="11"/>
      <c r="L48" s="11"/>
      <c r="M48" s="11"/>
    </row>
    <row r="49">
      <c r="A49" s="228" t="s">
        <v>450</v>
      </c>
      <c r="B49" s="14">
        <v>64.0</v>
      </c>
      <c r="C49" s="229">
        <v>48.0</v>
      </c>
      <c r="D49" s="229">
        <v>48.0</v>
      </c>
      <c r="E49" s="14">
        <v>4.0</v>
      </c>
      <c r="F49" s="14">
        <v>2.0</v>
      </c>
      <c r="G49" s="14">
        <v>8.0</v>
      </c>
      <c r="H49" s="14">
        <v>18.0</v>
      </c>
      <c r="I49" s="14">
        <v>18.0</v>
      </c>
      <c r="J49" s="14">
        <v>2.0</v>
      </c>
      <c r="K49" s="11"/>
      <c r="L49" s="11"/>
      <c r="M49" s="11"/>
    </row>
    <row r="50">
      <c r="A50" s="228" t="s">
        <v>451</v>
      </c>
      <c r="B50" s="14">
        <v>66.0</v>
      </c>
      <c r="C50" s="229">
        <v>49.0</v>
      </c>
      <c r="D50" s="229">
        <v>49.0</v>
      </c>
      <c r="E50" s="14">
        <v>4.0</v>
      </c>
      <c r="F50" s="14">
        <v>2.0</v>
      </c>
      <c r="G50" s="14">
        <v>8.0</v>
      </c>
      <c r="H50" s="14">
        <v>18.0</v>
      </c>
      <c r="I50" s="14">
        <v>18.0</v>
      </c>
      <c r="J50" s="14">
        <v>3.0</v>
      </c>
      <c r="K50" s="11"/>
      <c r="L50" s="11"/>
      <c r="M50" s="11"/>
    </row>
    <row r="51">
      <c r="A51" s="228" t="s">
        <v>452</v>
      </c>
      <c r="B51" s="14">
        <v>69.0</v>
      </c>
      <c r="C51" s="229">
        <v>50.0</v>
      </c>
      <c r="D51" s="229">
        <v>50.0</v>
      </c>
      <c r="E51" s="14">
        <v>4.0</v>
      </c>
      <c r="F51" s="14">
        <v>2.0</v>
      </c>
      <c r="G51" s="14">
        <v>8.0</v>
      </c>
      <c r="H51" s="14">
        <v>18.0</v>
      </c>
      <c r="I51" s="14">
        <v>18.0</v>
      </c>
      <c r="J51" s="14">
        <v>4.0</v>
      </c>
      <c r="K51" s="11"/>
      <c r="L51" s="11"/>
      <c r="M51" s="11"/>
    </row>
    <row r="52">
      <c r="A52" s="228" t="s">
        <v>453</v>
      </c>
      <c r="B52" s="14">
        <v>71.0</v>
      </c>
      <c r="C52" s="229">
        <v>51.0</v>
      </c>
      <c r="D52" s="229">
        <v>51.0</v>
      </c>
      <c r="E52" s="14">
        <v>4.0</v>
      </c>
      <c r="F52" s="14">
        <v>2.0</v>
      </c>
      <c r="G52" s="14">
        <v>8.0</v>
      </c>
      <c r="H52" s="14">
        <v>18.0</v>
      </c>
      <c r="I52" s="14">
        <v>18.0</v>
      </c>
      <c r="J52" s="14">
        <v>5.0</v>
      </c>
      <c r="K52" s="11"/>
      <c r="L52" s="11"/>
      <c r="M52" s="11"/>
    </row>
    <row r="53">
      <c r="A53" s="228" t="s">
        <v>454</v>
      </c>
      <c r="B53" s="14">
        <v>75.0</v>
      </c>
      <c r="C53" s="229">
        <v>52.0</v>
      </c>
      <c r="D53" s="229">
        <v>52.0</v>
      </c>
      <c r="E53" s="14">
        <v>4.0</v>
      </c>
      <c r="F53" s="14">
        <v>2.0</v>
      </c>
      <c r="G53" s="14">
        <v>8.0</v>
      </c>
      <c r="H53" s="14">
        <v>18.0</v>
      </c>
      <c r="I53" s="14">
        <v>18.0</v>
      </c>
      <c r="J53" s="14">
        <v>6.0</v>
      </c>
      <c r="K53" s="11"/>
      <c r="L53" s="11"/>
      <c r="M53" s="11"/>
    </row>
    <row r="54">
      <c r="A54" s="228" t="s">
        <v>455</v>
      </c>
      <c r="B54" s="14">
        <v>74.0</v>
      </c>
      <c r="C54" s="229">
        <v>53.0</v>
      </c>
      <c r="D54" s="229">
        <v>53.0</v>
      </c>
      <c r="E54" s="14">
        <v>4.0</v>
      </c>
      <c r="F54" s="14">
        <v>2.0</v>
      </c>
      <c r="G54" s="14">
        <v>8.0</v>
      </c>
      <c r="H54" s="14">
        <v>18.0</v>
      </c>
      <c r="I54" s="14">
        <v>18.0</v>
      </c>
      <c r="J54" s="14">
        <v>7.0</v>
      </c>
      <c r="K54" s="11"/>
      <c r="L54" s="11"/>
      <c r="M54" s="11"/>
    </row>
    <row r="55">
      <c r="A55" s="228" t="s">
        <v>456</v>
      </c>
      <c r="B55" s="14">
        <v>77.0</v>
      </c>
      <c r="C55" s="229">
        <v>54.0</v>
      </c>
      <c r="D55" s="229">
        <v>54.0</v>
      </c>
      <c r="E55" s="14">
        <v>4.0</v>
      </c>
      <c r="F55" s="14">
        <v>2.0</v>
      </c>
      <c r="G55" s="14">
        <v>8.0</v>
      </c>
      <c r="H55" s="14">
        <v>18.0</v>
      </c>
      <c r="I55" s="14">
        <v>18.0</v>
      </c>
      <c r="J55" s="14">
        <v>8.0</v>
      </c>
      <c r="K55" s="11"/>
      <c r="L55" s="11"/>
      <c r="M55" s="11"/>
    </row>
    <row r="56">
      <c r="A56" s="228" t="s">
        <v>457</v>
      </c>
      <c r="B56" s="14">
        <v>78.0</v>
      </c>
      <c r="C56" s="229">
        <v>55.0</v>
      </c>
      <c r="D56" s="229">
        <v>55.0</v>
      </c>
      <c r="E56" s="14">
        <v>5.0</v>
      </c>
      <c r="F56" s="14">
        <v>2.0</v>
      </c>
      <c r="G56" s="14">
        <v>8.0</v>
      </c>
      <c r="H56" s="14">
        <v>18.0</v>
      </c>
      <c r="I56" s="14">
        <v>18.0</v>
      </c>
      <c r="J56" s="14">
        <v>8.0</v>
      </c>
      <c r="K56" s="14">
        <v>1.0</v>
      </c>
      <c r="L56" s="11"/>
      <c r="M56" s="11"/>
    </row>
    <row r="57">
      <c r="A57" s="228" t="s">
        <v>458</v>
      </c>
      <c r="B57" s="14">
        <v>81.0</v>
      </c>
      <c r="C57" s="229">
        <v>56.0</v>
      </c>
      <c r="D57" s="229">
        <v>56.0</v>
      </c>
      <c r="E57" s="14">
        <v>5.0</v>
      </c>
      <c r="F57" s="14">
        <v>2.0</v>
      </c>
      <c r="G57" s="14">
        <v>8.0</v>
      </c>
      <c r="H57" s="14">
        <v>18.0</v>
      </c>
      <c r="I57" s="14">
        <v>18.0</v>
      </c>
      <c r="J57" s="14">
        <v>8.0</v>
      </c>
      <c r="K57" s="14">
        <v>2.0</v>
      </c>
      <c r="L57" s="11"/>
      <c r="M57" s="11"/>
    </row>
    <row r="58">
      <c r="A58" s="228" t="s">
        <v>459</v>
      </c>
      <c r="B58" s="14">
        <v>82.0</v>
      </c>
      <c r="C58" s="229">
        <v>57.0</v>
      </c>
      <c r="D58" s="229">
        <v>57.0</v>
      </c>
      <c r="E58" s="14">
        <v>5.0</v>
      </c>
      <c r="F58" s="14">
        <v>2.0</v>
      </c>
      <c r="G58" s="14">
        <v>8.0</v>
      </c>
      <c r="H58" s="14">
        <v>18.0</v>
      </c>
      <c r="I58" s="14">
        <v>18.0</v>
      </c>
      <c r="J58" s="14">
        <v>9.0</v>
      </c>
      <c r="K58" s="14">
        <v>2.0</v>
      </c>
      <c r="L58" s="11"/>
      <c r="M58" s="11"/>
    </row>
    <row r="59">
      <c r="A59" s="228" t="s">
        <v>460</v>
      </c>
      <c r="B59" s="14">
        <v>82.0</v>
      </c>
      <c r="C59" s="229">
        <v>58.0</v>
      </c>
      <c r="D59" s="229">
        <v>58.0</v>
      </c>
      <c r="E59" s="14">
        <v>5.0</v>
      </c>
      <c r="F59" s="14">
        <v>2.0</v>
      </c>
      <c r="G59" s="14">
        <v>8.0</v>
      </c>
      <c r="H59" s="14">
        <v>18.0</v>
      </c>
      <c r="I59" s="14">
        <v>19.0</v>
      </c>
      <c r="J59" s="14">
        <v>9.0</v>
      </c>
      <c r="K59" s="14">
        <v>2.0</v>
      </c>
      <c r="L59" s="11"/>
      <c r="M59" s="11"/>
    </row>
    <row r="60">
      <c r="A60" s="228" t="s">
        <v>461</v>
      </c>
      <c r="B60" s="14">
        <v>82.0</v>
      </c>
      <c r="C60" s="229">
        <v>59.0</v>
      </c>
      <c r="D60" s="229">
        <v>59.0</v>
      </c>
      <c r="E60" s="14">
        <v>5.0</v>
      </c>
      <c r="F60" s="14">
        <v>2.0</v>
      </c>
      <c r="G60" s="14">
        <v>8.0</v>
      </c>
      <c r="H60" s="14">
        <v>18.0</v>
      </c>
      <c r="I60" s="14">
        <v>21.0</v>
      </c>
      <c r="J60" s="14">
        <v>8.0</v>
      </c>
      <c r="K60" s="14">
        <v>2.0</v>
      </c>
      <c r="L60" s="11"/>
      <c r="M60" s="11"/>
    </row>
    <row r="61">
      <c r="A61" s="228" t="s">
        <v>462</v>
      </c>
      <c r="B61" s="14">
        <v>84.0</v>
      </c>
      <c r="C61" s="229">
        <v>60.0</v>
      </c>
      <c r="D61" s="229">
        <v>60.0</v>
      </c>
      <c r="E61" s="14">
        <v>5.0</v>
      </c>
      <c r="F61" s="14">
        <v>2.0</v>
      </c>
      <c r="G61" s="14">
        <v>8.0</v>
      </c>
      <c r="H61" s="14">
        <v>18.0</v>
      </c>
      <c r="I61" s="14">
        <v>22.0</v>
      </c>
      <c r="J61" s="14">
        <v>8.0</v>
      </c>
      <c r="K61" s="14">
        <v>2.0</v>
      </c>
      <c r="L61" s="11"/>
      <c r="M61" s="11"/>
    </row>
    <row r="62">
      <c r="A62" s="228" t="s">
        <v>463</v>
      </c>
      <c r="B62" s="14">
        <v>84.0</v>
      </c>
      <c r="C62" s="229">
        <v>61.0</v>
      </c>
      <c r="D62" s="229">
        <v>61.0</v>
      </c>
      <c r="E62" s="14">
        <v>5.0</v>
      </c>
      <c r="F62" s="14">
        <v>2.0</v>
      </c>
      <c r="G62" s="14">
        <v>8.0</v>
      </c>
      <c r="H62" s="14">
        <v>18.0</v>
      </c>
      <c r="I62" s="14">
        <v>23.0</v>
      </c>
      <c r="J62" s="14">
        <v>8.0</v>
      </c>
      <c r="K62" s="14">
        <v>2.0</v>
      </c>
      <c r="L62" s="11"/>
      <c r="M62" s="11"/>
    </row>
    <row r="63">
      <c r="A63" s="228" t="s">
        <v>464</v>
      </c>
      <c r="B63" s="14">
        <v>88.0</v>
      </c>
      <c r="C63" s="229">
        <v>62.0</v>
      </c>
      <c r="D63" s="229">
        <v>62.0</v>
      </c>
      <c r="E63" s="14">
        <v>5.0</v>
      </c>
      <c r="F63" s="14">
        <v>2.0</v>
      </c>
      <c r="G63" s="14">
        <v>8.0</v>
      </c>
      <c r="H63" s="14">
        <v>18.0</v>
      </c>
      <c r="I63" s="14">
        <v>24.0</v>
      </c>
      <c r="J63" s="14">
        <v>8.0</v>
      </c>
      <c r="K63" s="14">
        <v>2.0</v>
      </c>
      <c r="L63" s="11"/>
      <c r="M63" s="11"/>
    </row>
    <row r="64">
      <c r="A64" s="228" t="s">
        <v>465</v>
      </c>
      <c r="B64" s="14">
        <v>89.0</v>
      </c>
      <c r="C64" s="229">
        <v>63.0</v>
      </c>
      <c r="D64" s="229">
        <v>63.0</v>
      </c>
      <c r="E64" s="14">
        <v>5.0</v>
      </c>
      <c r="F64" s="14">
        <v>2.0</v>
      </c>
      <c r="G64" s="14">
        <v>8.0</v>
      </c>
      <c r="H64" s="14">
        <v>18.0</v>
      </c>
      <c r="I64" s="14">
        <v>25.0</v>
      </c>
      <c r="J64" s="14">
        <v>8.0</v>
      </c>
      <c r="K64" s="14">
        <v>2.0</v>
      </c>
      <c r="L64" s="11"/>
      <c r="M64" s="11"/>
    </row>
    <row r="65">
      <c r="A65" s="228" t="s">
        <v>466</v>
      </c>
      <c r="B65" s="14">
        <v>93.0</v>
      </c>
      <c r="C65" s="229">
        <v>64.0</v>
      </c>
      <c r="D65" s="229">
        <v>64.0</v>
      </c>
      <c r="E65" s="14">
        <v>5.0</v>
      </c>
      <c r="F65" s="14">
        <v>2.0</v>
      </c>
      <c r="G65" s="14">
        <v>8.0</v>
      </c>
      <c r="H65" s="14">
        <v>18.0</v>
      </c>
      <c r="I65" s="14">
        <v>25.0</v>
      </c>
      <c r="J65" s="14">
        <v>9.0</v>
      </c>
      <c r="K65" s="14">
        <v>2.0</v>
      </c>
      <c r="L65" s="11"/>
      <c r="M65" s="11"/>
    </row>
    <row r="66">
      <c r="A66" s="228" t="s">
        <v>467</v>
      </c>
      <c r="B66" s="14">
        <v>94.0</v>
      </c>
      <c r="C66" s="229">
        <v>65.0</v>
      </c>
      <c r="D66" s="229">
        <v>65.0</v>
      </c>
      <c r="E66" s="14">
        <v>5.0</v>
      </c>
      <c r="F66" s="14">
        <v>2.0</v>
      </c>
      <c r="G66" s="14">
        <v>8.0</v>
      </c>
      <c r="H66" s="14">
        <v>18.0</v>
      </c>
      <c r="I66" s="14">
        <v>27.0</v>
      </c>
      <c r="J66" s="14">
        <v>8.0</v>
      </c>
      <c r="K66" s="14">
        <v>2.0</v>
      </c>
      <c r="L66" s="11"/>
      <c r="M66" s="11"/>
    </row>
    <row r="67">
      <c r="A67" s="228" t="s">
        <v>468</v>
      </c>
      <c r="B67" s="14">
        <v>96.0</v>
      </c>
      <c r="C67" s="229">
        <v>66.0</v>
      </c>
      <c r="D67" s="229">
        <v>66.0</v>
      </c>
      <c r="E67" s="14">
        <v>5.0</v>
      </c>
      <c r="F67" s="14">
        <v>2.0</v>
      </c>
      <c r="G67" s="14">
        <v>8.0</v>
      </c>
      <c r="H67" s="14">
        <v>18.0</v>
      </c>
      <c r="I67" s="14">
        <v>28.0</v>
      </c>
      <c r="J67" s="14">
        <v>8.0</v>
      </c>
      <c r="K67" s="14">
        <v>2.0</v>
      </c>
      <c r="L67" s="11"/>
      <c r="M67" s="11"/>
    </row>
    <row r="68">
      <c r="A68" s="228" t="s">
        <v>469</v>
      </c>
      <c r="B68" s="14">
        <v>98.0</v>
      </c>
      <c r="C68" s="229">
        <v>67.0</v>
      </c>
      <c r="D68" s="229">
        <v>67.0</v>
      </c>
      <c r="E68" s="14">
        <v>5.0</v>
      </c>
      <c r="F68" s="14">
        <v>2.0</v>
      </c>
      <c r="G68" s="14">
        <v>8.0</v>
      </c>
      <c r="H68" s="14">
        <v>18.0</v>
      </c>
      <c r="I68" s="14">
        <v>29.0</v>
      </c>
      <c r="J68" s="14">
        <v>8.0</v>
      </c>
      <c r="K68" s="14">
        <v>2.0</v>
      </c>
      <c r="L68" s="11"/>
      <c r="M68" s="11"/>
    </row>
    <row r="69">
      <c r="A69" s="228" t="s">
        <v>470</v>
      </c>
      <c r="B69" s="14">
        <v>99.0</v>
      </c>
      <c r="C69" s="229">
        <v>68.0</v>
      </c>
      <c r="D69" s="229">
        <v>68.0</v>
      </c>
      <c r="E69" s="14">
        <v>5.0</v>
      </c>
      <c r="F69" s="14">
        <v>2.0</v>
      </c>
      <c r="G69" s="14">
        <v>8.0</v>
      </c>
      <c r="H69" s="14">
        <v>18.0</v>
      </c>
      <c r="I69" s="14">
        <v>30.0</v>
      </c>
      <c r="J69" s="14">
        <v>8.0</v>
      </c>
      <c r="K69" s="14">
        <v>2.0</v>
      </c>
      <c r="L69" s="11"/>
      <c r="M69" s="11"/>
    </row>
    <row r="70">
      <c r="A70" s="228" t="s">
        <v>471</v>
      </c>
      <c r="B70" s="14">
        <v>100.0</v>
      </c>
      <c r="C70" s="229">
        <v>69.0</v>
      </c>
      <c r="D70" s="229">
        <v>69.0</v>
      </c>
      <c r="E70" s="14">
        <v>5.0</v>
      </c>
      <c r="F70" s="14">
        <v>2.0</v>
      </c>
      <c r="G70" s="14">
        <v>8.0</v>
      </c>
      <c r="H70" s="14">
        <v>18.0</v>
      </c>
      <c r="I70" s="14">
        <v>31.0</v>
      </c>
      <c r="J70" s="14">
        <v>8.0</v>
      </c>
      <c r="K70" s="14">
        <v>2.0</v>
      </c>
      <c r="L70" s="11"/>
      <c r="M70" s="11"/>
    </row>
    <row r="71">
      <c r="A71" s="228" t="s">
        <v>472</v>
      </c>
      <c r="B71" s="14">
        <v>103.0</v>
      </c>
      <c r="C71" s="229">
        <v>70.0</v>
      </c>
      <c r="D71" s="229">
        <v>70.0</v>
      </c>
      <c r="E71" s="14">
        <v>5.0</v>
      </c>
      <c r="F71" s="14">
        <v>2.0</v>
      </c>
      <c r="G71" s="14">
        <v>8.0</v>
      </c>
      <c r="H71" s="14">
        <v>18.0</v>
      </c>
      <c r="I71" s="14">
        <v>32.0</v>
      </c>
      <c r="J71" s="14">
        <v>8.0</v>
      </c>
      <c r="K71" s="14">
        <v>2.0</v>
      </c>
      <c r="L71" s="11"/>
      <c r="M71" s="11"/>
    </row>
    <row r="72">
      <c r="A72" s="228" t="s">
        <v>473</v>
      </c>
      <c r="B72" s="14">
        <v>104.0</v>
      </c>
      <c r="C72" s="229">
        <v>71.0</v>
      </c>
      <c r="D72" s="229">
        <v>71.0</v>
      </c>
      <c r="E72" s="14">
        <v>5.0</v>
      </c>
      <c r="F72" s="14">
        <v>2.0</v>
      </c>
      <c r="G72" s="14">
        <v>8.0</v>
      </c>
      <c r="H72" s="14">
        <v>18.0</v>
      </c>
      <c r="I72" s="14">
        <v>32.0</v>
      </c>
      <c r="J72" s="14">
        <v>9.0</v>
      </c>
      <c r="K72" s="14">
        <v>2.0</v>
      </c>
      <c r="L72" s="11"/>
      <c r="M72" s="11"/>
    </row>
    <row r="73">
      <c r="A73" s="228" t="s">
        <v>474</v>
      </c>
      <c r="B73" s="14">
        <v>106.0</v>
      </c>
      <c r="C73" s="229">
        <v>72.0</v>
      </c>
      <c r="D73" s="229">
        <v>72.0</v>
      </c>
      <c r="E73" s="14">
        <v>5.0</v>
      </c>
      <c r="F73" s="14">
        <v>2.0</v>
      </c>
      <c r="G73" s="14">
        <v>8.0</v>
      </c>
      <c r="H73" s="14">
        <v>18.0</v>
      </c>
      <c r="I73" s="14">
        <v>32.0</v>
      </c>
      <c r="J73" s="14">
        <v>10.0</v>
      </c>
      <c r="K73" s="14">
        <v>2.0</v>
      </c>
      <c r="L73" s="11"/>
      <c r="M73" s="11"/>
    </row>
    <row r="74">
      <c r="A74" s="228" t="s">
        <v>475</v>
      </c>
      <c r="B74" s="14">
        <v>108.0</v>
      </c>
      <c r="C74" s="229">
        <v>73.0</v>
      </c>
      <c r="D74" s="229">
        <v>73.0</v>
      </c>
      <c r="E74" s="14">
        <v>5.0</v>
      </c>
      <c r="F74" s="14">
        <v>2.0</v>
      </c>
      <c r="G74" s="14">
        <v>8.0</v>
      </c>
      <c r="H74" s="14">
        <v>18.0</v>
      </c>
      <c r="I74" s="14">
        <v>32.0</v>
      </c>
      <c r="J74" s="14">
        <v>11.0</v>
      </c>
      <c r="K74" s="14">
        <v>2.0</v>
      </c>
      <c r="L74" s="11"/>
      <c r="M74" s="11"/>
    </row>
    <row r="75">
      <c r="A75" s="228" t="s">
        <v>476</v>
      </c>
      <c r="B75" s="14">
        <v>110.0</v>
      </c>
      <c r="C75" s="229">
        <v>74.0</v>
      </c>
      <c r="D75" s="229">
        <v>74.0</v>
      </c>
      <c r="E75" s="14">
        <v>5.0</v>
      </c>
      <c r="F75" s="14">
        <v>2.0</v>
      </c>
      <c r="G75" s="14">
        <v>8.0</v>
      </c>
      <c r="H75" s="14">
        <v>18.0</v>
      </c>
      <c r="I75" s="14">
        <v>32.0</v>
      </c>
      <c r="J75" s="14">
        <v>12.0</v>
      </c>
      <c r="K75" s="14">
        <v>2.0</v>
      </c>
      <c r="L75" s="11"/>
      <c r="M75" s="11"/>
    </row>
    <row r="76">
      <c r="A76" s="228" t="s">
        <v>477</v>
      </c>
      <c r="B76" s="14">
        <v>111.0</v>
      </c>
      <c r="C76" s="229">
        <v>75.0</v>
      </c>
      <c r="D76" s="229">
        <v>75.0</v>
      </c>
      <c r="E76" s="14">
        <v>5.0</v>
      </c>
      <c r="F76" s="14">
        <v>2.0</v>
      </c>
      <c r="G76" s="14">
        <v>8.0</v>
      </c>
      <c r="H76" s="14">
        <v>18.0</v>
      </c>
      <c r="I76" s="14">
        <v>32.0</v>
      </c>
      <c r="J76" s="14">
        <v>13.0</v>
      </c>
      <c r="K76" s="14">
        <v>2.0</v>
      </c>
      <c r="L76" s="11"/>
      <c r="M76" s="11"/>
    </row>
    <row r="77">
      <c r="A77" s="228" t="s">
        <v>478</v>
      </c>
      <c r="B77" s="14">
        <v>114.0</v>
      </c>
      <c r="C77" s="229">
        <v>76.0</v>
      </c>
      <c r="D77" s="229">
        <v>76.0</v>
      </c>
      <c r="E77" s="14">
        <v>5.0</v>
      </c>
      <c r="F77" s="14">
        <v>2.0</v>
      </c>
      <c r="G77" s="14">
        <v>8.0</v>
      </c>
      <c r="H77" s="14">
        <v>18.0</v>
      </c>
      <c r="I77" s="14">
        <v>32.0</v>
      </c>
      <c r="J77" s="14">
        <v>14.0</v>
      </c>
      <c r="K77" s="14">
        <v>2.0</v>
      </c>
      <c r="L77" s="11"/>
      <c r="M77" s="11"/>
    </row>
    <row r="78">
      <c r="A78" s="228" t="s">
        <v>479</v>
      </c>
      <c r="B78" s="14">
        <v>115.0</v>
      </c>
      <c r="C78" s="229">
        <v>77.0</v>
      </c>
      <c r="D78" s="229">
        <v>77.0</v>
      </c>
      <c r="E78" s="14">
        <v>5.0</v>
      </c>
      <c r="F78" s="14">
        <v>2.0</v>
      </c>
      <c r="G78" s="14">
        <v>8.0</v>
      </c>
      <c r="H78" s="14">
        <v>18.0</v>
      </c>
      <c r="I78" s="14">
        <v>32.0</v>
      </c>
      <c r="J78" s="14">
        <v>15.0</v>
      </c>
      <c r="K78" s="14">
        <v>2.0</v>
      </c>
      <c r="L78" s="11"/>
      <c r="M78" s="11"/>
    </row>
    <row r="79">
      <c r="A79" s="228" t="s">
        <v>480</v>
      </c>
      <c r="B79" s="14">
        <v>117.0</v>
      </c>
      <c r="C79" s="229">
        <v>78.0</v>
      </c>
      <c r="D79" s="229">
        <v>78.0</v>
      </c>
      <c r="E79" s="14">
        <v>5.0</v>
      </c>
      <c r="F79" s="14">
        <v>2.0</v>
      </c>
      <c r="G79" s="14">
        <v>8.0</v>
      </c>
      <c r="H79" s="14">
        <v>18.0</v>
      </c>
      <c r="I79" s="14">
        <v>32.0</v>
      </c>
      <c r="J79" s="14">
        <v>17.0</v>
      </c>
      <c r="K79" s="14">
        <v>1.0</v>
      </c>
      <c r="L79" s="11"/>
      <c r="M79" s="11"/>
    </row>
    <row r="80">
      <c r="A80" s="228" t="s">
        <v>481</v>
      </c>
      <c r="B80" s="14">
        <v>118.0</v>
      </c>
      <c r="C80" s="229">
        <v>79.0</v>
      </c>
      <c r="D80" s="229">
        <v>79.0</v>
      </c>
      <c r="E80" s="14">
        <v>5.0</v>
      </c>
      <c r="F80" s="14">
        <v>2.0</v>
      </c>
      <c r="G80" s="14">
        <v>8.0</v>
      </c>
      <c r="H80" s="14">
        <v>18.0</v>
      </c>
      <c r="I80" s="14">
        <v>32.0</v>
      </c>
      <c r="J80" s="14">
        <v>18.0</v>
      </c>
      <c r="K80" s="14">
        <v>1.0</v>
      </c>
      <c r="L80" s="11"/>
      <c r="M80" s="11"/>
    </row>
    <row r="81">
      <c r="A81" s="228" t="s">
        <v>482</v>
      </c>
      <c r="B81" s="14">
        <v>120.0</v>
      </c>
      <c r="C81" s="229">
        <v>80.0</v>
      </c>
      <c r="D81" s="229">
        <v>80.0</v>
      </c>
      <c r="E81" s="14">
        <v>5.0</v>
      </c>
      <c r="F81" s="14">
        <v>2.0</v>
      </c>
      <c r="G81" s="14">
        <v>8.0</v>
      </c>
      <c r="H81" s="14">
        <v>18.0</v>
      </c>
      <c r="I81" s="14">
        <v>32.0</v>
      </c>
      <c r="J81" s="14">
        <v>18.0</v>
      </c>
      <c r="K81" s="14">
        <v>2.0</v>
      </c>
      <c r="L81" s="11"/>
      <c r="M81" s="11"/>
    </row>
    <row r="82">
      <c r="A82" s="228" t="s">
        <v>483</v>
      </c>
      <c r="B82" s="14">
        <v>123.0</v>
      </c>
      <c r="C82" s="229">
        <v>81.0</v>
      </c>
      <c r="D82" s="229">
        <v>81.0</v>
      </c>
      <c r="E82" s="14">
        <v>5.0</v>
      </c>
      <c r="F82" s="14">
        <v>2.0</v>
      </c>
      <c r="G82" s="14">
        <v>8.0</v>
      </c>
      <c r="H82" s="14">
        <v>18.0</v>
      </c>
      <c r="I82" s="14">
        <v>32.0</v>
      </c>
      <c r="J82" s="14">
        <v>18.0</v>
      </c>
      <c r="K82" s="14">
        <v>3.0</v>
      </c>
      <c r="L82" s="11"/>
      <c r="M82" s="11"/>
    </row>
    <row r="83">
      <c r="A83" s="228" t="s">
        <v>484</v>
      </c>
      <c r="B83" s="14">
        <v>125.0</v>
      </c>
      <c r="C83" s="229">
        <v>82.0</v>
      </c>
      <c r="D83" s="229">
        <v>82.0</v>
      </c>
      <c r="E83" s="14">
        <v>5.0</v>
      </c>
      <c r="F83" s="14">
        <v>2.0</v>
      </c>
      <c r="G83" s="14">
        <v>8.0</v>
      </c>
      <c r="H83" s="14">
        <v>18.0</v>
      </c>
      <c r="I83" s="14">
        <v>32.0</v>
      </c>
      <c r="J83" s="14">
        <v>18.0</v>
      </c>
      <c r="K83" s="14">
        <v>4.0</v>
      </c>
      <c r="L83" s="11"/>
      <c r="M83" s="11"/>
    </row>
    <row r="84">
      <c r="A84" s="228" t="s">
        <v>485</v>
      </c>
      <c r="B84" s="14">
        <v>126.0</v>
      </c>
      <c r="C84" s="229">
        <v>83.0</v>
      </c>
      <c r="D84" s="229">
        <v>83.0</v>
      </c>
      <c r="E84" s="14">
        <v>5.0</v>
      </c>
      <c r="F84" s="14">
        <v>2.0</v>
      </c>
      <c r="G84" s="14">
        <v>8.0</v>
      </c>
      <c r="H84" s="14">
        <v>18.0</v>
      </c>
      <c r="I84" s="14">
        <v>32.0</v>
      </c>
      <c r="J84" s="14">
        <v>18.0</v>
      </c>
      <c r="K84" s="14">
        <v>5.0</v>
      </c>
      <c r="L84" s="11"/>
      <c r="M84" s="11"/>
    </row>
    <row r="85">
      <c r="A85" s="228" t="s">
        <v>486</v>
      </c>
      <c r="B85" s="14">
        <v>125.0</v>
      </c>
      <c r="C85" s="229">
        <v>84.0</v>
      </c>
      <c r="D85" s="229">
        <v>84.0</v>
      </c>
      <c r="E85" s="14">
        <v>5.0</v>
      </c>
      <c r="F85" s="14">
        <v>2.0</v>
      </c>
      <c r="G85" s="14">
        <v>8.0</v>
      </c>
      <c r="H85" s="14">
        <v>18.0</v>
      </c>
      <c r="I85" s="14">
        <v>32.0</v>
      </c>
      <c r="J85" s="14">
        <v>18.0</v>
      </c>
      <c r="K85" s="14">
        <v>6.0</v>
      </c>
      <c r="L85" s="11"/>
      <c r="M85" s="11"/>
    </row>
    <row r="86">
      <c r="A86" s="228" t="s">
        <v>487</v>
      </c>
      <c r="B86" s="14">
        <v>125.0</v>
      </c>
      <c r="C86" s="229">
        <v>85.0</v>
      </c>
      <c r="D86" s="229">
        <v>85.0</v>
      </c>
      <c r="E86" s="14">
        <v>5.0</v>
      </c>
      <c r="F86" s="14">
        <v>2.0</v>
      </c>
      <c r="G86" s="14">
        <v>8.0</v>
      </c>
      <c r="H86" s="14">
        <v>18.0</v>
      </c>
      <c r="I86" s="14">
        <v>32.0</v>
      </c>
      <c r="J86" s="14">
        <v>18.0</v>
      </c>
      <c r="K86" s="14">
        <v>7.0</v>
      </c>
      <c r="L86" s="11"/>
      <c r="M86" s="11"/>
    </row>
    <row r="87">
      <c r="A87" s="228" t="s">
        <v>488</v>
      </c>
      <c r="B87" s="14">
        <v>136.0</v>
      </c>
      <c r="C87" s="229">
        <v>86.0</v>
      </c>
      <c r="D87" s="229">
        <v>86.0</v>
      </c>
      <c r="E87" s="14">
        <v>5.0</v>
      </c>
      <c r="F87" s="14">
        <v>2.0</v>
      </c>
      <c r="G87" s="14">
        <v>8.0</v>
      </c>
      <c r="H87" s="14">
        <v>18.0</v>
      </c>
      <c r="I87" s="14">
        <v>32.0</v>
      </c>
      <c r="J87" s="14">
        <v>18.0</v>
      </c>
      <c r="K87" s="14">
        <v>8.0</v>
      </c>
      <c r="L87" s="11"/>
      <c r="M87" s="11"/>
    </row>
    <row r="88">
      <c r="A88" s="228" t="s">
        <v>489</v>
      </c>
      <c r="B88" s="14">
        <v>136.0</v>
      </c>
      <c r="C88" s="229">
        <v>87.0</v>
      </c>
      <c r="D88" s="229">
        <v>87.0</v>
      </c>
      <c r="E88" s="14">
        <v>5.0</v>
      </c>
      <c r="F88" s="14">
        <v>2.0</v>
      </c>
      <c r="G88" s="14">
        <v>8.0</v>
      </c>
      <c r="H88" s="14">
        <v>18.0</v>
      </c>
      <c r="I88" s="14">
        <v>32.0</v>
      </c>
      <c r="J88" s="14">
        <v>18.0</v>
      </c>
      <c r="K88" s="14">
        <v>8.0</v>
      </c>
      <c r="L88" s="14">
        <v>1.0</v>
      </c>
      <c r="M88" s="11"/>
    </row>
    <row r="89">
      <c r="A89" s="228" t="s">
        <v>490</v>
      </c>
      <c r="B89" s="14">
        <v>138.0</v>
      </c>
      <c r="C89" s="229">
        <v>88.0</v>
      </c>
      <c r="D89" s="229">
        <v>88.0</v>
      </c>
      <c r="E89" s="14">
        <v>6.0</v>
      </c>
      <c r="F89" s="14">
        <v>2.0</v>
      </c>
      <c r="G89" s="14">
        <v>8.0</v>
      </c>
      <c r="H89" s="14">
        <v>18.0</v>
      </c>
      <c r="I89" s="14">
        <v>32.0</v>
      </c>
      <c r="J89" s="14">
        <v>18.0</v>
      </c>
      <c r="K89" s="14">
        <v>8.0</v>
      </c>
      <c r="L89" s="14">
        <v>2.0</v>
      </c>
      <c r="M89" s="11"/>
    </row>
    <row r="90">
      <c r="A90" s="228" t="s">
        <v>491</v>
      </c>
      <c r="B90" s="14">
        <v>138.0</v>
      </c>
      <c r="C90" s="229">
        <v>89.0</v>
      </c>
      <c r="D90" s="229">
        <v>89.0</v>
      </c>
      <c r="E90" s="14">
        <v>6.0</v>
      </c>
      <c r="F90" s="14">
        <v>2.0</v>
      </c>
      <c r="G90" s="14">
        <v>8.0</v>
      </c>
      <c r="H90" s="14">
        <v>18.0</v>
      </c>
      <c r="I90" s="14">
        <v>32.0</v>
      </c>
      <c r="J90" s="14">
        <v>18.0</v>
      </c>
      <c r="K90" s="14">
        <v>9.0</v>
      </c>
      <c r="L90" s="14">
        <v>2.0</v>
      </c>
      <c r="M90" s="11"/>
    </row>
    <row r="91">
      <c r="A91" s="228" t="s">
        <v>492</v>
      </c>
      <c r="B91" s="14">
        <v>142.0</v>
      </c>
      <c r="C91" s="229">
        <v>90.0</v>
      </c>
      <c r="D91" s="229">
        <v>90.0</v>
      </c>
      <c r="E91" s="14">
        <v>6.0</v>
      </c>
      <c r="F91" s="14">
        <v>2.0</v>
      </c>
      <c r="G91" s="14">
        <v>8.0</v>
      </c>
      <c r="H91" s="14">
        <v>18.0</v>
      </c>
      <c r="I91" s="14">
        <v>32.0</v>
      </c>
      <c r="J91" s="14">
        <v>18.0</v>
      </c>
      <c r="K91" s="14">
        <v>10.0</v>
      </c>
      <c r="L91" s="14">
        <v>2.0</v>
      </c>
      <c r="M91" s="11"/>
    </row>
    <row r="92">
      <c r="A92" s="228" t="s">
        <v>493</v>
      </c>
      <c r="B92" s="14">
        <v>140.0</v>
      </c>
      <c r="C92" s="229">
        <v>91.0</v>
      </c>
      <c r="D92" s="229">
        <v>91.0</v>
      </c>
      <c r="E92" s="14">
        <v>6.0</v>
      </c>
      <c r="F92" s="14">
        <v>2.0</v>
      </c>
      <c r="G92" s="14">
        <v>8.0</v>
      </c>
      <c r="H92" s="14">
        <v>18.0</v>
      </c>
      <c r="I92" s="14">
        <v>32.0</v>
      </c>
      <c r="J92" s="14">
        <v>20.0</v>
      </c>
      <c r="K92" s="14">
        <v>9.0</v>
      </c>
      <c r="L92" s="14">
        <v>2.0</v>
      </c>
      <c r="M92" s="11"/>
    </row>
    <row r="93">
      <c r="A93" s="228" t="s">
        <v>494</v>
      </c>
      <c r="B93" s="14">
        <v>146.0</v>
      </c>
      <c r="C93" s="229">
        <v>92.0</v>
      </c>
      <c r="D93" s="229">
        <v>92.0</v>
      </c>
      <c r="E93" s="14">
        <v>6.0</v>
      </c>
      <c r="F93" s="14">
        <v>2.0</v>
      </c>
      <c r="G93" s="14">
        <v>8.0</v>
      </c>
      <c r="H93" s="14">
        <v>18.0</v>
      </c>
      <c r="I93" s="14">
        <v>32.0</v>
      </c>
      <c r="J93" s="14">
        <v>21.0</v>
      </c>
      <c r="K93" s="14">
        <v>9.0</v>
      </c>
      <c r="L93" s="14">
        <v>2.0</v>
      </c>
      <c r="M93" s="11"/>
    </row>
    <row r="94">
      <c r="A94" s="228" t="s">
        <v>495</v>
      </c>
      <c r="B94" s="14">
        <v>144.0</v>
      </c>
      <c r="C94" s="229">
        <v>93.0</v>
      </c>
      <c r="D94" s="229">
        <v>93.0</v>
      </c>
      <c r="E94" s="14">
        <v>6.0</v>
      </c>
      <c r="F94" s="14">
        <v>2.0</v>
      </c>
      <c r="G94" s="14">
        <v>8.0</v>
      </c>
      <c r="H94" s="14">
        <v>18.0</v>
      </c>
      <c r="I94" s="14">
        <v>32.0</v>
      </c>
      <c r="J94" s="14">
        <v>22.0</v>
      </c>
      <c r="K94" s="14">
        <v>9.0</v>
      </c>
      <c r="L94" s="14">
        <v>2.0</v>
      </c>
      <c r="M94" s="11"/>
    </row>
    <row r="95">
      <c r="A95" s="228" t="s">
        <v>496</v>
      </c>
      <c r="B95" s="14">
        <v>150.0</v>
      </c>
      <c r="C95" s="229">
        <v>94.0</v>
      </c>
      <c r="D95" s="229">
        <v>94.0</v>
      </c>
      <c r="E95" s="14">
        <v>6.0</v>
      </c>
      <c r="F95" s="14">
        <v>2.0</v>
      </c>
      <c r="G95" s="14">
        <v>8.0</v>
      </c>
      <c r="H95" s="14">
        <v>18.0</v>
      </c>
      <c r="I95" s="14">
        <v>32.0</v>
      </c>
      <c r="J95" s="14">
        <v>24.0</v>
      </c>
      <c r="K95" s="14">
        <v>8.0</v>
      </c>
      <c r="L95" s="14">
        <v>2.0</v>
      </c>
      <c r="M95" s="11"/>
    </row>
    <row r="96">
      <c r="A96" s="228" t="s">
        <v>497</v>
      </c>
      <c r="B96" s="14">
        <v>148.0</v>
      </c>
      <c r="C96" s="229">
        <v>95.0</v>
      </c>
      <c r="D96" s="229">
        <v>95.0</v>
      </c>
      <c r="E96" s="14">
        <v>6.0</v>
      </c>
      <c r="F96" s="14">
        <v>2.0</v>
      </c>
      <c r="G96" s="14">
        <v>8.0</v>
      </c>
      <c r="H96" s="14">
        <v>18.0</v>
      </c>
      <c r="I96" s="14">
        <v>32.0</v>
      </c>
      <c r="J96" s="14">
        <v>25.0</v>
      </c>
      <c r="K96" s="14">
        <v>8.0</v>
      </c>
      <c r="L96" s="14">
        <v>2.0</v>
      </c>
      <c r="M96" s="11"/>
    </row>
    <row r="97">
      <c r="A97" s="228" t="s">
        <v>498</v>
      </c>
      <c r="B97" s="14">
        <v>151.0</v>
      </c>
      <c r="C97" s="229">
        <v>96.0</v>
      </c>
      <c r="D97" s="229">
        <v>96.0</v>
      </c>
      <c r="E97" s="14">
        <v>6.0</v>
      </c>
      <c r="F97" s="14">
        <v>2.0</v>
      </c>
      <c r="G97" s="14">
        <v>8.0</v>
      </c>
      <c r="H97" s="14">
        <v>18.0</v>
      </c>
      <c r="I97" s="14">
        <v>32.0</v>
      </c>
      <c r="J97" s="14">
        <v>25.0</v>
      </c>
      <c r="K97" s="14">
        <v>9.0</v>
      </c>
      <c r="L97" s="14">
        <v>2.0</v>
      </c>
      <c r="M97" s="11"/>
    </row>
    <row r="98">
      <c r="A98" s="228" t="s">
        <v>499</v>
      </c>
      <c r="B98" s="14">
        <v>150.0</v>
      </c>
      <c r="C98" s="229">
        <v>97.0</v>
      </c>
      <c r="D98" s="229">
        <v>97.0</v>
      </c>
      <c r="E98" s="14">
        <v>6.0</v>
      </c>
      <c r="F98" s="14">
        <v>2.0</v>
      </c>
      <c r="G98" s="14">
        <v>8.0</v>
      </c>
      <c r="H98" s="14">
        <v>18.0</v>
      </c>
      <c r="I98" s="14">
        <v>32.0</v>
      </c>
      <c r="J98" s="14">
        <v>27.0</v>
      </c>
      <c r="K98" s="14">
        <v>8.0</v>
      </c>
      <c r="L98" s="14">
        <v>2.0</v>
      </c>
      <c r="M98" s="11"/>
    </row>
    <row r="99">
      <c r="A99" s="228" t="s">
        <v>500</v>
      </c>
      <c r="B99" s="14">
        <v>153.0</v>
      </c>
      <c r="C99" s="229">
        <v>98.0</v>
      </c>
      <c r="D99" s="229">
        <v>98.0</v>
      </c>
      <c r="E99" s="14">
        <v>6.0</v>
      </c>
      <c r="F99" s="14">
        <v>2.0</v>
      </c>
      <c r="G99" s="14">
        <v>8.0</v>
      </c>
      <c r="H99" s="14">
        <v>18.0</v>
      </c>
      <c r="I99" s="14">
        <v>32.0</v>
      </c>
      <c r="J99" s="14">
        <v>28.0</v>
      </c>
      <c r="K99" s="14">
        <v>8.0</v>
      </c>
      <c r="L99" s="14">
        <v>2.0</v>
      </c>
      <c r="M99" s="11"/>
    </row>
    <row r="100">
      <c r="A100" s="228" t="s">
        <v>501</v>
      </c>
      <c r="B100" s="14">
        <v>153.0</v>
      </c>
      <c r="C100" s="229">
        <v>99.0</v>
      </c>
      <c r="D100" s="229">
        <v>99.0</v>
      </c>
      <c r="E100" s="14">
        <v>6.0</v>
      </c>
      <c r="F100" s="14">
        <v>2.0</v>
      </c>
      <c r="G100" s="14">
        <v>8.0</v>
      </c>
      <c r="H100" s="14">
        <v>18.0</v>
      </c>
      <c r="I100" s="14">
        <v>32.0</v>
      </c>
      <c r="J100" s="14">
        <v>29.0</v>
      </c>
      <c r="K100" s="14">
        <v>8.0</v>
      </c>
      <c r="L100" s="14">
        <v>2.0</v>
      </c>
      <c r="M100" s="11"/>
    </row>
    <row r="101">
      <c r="A101" s="228" t="s">
        <v>502</v>
      </c>
      <c r="B101" s="14">
        <v>157.0</v>
      </c>
      <c r="C101" s="229">
        <v>100.0</v>
      </c>
      <c r="D101" s="229">
        <v>100.0</v>
      </c>
      <c r="E101" s="14">
        <v>6.0</v>
      </c>
      <c r="F101" s="14">
        <v>2.0</v>
      </c>
      <c r="G101" s="14">
        <v>8.0</v>
      </c>
      <c r="H101" s="14">
        <v>18.0</v>
      </c>
      <c r="I101" s="14">
        <v>32.0</v>
      </c>
      <c r="J101" s="14">
        <v>30.0</v>
      </c>
      <c r="K101" s="14">
        <v>8.0</v>
      </c>
      <c r="L101" s="14">
        <v>2.0</v>
      </c>
      <c r="M101" s="11"/>
    </row>
    <row r="102">
      <c r="A102" s="228" t="s">
        <v>503</v>
      </c>
      <c r="B102" s="14">
        <v>157.0</v>
      </c>
      <c r="C102" s="229">
        <v>101.0</v>
      </c>
      <c r="D102" s="229">
        <v>101.0</v>
      </c>
      <c r="E102" s="14">
        <v>6.0</v>
      </c>
      <c r="F102" s="14">
        <v>2.0</v>
      </c>
      <c r="G102" s="14">
        <v>8.0</v>
      </c>
      <c r="H102" s="14">
        <v>18.0</v>
      </c>
      <c r="I102" s="14">
        <v>32.0</v>
      </c>
      <c r="J102" s="14">
        <v>31.0</v>
      </c>
      <c r="K102" s="14">
        <v>8.0</v>
      </c>
      <c r="L102" s="14">
        <v>2.0</v>
      </c>
      <c r="M102" s="11"/>
    </row>
    <row r="103">
      <c r="A103" s="228" t="s">
        <v>504</v>
      </c>
      <c r="B103" s="14">
        <v>157.0</v>
      </c>
      <c r="C103" s="229">
        <v>102.0</v>
      </c>
      <c r="D103" s="229">
        <v>102.0</v>
      </c>
      <c r="E103" s="14">
        <v>6.0</v>
      </c>
      <c r="F103" s="14">
        <v>2.0</v>
      </c>
      <c r="G103" s="14">
        <v>8.0</v>
      </c>
      <c r="H103" s="14">
        <v>18.0</v>
      </c>
      <c r="I103" s="14">
        <v>32.0</v>
      </c>
      <c r="J103" s="14">
        <v>32.0</v>
      </c>
      <c r="K103" s="14">
        <v>8.0</v>
      </c>
      <c r="L103" s="14">
        <v>2.0</v>
      </c>
      <c r="M103" s="11"/>
    </row>
    <row r="104">
      <c r="A104" s="228" t="s">
        <v>505</v>
      </c>
      <c r="B104" s="14">
        <v>163.0</v>
      </c>
      <c r="C104" s="229">
        <v>103.0</v>
      </c>
      <c r="D104" s="229">
        <v>103.0</v>
      </c>
      <c r="E104" s="14">
        <v>6.0</v>
      </c>
      <c r="F104" s="14">
        <v>2.0</v>
      </c>
      <c r="G104" s="14">
        <v>8.0</v>
      </c>
      <c r="H104" s="14">
        <v>18.0</v>
      </c>
      <c r="I104" s="14">
        <v>32.0</v>
      </c>
      <c r="J104" s="14">
        <v>32.0</v>
      </c>
      <c r="K104" s="14">
        <v>8.0</v>
      </c>
      <c r="L104" s="14">
        <v>3.0</v>
      </c>
      <c r="M104" s="11"/>
    </row>
    <row r="105">
      <c r="A105" s="228" t="s">
        <v>506</v>
      </c>
      <c r="B105" s="14">
        <v>157.0</v>
      </c>
      <c r="C105" s="229">
        <v>104.0</v>
      </c>
      <c r="D105" s="229">
        <v>104.0</v>
      </c>
      <c r="E105" s="14">
        <v>6.0</v>
      </c>
      <c r="F105" s="14">
        <v>2.0</v>
      </c>
      <c r="G105" s="14">
        <v>8.0</v>
      </c>
      <c r="H105" s="14">
        <v>18.0</v>
      </c>
      <c r="I105" s="14">
        <v>32.0</v>
      </c>
      <c r="J105" s="14">
        <v>32.0</v>
      </c>
      <c r="K105" s="14">
        <v>10.0</v>
      </c>
      <c r="L105" s="14">
        <v>2.0</v>
      </c>
      <c r="M105" s="11"/>
    </row>
    <row r="106">
      <c r="A106" s="228" t="s">
        <v>507</v>
      </c>
      <c r="B106" s="14">
        <v>157.0</v>
      </c>
      <c r="C106" s="229">
        <v>105.0</v>
      </c>
      <c r="D106" s="229">
        <v>105.0</v>
      </c>
      <c r="E106" s="14">
        <v>6.0</v>
      </c>
      <c r="F106" s="14">
        <v>2.0</v>
      </c>
      <c r="G106" s="14">
        <v>8.0</v>
      </c>
      <c r="H106" s="14">
        <v>18.0</v>
      </c>
      <c r="I106" s="14">
        <v>32.0</v>
      </c>
      <c r="J106" s="14">
        <v>32.0</v>
      </c>
      <c r="K106" s="14">
        <v>11.0</v>
      </c>
      <c r="L106" s="14">
        <v>2.0</v>
      </c>
      <c r="M106" s="11"/>
    </row>
    <row r="107">
      <c r="A107" s="228" t="s">
        <v>508</v>
      </c>
      <c r="B107" s="14">
        <v>163.0</v>
      </c>
      <c r="C107" s="229">
        <v>106.0</v>
      </c>
      <c r="D107" s="229">
        <v>106.0</v>
      </c>
      <c r="E107" s="14">
        <v>6.0</v>
      </c>
      <c r="F107" s="14">
        <v>2.0</v>
      </c>
      <c r="G107" s="14">
        <v>8.0</v>
      </c>
      <c r="H107" s="14">
        <v>18.0</v>
      </c>
      <c r="I107" s="14">
        <v>32.0</v>
      </c>
      <c r="J107" s="14">
        <v>32.0</v>
      </c>
      <c r="K107" s="14">
        <v>12.0</v>
      </c>
      <c r="L107" s="14">
        <v>2.0</v>
      </c>
      <c r="M107" s="11"/>
    </row>
    <row r="108">
      <c r="A108" s="228" t="s">
        <v>509</v>
      </c>
      <c r="B108" s="14">
        <v>160.0</v>
      </c>
      <c r="C108" s="229">
        <v>107.0</v>
      </c>
      <c r="D108" s="229">
        <v>107.0</v>
      </c>
      <c r="E108" s="14">
        <v>6.0</v>
      </c>
      <c r="F108" s="14">
        <v>2.0</v>
      </c>
      <c r="G108" s="14">
        <v>8.0</v>
      </c>
      <c r="H108" s="14">
        <v>18.0</v>
      </c>
      <c r="I108" s="14">
        <v>32.0</v>
      </c>
      <c r="J108" s="14">
        <v>32.0</v>
      </c>
      <c r="K108" s="14">
        <v>13.0</v>
      </c>
      <c r="L108" s="14">
        <v>2.0</v>
      </c>
      <c r="M108" s="11"/>
    </row>
    <row r="109">
      <c r="A109" s="228" t="s">
        <v>510</v>
      </c>
      <c r="B109" s="14">
        <v>161.0</v>
      </c>
      <c r="C109" s="229">
        <v>108.0</v>
      </c>
      <c r="D109" s="229">
        <v>108.0</v>
      </c>
      <c r="E109" s="14">
        <v>6.0</v>
      </c>
      <c r="F109" s="14">
        <v>2.0</v>
      </c>
      <c r="G109" s="14">
        <v>8.0</v>
      </c>
      <c r="H109" s="14">
        <v>18.0</v>
      </c>
      <c r="I109" s="14">
        <v>32.0</v>
      </c>
      <c r="J109" s="14">
        <v>32.0</v>
      </c>
      <c r="K109" s="14">
        <v>14.0</v>
      </c>
      <c r="L109" s="14">
        <v>2.0</v>
      </c>
      <c r="M109" s="11"/>
    </row>
    <row r="110">
      <c r="A110" s="228" t="s">
        <v>511</v>
      </c>
      <c r="B110" s="14">
        <v>169.0</v>
      </c>
      <c r="C110" s="229">
        <v>109.0</v>
      </c>
      <c r="D110" s="229">
        <v>109.0</v>
      </c>
      <c r="E110" s="14">
        <v>6.0</v>
      </c>
      <c r="F110" s="14">
        <v>2.0</v>
      </c>
      <c r="G110" s="14">
        <v>8.0</v>
      </c>
      <c r="H110" s="14">
        <v>18.0</v>
      </c>
      <c r="I110" s="14">
        <v>32.0</v>
      </c>
      <c r="J110" s="14">
        <v>32.0</v>
      </c>
      <c r="K110" s="14">
        <v>15.0</v>
      </c>
      <c r="L110" s="14">
        <v>2.0</v>
      </c>
      <c r="M110" s="11"/>
    </row>
    <row r="111">
      <c r="A111" s="228" t="s">
        <v>512</v>
      </c>
      <c r="B111" s="14">
        <v>171.0</v>
      </c>
      <c r="C111" s="229">
        <v>110.0</v>
      </c>
      <c r="D111" s="229">
        <v>110.0</v>
      </c>
      <c r="E111" s="14">
        <v>6.0</v>
      </c>
      <c r="F111" s="14">
        <v>2.0</v>
      </c>
      <c r="G111" s="14">
        <v>8.0</v>
      </c>
      <c r="H111" s="14">
        <v>18.0</v>
      </c>
      <c r="I111" s="14">
        <v>32.0</v>
      </c>
      <c r="J111" s="14">
        <v>32.0</v>
      </c>
      <c r="K111" s="14">
        <v>17.0</v>
      </c>
      <c r="L111" s="14">
        <v>1.0</v>
      </c>
      <c r="M111" s="11"/>
    </row>
    <row r="112">
      <c r="A112" s="228" t="s">
        <v>513</v>
      </c>
      <c r="B112" s="14">
        <v>171.0</v>
      </c>
      <c r="C112" s="229">
        <v>111.0</v>
      </c>
      <c r="D112" s="229">
        <v>111.0</v>
      </c>
      <c r="E112" s="14">
        <v>6.0</v>
      </c>
      <c r="F112" s="14">
        <v>2.0</v>
      </c>
      <c r="G112" s="14">
        <v>8.0</v>
      </c>
      <c r="H112" s="14">
        <v>18.0</v>
      </c>
      <c r="I112" s="14">
        <v>32.0</v>
      </c>
      <c r="J112" s="14">
        <v>32.0</v>
      </c>
      <c r="K112" s="14">
        <v>18.0</v>
      </c>
      <c r="L112" s="14">
        <v>1.0</v>
      </c>
      <c r="M112" s="11"/>
    </row>
    <row r="113">
      <c r="A113" s="228" t="s">
        <v>514</v>
      </c>
      <c r="B113" s="14">
        <v>173.0</v>
      </c>
      <c r="C113" s="229">
        <v>112.0</v>
      </c>
      <c r="D113" s="229">
        <v>112.0</v>
      </c>
      <c r="E113" s="14">
        <v>6.0</v>
      </c>
      <c r="F113" s="14">
        <v>2.0</v>
      </c>
      <c r="G113" s="14">
        <v>8.0</v>
      </c>
      <c r="H113" s="14">
        <v>18.0</v>
      </c>
      <c r="I113" s="14">
        <v>32.0</v>
      </c>
      <c r="J113" s="14">
        <v>32.0</v>
      </c>
      <c r="K113" s="14">
        <v>18.0</v>
      </c>
      <c r="L113" s="14">
        <v>2.0</v>
      </c>
      <c r="M113" s="11"/>
    </row>
    <row r="114">
      <c r="A114" s="228" t="s">
        <v>515</v>
      </c>
      <c r="B114" s="14">
        <v>173.0</v>
      </c>
      <c r="C114" s="229">
        <v>113.0</v>
      </c>
      <c r="D114" s="229">
        <v>113.0</v>
      </c>
      <c r="E114" s="14">
        <v>6.0</v>
      </c>
      <c r="F114" s="14">
        <v>2.0</v>
      </c>
      <c r="G114" s="14">
        <v>8.0</v>
      </c>
      <c r="H114" s="14">
        <v>18.0</v>
      </c>
      <c r="I114" s="14">
        <v>32.0</v>
      </c>
      <c r="J114" s="14">
        <v>32.0</v>
      </c>
      <c r="K114" s="14">
        <v>18.0</v>
      </c>
      <c r="L114" s="14">
        <v>3.0</v>
      </c>
      <c r="M114" s="11"/>
    </row>
    <row r="115">
      <c r="A115" s="228" t="s">
        <v>516</v>
      </c>
      <c r="B115" s="14">
        <v>175.0</v>
      </c>
      <c r="C115" s="229">
        <v>114.0</v>
      </c>
      <c r="D115" s="229">
        <v>114.0</v>
      </c>
      <c r="E115" s="14">
        <v>6.0</v>
      </c>
      <c r="F115" s="14">
        <v>2.0</v>
      </c>
      <c r="G115" s="14">
        <v>8.0</v>
      </c>
      <c r="H115" s="14">
        <v>18.0</v>
      </c>
      <c r="I115" s="14">
        <v>32.0</v>
      </c>
      <c r="J115" s="14">
        <v>32.0</v>
      </c>
      <c r="K115" s="14">
        <v>18.0</v>
      </c>
      <c r="L115" s="14">
        <v>4.0</v>
      </c>
      <c r="M115" s="11"/>
    </row>
    <row r="116">
      <c r="A116" s="228" t="s">
        <v>517</v>
      </c>
      <c r="B116" s="14">
        <v>173.0</v>
      </c>
      <c r="C116" s="229">
        <v>115.0</v>
      </c>
      <c r="D116" s="229">
        <v>115.0</v>
      </c>
      <c r="E116" s="14">
        <v>6.0</v>
      </c>
      <c r="F116" s="14">
        <v>2.0</v>
      </c>
      <c r="G116" s="14">
        <v>8.0</v>
      </c>
      <c r="H116" s="14">
        <v>18.0</v>
      </c>
      <c r="I116" s="14">
        <v>32.0</v>
      </c>
      <c r="J116" s="14">
        <v>32.0</v>
      </c>
      <c r="K116" s="14">
        <v>18.0</v>
      </c>
      <c r="L116" s="14">
        <v>5.0</v>
      </c>
      <c r="M116" s="11"/>
    </row>
    <row r="117">
      <c r="A117" s="228" t="s">
        <v>518</v>
      </c>
      <c r="B117" s="14">
        <v>177.0</v>
      </c>
      <c r="C117" s="229">
        <v>116.0</v>
      </c>
      <c r="D117" s="229">
        <v>116.0</v>
      </c>
      <c r="E117" s="14">
        <v>6.0</v>
      </c>
      <c r="F117" s="14">
        <v>2.0</v>
      </c>
      <c r="G117" s="14">
        <v>8.0</v>
      </c>
      <c r="H117" s="14">
        <v>18.0</v>
      </c>
      <c r="I117" s="14">
        <v>32.0</v>
      </c>
      <c r="J117" s="14">
        <v>32.0</v>
      </c>
      <c r="K117" s="14">
        <v>18.0</v>
      </c>
      <c r="L117" s="14">
        <v>6.0</v>
      </c>
      <c r="M117" s="11"/>
    </row>
    <row r="118">
      <c r="A118" s="228" t="s">
        <v>519</v>
      </c>
      <c r="B118" s="14">
        <v>177.0</v>
      </c>
      <c r="C118" s="229">
        <v>117.0</v>
      </c>
      <c r="D118" s="229">
        <v>117.0</v>
      </c>
      <c r="E118" s="14">
        <v>6.0</v>
      </c>
      <c r="F118" s="14">
        <v>2.0</v>
      </c>
      <c r="G118" s="14">
        <v>8.0</v>
      </c>
      <c r="H118" s="14">
        <v>18.0</v>
      </c>
      <c r="I118" s="14">
        <v>32.0</v>
      </c>
      <c r="J118" s="14">
        <v>32.0</v>
      </c>
      <c r="K118" s="14">
        <v>18.0</v>
      </c>
      <c r="L118" s="14">
        <v>7.0</v>
      </c>
      <c r="M118" s="11"/>
    </row>
    <row r="119">
      <c r="A119" s="228" t="s">
        <v>520</v>
      </c>
      <c r="B119" s="14">
        <v>176.0</v>
      </c>
      <c r="C119" s="229">
        <v>118.0</v>
      </c>
      <c r="D119" s="229">
        <v>118.0</v>
      </c>
      <c r="E119" s="14">
        <v>6.0</v>
      </c>
      <c r="F119" s="14">
        <v>2.0</v>
      </c>
      <c r="G119" s="14">
        <v>8.0</v>
      </c>
      <c r="H119" s="14">
        <v>18.0</v>
      </c>
      <c r="I119" s="14">
        <v>32.0</v>
      </c>
      <c r="J119" s="14">
        <v>32.0</v>
      </c>
      <c r="K119" s="14">
        <v>18.0</v>
      </c>
      <c r="L119" s="14">
        <v>8.0</v>
      </c>
      <c r="M119" s="11"/>
    </row>
    <row r="120">
      <c r="A120" s="11" t="s">
        <v>521</v>
      </c>
      <c r="B120" s="14">
        <v>197.0</v>
      </c>
      <c r="C120" s="14">
        <v>119.0</v>
      </c>
      <c r="D120" s="14">
        <v>119.0</v>
      </c>
      <c r="E120" s="14">
        <v>6.0</v>
      </c>
      <c r="F120" s="14">
        <v>2.0</v>
      </c>
      <c r="G120" s="14">
        <v>8.0</v>
      </c>
      <c r="H120" s="14">
        <v>18.0</v>
      </c>
      <c r="I120" s="14">
        <v>32.0</v>
      </c>
      <c r="J120" s="14">
        <v>32.0</v>
      </c>
      <c r="K120" s="14">
        <v>18.0</v>
      </c>
      <c r="L120" s="14">
        <v>8.0</v>
      </c>
      <c r="M120" s="14">
        <v>1.0</v>
      </c>
    </row>
    <row r="121">
      <c r="A121" s="11" t="s">
        <v>522</v>
      </c>
      <c r="B121" s="14">
        <v>200.0</v>
      </c>
      <c r="C121" s="14">
        <v>120.0</v>
      </c>
      <c r="D121" s="14">
        <v>120.0</v>
      </c>
      <c r="E121" s="14">
        <v>6.0</v>
      </c>
      <c r="F121" s="14">
        <v>2.0</v>
      </c>
      <c r="G121" s="14">
        <v>8.0</v>
      </c>
      <c r="H121" s="14">
        <v>18.0</v>
      </c>
      <c r="I121" s="14">
        <v>32.0</v>
      </c>
      <c r="J121" s="14">
        <v>32.0</v>
      </c>
      <c r="K121" s="14">
        <v>18.0</v>
      </c>
      <c r="L121" s="14">
        <v>8.0</v>
      </c>
      <c r="M121" s="14">
        <v>2.0</v>
      </c>
    </row>
    <row r="122">
      <c r="A122" s="11" t="s">
        <v>523</v>
      </c>
      <c r="B122" s="14">
        <v>199.0</v>
      </c>
      <c r="C122" s="14">
        <v>121.0</v>
      </c>
      <c r="D122" s="14">
        <v>121.0</v>
      </c>
      <c r="E122" s="14">
        <v>6.0</v>
      </c>
      <c r="F122" s="14">
        <v>2.0</v>
      </c>
      <c r="G122" s="14">
        <v>8.0</v>
      </c>
      <c r="H122" s="14">
        <v>18.0</v>
      </c>
      <c r="I122" s="14">
        <v>32.0</v>
      </c>
      <c r="J122" s="14">
        <v>34.0</v>
      </c>
      <c r="K122" s="14">
        <v>18.0</v>
      </c>
      <c r="L122" s="14">
        <v>8.0</v>
      </c>
      <c r="M122" s="14">
        <v>2.0</v>
      </c>
    </row>
    <row r="123">
      <c r="A123" s="11" t="s">
        <v>524</v>
      </c>
      <c r="B123" s="14">
        <v>199.0</v>
      </c>
      <c r="C123" s="14">
        <v>122.0</v>
      </c>
      <c r="D123" s="14">
        <v>122.0</v>
      </c>
      <c r="E123" s="14">
        <v>6.0</v>
      </c>
      <c r="F123" s="14">
        <v>2.0</v>
      </c>
      <c r="G123" s="14">
        <v>8.0</v>
      </c>
      <c r="H123" s="14">
        <v>18.0</v>
      </c>
      <c r="I123" s="14">
        <v>32.0</v>
      </c>
      <c r="J123" s="14">
        <v>32.0</v>
      </c>
      <c r="K123" s="14">
        <v>18.0</v>
      </c>
      <c r="L123" s="14">
        <v>8.0</v>
      </c>
      <c r="M123" s="14">
        <v>4.0</v>
      </c>
    </row>
    <row r="124">
      <c r="A124" s="11" t="s">
        <v>525</v>
      </c>
      <c r="B124" s="14">
        <v>202.0</v>
      </c>
      <c r="C124" s="14">
        <v>123.0</v>
      </c>
      <c r="D124" s="14">
        <v>123.0</v>
      </c>
      <c r="E124" s="14">
        <v>6.0</v>
      </c>
      <c r="F124" s="14">
        <v>2.0</v>
      </c>
      <c r="G124" s="14">
        <v>8.0</v>
      </c>
      <c r="H124" s="14">
        <v>18.0</v>
      </c>
      <c r="I124" s="14">
        <v>32.0</v>
      </c>
      <c r="J124" s="14">
        <v>32.0</v>
      </c>
      <c r="K124" s="14">
        <v>19.0</v>
      </c>
      <c r="L124" s="14">
        <v>9.0</v>
      </c>
      <c r="M124" s="14">
        <v>2.0</v>
      </c>
    </row>
    <row r="125">
      <c r="A125" s="11" t="s">
        <v>526</v>
      </c>
      <c r="B125" s="14">
        <v>206.0</v>
      </c>
      <c r="C125" s="14">
        <v>124.0</v>
      </c>
      <c r="D125" s="14">
        <v>124.0</v>
      </c>
      <c r="E125" s="14">
        <v>6.0</v>
      </c>
      <c r="F125" s="14">
        <v>2.0</v>
      </c>
      <c r="G125" s="14">
        <v>8.0</v>
      </c>
      <c r="H125" s="14">
        <v>18.0</v>
      </c>
      <c r="I125" s="14">
        <v>32.0</v>
      </c>
      <c r="J125" s="14">
        <v>32.0</v>
      </c>
      <c r="K125" s="14">
        <v>19.0</v>
      </c>
      <c r="L125" s="14">
        <v>9.0</v>
      </c>
      <c r="M125" s="14">
        <v>2.0</v>
      </c>
    </row>
    <row r="126">
      <c r="A126" s="11" t="s">
        <v>527</v>
      </c>
      <c r="B126" s="14">
        <v>207.0</v>
      </c>
      <c r="C126" s="14">
        <v>125.0</v>
      </c>
      <c r="D126" s="14">
        <v>125.0</v>
      </c>
      <c r="E126" s="14">
        <v>6.0</v>
      </c>
      <c r="F126" s="14">
        <v>2.0</v>
      </c>
      <c r="G126" s="14">
        <v>8.0</v>
      </c>
      <c r="H126" s="14">
        <v>18.0</v>
      </c>
      <c r="I126" s="14">
        <v>32.0</v>
      </c>
      <c r="J126" s="14">
        <v>36.0</v>
      </c>
      <c r="K126" s="14">
        <v>18.0</v>
      </c>
      <c r="L126" s="14">
        <v>8.0</v>
      </c>
      <c r="M126" s="14">
        <v>2.0</v>
      </c>
    </row>
    <row r="127">
      <c r="A127" s="11" t="s">
        <v>528</v>
      </c>
      <c r="B127" s="14">
        <v>208.0</v>
      </c>
      <c r="C127" s="14">
        <v>126.0</v>
      </c>
      <c r="D127" s="14">
        <v>126.0</v>
      </c>
      <c r="E127" s="14">
        <v>6.0</v>
      </c>
      <c r="F127" s="14">
        <v>2.0</v>
      </c>
      <c r="G127" s="14">
        <v>8.0</v>
      </c>
      <c r="H127" s="14">
        <v>18.0</v>
      </c>
      <c r="I127" s="14">
        <v>32.0</v>
      </c>
      <c r="J127" s="14">
        <v>37.0</v>
      </c>
      <c r="K127" s="14">
        <v>18.0</v>
      </c>
      <c r="L127" s="14">
        <v>8.0</v>
      </c>
      <c r="M127" s="14">
        <v>2.0</v>
      </c>
    </row>
    <row r="128">
      <c r="A128" s="11" t="s">
        <v>529</v>
      </c>
      <c r="B128" s="14">
        <v>209.0</v>
      </c>
      <c r="C128" s="14">
        <v>127.0</v>
      </c>
      <c r="D128" s="14">
        <v>127.0</v>
      </c>
      <c r="E128" s="14">
        <v>6.0</v>
      </c>
      <c r="F128" s="14">
        <v>2.0</v>
      </c>
      <c r="G128" s="14">
        <v>8.0</v>
      </c>
      <c r="H128" s="14">
        <v>18.0</v>
      </c>
      <c r="I128" s="14">
        <v>32.0</v>
      </c>
      <c r="J128" s="14">
        <v>38.0</v>
      </c>
      <c r="K128" s="14">
        <v>18.0</v>
      </c>
      <c r="L128" s="14">
        <v>8.0</v>
      </c>
      <c r="M128" s="14">
        <v>2.0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63"/>
    <col customWidth="1" min="7" max="7" width="24.88"/>
    <col customWidth="1" min="8" max="8" width="29.13"/>
  </cols>
  <sheetData>
    <row r="1">
      <c r="A1" s="215" t="s">
        <v>530</v>
      </c>
      <c r="B1" s="215" t="s">
        <v>531</v>
      </c>
      <c r="C1" s="215" t="s">
        <v>532</v>
      </c>
      <c r="D1" s="11"/>
      <c r="E1" s="230" t="s">
        <v>533</v>
      </c>
      <c r="F1" s="215" t="s">
        <v>531</v>
      </c>
      <c r="G1" s="215" t="s">
        <v>532</v>
      </c>
    </row>
    <row r="2">
      <c r="A2" s="11"/>
      <c r="B2" s="231" t="s">
        <v>372</v>
      </c>
      <c r="C2" s="14"/>
      <c r="D2" s="11"/>
      <c r="E2" s="11"/>
      <c r="F2" s="231" t="s">
        <v>372</v>
      </c>
      <c r="G2" s="14"/>
    </row>
    <row r="3">
      <c r="A3" s="11"/>
      <c r="B3" s="232" t="s">
        <v>534</v>
      </c>
      <c r="C3" s="14"/>
      <c r="D3" s="11"/>
      <c r="E3" s="11"/>
      <c r="F3" s="232" t="s">
        <v>534</v>
      </c>
      <c r="G3" s="14"/>
    </row>
    <row r="4">
      <c r="A4" s="11"/>
      <c r="B4" s="233" t="s">
        <v>535</v>
      </c>
      <c r="C4" s="234">
        <f> (C2+C3)^2</f>
        <v>0</v>
      </c>
      <c r="D4" s="11"/>
      <c r="E4" s="11"/>
      <c r="F4" s="233" t="s">
        <v>535</v>
      </c>
      <c r="G4" s="234">
        <f> (G2+G3)^2</f>
        <v>0</v>
      </c>
    </row>
    <row r="5">
      <c r="A5" s="11"/>
      <c r="B5" s="235" t="s">
        <v>536</v>
      </c>
      <c r="C5" s="236">
        <f>(C4)^3</f>
        <v>0</v>
      </c>
      <c r="D5" s="11"/>
      <c r="E5" s="11"/>
      <c r="F5" s="235" t="s">
        <v>536</v>
      </c>
      <c r="G5" s="236">
        <f>(G4)^3</f>
        <v>0</v>
      </c>
    </row>
    <row r="6">
      <c r="A6" s="11"/>
      <c r="B6" s="237" t="s">
        <v>537</v>
      </c>
      <c r="C6" s="234">
        <f>C5^(1/3)</f>
        <v>0</v>
      </c>
      <c r="D6" s="11"/>
      <c r="E6" s="11"/>
      <c r="F6" s="237" t="s">
        <v>537</v>
      </c>
      <c r="G6" s="234">
        <f>G5^(1/3)</f>
        <v>0</v>
      </c>
    </row>
    <row r="7">
      <c r="A7" s="11"/>
      <c r="B7" s="11"/>
      <c r="C7" s="11"/>
      <c r="D7" s="11"/>
      <c r="E7" s="11"/>
      <c r="F7" s="11"/>
      <c r="G7" s="11"/>
    </row>
    <row r="8">
      <c r="A8" s="238" t="s">
        <v>538</v>
      </c>
      <c r="B8" s="215" t="s">
        <v>531</v>
      </c>
      <c r="C8" s="215" t="s">
        <v>532</v>
      </c>
      <c r="D8" s="11"/>
      <c r="E8" s="239" t="s">
        <v>539</v>
      </c>
      <c r="F8" s="215" t="s">
        <v>531</v>
      </c>
      <c r="G8" s="215" t="s">
        <v>532</v>
      </c>
    </row>
    <row r="9">
      <c r="A9" s="11"/>
      <c r="B9" s="231" t="s">
        <v>372</v>
      </c>
      <c r="C9" s="104"/>
      <c r="D9" s="11"/>
      <c r="E9" s="11"/>
      <c r="F9" s="231" t="s">
        <v>372</v>
      </c>
      <c r="G9" s="14"/>
    </row>
    <row r="10">
      <c r="A10" s="11"/>
      <c r="B10" s="232" t="s">
        <v>534</v>
      </c>
      <c r="C10" s="104"/>
      <c r="D10" s="11"/>
      <c r="E10" s="11"/>
      <c r="F10" s="232" t="s">
        <v>534</v>
      </c>
      <c r="G10" s="14"/>
    </row>
    <row r="11">
      <c r="A11" s="11"/>
      <c r="B11" s="233" t="s">
        <v>535</v>
      </c>
      <c r="C11" s="234">
        <f> (C9+C10)^2</f>
        <v>0</v>
      </c>
      <c r="D11" s="11"/>
      <c r="E11" s="11"/>
      <c r="F11" s="233" t="s">
        <v>535</v>
      </c>
      <c r="G11" s="234">
        <f> (G9+G10)^2</f>
        <v>0</v>
      </c>
    </row>
    <row r="12">
      <c r="A12" s="11"/>
      <c r="B12" s="235" t="s">
        <v>536</v>
      </c>
      <c r="C12" s="236">
        <f>(C11)^3</f>
        <v>0</v>
      </c>
      <c r="D12" s="11"/>
      <c r="E12" s="11"/>
      <c r="F12" s="235" t="s">
        <v>536</v>
      </c>
      <c r="G12" s="236">
        <f>(G11)^3</f>
        <v>0</v>
      </c>
    </row>
    <row r="13">
      <c r="A13" s="11"/>
      <c r="B13" s="237" t="s">
        <v>537</v>
      </c>
      <c r="C13" s="234">
        <f>C12^(1/3)</f>
        <v>0</v>
      </c>
      <c r="D13" s="11"/>
      <c r="E13" s="11"/>
      <c r="F13" s="237" t="s">
        <v>537</v>
      </c>
      <c r="G13" s="234">
        <f>G12^(1/3)</f>
        <v>0</v>
      </c>
    </row>
    <row r="14">
      <c r="A14" s="11"/>
      <c r="B14" s="11"/>
      <c r="C14" s="11"/>
      <c r="D14" s="11"/>
      <c r="E14" s="11"/>
      <c r="F14" s="11"/>
      <c r="G14" s="11"/>
    </row>
    <row r="15">
      <c r="A15" s="216" t="s">
        <v>540</v>
      </c>
      <c r="B15" s="215" t="s">
        <v>531</v>
      </c>
      <c r="C15" s="215" t="s">
        <v>532</v>
      </c>
      <c r="D15" s="11"/>
      <c r="E15" s="215" t="s">
        <v>541</v>
      </c>
      <c r="F15" s="215" t="s">
        <v>531</v>
      </c>
      <c r="G15" s="215" t="s">
        <v>532</v>
      </c>
      <c r="H15" s="240"/>
    </row>
    <row r="16">
      <c r="A16" s="11"/>
      <c r="B16" s="231" t="s">
        <v>372</v>
      </c>
      <c r="C16" s="104"/>
      <c r="D16" s="11"/>
      <c r="E16" s="11"/>
      <c r="F16" s="231" t="s">
        <v>372</v>
      </c>
      <c r="G16" s="14"/>
      <c r="H16" s="241"/>
    </row>
    <row r="17">
      <c r="A17" s="11"/>
      <c r="B17" s="232" t="s">
        <v>534</v>
      </c>
      <c r="C17" s="104"/>
      <c r="D17" s="11"/>
      <c r="E17" s="11"/>
      <c r="F17" s="232" t="s">
        <v>534</v>
      </c>
      <c r="G17" s="14"/>
      <c r="H17" s="241"/>
    </row>
    <row r="18">
      <c r="A18" s="11"/>
      <c r="B18" s="233" t="s">
        <v>535</v>
      </c>
      <c r="C18" s="234">
        <f> (C16+C17)^2</f>
        <v>0</v>
      </c>
      <c r="D18" s="11"/>
      <c r="E18" s="11"/>
      <c r="F18" s="233" t="s">
        <v>535</v>
      </c>
      <c r="G18" s="234">
        <f> (G16+G17)^2</f>
        <v>0</v>
      </c>
      <c r="H18" s="241"/>
    </row>
    <row r="19">
      <c r="A19" s="11"/>
      <c r="B19" s="235" t="s">
        <v>536</v>
      </c>
      <c r="C19" s="236">
        <f>(C18)^3</f>
        <v>0</v>
      </c>
      <c r="D19" s="11"/>
      <c r="E19" s="11"/>
      <c r="F19" s="235" t="s">
        <v>536</v>
      </c>
      <c r="G19" s="236">
        <f>(C12+C19)^2</f>
        <v>0</v>
      </c>
      <c r="H19" s="241"/>
    </row>
    <row r="20">
      <c r="A20" s="11"/>
      <c r="B20" s="237" t="s">
        <v>537</v>
      </c>
      <c r="C20" s="234">
        <f>C19^(1/3)</f>
        <v>0</v>
      </c>
      <c r="D20" s="11"/>
      <c r="E20" s="11"/>
      <c r="F20" s="237" t="s">
        <v>537</v>
      </c>
      <c r="G20" s="234">
        <f>G19^(1/3)</f>
        <v>0</v>
      </c>
      <c r="H20" s="241"/>
    </row>
    <row r="21">
      <c r="A21" s="11"/>
      <c r="B21" s="11"/>
      <c r="C21" s="11"/>
      <c r="D21" s="11"/>
      <c r="E21" s="11"/>
      <c r="F21" s="11"/>
      <c r="G21" s="11"/>
      <c r="H21" s="241"/>
    </row>
    <row r="22">
      <c r="A22" s="242" t="s">
        <v>542</v>
      </c>
      <c r="B22" s="215" t="s">
        <v>531</v>
      </c>
      <c r="C22" s="215" t="s">
        <v>532</v>
      </c>
      <c r="D22" s="11"/>
      <c r="E22" s="215" t="s">
        <v>543</v>
      </c>
      <c r="F22" s="215" t="s">
        <v>531</v>
      </c>
      <c r="G22" s="215" t="s">
        <v>532</v>
      </c>
      <c r="H22" s="241"/>
    </row>
    <row r="23">
      <c r="A23" s="11"/>
      <c r="B23" s="231" t="s">
        <v>372</v>
      </c>
      <c r="C23" s="104"/>
      <c r="D23" s="11"/>
      <c r="E23" s="11"/>
      <c r="F23" s="231" t="s">
        <v>372</v>
      </c>
      <c r="G23" s="14"/>
      <c r="H23" s="241"/>
    </row>
    <row r="24">
      <c r="A24" s="11"/>
      <c r="B24" s="232" t="s">
        <v>534</v>
      </c>
      <c r="C24" s="104"/>
      <c r="D24" s="11"/>
      <c r="E24" s="11"/>
      <c r="F24" s="232" t="s">
        <v>534</v>
      </c>
      <c r="G24" s="14"/>
      <c r="H24" s="241"/>
    </row>
    <row r="25">
      <c r="A25" s="11"/>
      <c r="B25" s="233" t="s">
        <v>535</v>
      </c>
      <c r="C25" s="234">
        <f> (C23+C24)^2</f>
        <v>0</v>
      </c>
      <c r="D25" s="11"/>
      <c r="E25" s="11"/>
      <c r="F25" s="233" t="s">
        <v>535</v>
      </c>
      <c r="G25" s="234">
        <f> (G23+G24)^2</f>
        <v>0</v>
      </c>
      <c r="H25" s="241"/>
    </row>
    <row r="26">
      <c r="A26" s="11"/>
      <c r="B26" s="235" t="s">
        <v>536</v>
      </c>
      <c r="C26" s="236">
        <f>(C25)^3</f>
        <v>0</v>
      </c>
      <c r="D26" s="11"/>
      <c r="E26" s="11"/>
      <c r="F26" s="235" t="s">
        <v>536</v>
      </c>
      <c r="G26" s="236">
        <f>(G19+G5+G12)</f>
        <v>0</v>
      </c>
      <c r="H26" s="241"/>
    </row>
    <row r="27">
      <c r="A27" s="11"/>
      <c r="B27" s="237" t="s">
        <v>537</v>
      </c>
      <c r="C27" s="234">
        <f>C26^(1/3)</f>
        <v>0</v>
      </c>
      <c r="D27" s="11"/>
      <c r="E27" s="11"/>
      <c r="F27" s="237" t="s">
        <v>537</v>
      </c>
      <c r="G27" s="234">
        <f>G26^(1/3)</f>
        <v>0</v>
      </c>
      <c r="H27" s="24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63"/>
    <col customWidth="1" min="2" max="2" width="54.75"/>
    <col customWidth="1" min="3" max="3" width="50.13"/>
    <col customWidth="1" min="4" max="4" width="45.63"/>
    <col customWidth="1" min="5" max="6" width="33.63"/>
    <col customWidth="1" min="7" max="7" width="6.63"/>
    <col customWidth="1" min="8" max="8" width="5.38"/>
    <col customWidth="1" min="9" max="9" width="5.75"/>
    <col customWidth="1" min="10" max="11" width="5.0"/>
    <col customWidth="1" min="12" max="12" width="5.25"/>
    <col customWidth="1" min="13" max="13" width="5.63"/>
    <col customWidth="1" min="14" max="14" width="5.25"/>
    <col customWidth="1" min="15" max="15" width="5.5"/>
    <col customWidth="1" min="16" max="16" width="5.75"/>
    <col customWidth="1" min="17" max="17" width="6.13"/>
    <col customWidth="1" min="18" max="18" width="7.88"/>
  </cols>
  <sheetData>
    <row r="1">
      <c r="A1" s="244" t="s">
        <v>544</v>
      </c>
      <c r="B1" s="245" t="s">
        <v>545</v>
      </c>
      <c r="C1" s="216" t="s">
        <v>546</v>
      </c>
      <c r="D1" s="246" t="s">
        <v>547</v>
      </c>
      <c r="E1" s="247" t="s">
        <v>548</v>
      </c>
      <c r="F1" s="248"/>
      <c r="G1" s="249"/>
      <c r="H1" s="250"/>
      <c r="I1" s="250"/>
      <c r="J1" s="250"/>
      <c r="K1" s="250"/>
      <c r="L1" s="250"/>
      <c r="M1" s="250"/>
      <c r="N1" s="250"/>
      <c r="O1" s="250"/>
      <c r="P1" s="250"/>
      <c r="Q1" s="250"/>
      <c r="R1" s="250"/>
      <c r="S1" s="11"/>
      <c r="T1" s="11"/>
      <c r="U1" s="11"/>
      <c r="V1" s="11"/>
      <c r="W1" s="11"/>
      <c r="X1" s="11"/>
      <c r="Y1" s="11"/>
      <c r="Z1" s="11"/>
      <c r="AA1" s="11"/>
      <c r="AB1" s="11"/>
      <c r="AC1" s="11"/>
    </row>
    <row r="2">
      <c r="A2" s="7" t="s">
        <v>549</v>
      </c>
      <c r="B2" s="251" t="s">
        <v>550</v>
      </c>
      <c r="C2" s="252" t="s">
        <v>551</v>
      </c>
      <c r="D2" s="253" t="s">
        <v>552</v>
      </c>
      <c r="E2" s="254" t="s">
        <v>553</v>
      </c>
      <c r="F2" s="248"/>
      <c r="G2" s="250"/>
      <c r="H2" s="250"/>
      <c r="I2" s="250"/>
      <c r="J2" s="250"/>
      <c r="K2" s="250"/>
      <c r="L2" s="250"/>
      <c r="M2" s="250"/>
      <c r="N2" s="250"/>
      <c r="O2" s="250"/>
      <c r="P2" s="250"/>
      <c r="Q2" s="250"/>
      <c r="R2" s="250"/>
      <c r="S2" s="11"/>
      <c r="T2" s="11"/>
      <c r="U2" s="11"/>
      <c r="V2" s="11"/>
      <c r="W2" s="11"/>
      <c r="X2" s="11"/>
      <c r="Y2" s="11"/>
      <c r="Z2" s="11"/>
      <c r="AA2" s="11"/>
      <c r="AB2" s="11"/>
      <c r="AC2" s="11"/>
    </row>
    <row r="3">
      <c r="A3" s="255" t="s">
        <v>554</v>
      </c>
      <c r="B3" s="250"/>
      <c r="C3" s="250"/>
      <c r="D3" s="250"/>
      <c r="E3" s="250"/>
      <c r="F3" s="250"/>
      <c r="G3" s="250"/>
      <c r="H3" s="250"/>
      <c r="I3" s="250"/>
      <c r="J3" s="250"/>
      <c r="K3" s="250"/>
      <c r="L3" s="250"/>
      <c r="M3" s="250"/>
      <c r="N3" s="250"/>
      <c r="O3" s="250"/>
      <c r="P3" s="250"/>
      <c r="Q3" s="250"/>
      <c r="R3" s="250"/>
      <c r="S3" s="11"/>
      <c r="T3" s="11"/>
      <c r="U3" s="11"/>
      <c r="V3" s="11"/>
      <c r="W3" s="11"/>
      <c r="X3" s="11"/>
      <c r="Y3" s="11"/>
      <c r="Z3" s="11"/>
      <c r="AA3" s="11"/>
      <c r="AB3" s="11"/>
      <c r="AC3" s="11"/>
    </row>
    <row r="4">
      <c r="A4" s="14">
        <f>A17</f>
        <v>1</v>
      </c>
      <c r="B4" s="256"/>
      <c r="C4" s="256"/>
      <c r="D4" s="250"/>
      <c r="E4" s="250"/>
      <c r="F4" s="250"/>
      <c r="G4" s="250"/>
      <c r="H4" s="250"/>
      <c r="I4" s="250"/>
      <c r="J4" s="250"/>
      <c r="K4" s="250"/>
      <c r="L4" s="250"/>
      <c r="M4" s="250"/>
      <c r="N4" s="250"/>
      <c r="O4" s="250"/>
      <c r="P4" s="250"/>
      <c r="Q4" s="250"/>
      <c r="R4" s="250"/>
      <c r="S4" s="11"/>
      <c r="T4" s="11"/>
      <c r="U4" s="11"/>
      <c r="V4" s="11"/>
      <c r="W4" s="11"/>
      <c r="X4" s="11"/>
      <c r="Y4" s="11"/>
      <c r="Z4" s="11"/>
      <c r="AA4" s="11"/>
      <c r="AB4" s="11"/>
      <c r="AC4" s="11"/>
    </row>
    <row r="5">
      <c r="A5" s="257" t="s">
        <v>555</v>
      </c>
      <c r="B5" s="250"/>
      <c r="C5" s="250"/>
      <c r="D5" s="250"/>
      <c r="E5" s="250"/>
      <c r="F5" s="258" t="s">
        <v>556</v>
      </c>
      <c r="G5" s="259"/>
      <c r="H5" s="260"/>
      <c r="I5" s="260"/>
      <c r="J5" s="260"/>
      <c r="K5" s="260"/>
      <c r="L5" s="260"/>
      <c r="M5" s="260"/>
      <c r="N5" s="260"/>
      <c r="O5" s="260"/>
      <c r="P5" s="260"/>
      <c r="Q5" s="260"/>
      <c r="R5" s="261"/>
      <c r="S5" s="11"/>
      <c r="T5" s="11"/>
      <c r="U5" s="11"/>
      <c r="V5" s="11"/>
      <c r="W5" s="11"/>
      <c r="X5" s="11"/>
      <c r="Y5" s="11"/>
      <c r="Z5" s="11"/>
      <c r="AA5" s="11"/>
      <c r="AB5" s="11"/>
      <c r="AC5" s="11"/>
    </row>
    <row r="6">
      <c r="A6" s="17">
        <f>(A17*1)+1</f>
        <v>2</v>
      </c>
      <c r="B6" s="250"/>
      <c r="C6" s="250"/>
      <c r="D6" s="250"/>
      <c r="E6" s="250"/>
      <c r="F6" s="250"/>
      <c r="G6" s="262"/>
      <c r="H6" s="263"/>
      <c r="I6" s="264"/>
      <c r="J6" s="265"/>
      <c r="K6" s="263"/>
      <c r="L6" s="264"/>
      <c r="M6" s="264"/>
      <c r="N6" s="264"/>
      <c r="O6" s="264"/>
      <c r="P6" s="264"/>
      <c r="Q6" s="266"/>
      <c r="R6" s="267"/>
      <c r="S6" s="11"/>
      <c r="T6" s="11"/>
      <c r="U6" s="11"/>
      <c r="V6" s="11"/>
      <c r="W6" s="11"/>
      <c r="X6" s="11"/>
      <c r="Y6" s="11"/>
      <c r="Z6" s="11"/>
      <c r="AA6" s="11"/>
      <c r="AB6" s="11"/>
      <c r="AC6" s="11"/>
    </row>
    <row r="7">
      <c r="A7" s="257" t="s">
        <v>557</v>
      </c>
      <c r="B7" s="250"/>
      <c r="C7" s="250"/>
      <c r="D7" s="250"/>
      <c r="E7" s="250"/>
      <c r="F7" s="250"/>
      <c r="G7" s="262"/>
      <c r="H7" s="268"/>
      <c r="I7" s="263"/>
      <c r="J7" s="265"/>
      <c r="K7" s="269"/>
      <c r="L7" s="264"/>
      <c r="M7" s="264"/>
      <c r="N7" s="264"/>
      <c r="O7" s="266"/>
      <c r="P7" s="270"/>
      <c r="Q7" s="270"/>
      <c r="R7" s="267"/>
      <c r="S7" s="11"/>
      <c r="T7" s="11"/>
      <c r="U7" s="11"/>
      <c r="V7" s="11"/>
      <c r="W7" s="11"/>
      <c r="X7" s="11"/>
      <c r="Y7" s="11"/>
      <c r="Z7" s="11"/>
      <c r="AA7" s="11"/>
      <c r="AB7" s="11"/>
      <c r="AC7" s="11"/>
    </row>
    <row r="8">
      <c r="A8" s="17">
        <f>((A17*1)+1)+1</f>
        <v>3</v>
      </c>
      <c r="B8" s="250"/>
      <c r="C8" s="250"/>
      <c r="D8" s="250"/>
      <c r="E8" s="250"/>
      <c r="F8" s="250"/>
      <c r="G8" s="262"/>
      <c r="H8" s="263"/>
      <c r="I8" s="265"/>
      <c r="J8" s="268"/>
      <c r="K8" s="265"/>
      <c r="L8" s="265"/>
      <c r="M8" s="271"/>
      <c r="N8" s="272"/>
      <c r="O8" s="266"/>
      <c r="P8" s="270"/>
      <c r="Q8" s="270"/>
      <c r="R8" s="267"/>
      <c r="S8" s="11"/>
      <c r="T8" s="11"/>
      <c r="U8" s="11"/>
      <c r="V8" s="11"/>
      <c r="W8" s="11"/>
      <c r="X8" s="11"/>
      <c r="Y8" s="11"/>
      <c r="Z8" s="11"/>
      <c r="AA8" s="11"/>
      <c r="AB8" s="11"/>
      <c r="AC8" s="11"/>
    </row>
    <row r="9">
      <c r="A9" s="273" t="s">
        <v>558</v>
      </c>
      <c r="B9" s="250"/>
      <c r="C9" s="250"/>
      <c r="D9" s="250"/>
      <c r="E9" s="250"/>
      <c r="F9" s="250"/>
      <c r="G9" s="262"/>
      <c r="H9" s="268"/>
      <c r="I9" s="263"/>
      <c r="J9" s="268"/>
      <c r="K9" s="266"/>
      <c r="L9" s="265"/>
      <c r="M9" s="265"/>
      <c r="N9" s="265"/>
      <c r="O9" s="270"/>
      <c r="P9" s="270"/>
      <c r="Q9" s="270"/>
      <c r="R9" s="267"/>
      <c r="S9" s="11"/>
      <c r="T9" s="11"/>
      <c r="U9" s="11"/>
      <c r="V9" s="11"/>
      <c r="W9" s="11"/>
      <c r="X9" s="11"/>
      <c r="Y9" s="11"/>
      <c r="Z9" s="11"/>
      <c r="AA9" s="11"/>
      <c r="AB9" s="11"/>
      <c r="AC9" s="11"/>
    </row>
    <row r="10">
      <c r="A10" s="273" t="s">
        <v>559</v>
      </c>
      <c r="B10" s="250"/>
      <c r="C10" s="250"/>
      <c r="D10" s="250"/>
      <c r="E10" s="250"/>
      <c r="F10" s="250"/>
      <c r="G10" s="262"/>
      <c r="H10" s="268"/>
      <c r="I10" s="268"/>
      <c r="J10" s="264"/>
      <c r="K10" s="266"/>
      <c r="L10" s="265"/>
      <c r="M10" s="263"/>
      <c r="N10" s="264"/>
      <c r="O10" s="266"/>
      <c r="P10" s="270"/>
      <c r="Q10" s="266"/>
      <c r="R10" s="267"/>
      <c r="S10" s="11"/>
      <c r="T10" s="11"/>
      <c r="U10" s="11"/>
      <c r="V10" s="11"/>
      <c r="W10" s="11"/>
      <c r="X10" s="11"/>
      <c r="Y10" s="11"/>
      <c r="Z10" s="11"/>
      <c r="AA10" s="11"/>
      <c r="AB10" s="11"/>
      <c r="AC10" s="11"/>
    </row>
    <row r="11">
      <c r="A11" s="14">
        <f>A17</f>
        <v>1</v>
      </c>
      <c r="B11" s="250"/>
      <c r="C11" s="250"/>
      <c r="D11" s="250"/>
      <c r="E11" s="250"/>
      <c r="F11" s="250"/>
      <c r="G11" s="262"/>
      <c r="H11" s="268"/>
      <c r="I11" s="274"/>
      <c r="J11" s="265"/>
      <c r="K11" s="275"/>
      <c r="L11" s="265"/>
      <c r="M11" s="268"/>
      <c r="N11" s="264"/>
      <c r="O11" s="266"/>
      <c r="P11" s="265"/>
      <c r="Q11" s="268"/>
      <c r="R11" s="267"/>
      <c r="S11" s="11"/>
      <c r="T11" s="11"/>
      <c r="U11" s="11"/>
      <c r="V11" s="11"/>
      <c r="W11" s="11"/>
      <c r="X11" s="11"/>
      <c r="Y11" s="11"/>
      <c r="Z11" s="11"/>
      <c r="AA11" s="11"/>
      <c r="AB11" s="11"/>
      <c r="AC11" s="11"/>
    </row>
    <row r="12">
      <c r="A12" s="276" t="s">
        <v>555</v>
      </c>
      <c r="B12" s="277"/>
      <c r="C12" s="278"/>
      <c r="D12" s="279"/>
      <c r="E12" s="250"/>
      <c r="F12" s="250"/>
      <c r="G12" s="262"/>
      <c r="H12" s="268"/>
      <c r="I12" s="270"/>
      <c r="J12" s="265"/>
      <c r="K12" s="274"/>
      <c r="L12" s="265"/>
      <c r="M12" s="263"/>
      <c r="N12" s="266"/>
      <c r="O12" s="270"/>
      <c r="P12" s="270"/>
      <c r="Q12" s="270"/>
      <c r="R12" s="267"/>
      <c r="S12" s="11"/>
      <c r="T12" s="11"/>
      <c r="U12" s="11"/>
      <c r="V12" s="11"/>
      <c r="W12" s="11"/>
      <c r="X12" s="11"/>
      <c r="Y12" s="11"/>
      <c r="Z12" s="11"/>
      <c r="AA12" s="11"/>
      <c r="AB12" s="11"/>
      <c r="AC12" s="11"/>
    </row>
    <row r="13">
      <c r="A13" s="17">
        <f>(A17*1)+1</f>
        <v>2</v>
      </c>
      <c r="B13" s="280"/>
      <c r="C13" s="281"/>
      <c r="D13" s="282"/>
      <c r="E13" s="250"/>
      <c r="F13" s="250"/>
      <c r="G13" s="262"/>
      <c r="H13" s="275"/>
      <c r="I13" s="270"/>
      <c r="J13" s="283"/>
      <c r="K13" s="283"/>
      <c r="L13" s="283"/>
      <c r="M13" s="274"/>
      <c r="N13" s="270"/>
      <c r="O13" s="270"/>
      <c r="P13" s="270"/>
      <c r="Q13" s="270"/>
      <c r="R13" s="267"/>
      <c r="S13" s="11"/>
      <c r="T13" s="11"/>
      <c r="U13" s="11"/>
      <c r="V13" s="11"/>
      <c r="W13" s="11"/>
      <c r="X13" s="11"/>
      <c r="Y13" s="11"/>
      <c r="Z13" s="11"/>
      <c r="AA13" s="11"/>
      <c r="AB13" s="11"/>
      <c r="AC13" s="11"/>
    </row>
    <row r="14">
      <c r="A14" s="276" t="s">
        <v>557</v>
      </c>
      <c r="B14" s="280"/>
      <c r="C14" s="281"/>
      <c r="D14" s="282"/>
      <c r="E14" s="250"/>
      <c r="F14" s="250"/>
      <c r="G14" s="262"/>
      <c r="H14" s="275"/>
      <c r="I14" s="283"/>
      <c r="J14" s="283"/>
      <c r="K14" s="283"/>
      <c r="L14" s="283"/>
      <c r="M14" s="283"/>
      <c r="N14" s="284"/>
      <c r="O14" s="270"/>
      <c r="P14" s="270"/>
      <c r="Q14" s="270"/>
      <c r="R14" s="267"/>
      <c r="S14" s="11"/>
      <c r="T14" s="11"/>
      <c r="U14" s="11"/>
      <c r="V14" s="11"/>
      <c r="W14" s="11"/>
      <c r="X14" s="11"/>
      <c r="Y14" s="11"/>
      <c r="Z14" s="11"/>
      <c r="AA14" s="11"/>
      <c r="AB14" s="11"/>
      <c r="AC14" s="11"/>
    </row>
    <row r="15">
      <c r="A15" s="17">
        <f>((A17*1)+1)+1</f>
        <v>3</v>
      </c>
      <c r="B15" s="280"/>
      <c r="C15" s="281"/>
      <c r="D15" s="282"/>
      <c r="E15" s="250"/>
      <c r="F15" s="250"/>
      <c r="G15" s="262"/>
      <c r="H15" s="269"/>
      <c r="I15" s="283"/>
      <c r="J15" s="283"/>
      <c r="K15" s="283"/>
      <c r="L15" s="283"/>
      <c r="M15" s="283"/>
      <c r="N15" s="283"/>
      <c r="O15" s="284"/>
      <c r="P15" s="283"/>
      <c r="Q15" s="284"/>
      <c r="R15" s="267"/>
      <c r="S15" s="11"/>
      <c r="T15" s="11"/>
      <c r="U15" s="11"/>
      <c r="V15" s="11"/>
      <c r="W15" s="11"/>
      <c r="X15" s="11"/>
      <c r="Y15" s="11"/>
      <c r="Z15" s="11"/>
      <c r="AA15" s="11"/>
      <c r="AB15" s="11"/>
      <c r="AC15" s="11"/>
    </row>
    <row r="16">
      <c r="A16" s="246" t="s">
        <v>560</v>
      </c>
      <c r="B16" s="280"/>
      <c r="C16" s="281"/>
      <c r="D16" s="282"/>
      <c r="E16" s="250"/>
      <c r="F16" s="250"/>
      <c r="G16" s="285"/>
      <c r="H16" s="286"/>
      <c r="I16" s="286"/>
      <c r="J16" s="286"/>
      <c r="K16" s="286"/>
      <c r="L16" s="286"/>
      <c r="M16" s="286"/>
      <c r="N16" s="286"/>
      <c r="O16" s="286"/>
      <c r="P16" s="286"/>
      <c r="Q16" s="286"/>
      <c r="R16" s="287"/>
      <c r="S16" s="11"/>
      <c r="T16" s="11"/>
      <c r="U16" s="11"/>
      <c r="V16" s="11"/>
      <c r="W16" s="11"/>
      <c r="X16" s="11"/>
      <c r="Y16" s="11"/>
      <c r="Z16" s="11"/>
      <c r="AA16" s="11"/>
      <c r="AB16" s="11"/>
      <c r="AC16" s="11"/>
    </row>
    <row r="17">
      <c r="A17" s="14">
        <f>((A19+1)/2)-A19</f>
        <v>1</v>
      </c>
      <c r="B17" s="280"/>
      <c r="C17" s="281"/>
      <c r="D17" s="282"/>
      <c r="E17" s="250"/>
      <c r="F17" s="250"/>
      <c r="G17" s="250"/>
      <c r="H17" s="250"/>
      <c r="I17" s="250"/>
      <c r="J17" s="250"/>
      <c r="K17" s="250"/>
      <c r="L17" s="250"/>
      <c r="M17" s="250"/>
      <c r="N17" s="250"/>
      <c r="O17" s="250"/>
      <c r="P17" s="250"/>
      <c r="Q17" s="250"/>
      <c r="R17" s="250"/>
      <c r="S17" s="11"/>
      <c r="T17" s="11"/>
      <c r="U17" s="11"/>
      <c r="V17" s="11"/>
      <c r="W17" s="11"/>
      <c r="X17" s="11"/>
      <c r="Y17" s="11"/>
      <c r="Z17" s="11"/>
      <c r="AA17" s="11"/>
      <c r="AB17" s="11"/>
      <c r="AC17" s="11"/>
    </row>
    <row r="18">
      <c r="A18" s="244" t="s">
        <v>561</v>
      </c>
      <c r="B18" s="280"/>
      <c r="C18" s="281"/>
      <c r="D18" s="282"/>
      <c r="E18" s="250"/>
      <c r="F18" s="250"/>
      <c r="G18" s="250"/>
      <c r="H18" s="250"/>
      <c r="I18" s="250"/>
      <c r="J18" s="250"/>
      <c r="K18" s="250"/>
      <c r="L18" s="250"/>
      <c r="M18" s="250"/>
      <c r="N18" s="250"/>
      <c r="O18" s="250"/>
      <c r="P18" s="250"/>
      <c r="Q18" s="250"/>
      <c r="R18" s="250"/>
      <c r="S18" s="11"/>
      <c r="T18" s="11"/>
      <c r="U18" s="11"/>
      <c r="V18" s="11"/>
      <c r="W18" s="11"/>
      <c r="X18" s="11"/>
      <c r="Y18" s="11"/>
      <c r="Z18" s="11"/>
      <c r="AA18" s="11"/>
      <c r="AB18" s="11"/>
      <c r="AC18" s="11"/>
    </row>
    <row r="19">
      <c r="A19" s="14">
        <f>((A24+A24)*(A22^2)/2)</f>
        <v>-1</v>
      </c>
      <c r="B19" s="280"/>
      <c r="C19" s="281"/>
      <c r="D19" s="282"/>
      <c r="E19" s="250"/>
      <c r="F19" s="250"/>
      <c r="G19" s="250"/>
      <c r="H19" s="250"/>
      <c r="I19" s="250"/>
      <c r="J19" s="250"/>
      <c r="K19" s="250"/>
      <c r="L19" s="250"/>
      <c r="M19" s="250"/>
      <c r="N19" s="250"/>
      <c r="O19" s="250"/>
      <c r="P19" s="250"/>
      <c r="Q19" s="250"/>
      <c r="R19" s="250"/>
      <c r="S19" s="11"/>
      <c r="T19" s="11"/>
      <c r="U19" s="11"/>
      <c r="V19" s="11"/>
      <c r="W19" s="11"/>
      <c r="X19" s="11"/>
      <c r="Y19" s="11"/>
      <c r="Z19" s="11"/>
      <c r="AA19" s="11"/>
      <c r="AB19" s="11"/>
      <c r="AC19" s="11"/>
    </row>
    <row r="20">
      <c r="A20" s="215" t="s">
        <v>562</v>
      </c>
      <c r="B20" s="280"/>
      <c r="C20" s="281"/>
      <c r="D20" s="282"/>
      <c r="E20" s="250"/>
      <c r="F20" s="250"/>
      <c r="G20" s="250"/>
      <c r="H20" s="250"/>
      <c r="I20" s="250"/>
      <c r="J20" s="250"/>
      <c r="K20" s="250"/>
      <c r="L20" s="250"/>
      <c r="M20" s="250"/>
      <c r="N20" s="250"/>
      <c r="O20" s="250"/>
      <c r="P20" s="250"/>
      <c r="Q20" s="250"/>
      <c r="R20" s="250"/>
      <c r="S20" s="11"/>
      <c r="T20" s="11"/>
      <c r="U20" s="11"/>
      <c r="V20" s="11"/>
      <c r="W20" s="11"/>
      <c r="X20" s="11"/>
      <c r="Y20" s="11"/>
      <c r="Z20" s="11"/>
      <c r="AA20" s="11"/>
      <c r="AB20" s="11"/>
      <c r="AC20" s="11"/>
    </row>
    <row r="21">
      <c r="A21" s="288" t="s">
        <v>563</v>
      </c>
      <c r="B21" s="280"/>
      <c r="C21" s="281"/>
      <c r="D21" s="282"/>
      <c r="E21" s="250"/>
      <c r="F21" s="250"/>
      <c r="G21" s="250"/>
      <c r="H21" s="250"/>
      <c r="I21" s="250"/>
      <c r="J21" s="250"/>
      <c r="K21" s="250"/>
      <c r="L21" s="250"/>
      <c r="M21" s="250"/>
      <c r="N21" s="250"/>
      <c r="O21" s="250"/>
      <c r="P21" s="250"/>
      <c r="Q21" s="250"/>
      <c r="R21" s="250"/>
      <c r="S21" s="11"/>
      <c r="T21" s="11"/>
      <c r="U21" s="11"/>
      <c r="V21" s="11"/>
      <c r="W21" s="11"/>
      <c r="X21" s="11"/>
      <c r="Y21" s="11"/>
      <c r="Z21" s="11"/>
      <c r="AA21" s="11"/>
      <c r="AB21" s="11"/>
      <c r="AC21" s="11"/>
    </row>
    <row r="22">
      <c r="A22" s="14">
        <v>-1.0</v>
      </c>
      <c r="B22" s="280"/>
      <c r="C22" s="281"/>
      <c r="D22" s="282"/>
      <c r="E22" s="250"/>
      <c r="F22" s="250"/>
      <c r="G22" s="250"/>
      <c r="H22" s="250"/>
      <c r="I22" s="250"/>
      <c r="J22" s="250"/>
      <c r="K22" s="250"/>
      <c r="L22" s="250"/>
      <c r="M22" s="250"/>
      <c r="N22" s="250"/>
      <c r="O22" s="250"/>
      <c r="P22" s="250"/>
      <c r="Q22" s="250"/>
      <c r="R22" s="250"/>
      <c r="S22" s="11"/>
      <c r="T22" s="11"/>
      <c r="U22" s="11"/>
      <c r="V22" s="11"/>
      <c r="W22" s="11"/>
      <c r="X22" s="11"/>
      <c r="Y22" s="11"/>
      <c r="Z22" s="11"/>
      <c r="AA22" s="11"/>
      <c r="AB22" s="11"/>
      <c r="AC22" s="11"/>
    </row>
    <row r="23">
      <c r="A23" s="288" t="s">
        <v>564</v>
      </c>
      <c r="B23" s="280"/>
      <c r="C23" s="281"/>
      <c r="D23" s="282"/>
      <c r="E23" s="250"/>
      <c r="F23" s="250"/>
      <c r="G23" s="250"/>
      <c r="H23" s="250"/>
      <c r="I23" s="250"/>
      <c r="J23" s="250"/>
      <c r="K23" s="250"/>
      <c r="L23" s="250"/>
      <c r="M23" s="250"/>
      <c r="N23" s="250"/>
      <c r="O23" s="250"/>
      <c r="P23" s="250"/>
      <c r="Q23" s="250"/>
      <c r="R23" s="250"/>
      <c r="S23" s="11"/>
      <c r="T23" s="11"/>
      <c r="U23" s="11"/>
      <c r="V23" s="11"/>
      <c r="W23" s="11"/>
      <c r="X23" s="11"/>
      <c r="Y23" s="11"/>
      <c r="Z23" s="11"/>
      <c r="AA23" s="11"/>
      <c r="AB23" s="11"/>
      <c r="AC23" s="11"/>
    </row>
    <row r="24">
      <c r="A24" s="14">
        <v>-1.0</v>
      </c>
      <c r="B24" s="280"/>
      <c r="C24" s="281"/>
      <c r="D24" s="282"/>
      <c r="E24" s="250"/>
      <c r="F24" s="250"/>
      <c r="G24" s="250"/>
      <c r="H24" s="250"/>
      <c r="I24" s="250"/>
      <c r="J24" s="250"/>
      <c r="K24" s="250"/>
      <c r="L24" s="250"/>
      <c r="M24" s="250"/>
      <c r="N24" s="250"/>
      <c r="O24" s="250"/>
      <c r="P24" s="250"/>
      <c r="Q24" s="250"/>
      <c r="R24" s="250"/>
      <c r="S24" s="11"/>
      <c r="T24" s="11"/>
      <c r="U24" s="11"/>
      <c r="V24" s="11"/>
      <c r="W24" s="11"/>
      <c r="X24" s="11"/>
      <c r="Y24" s="11"/>
      <c r="Z24" s="11"/>
      <c r="AA24" s="11"/>
      <c r="AB24" s="11"/>
      <c r="AC24" s="11"/>
    </row>
    <row r="25">
      <c r="A25" s="250"/>
      <c r="B25" s="280"/>
      <c r="C25" s="281"/>
      <c r="D25" s="282"/>
      <c r="E25" s="250"/>
      <c r="F25" s="250"/>
      <c r="G25" s="250"/>
      <c r="H25" s="250"/>
      <c r="I25" s="250"/>
      <c r="J25" s="250"/>
      <c r="K25" s="250"/>
      <c r="L25" s="250"/>
      <c r="M25" s="250"/>
      <c r="N25" s="250"/>
      <c r="O25" s="250"/>
      <c r="P25" s="250"/>
      <c r="Q25" s="250"/>
      <c r="R25" s="250"/>
      <c r="S25" s="11"/>
      <c r="T25" s="11"/>
      <c r="U25" s="11"/>
      <c r="V25" s="11"/>
      <c r="W25" s="11"/>
      <c r="X25" s="11"/>
      <c r="Y25" s="11"/>
      <c r="Z25" s="11"/>
      <c r="AA25" s="11"/>
      <c r="AB25" s="11"/>
      <c r="AC25" s="11"/>
    </row>
    <row r="26">
      <c r="A26" s="250"/>
      <c r="B26" s="280"/>
      <c r="C26" s="281"/>
      <c r="D26" s="282"/>
      <c r="E26" s="250"/>
      <c r="F26" s="250"/>
      <c r="G26" s="250"/>
      <c r="H26" s="250"/>
      <c r="I26" s="250"/>
      <c r="J26" s="250"/>
      <c r="K26" s="250"/>
      <c r="L26" s="250"/>
      <c r="M26" s="250"/>
      <c r="N26" s="250"/>
      <c r="O26" s="250"/>
      <c r="P26" s="250"/>
      <c r="Q26" s="250"/>
      <c r="R26" s="250"/>
      <c r="S26" s="11"/>
      <c r="T26" s="11"/>
      <c r="U26" s="11"/>
      <c r="V26" s="11"/>
      <c r="W26" s="11"/>
      <c r="X26" s="11"/>
      <c r="Y26" s="11"/>
      <c r="Z26" s="11"/>
      <c r="AA26" s="11"/>
      <c r="AB26" s="11"/>
      <c r="AC26" s="11"/>
    </row>
    <row r="27">
      <c r="A27" s="250"/>
      <c r="B27" s="280"/>
      <c r="C27" s="281"/>
      <c r="D27" s="282"/>
      <c r="E27" s="250"/>
      <c r="F27" s="250"/>
      <c r="G27" s="250"/>
      <c r="H27" s="250"/>
      <c r="I27" s="250"/>
      <c r="J27" s="250"/>
      <c r="K27" s="250"/>
      <c r="L27" s="250"/>
      <c r="M27" s="250"/>
      <c r="N27" s="250"/>
      <c r="O27" s="250"/>
      <c r="P27" s="250"/>
      <c r="Q27" s="250"/>
      <c r="R27" s="250"/>
      <c r="S27" s="11"/>
      <c r="T27" s="11"/>
      <c r="U27" s="11"/>
      <c r="V27" s="11"/>
      <c r="W27" s="11"/>
      <c r="X27" s="11"/>
      <c r="Y27" s="11"/>
      <c r="Z27" s="11"/>
      <c r="AA27" s="11"/>
      <c r="AB27" s="11"/>
      <c r="AC27" s="11"/>
    </row>
    <row r="28">
      <c r="A28" s="250"/>
      <c r="B28" s="280"/>
      <c r="C28" s="281"/>
      <c r="D28" s="282"/>
      <c r="E28" s="250"/>
      <c r="F28" s="250"/>
      <c r="G28" s="250"/>
      <c r="H28" s="250"/>
      <c r="I28" s="250"/>
      <c r="J28" s="250"/>
      <c r="K28" s="250"/>
      <c r="L28" s="250"/>
      <c r="M28" s="250"/>
      <c r="N28" s="250"/>
      <c r="O28" s="250"/>
      <c r="P28" s="250"/>
      <c r="Q28" s="250"/>
      <c r="R28" s="250"/>
      <c r="S28" s="11"/>
      <c r="T28" s="11"/>
      <c r="U28" s="11"/>
      <c r="V28" s="11"/>
      <c r="W28" s="11"/>
      <c r="X28" s="11"/>
      <c r="Y28" s="11"/>
      <c r="Z28" s="11"/>
      <c r="AA28" s="11"/>
      <c r="AB28" s="11"/>
      <c r="AC28" s="11"/>
    </row>
    <row r="29">
      <c r="A29" s="250"/>
      <c r="B29" s="280"/>
      <c r="C29" s="281"/>
      <c r="D29" s="282"/>
      <c r="E29" s="250"/>
      <c r="F29" s="250"/>
      <c r="G29" s="250"/>
      <c r="H29" s="250"/>
      <c r="I29" s="250"/>
      <c r="J29" s="250"/>
      <c r="K29" s="250"/>
      <c r="L29" s="250"/>
      <c r="M29" s="250"/>
      <c r="N29" s="250"/>
      <c r="O29" s="250"/>
      <c r="P29" s="250"/>
      <c r="Q29" s="250"/>
      <c r="R29" s="250"/>
      <c r="S29" s="11"/>
      <c r="T29" s="11"/>
      <c r="U29" s="11"/>
      <c r="V29" s="11"/>
      <c r="W29" s="11"/>
      <c r="X29" s="11"/>
      <c r="Y29" s="11"/>
      <c r="Z29" s="11"/>
      <c r="AA29" s="11"/>
      <c r="AB29" s="11"/>
      <c r="AC29" s="11"/>
    </row>
    <row r="30">
      <c r="A30" s="250"/>
      <c r="B30" s="280"/>
      <c r="C30" s="281"/>
      <c r="D30" s="289"/>
      <c r="E30" s="250"/>
      <c r="F30" s="250"/>
      <c r="G30" s="250"/>
      <c r="H30" s="250"/>
      <c r="I30" s="250"/>
      <c r="J30" s="250"/>
      <c r="K30" s="250"/>
      <c r="L30" s="250"/>
      <c r="M30" s="250"/>
      <c r="N30" s="250"/>
      <c r="O30" s="250"/>
      <c r="P30" s="250"/>
      <c r="Q30" s="250"/>
      <c r="R30" s="250"/>
      <c r="S30" s="11"/>
      <c r="T30" s="11"/>
      <c r="U30" s="11"/>
      <c r="V30" s="11"/>
      <c r="W30" s="11"/>
      <c r="X30" s="11"/>
      <c r="Y30" s="11"/>
      <c r="Z30" s="11"/>
      <c r="AA30" s="11"/>
      <c r="AB30" s="11"/>
      <c r="AC30" s="11"/>
    </row>
    <row r="31">
      <c r="A31" s="250"/>
      <c r="B31" s="290"/>
      <c r="C31" s="291"/>
      <c r="D31" s="292"/>
      <c r="E31" s="250"/>
      <c r="F31" s="250"/>
      <c r="G31" s="250"/>
      <c r="H31" s="250"/>
      <c r="I31" s="250"/>
      <c r="J31" s="250"/>
      <c r="K31" s="250"/>
      <c r="L31" s="250"/>
      <c r="M31" s="250"/>
      <c r="N31" s="250"/>
      <c r="O31" s="250"/>
      <c r="P31" s="250"/>
      <c r="Q31" s="250"/>
      <c r="R31" s="250"/>
      <c r="S31" s="11"/>
      <c r="T31" s="11"/>
      <c r="U31" s="11"/>
      <c r="V31" s="11"/>
      <c r="W31" s="11"/>
      <c r="X31" s="11"/>
      <c r="Y31" s="11"/>
      <c r="Z31" s="11"/>
      <c r="AA31" s="11"/>
      <c r="AB31" s="11"/>
      <c r="AC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c r="AB1002" s="11"/>
      <c r="AC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c r="AB1003" s="11"/>
      <c r="AC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c r="AA1004" s="11"/>
      <c r="AB1004" s="11"/>
      <c r="AC1004" s="11"/>
    </row>
    <row r="1005">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c r="AA1005" s="11"/>
      <c r="AB1005" s="11"/>
      <c r="AC1005" s="11"/>
    </row>
    <row r="1006">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c r="AA1006" s="11"/>
      <c r="AB1006" s="11"/>
      <c r="AC1006" s="11"/>
    </row>
    <row r="1007">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c r="AA1007" s="11"/>
      <c r="AB1007" s="11"/>
      <c r="AC1007" s="11"/>
    </row>
    <row r="1008">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c r="AA1008" s="11"/>
      <c r="AB1008" s="11"/>
      <c r="AC1008" s="11"/>
    </row>
    <row r="1009">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c r="AA1009" s="11"/>
      <c r="AB1009" s="11"/>
      <c r="AC1009" s="11"/>
    </row>
    <row r="1010">
      <c r="A1010" s="11"/>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c r="AA1010" s="11"/>
      <c r="AB1010" s="11"/>
      <c r="AC1010" s="11"/>
    </row>
    <row r="1011">
      <c r="A1011" s="11"/>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c r="AA1011" s="11"/>
      <c r="AB1011" s="11"/>
      <c r="AC1011" s="11"/>
    </row>
    <row r="1012">
      <c r="A1012" s="11"/>
      <c r="B1012" s="1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c r="Z1012" s="11"/>
      <c r="AA1012" s="11"/>
      <c r="AB1012" s="11"/>
      <c r="AC1012" s="11"/>
    </row>
    <row r="1013">
      <c r="A1013" s="11"/>
      <c r="B1013" s="11"/>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c r="Z1013" s="11"/>
      <c r="AA1013" s="11"/>
      <c r="AB1013" s="11"/>
      <c r="AC1013" s="11"/>
    </row>
    <row r="1014">
      <c r="A1014" s="11"/>
      <c r="B1014" s="11"/>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c r="Z1014" s="11"/>
      <c r="AA1014" s="11"/>
      <c r="AB1014" s="11"/>
      <c r="AC1014" s="11"/>
    </row>
    <row r="1015">
      <c r="A1015" s="11"/>
      <c r="B1015" s="11"/>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c r="Z1015" s="11"/>
      <c r="AA1015" s="11"/>
      <c r="AB1015" s="11"/>
      <c r="AC1015" s="11"/>
    </row>
    <row r="1016">
      <c r="A1016" s="11"/>
      <c r="B1016" s="11"/>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c r="Z1016" s="11"/>
      <c r="AA1016" s="11"/>
      <c r="AB1016" s="11"/>
      <c r="AC1016" s="11"/>
    </row>
    <row r="1017">
      <c r="A1017" s="11"/>
      <c r="B1017" s="11"/>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c r="Z1017" s="11"/>
      <c r="AA1017" s="11"/>
      <c r="AB1017" s="11"/>
      <c r="AC1017" s="11"/>
    </row>
    <row r="1018">
      <c r="A1018" s="11"/>
      <c r="B1018" s="11"/>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c r="Z1018" s="11"/>
      <c r="AA1018" s="11"/>
      <c r="AB1018" s="11"/>
      <c r="AC1018" s="11"/>
    </row>
    <row r="1019">
      <c r="A1019" s="11"/>
      <c r="B1019" s="11"/>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c r="Y1019" s="11"/>
      <c r="Z1019" s="11"/>
      <c r="AA1019" s="11"/>
      <c r="AB1019" s="11"/>
      <c r="AC1019" s="1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88"/>
    <col customWidth="1" min="2" max="2" width="21.0"/>
    <col customWidth="1" min="3" max="3" width="24.5"/>
    <col customWidth="1" min="4" max="4" width="18.63"/>
  </cols>
  <sheetData>
    <row r="1">
      <c r="A1" s="178" t="s">
        <v>565</v>
      </c>
    </row>
    <row r="3">
      <c r="A3" s="293" t="s">
        <v>566</v>
      </c>
    </row>
    <row r="4">
      <c r="A4" s="294" t="s">
        <v>567</v>
      </c>
      <c r="B4" s="294" t="s">
        <v>568</v>
      </c>
      <c r="C4" s="167" t="s">
        <v>569</v>
      </c>
    </row>
    <row r="5">
      <c r="A5" s="295" t="s">
        <v>570</v>
      </c>
      <c r="B5" s="210">
        <v>22.0</v>
      </c>
      <c r="C5" s="176" t="b">
        <f>B18*0.125&lt;B7</f>
        <v>1</v>
      </c>
    </row>
    <row r="6">
      <c r="A6" s="295" t="s">
        <v>571</v>
      </c>
      <c r="B6" s="210">
        <v>11.0</v>
      </c>
      <c r="C6" s="167" t="s">
        <v>572</v>
      </c>
    </row>
    <row r="7">
      <c r="A7" s="295" t="s">
        <v>573</v>
      </c>
      <c r="B7" s="210">
        <f>((B5*2)+1/B5)</f>
        <v>44.04545455</v>
      </c>
      <c r="C7" s="176" t="b">
        <f>C18*0.125&gt;B7</f>
        <v>0</v>
      </c>
    </row>
    <row r="8">
      <c r="A8" s="295" t="s">
        <v>574</v>
      </c>
      <c r="B8" s="210">
        <v>9.0</v>
      </c>
      <c r="C8" s="167" t="s">
        <v>575</v>
      </c>
    </row>
    <row r="9">
      <c r="A9" s="295" t="s">
        <v>576</v>
      </c>
      <c r="B9" s="210">
        <v>5.0</v>
      </c>
      <c r="C9" s="176" t="b">
        <f>AND(C5=TRUE, C7=TRUE)</f>
        <v>0</v>
      </c>
    </row>
    <row r="10">
      <c r="A10" s="295" t="s">
        <v>577</v>
      </c>
      <c r="B10" s="176"/>
      <c r="C10" s="167" t="s">
        <v>578</v>
      </c>
    </row>
    <row r="11">
      <c r="A11" s="295" t="s">
        <v>579</v>
      </c>
      <c r="B11" s="176"/>
      <c r="C11" s="176">
        <f>IF(B18 &lt;= B7, B18, "Threshold exceeded")</f>
        <v>3</v>
      </c>
    </row>
    <row r="12">
      <c r="A12" s="295" t="s">
        <v>580</v>
      </c>
      <c r="B12" s="176"/>
      <c r="C12" s="167" t="s">
        <v>581</v>
      </c>
    </row>
    <row r="13">
      <c r="A13" s="295" t="s">
        <v>582</v>
      </c>
      <c r="B13" s="176"/>
      <c r="C13" s="176" t="str">
        <f>IF(C18 &gt;= B7, C18, "Threshold exceeded")</f>
        <v>Threshold exceeded</v>
      </c>
    </row>
    <row r="14">
      <c r="A14" s="295" t="s">
        <v>583</v>
      </c>
      <c r="B14" s="176"/>
    </row>
    <row r="16">
      <c r="A16" s="296" t="s">
        <v>584</v>
      </c>
      <c r="B16" s="296" t="s">
        <v>585</v>
      </c>
      <c r="C16" s="296" t="s">
        <v>586</v>
      </c>
    </row>
    <row r="17">
      <c r="A17" s="297" t="s">
        <v>587</v>
      </c>
      <c r="B17" s="210">
        <v>1.0</v>
      </c>
      <c r="C17" s="210"/>
    </row>
    <row r="18">
      <c r="A18" s="297" t="s">
        <v>588</v>
      </c>
      <c r="B18" s="176">
        <f>SQRT(B17*3)^2</f>
        <v>3</v>
      </c>
    </row>
    <row r="19">
      <c r="A19" s="297" t="s">
        <v>332</v>
      </c>
      <c r="B19" s="176">
        <f>SQRT((B17*3)^2)^2</f>
        <v>9</v>
      </c>
    </row>
    <row r="20">
      <c r="A20" s="297" t="s">
        <v>585</v>
      </c>
      <c r="B20" s="176">
        <f>SQRT(((B17*3)^2)^2)^3</f>
        <v>729</v>
      </c>
    </row>
    <row r="21">
      <c r="A21" s="297" t="s">
        <v>335</v>
      </c>
      <c r="B21" s="176">
        <f>SQRT((((B17*3)^2)^2)^3)*(0.25)</f>
        <v>182.25</v>
      </c>
    </row>
    <row r="22">
      <c r="A22" s="189"/>
    </row>
    <row r="23">
      <c r="A23" s="298" t="s">
        <v>589</v>
      </c>
      <c r="B23" s="299" t="s">
        <v>590</v>
      </c>
    </row>
    <row r="24">
      <c r="A24" s="300" t="s">
        <v>591</v>
      </c>
      <c r="B24" s="301">
        <f>B5</f>
        <v>22</v>
      </c>
    </row>
    <row r="25">
      <c r="A25" s="300" t="s">
        <v>592</v>
      </c>
      <c r="B25" s="301">
        <f>(B6-B5)+((((B5)^1)*((B8*1)^2)))</f>
        <v>1771</v>
      </c>
    </row>
    <row r="26">
      <c r="A26" s="300" t="s">
        <v>593</v>
      </c>
      <c r="B26" s="301">
        <f>(B9)+(B25*B8)</f>
        <v>15944</v>
      </c>
    </row>
    <row r="33">
      <c r="B33" s="302" t="s">
        <v>594</v>
      </c>
      <c r="C33" s="303" t="s">
        <v>595</v>
      </c>
      <c r="D33" s="304" t="s">
        <v>596</v>
      </c>
      <c r="E33" s="305"/>
      <c r="F33" s="305"/>
      <c r="G33" s="306"/>
    </row>
    <row r="34">
      <c r="B34" s="307" t="s">
        <v>597</v>
      </c>
      <c r="C34" s="308"/>
      <c r="D34" s="2">
        <f>B25</f>
        <v>1771</v>
      </c>
      <c r="G34" s="132"/>
    </row>
    <row r="35">
      <c r="B35" s="309"/>
      <c r="C35" s="308"/>
      <c r="G35" s="132"/>
    </row>
    <row r="36">
      <c r="B36" s="102"/>
      <c r="C36" s="308"/>
      <c r="D36" s="310" t="s">
        <v>598</v>
      </c>
      <c r="G36" s="132"/>
    </row>
    <row r="37">
      <c r="B37" s="102"/>
      <c r="C37" s="311" t="s">
        <v>599</v>
      </c>
      <c r="D37" s="2">
        <v>1.0</v>
      </c>
      <c r="F37" s="179" t="s">
        <v>600</v>
      </c>
      <c r="G37" s="132"/>
    </row>
    <row r="38">
      <c r="B38" s="102"/>
      <c r="C38" s="116">
        <f>B5</f>
        <v>22</v>
      </c>
      <c r="F38" s="2">
        <v>3.0</v>
      </c>
      <c r="G38" s="132"/>
    </row>
    <row r="39">
      <c r="B39" s="102"/>
      <c r="C39" s="308"/>
      <c r="E39" s="194" t="s">
        <v>601</v>
      </c>
      <c r="G39" s="132"/>
    </row>
    <row r="40">
      <c r="B40" s="102"/>
      <c r="C40" s="308"/>
      <c r="E40" s="2">
        <v>2.0</v>
      </c>
      <c r="G40" s="312" t="s">
        <v>602</v>
      </c>
    </row>
    <row r="41">
      <c r="B41" s="108"/>
      <c r="C41" s="313"/>
      <c r="D41" s="203"/>
      <c r="E41" s="203"/>
      <c r="F41" s="203"/>
      <c r="G41" s="204">
        <f>B6</f>
        <v>11</v>
      </c>
    </row>
    <row r="43">
      <c r="B43" s="314" t="s">
        <v>603</v>
      </c>
      <c r="C43" s="303" t="s">
        <v>566</v>
      </c>
      <c r="D43" s="304" t="s">
        <v>596</v>
      </c>
      <c r="E43" s="305"/>
      <c r="F43" s="305"/>
      <c r="G43" s="306"/>
    </row>
    <row r="44">
      <c r="B44" s="307" t="s">
        <v>597</v>
      </c>
      <c r="C44" s="308"/>
      <c r="D44" s="2">
        <f>B100</f>
        <v>0</v>
      </c>
      <c r="G44" s="132"/>
    </row>
    <row r="45">
      <c r="B45" s="309"/>
      <c r="C45" s="308"/>
      <c r="G45" s="132"/>
    </row>
    <row r="46">
      <c r="B46" s="102"/>
      <c r="C46" s="308"/>
      <c r="D46" s="310" t="s">
        <v>598</v>
      </c>
      <c r="G46" s="132"/>
    </row>
    <row r="47">
      <c r="B47" s="102"/>
      <c r="C47" s="311" t="s">
        <v>599</v>
      </c>
      <c r="D47" s="2">
        <v>1.0</v>
      </c>
      <c r="F47" s="179" t="s">
        <v>600</v>
      </c>
      <c r="G47" s="132"/>
    </row>
    <row r="48">
      <c r="B48" s="102"/>
      <c r="C48" s="116" t="str">
        <f>B80</f>
        <v/>
      </c>
      <c r="F48" s="2">
        <v>3.0</v>
      </c>
      <c r="G48" s="132"/>
    </row>
    <row r="49">
      <c r="B49" s="102"/>
      <c r="C49" s="308"/>
      <c r="E49" s="194" t="s">
        <v>601</v>
      </c>
      <c r="G49" s="132"/>
    </row>
    <row r="50">
      <c r="B50" s="102"/>
      <c r="C50" s="308"/>
      <c r="E50" s="2">
        <v>2.0</v>
      </c>
      <c r="G50" s="312" t="s">
        <v>602</v>
      </c>
    </row>
    <row r="51">
      <c r="B51" s="315"/>
      <c r="C51" s="313"/>
      <c r="D51" s="203"/>
      <c r="E51" s="203"/>
      <c r="F51" s="203"/>
      <c r="G51" s="204" t="str">
        <f>B81</f>
        <v/>
      </c>
    </row>
    <row r="53">
      <c r="B53" s="316" t="s">
        <v>604</v>
      </c>
      <c r="C53" s="303" t="s">
        <v>605</v>
      </c>
      <c r="D53" s="304" t="s">
        <v>596</v>
      </c>
      <c r="E53" s="305"/>
      <c r="F53" s="305"/>
      <c r="G53" s="306"/>
    </row>
    <row r="54">
      <c r="B54" s="307" t="s">
        <v>597</v>
      </c>
      <c r="D54" s="2">
        <f>B125</f>
        <v>0</v>
      </c>
      <c r="G54" s="132"/>
    </row>
    <row r="55">
      <c r="B55" s="309"/>
      <c r="G55" s="132"/>
    </row>
    <row r="56">
      <c r="B56" s="102"/>
      <c r="C56" s="308"/>
      <c r="D56" s="310" t="s">
        <v>598</v>
      </c>
      <c r="G56" s="132"/>
    </row>
    <row r="57">
      <c r="B57" s="102"/>
      <c r="C57" s="311" t="s">
        <v>599</v>
      </c>
      <c r="D57" s="2">
        <v>1.0</v>
      </c>
      <c r="F57" s="179" t="s">
        <v>600</v>
      </c>
      <c r="G57" s="132"/>
    </row>
    <row r="58">
      <c r="B58" s="102"/>
      <c r="C58" s="116" t="str">
        <f>B105</f>
        <v/>
      </c>
      <c r="F58" s="2">
        <v>3.0</v>
      </c>
      <c r="G58" s="132"/>
    </row>
    <row r="59">
      <c r="B59" s="102"/>
      <c r="C59" s="308"/>
      <c r="E59" s="194" t="s">
        <v>601</v>
      </c>
      <c r="G59" s="132"/>
    </row>
    <row r="60">
      <c r="B60" s="102"/>
      <c r="C60" s="308"/>
      <c r="E60" s="2">
        <v>2.0</v>
      </c>
      <c r="G60" s="312" t="s">
        <v>602</v>
      </c>
    </row>
    <row r="61">
      <c r="B61" s="315"/>
      <c r="C61" s="313"/>
      <c r="D61" s="203"/>
      <c r="E61" s="203"/>
      <c r="F61" s="203"/>
      <c r="G61" s="204" t="str">
        <f>B106</f>
        <v/>
      </c>
    </row>
    <row r="63">
      <c r="B63" s="317" t="s">
        <v>606</v>
      </c>
      <c r="C63" s="303" t="s">
        <v>607</v>
      </c>
      <c r="D63" s="304" t="s">
        <v>596</v>
      </c>
      <c r="E63" s="305"/>
      <c r="F63" s="305"/>
      <c r="G63" s="306"/>
    </row>
    <row r="64">
      <c r="B64" s="307" t="s">
        <v>597</v>
      </c>
      <c r="C64" s="308"/>
      <c r="D64" s="2" t="str">
        <f>B55</f>
        <v/>
      </c>
      <c r="G64" s="132"/>
    </row>
    <row r="65">
      <c r="B65" s="309"/>
      <c r="C65" s="308"/>
      <c r="G65" s="132"/>
    </row>
    <row r="66">
      <c r="B66" s="102"/>
      <c r="C66" s="308"/>
      <c r="D66" s="310" t="s">
        <v>598</v>
      </c>
      <c r="G66" s="132"/>
    </row>
    <row r="67">
      <c r="B67" s="102"/>
      <c r="C67" s="311" t="s">
        <v>599</v>
      </c>
      <c r="D67" s="2">
        <v>1.0</v>
      </c>
      <c r="F67" s="179" t="s">
        <v>600</v>
      </c>
      <c r="G67" s="132"/>
    </row>
    <row r="68">
      <c r="B68" s="102"/>
      <c r="C68" s="116" t="str">
        <f>B130</f>
        <v/>
      </c>
      <c r="F68" s="2">
        <v>3.0</v>
      </c>
      <c r="G68" s="132"/>
    </row>
    <row r="69">
      <c r="B69" s="102"/>
      <c r="C69" s="308"/>
      <c r="E69" s="194" t="s">
        <v>601</v>
      </c>
      <c r="G69" s="132"/>
    </row>
    <row r="70">
      <c r="B70" s="102"/>
      <c r="C70" s="308"/>
      <c r="E70" s="2">
        <v>2.0</v>
      </c>
      <c r="G70" s="312" t="s">
        <v>602</v>
      </c>
    </row>
    <row r="71">
      <c r="B71" s="108"/>
      <c r="C71" s="313"/>
      <c r="D71" s="203"/>
      <c r="E71" s="203"/>
      <c r="F71" s="203"/>
      <c r="G71" s="204" t="str">
        <f>B131</f>
        <v/>
      </c>
    </row>
    <row r="78">
      <c r="A78" s="293" t="s">
        <v>566</v>
      </c>
    </row>
    <row r="79">
      <c r="A79" s="294" t="s">
        <v>567</v>
      </c>
      <c r="B79" s="294" t="s">
        <v>568</v>
      </c>
      <c r="C79" s="167" t="s">
        <v>569</v>
      </c>
    </row>
    <row r="80">
      <c r="A80" s="295" t="s">
        <v>570</v>
      </c>
      <c r="B80" s="210"/>
      <c r="C80" s="176" t="str">
        <f>B93*0.125&lt;B82</f>
        <v>#DIV/0!</v>
      </c>
    </row>
    <row r="81">
      <c r="A81" s="295" t="s">
        <v>571</v>
      </c>
      <c r="B81" s="210"/>
      <c r="C81" s="167" t="s">
        <v>572</v>
      </c>
    </row>
    <row r="82">
      <c r="A82" s="295" t="s">
        <v>573</v>
      </c>
      <c r="B82" s="210" t="str">
        <f>((B80*2)+1/B80)</f>
        <v>#DIV/0!</v>
      </c>
      <c r="C82" s="176" t="str">
        <f>C93*0.125&gt;B82</f>
        <v>#DIV/0!</v>
      </c>
    </row>
    <row r="83">
      <c r="A83" s="295" t="s">
        <v>574</v>
      </c>
      <c r="B83" s="210"/>
      <c r="C83" s="167" t="s">
        <v>575</v>
      </c>
    </row>
    <row r="84">
      <c r="A84" s="295" t="s">
        <v>576</v>
      </c>
      <c r="B84" s="210"/>
      <c r="C84" s="176" t="str">
        <f>AND(C80=TRUE, C82=TRUE)</f>
        <v>#DIV/0!</v>
      </c>
    </row>
    <row r="85">
      <c r="A85" s="295" t="s">
        <v>577</v>
      </c>
      <c r="B85" s="176"/>
      <c r="C85" s="167" t="s">
        <v>578</v>
      </c>
    </row>
    <row r="86">
      <c r="A86" s="295" t="s">
        <v>579</v>
      </c>
      <c r="B86" s="176"/>
      <c r="C86" s="176" t="str">
        <f>IF(B93 &lt;= B82, B93, "Threshold exceeded")</f>
        <v>#DIV/0!</v>
      </c>
    </row>
    <row r="87">
      <c r="A87" s="295" t="s">
        <v>580</v>
      </c>
      <c r="B87" s="176"/>
      <c r="C87" s="167" t="s">
        <v>581</v>
      </c>
    </row>
    <row r="88">
      <c r="A88" s="295" t="s">
        <v>582</v>
      </c>
      <c r="B88" s="176"/>
      <c r="C88" s="176" t="str">
        <f>IF(C93 &gt;= B82, C93, "Threshold exceeded")</f>
        <v>#DIV/0!</v>
      </c>
    </row>
    <row r="89">
      <c r="A89" s="295" t="s">
        <v>583</v>
      </c>
      <c r="B89" s="176"/>
    </row>
    <row r="91">
      <c r="A91" s="296" t="s">
        <v>584</v>
      </c>
      <c r="B91" s="296" t="s">
        <v>585</v>
      </c>
      <c r="C91" s="296" t="s">
        <v>586</v>
      </c>
    </row>
    <row r="92">
      <c r="A92" s="297" t="s">
        <v>587</v>
      </c>
      <c r="B92" s="210"/>
      <c r="C92" s="210"/>
    </row>
    <row r="93">
      <c r="A93" s="297" t="s">
        <v>588</v>
      </c>
      <c r="B93" s="176">
        <f>SQRT(B92*3)^2</f>
        <v>0</v>
      </c>
    </row>
    <row r="94">
      <c r="A94" s="297" t="s">
        <v>332</v>
      </c>
      <c r="B94" s="176">
        <f>SQRT((B92*3)^2)^2</f>
        <v>0</v>
      </c>
    </row>
    <row r="95">
      <c r="A95" s="297" t="s">
        <v>585</v>
      </c>
      <c r="B95" s="176">
        <f>SQRT(((B92*3)^2)^2)^3</f>
        <v>0</v>
      </c>
    </row>
    <row r="96">
      <c r="A96" s="297" t="s">
        <v>335</v>
      </c>
      <c r="B96" s="176">
        <f>SQRT((((B92*3)^2)^2)^3)*(0.25)</f>
        <v>0</v>
      </c>
    </row>
    <row r="97">
      <c r="A97" s="189"/>
    </row>
    <row r="98">
      <c r="A98" s="298" t="s">
        <v>589</v>
      </c>
      <c r="B98" s="299" t="s">
        <v>590</v>
      </c>
    </row>
    <row r="99">
      <c r="A99" s="300" t="s">
        <v>591</v>
      </c>
      <c r="B99" s="301" t="str">
        <f>B80</f>
        <v/>
      </c>
    </row>
    <row r="100">
      <c r="A100" s="300" t="s">
        <v>592</v>
      </c>
      <c r="B100" s="301">
        <f>(B81-B80)+((((B80)^1)*((B83*1)^2)))</f>
        <v>0</v>
      </c>
    </row>
    <row r="101">
      <c r="A101" s="300" t="s">
        <v>593</v>
      </c>
      <c r="B101" s="301">
        <f>(B84)+(B100*B83)</f>
        <v>0</v>
      </c>
    </row>
    <row r="103">
      <c r="A103" s="293" t="s">
        <v>605</v>
      </c>
    </row>
    <row r="104">
      <c r="A104" s="294" t="s">
        <v>567</v>
      </c>
      <c r="B104" s="294" t="s">
        <v>568</v>
      </c>
      <c r="C104" s="167" t="s">
        <v>569</v>
      </c>
    </row>
    <row r="105">
      <c r="A105" s="295" t="s">
        <v>570</v>
      </c>
      <c r="B105" s="210"/>
      <c r="C105" s="176" t="str">
        <f>B118*0.125&lt;B107</f>
        <v>#DIV/0!</v>
      </c>
    </row>
    <row r="106">
      <c r="A106" s="295" t="s">
        <v>571</v>
      </c>
      <c r="B106" s="210"/>
      <c r="C106" s="167" t="s">
        <v>572</v>
      </c>
    </row>
    <row r="107">
      <c r="A107" s="295" t="s">
        <v>573</v>
      </c>
      <c r="B107" s="210" t="str">
        <f>((B105*2)+1/B105)</f>
        <v>#DIV/0!</v>
      </c>
      <c r="C107" s="176" t="str">
        <f>C118*0.125&gt;B107</f>
        <v>#DIV/0!</v>
      </c>
    </row>
    <row r="108">
      <c r="A108" s="295" t="s">
        <v>574</v>
      </c>
      <c r="B108" s="210"/>
      <c r="C108" s="167" t="s">
        <v>575</v>
      </c>
    </row>
    <row r="109">
      <c r="A109" s="295" t="s">
        <v>576</v>
      </c>
      <c r="B109" s="210"/>
      <c r="C109" s="176" t="str">
        <f>AND(C105=TRUE, C107=TRUE)</f>
        <v>#DIV/0!</v>
      </c>
    </row>
    <row r="110">
      <c r="A110" s="295" t="s">
        <v>577</v>
      </c>
      <c r="B110" s="176"/>
      <c r="C110" s="167" t="s">
        <v>578</v>
      </c>
    </row>
    <row r="111">
      <c r="A111" s="295" t="s">
        <v>579</v>
      </c>
      <c r="B111" s="176"/>
      <c r="C111" s="176" t="str">
        <f>IF(B118 &lt;= B107, B118, "Threshold exceeded")</f>
        <v>#DIV/0!</v>
      </c>
    </row>
    <row r="112">
      <c r="A112" s="295" t="s">
        <v>580</v>
      </c>
      <c r="B112" s="176"/>
      <c r="C112" s="167" t="s">
        <v>581</v>
      </c>
    </row>
    <row r="113">
      <c r="A113" s="295" t="s">
        <v>582</v>
      </c>
      <c r="B113" s="176"/>
      <c r="C113" s="176" t="str">
        <f>IF(C118 &gt;= B107, C118, "Threshold exceeded")</f>
        <v>#DIV/0!</v>
      </c>
    </row>
    <row r="114">
      <c r="A114" s="295" t="s">
        <v>583</v>
      </c>
      <c r="B114" s="176"/>
    </row>
    <row r="116">
      <c r="A116" s="296" t="s">
        <v>584</v>
      </c>
      <c r="B116" s="296" t="s">
        <v>585</v>
      </c>
      <c r="C116" s="296" t="s">
        <v>586</v>
      </c>
    </row>
    <row r="117">
      <c r="A117" s="297" t="s">
        <v>587</v>
      </c>
      <c r="B117" s="210"/>
      <c r="C117" s="210"/>
    </row>
    <row r="118">
      <c r="A118" s="297" t="s">
        <v>588</v>
      </c>
      <c r="B118" s="176">
        <f>SQRT(B117*3)^2</f>
        <v>0</v>
      </c>
    </row>
    <row r="119">
      <c r="A119" s="297" t="s">
        <v>332</v>
      </c>
      <c r="B119" s="176">
        <f>SQRT((B117*3)^2)^2</f>
        <v>0</v>
      </c>
    </row>
    <row r="120">
      <c r="A120" s="297" t="s">
        <v>585</v>
      </c>
      <c r="B120" s="176">
        <f>SQRT(((B117*3)^2)^2)^3</f>
        <v>0</v>
      </c>
    </row>
    <row r="121">
      <c r="A121" s="297" t="s">
        <v>335</v>
      </c>
      <c r="B121" s="176">
        <f>SQRT((((B117*3)^2)^2)^3)*(0.25)</f>
        <v>0</v>
      </c>
    </row>
    <row r="122">
      <c r="A122" s="189"/>
    </row>
    <row r="123">
      <c r="A123" s="298" t="s">
        <v>589</v>
      </c>
      <c r="B123" s="299" t="s">
        <v>590</v>
      </c>
    </row>
    <row r="124">
      <c r="A124" s="300" t="s">
        <v>591</v>
      </c>
      <c r="B124" s="301" t="str">
        <f>B105</f>
        <v/>
      </c>
    </row>
    <row r="125">
      <c r="A125" s="300" t="s">
        <v>592</v>
      </c>
      <c r="B125" s="301">
        <f>(B106-B105)+((((B105)^1)*((B108*1)^2)))</f>
        <v>0</v>
      </c>
    </row>
    <row r="126">
      <c r="A126" s="300" t="s">
        <v>593</v>
      </c>
      <c r="B126" s="301">
        <f>(B109)+(B125*B108)</f>
        <v>0</v>
      </c>
    </row>
    <row r="128">
      <c r="A128" s="293" t="s">
        <v>607</v>
      </c>
    </row>
    <row r="129">
      <c r="A129" s="294" t="s">
        <v>567</v>
      </c>
      <c r="B129" s="294" t="s">
        <v>568</v>
      </c>
      <c r="C129" s="167" t="s">
        <v>569</v>
      </c>
    </row>
    <row r="130">
      <c r="A130" s="295" t="s">
        <v>570</v>
      </c>
      <c r="B130" s="210"/>
      <c r="C130" s="176" t="str">
        <f>B143*0.125&lt;B132</f>
        <v>#DIV/0!</v>
      </c>
    </row>
    <row r="131">
      <c r="A131" s="295" t="s">
        <v>571</v>
      </c>
      <c r="B131" s="210"/>
      <c r="C131" s="167" t="s">
        <v>572</v>
      </c>
    </row>
    <row r="132">
      <c r="A132" s="295" t="s">
        <v>573</v>
      </c>
      <c r="B132" s="210" t="str">
        <f>((B130*2)+1/B130)</f>
        <v>#DIV/0!</v>
      </c>
      <c r="C132" s="176" t="str">
        <f>C143*0.125&gt;B132</f>
        <v>#DIV/0!</v>
      </c>
    </row>
    <row r="133">
      <c r="A133" s="295" t="s">
        <v>574</v>
      </c>
      <c r="B133" s="210"/>
      <c r="C133" s="167" t="s">
        <v>575</v>
      </c>
    </row>
    <row r="134">
      <c r="A134" s="295" t="s">
        <v>576</v>
      </c>
      <c r="B134" s="210"/>
      <c r="C134" s="176" t="str">
        <f>AND(C130=TRUE, C132=TRUE)</f>
        <v>#DIV/0!</v>
      </c>
    </row>
    <row r="135">
      <c r="A135" s="295" t="s">
        <v>577</v>
      </c>
      <c r="B135" s="176"/>
      <c r="C135" s="167" t="s">
        <v>578</v>
      </c>
    </row>
    <row r="136">
      <c r="A136" s="295" t="s">
        <v>579</v>
      </c>
      <c r="B136" s="176"/>
      <c r="C136" s="176" t="str">
        <f>IF(B143 &lt;= B132, B143, "Threshold exceeded")</f>
        <v>#DIV/0!</v>
      </c>
    </row>
    <row r="137">
      <c r="A137" s="295" t="s">
        <v>580</v>
      </c>
      <c r="B137" s="176"/>
      <c r="C137" s="167" t="s">
        <v>581</v>
      </c>
    </row>
    <row r="138">
      <c r="A138" s="295" t="s">
        <v>582</v>
      </c>
      <c r="B138" s="176"/>
      <c r="C138" s="176" t="str">
        <f>IF(C143 &gt;= B132, C143, "Threshold exceeded")</f>
        <v>#DIV/0!</v>
      </c>
    </row>
    <row r="139">
      <c r="A139" s="295" t="s">
        <v>583</v>
      </c>
      <c r="B139" s="176"/>
    </row>
    <row r="141">
      <c r="A141" s="296" t="s">
        <v>584</v>
      </c>
      <c r="B141" s="296" t="s">
        <v>585</v>
      </c>
      <c r="C141" s="296" t="s">
        <v>586</v>
      </c>
    </row>
    <row r="142">
      <c r="A142" s="297" t="s">
        <v>587</v>
      </c>
      <c r="B142" s="210"/>
      <c r="C142" s="210"/>
    </row>
    <row r="143">
      <c r="A143" s="297" t="s">
        <v>588</v>
      </c>
      <c r="B143" s="176">
        <f>SQRT(B142*3)^2</f>
        <v>0</v>
      </c>
    </row>
    <row r="144">
      <c r="A144" s="297" t="s">
        <v>332</v>
      </c>
      <c r="B144" s="176">
        <f>SQRT((B142*3)^2)^2</f>
        <v>0</v>
      </c>
    </row>
    <row r="145">
      <c r="A145" s="297" t="s">
        <v>585</v>
      </c>
      <c r="B145" s="176">
        <f>SQRT(((B142*3)^2)^2)^3</f>
        <v>0</v>
      </c>
    </row>
    <row r="146">
      <c r="A146" s="297" t="s">
        <v>335</v>
      </c>
      <c r="B146" s="176">
        <f>SQRT((((B142*3)^2)^2)^3)*(0.25)</f>
        <v>0</v>
      </c>
    </row>
    <row r="147">
      <c r="A147" s="189"/>
    </row>
    <row r="148">
      <c r="A148" s="298" t="s">
        <v>589</v>
      </c>
      <c r="B148" s="299" t="s">
        <v>590</v>
      </c>
    </row>
    <row r="149">
      <c r="A149" s="300" t="s">
        <v>591</v>
      </c>
      <c r="B149" s="301" t="str">
        <f>B130</f>
        <v/>
      </c>
    </row>
    <row r="150">
      <c r="A150" s="300" t="s">
        <v>592</v>
      </c>
      <c r="B150" s="301">
        <f>(B131-B130)+((((B130)^1)*((B133*1)^2)))</f>
        <v>0</v>
      </c>
    </row>
    <row r="151">
      <c r="A151" s="300" t="s">
        <v>593</v>
      </c>
      <c r="B151" s="301">
        <f>(B134)+(B150*B133)</f>
        <v>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8"/>
      <c r="B1" s="319"/>
      <c r="C1" s="319"/>
      <c r="D1" s="319"/>
      <c r="E1" s="319"/>
      <c r="F1" s="320"/>
      <c r="G1" s="321"/>
      <c r="H1" s="321"/>
    </row>
    <row r="2">
      <c r="A2" s="322"/>
      <c r="B2" s="321"/>
      <c r="C2" s="321"/>
      <c r="D2" s="321"/>
      <c r="E2" s="321"/>
      <c r="F2" s="323"/>
      <c r="G2" s="321"/>
      <c r="H2" s="321"/>
    </row>
    <row r="3">
      <c r="A3" s="322"/>
      <c r="B3" s="321"/>
      <c r="C3" s="321"/>
      <c r="D3" s="321"/>
      <c r="E3" s="321"/>
      <c r="F3" s="323"/>
      <c r="G3" s="321"/>
      <c r="H3" s="321"/>
    </row>
    <row r="4">
      <c r="A4" s="322"/>
      <c r="B4" s="321"/>
      <c r="C4" s="321"/>
      <c r="D4" s="321"/>
      <c r="E4" s="321"/>
      <c r="F4" s="323"/>
      <c r="G4" s="321"/>
      <c r="H4" s="321"/>
    </row>
    <row r="5">
      <c r="A5" s="322"/>
      <c r="B5" s="321"/>
      <c r="C5" s="321"/>
      <c r="D5" s="321"/>
      <c r="E5" s="321"/>
      <c r="F5" s="323"/>
      <c r="G5" s="321"/>
      <c r="H5" s="321"/>
    </row>
    <row r="6">
      <c r="A6" s="322"/>
      <c r="B6" s="321"/>
      <c r="C6" s="321"/>
      <c r="D6" s="321"/>
      <c r="E6" s="321"/>
      <c r="F6" s="323"/>
      <c r="G6" s="321"/>
      <c r="H6" s="321"/>
    </row>
    <row r="7">
      <c r="A7" s="322"/>
      <c r="B7" s="321"/>
      <c r="C7" s="321"/>
      <c r="D7" s="321"/>
      <c r="E7" s="321"/>
      <c r="F7" s="323"/>
      <c r="G7" s="321"/>
      <c r="H7" s="321"/>
    </row>
    <row r="8">
      <c r="A8" s="322"/>
      <c r="B8" s="321"/>
      <c r="C8" s="321"/>
      <c r="D8" s="321"/>
      <c r="E8" s="321"/>
      <c r="F8" s="323"/>
      <c r="G8" s="321"/>
      <c r="H8" s="321"/>
    </row>
    <row r="9">
      <c r="A9" s="322"/>
      <c r="B9" s="321"/>
      <c r="C9" s="321"/>
      <c r="D9" s="321"/>
      <c r="E9" s="321"/>
      <c r="F9" s="323"/>
      <c r="G9" s="321"/>
      <c r="H9" s="321"/>
    </row>
    <row r="10">
      <c r="A10" s="322"/>
      <c r="B10" s="321"/>
      <c r="C10" s="321"/>
      <c r="D10" s="321"/>
      <c r="E10" s="321"/>
      <c r="F10" s="323"/>
      <c r="G10" s="321"/>
      <c r="H10" s="321"/>
    </row>
    <row r="11">
      <c r="A11" s="322"/>
      <c r="B11" s="321"/>
      <c r="C11" s="321"/>
      <c r="D11" s="321"/>
      <c r="E11" s="321"/>
      <c r="F11" s="323"/>
      <c r="G11" s="321"/>
      <c r="H11" s="321"/>
    </row>
    <row r="12">
      <c r="A12" s="322"/>
      <c r="B12" s="321"/>
      <c r="C12" s="321"/>
      <c r="D12" s="321"/>
      <c r="E12" s="321"/>
      <c r="F12" s="323"/>
      <c r="G12" s="321"/>
      <c r="H12" s="321"/>
    </row>
    <row r="13">
      <c r="A13" s="322"/>
      <c r="B13" s="321"/>
      <c r="C13" s="321"/>
      <c r="D13" s="321"/>
      <c r="E13" s="321"/>
      <c r="F13" s="323"/>
      <c r="G13" s="321"/>
      <c r="H13" s="321"/>
    </row>
    <row r="14">
      <c r="A14" s="322"/>
      <c r="B14" s="321"/>
      <c r="C14" s="321"/>
      <c r="D14" s="321"/>
      <c r="E14" s="321"/>
      <c r="F14" s="323"/>
      <c r="G14" s="321"/>
      <c r="H14" s="321"/>
    </row>
    <row r="15">
      <c r="A15" s="322"/>
      <c r="B15" s="321"/>
      <c r="C15" s="321"/>
      <c r="D15" s="321"/>
      <c r="E15" s="321"/>
      <c r="F15" s="323"/>
      <c r="G15" s="321"/>
      <c r="H15" s="321"/>
    </row>
    <row r="16">
      <c r="A16" s="322"/>
      <c r="B16" s="321"/>
      <c r="C16" s="321"/>
      <c r="D16" s="321"/>
      <c r="E16" s="321"/>
      <c r="F16" s="323"/>
      <c r="G16" s="321"/>
      <c r="H16" s="321"/>
    </row>
    <row r="17">
      <c r="A17" s="324"/>
      <c r="B17" s="325"/>
      <c r="C17" s="325"/>
      <c r="D17" s="325"/>
      <c r="E17" s="325"/>
      <c r="F17" s="326"/>
      <c r="G17" s="321"/>
      <c r="H17" s="321"/>
    </row>
    <row r="18">
      <c r="A18" s="321"/>
      <c r="B18" s="321"/>
      <c r="C18" s="321"/>
      <c r="D18" s="321"/>
      <c r="E18" s="321"/>
      <c r="F18" s="321"/>
      <c r="G18" s="321"/>
      <c r="H18" s="321"/>
    </row>
    <row r="19">
      <c r="A19" s="321"/>
      <c r="B19" s="321"/>
      <c r="C19" s="321"/>
      <c r="D19" s="321"/>
      <c r="E19" s="321"/>
      <c r="F19" s="321"/>
      <c r="G19" s="321"/>
      <c r="H19" s="321"/>
    </row>
    <row r="20">
      <c r="A20" s="321"/>
      <c r="B20" s="321"/>
      <c r="C20" s="321"/>
      <c r="D20" s="321"/>
      <c r="E20" s="321"/>
      <c r="F20" s="321"/>
      <c r="G20" s="321"/>
      <c r="H20" s="321"/>
    </row>
    <row r="21">
      <c r="A21" s="321"/>
      <c r="B21" s="321"/>
      <c r="C21" s="321"/>
      <c r="D21" s="321"/>
      <c r="E21" s="321"/>
      <c r="F21" s="321"/>
      <c r="G21" s="321"/>
      <c r="H21" s="321"/>
    </row>
    <row r="22">
      <c r="A22" s="321"/>
      <c r="B22" s="321"/>
      <c r="C22" s="321"/>
      <c r="D22" s="321"/>
      <c r="E22" s="321"/>
      <c r="F22" s="321"/>
      <c r="G22" s="321"/>
      <c r="H22" s="321"/>
    </row>
    <row r="23">
      <c r="A23" s="321"/>
      <c r="B23" s="321"/>
      <c r="C23" s="321"/>
      <c r="D23" s="321"/>
      <c r="E23" s="321"/>
      <c r="F23" s="321"/>
      <c r="G23" s="321"/>
      <c r="H23" s="321"/>
    </row>
    <row r="24">
      <c r="A24" s="321"/>
      <c r="B24" s="321"/>
      <c r="C24" s="321"/>
      <c r="D24" s="321"/>
      <c r="E24" s="321"/>
      <c r="F24" s="321"/>
      <c r="G24" s="321"/>
      <c r="H24" s="321"/>
    </row>
    <row r="25">
      <c r="A25" s="321"/>
      <c r="B25" s="321"/>
      <c r="C25" s="321"/>
      <c r="D25" s="321"/>
      <c r="E25" s="321"/>
      <c r="F25" s="321"/>
      <c r="G25" s="321"/>
      <c r="H25" s="321"/>
    </row>
    <row r="26">
      <c r="A26" s="321"/>
      <c r="B26" s="321"/>
      <c r="C26" s="321"/>
      <c r="D26" s="321"/>
      <c r="E26" s="321"/>
      <c r="F26" s="321"/>
      <c r="G26" s="321"/>
      <c r="H26" s="321"/>
    </row>
  </sheetData>
  <drawing r:id="rId1"/>
</worksheet>
</file>