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felip\Desktop\U\Práctica\Diplomados\"/>
    </mc:Choice>
  </mc:AlternateContent>
  <xr:revisionPtr revIDLastSave="0" documentId="8_{2B44AAA2-DB92-4893-8D08-7C39FE93D6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se Trabajada" sheetId="5" r:id="rId1"/>
    <sheet name="Completar UTEM" sheetId="2" r:id="rId2"/>
    <sheet name="Ranking" sheetId="1" r:id="rId3"/>
    <sheet name="Institutos" sheetId="3" r:id="rId4"/>
    <sheet name="Base Preliminar" sheetId="4" r:id="rId5"/>
    <sheet name="Utem" sheetId="6" r:id="rId6"/>
    <sheet name="Universidades" sheetId="7" r:id="rId7"/>
  </sheets>
  <definedNames>
    <definedName name="_xlnm._FilterDatabase" localSheetId="4" hidden="1">'Base Preliminar'!$A$4:$T$651</definedName>
    <definedName name="_xlnm._FilterDatabase" localSheetId="0" hidden="1">'Base Trabajada'!$A$1:$O$648</definedName>
    <definedName name="Z_04F4E1FE_8EC4_4E00_948F_0D5054E332A0_.wvu.FilterData" localSheetId="4" hidden="1">'Base Preliminar'!$A$4:$Y$685</definedName>
    <definedName name="Z_04F4E1FE_8EC4_4E00_948F_0D5054E332A0_.wvu.FilterData" localSheetId="0" hidden="1">'Base Trabajada'!$G$1:$G$1000</definedName>
    <definedName name="Z_165E1E2C_0BAB_48E7_9AD4_61CCC6012116_.wvu.FilterData" localSheetId="0" hidden="1">'Base Trabajada'!$A$1:$K$648</definedName>
    <definedName name="Z_4C4EC494_3590_4268_B141_4F752695EFBC_.wvu.FilterData" localSheetId="4" hidden="1">'Base Preliminar'!$A$4:$Y$685</definedName>
    <definedName name="Z_4C4EC494_3590_4268_B141_4F752695EFBC_.wvu.FilterData" localSheetId="0" hidden="1">'Base Trabajada'!$A$1:$K$648</definedName>
    <definedName name="Z_695AA997_6090_4966_B594_24AEE90732A7_.wvu.FilterData" localSheetId="0" hidden="1">'Base Trabajada'!$A$1:$K$648</definedName>
    <definedName name="Z_72648B06_C751_47D3_8A1F_779C31296DD3_.wvu.FilterData" localSheetId="4" hidden="1">'Base Preliminar'!$A$4:$T$685</definedName>
    <definedName name="Z_72648B06_C751_47D3_8A1F_779C31296DD3_.wvu.FilterData" localSheetId="0" hidden="1">'Base Trabajada'!$A$1:$K$648</definedName>
    <definedName name="Z_87BE9579_8A14_4EFC_8BF3_4A3CB63285C8_.wvu.FilterData" localSheetId="0" hidden="1">'Base Trabajada'!$A$1:$K$648</definedName>
    <definedName name="Z_A1D70BCA_72E1_4B31_9DB0_C64D6601BEE8_.wvu.FilterData" localSheetId="0" hidden="1">'Base Trabajada'!$A$1:$Z$648</definedName>
    <definedName name="Z_C9777A01_886A_4268_BC06_03D20AF56C4F_.wvu.FilterData" localSheetId="0" hidden="1">'Base Trabajada'!$A$1:$K$648</definedName>
    <definedName name="Z_CC26AB7A_0F66_4F06_960B_364EE40DB81F_.wvu.FilterData" localSheetId="0" hidden="1">'Base Trabajada'!$A$1:$K$648</definedName>
    <definedName name="Z_DC6C0F27_C409_431E_86B1_FA5DC279474E_.wvu.FilterData" localSheetId="0" hidden="1">'Base Trabajada'!$A$1:$Z$648</definedName>
  </definedNames>
  <calcPr calcId="191029"/>
  <customWorkbookViews>
    <customWorkbookView name="Filtro 3" guid="{72648B06-C751-47D3-8A1F-779C31296DD3}" maximized="1" windowWidth="0" windowHeight="0" activeSheetId="0"/>
    <customWorkbookView name="Filtro 2" guid="{4C4EC494-3590-4268-B141-4F752695EFBC}" maximized="1" windowWidth="0" windowHeight="0" activeSheetId="0"/>
    <customWorkbookView name="Filtro 1" guid="{04F4E1FE-8EC4-4E00-948F-0D5054E332A0}" maximized="1" windowWidth="0" windowHeight="0" activeSheetId="0"/>
    <customWorkbookView name="Filtro 7" guid="{C9777A01-886A-4268-BC06-03D20AF56C4F}" maximized="1" windowWidth="0" windowHeight="0" activeSheetId="0"/>
    <customWorkbookView name="Filtro 6" guid="{695AA997-6090-4966-B594-24AEE90732A7}" maximized="1" windowWidth="0" windowHeight="0" activeSheetId="0"/>
    <customWorkbookView name="Filtro 5" guid="{A1D70BCA-72E1-4B31-9DB0-C64D6601BEE8}" maximized="1" windowWidth="0" windowHeight="0" activeSheetId="0"/>
    <customWorkbookView name="Filtro 10" guid="{CC26AB7A-0F66-4F06-960B-364EE40DB81F}" maximized="1" windowWidth="0" windowHeight="0" activeSheetId="0"/>
    <customWorkbookView name="Filtro 4" guid="{DC6C0F27-C409-431E-86B1-FA5DC279474E}" maximized="1" windowWidth="0" windowHeight="0" activeSheetId="0"/>
    <customWorkbookView name="Filtro 9" guid="{165E1E2C-0BAB-48E7-9AD4-61CCC6012116}" maximized="1" windowWidth="0" windowHeight="0" activeSheetId="0"/>
    <customWorkbookView name="Filtro 8" guid="{87BE9579-8A14-4EFC-8BF3-4A3CB63285C8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45" i="5" l="1"/>
  <c r="P640" i="5"/>
  <c r="P638" i="5"/>
  <c r="P632" i="5"/>
  <c r="P624" i="5"/>
  <c r="P618" i="5"/>
  <c r="P617" i="5"/>
  <c r="P616" i="5"/>
  <c r="P609" i="5"/>
  <c r="P606" i="5"/>
  <c r="P604" i="5"/>
  <c r="P601" i="5"/>
  <c r="P597" i="5"/>
  <c r="P595" i="5"/>
  <c r="P588" i="5"/>
  <c r="P586" i="5"/>
  <c r="P584" i="5"/>
  <c r="P576" i="5"/>
  <c r="P569" i="5"/>
  <c r="P558" i="5"/>
  <c r="P533" i="5"/>
  <c r="P532" i="5"/>
  <c r="P513" i="5"/>
  <c r="P511" i="5"/>
  <c r="P510" i="5"/>
  <c r="P509" i="5"/>
  <c r="P502" i="5"/>
  <c r="P497" i="5"/>
  <c r="P487" i="5"/>
  <c r="P486" i="5"/>
  <c r="P480" i="5"/>
  <c r="P473" i="5"/>
  <c r="P470" i="5"/>
  <c r="P465" i="5"/>
  <c r="P437" i="5"/>
  <c r="P436" i="5"/>
  <c r="P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18" i="5"/>
  <c r="P417" i="5"/>
  <c r="P416" i="5"/>
  <c r="P415" i="5"/>
  <c r="P414" i="5"/>
  <c r="P413" i="5"/>
  <c r="P412" i="5"/>
  <c r="P367" i="5"/>
  <c r="P366" i="5"/>
  <c r="P365" i="5"/>
  <c r="P364" i="5"/>
  <c r="P354" i="5"/>
  <c r="P353" i="5"/>
  <c r="P352" i="5"/>
  <c r="P312" i="5"/>
  <c r="P310" i="5"/>
  <c r="P309" i="5"/>
  <c r="P308" i="5"/>
  <c r="P307" i="5"/>
  <c r="P296" i="5"/>
  <c r="P295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28" i="5"/>
  <c r="P227" i="5"/>
  <c r="P226" i="5"/>
  <c r="P225" i="5"/>
  <c r="P224" i="5"/>
  <c r="P222" i="5"/>
  <c r="P221" i="5"/>
  <c r="P220" i="5"/>
  <c r="P219" i="5"/>
  <c r="P218" i="5"/>
  <c r="P217" i="5"/>
  <c r="P205" i="5"/>
  <c r="P204" i="5"/>
  <c r="P203" i="5"/>
  <c r="P183" i="5"/>
  <c r="P162" i="5"/>
  <c r="P161" i="5"/>
  <c r="P160" i="5"/>
  <c r="P159" i="5"/>
  <c r="P158" i="5"/>
  <c r="P48" i="5"/>
  <c r="P47" i="5"/>
  <c r="P46" i="5"/>
  <c r="P45" i="5"/>
  <c r="P44" i="5"/>
  <c r="P29" i="5"/>
  <c r="P28" i="5"/>
  <c r="P27" i="5"/>
  <c r="P26" i="5"/>
  <c r="P25" i="5"/>
  <c r="P23" i="5"/>
  <c r="P18" i="5"/>
  <c r="P13" i="5"/>
  <c r="P12" i="5"/>
  <c r="P11" i="5"/>
  <c r="P8" i="5"/>
  <c r="P2" i="5"/>
  <c r="F1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J568" i="5"/>
  <c r="J567" i="5"/>
  <c r="J566" i="5"/>
  <c r="J565" i="5"/>
  <c r="J564" i="5"/>
  <c r="J563" i="5"/>
  <c r="K546" i="5"/>
  <c r="K545" i="5"/>
  <c r="K544" i="5"/>
  <c r="K543" i="5"/>
  <c r="K542" i="5"/>
  <c r="K541" i="5"/>
  <c r="K540" i="5"/>
  <c r="K531" i="5"/>
  <c r="K529" i="5" s="1"/>
  <c r="K528" i="5"/>
  <c r="K547" i="5" s="1"/>
  <c r="K516" i="5"/>
  <c r="K538" i="5" s="1"/>
  <c r="J501" i="5"/>
  <c r="J500" i="5"/>
  <c r="J499" i="5"/>
  <c r="J498" i="5"/>
  <c r="J496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J334" i="5"/>
  <c r="K333" i="5"/>
  <c r="J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0" i="5"/>
  <c r="K308" i="5"/>
  <c r="K307" i="5"/>
  <c r="K306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06" i="5"/>
  <c r="K207" i="5" s="1"/>
  <c r="K205" i="5"/>
  <c r="K204" i="5"/>
  <c r="K203" i="5"/>
  <c r="J194" i="5"/>
  <c r="K184" i="5"/>
  <c r="K138" i="5"/>
  <c r="K137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28" i="6"/>
  <c r="J28" i="6"/>
  <c r="G28" i="6"/>
  <c r="D28" i="6"/>
  <c r="J27" i="6"/>
  <c r="G27" i="6"/>
  <c r="D27" i="6"/>
  <c r="L26" i="6"/>
  <c r="K26" i="6"/>
  <c r="K27" i="6" s="1"/>
  <c r="J26" i="6"/>
  <c r="G26" i="6"/>
  <c r="D26" i="6"/>
  <c r="L25" i="6"/>
  <c r="J25" i="6"/>
  <c r="G25" i="6"/>
  <c r="D25" i="6"/>
  <c r="J24" i="6"/>
  <c r="G24" i="6"/>
  <c r="D24" i="6"/>
  <c r="L23" i="6"/>
  <c r="J23" i="6"/>
  <c r="G23" i="6"/>
  <c r="D23" i="6"/>
  <c r="J22" i="6"/>
  <c r="G22" i="6"/>
  <c r="D22" i="6"/>
  <c r="J21" i="6"/>
  <c r="G21" i="6"/>
  <c r="D21" i="6"/>
  <c r="J20" i="6"/>
  <c r="G20" i="6"/>
  <c r="D20" i="6"/>
  <c r="L19" i="6"/>
  <c r="J19" i="6"/>
  <c r="H19" i="6"/>
  <c r="G19" i="6"/>
  <c r="D19" i="6"/>
  <c r="J18" i="6"/>
  <c r="G18" i="6"/>
  <c r="D18" i="6"/>
  <c r="J17" i="6"/>
  <c r="G17" i="6"/>
  <c r="D17" i="6"/>
  <c r="J16" i="6"/>
  <c r="G16" i="6"/>
  <c r="D16" i="6"/>
  <c r="L15" i="6"/>
  <c r="J15" i="6"/>
  <c r="G15" i="6"/>
  <c r="D15" i="6"/>
  <c r="J14" i="6"/>
  <c r="H14" i="6"/>
  <c r="G14" i="6"/>
  <c r="D14" i="6"/>
  <c r="J13" i="6"/>
  <c r="G13" i="6"/>
  <c r="D13" i="6"/>
  <c r="K12" i="6"/>
  <c r="J12" i="6"/>
  <c r="G12" i="6"/>
  <c r="D12" i="6"/>
  <c r="L11" i="6"/>
  <c r="K11" i="6"/>
  <c r="J11" i="6"/>
  <c r="G11" i="6"/>
  <c r="D11" i="6"/>
  <c r="L10" i="6"/>
  <c r="K10" i="6"/>
  <c r="J10" i="6"/>
  <c r="G10" i="6"/>
  <c r="D10" i="6"/>
  <c r="J9" i="6"/>
  <c r="G9" i="6"/>
  <c r="D9" i="6"/>
  <c r="L8" i="6"/>
  <c r="J8" i="6"/>
  <c r="G8" i="6"/>
  <c r="D8" i="6"/>
  <c r="L7" i="6"/>
  <c r="K7" i="6"/>
  <c r="J7" i="6"/>
  <c r="G7" i="6"/>
  <c r="D7" i="6"/>
  <c r="K6" i="6"/>
  <c r="J6" i="6"/>
  <c r="G6" i="6"/>
  <c r="D6" i="6"/>
  <c r="J5" i="6"/>
  <c r="G5" i="6"/>
  <c r="D5" i="6"/>
  <c r="J4" i="6"/>
  <c r="G4" i="6"/>
  <c r="D4" i="6"/>
  <c r="M3" i="6"/>
  <c r="L3" i="6"/>
  <c r="L12" i="6" s="1"/>
  <c r="L27" i="6" s="1"/>
  <c r="L28" i="6" s="1"/>
  <c r="K3" i="6"/>
  <c r="J3" i="6"/>
  <c r="G3" i="6"/>
  <c r="D3" i="6"/>
  <c r="K2" i="6"/>
  <c r="J2" i="6"/>
  <c r="G2" i="6"/>
  <c r="D2" i="6"/>
  <c r="L1" i="6"/>
  <c r="J1" i="6"/>
  <c r="G1" i="6"/>
  <c r="D1" i="6"/>
  <c r="H648" i="5"/>
  <c r="E648" i="5"/>
  <c r="B648" i="5"/>
  <c r="I647" i="5"/>
  <c r="H647" i="5"/>
  <c r="E647" i="5"/>
  <c r="B647" i="5"/>
  <c r="H646" i="5"/>
  <c r="E646" i="5"/>
  <c r="B646" i="5"/>
  <c r="I645" i="5"/>
  <c r="I586" i="5" s="1"/>
  <c r="H645" i="5"/>
  <c r="E645" i="5"/>
  <c r="B645" i="5"/>
  <c r="J644" i="5"/>
  <c r="H644" i="5"/>
  <c r="E644" i="5"/>
  <c r="B644" i="5"/>
  <c r="H643" i="5"/>
  <c r="E643" i="5"/>
  <c r="B643" i="5"/>
  <c r="J642" i="5"/>
  <c r="H642" i="5"/>
  <c r="E642" i="5"/>
  <c r="B642" i="5"/>
  <c r="J641" i="5"/>
  <c r="H641" i="5"/>
  <c r="E641" i="5"/>
  <c r="B641" i="5"/>
  <c r="H640" i="5"/>
  <c r="E640" i="5"/>
  <c r="B640" i="5"/>
  <c r="J639" i="5"/>
  <c r="H639" i="5"/>
  <c r="E639" i="5"/>
  <c r="B639" i="5"/>
  <c r="J638" i="5"/>
  <c r="H638" i="5"/>
  <c r="E638" i="5"/>
  <c r="B638" i="5"/>
  <c r="J637" i="5"/>
  <c r="H637" i="5"/>
  <c r="E637" i="5"/>
  <c r="B637" i="5"/>
  <c r="J636" i="5"/>
  <c r="H636" i="5"/>
  <c r="E636" i="5"/>
  <c r="B636" i="5"/>
  <c r="H635" i="5"/>
  <c r="E635" i="5"/>
  <c r="B635" i="5"/>
  <c r="J634" i="5"/>
  <c r="H634" i="5"/>
  <c r="E634" i="5"/>
  <c r="B634" i="5"/>
  <c r="J633" i="5"/>
  <c r="H633" i="5"/>
  <c r="E633" i="5"/>
  <c r="B633" i="5"/>
  <c r="J632" i="5"/>
  <c r="H632" i="5"/>
  <c r="E632" i="5"/>
  <c r="B632" i="5"/>
  <c r="J631" i="5"/>
  <c r="H631" i="5"/>
  <c r="E631" i="5"/>
  <c r="B631" i="5"/>
  <c r="J630" i="5"/>
  <c r="H630" i="5"/>
  <c r="E630" i="5"/>
  <c r="B630" i="5"/>
  <c r="J629" i="5"/>
  <c r="H629" i="5"/>
  <c r="E629" i="5"/>
  <c r="B629" i="5"/>
  <c r="J628" i="5"/>
  <c r="H628" i="5"/>
  <c r="E628" i="5"/>
  <c r="B628" i="5"/>
  <c r="J627" i="5"/>
  <c r="H627" i="5"/>
  <c r="E627" i="5"/>
  <c r="B627" i="5"/>
  <c r="J626" i="5"/>
  <c r="H626" i="5"/>
  <c r="E626" i="5"/>
  <c r="B626" i="5"/>
  <c r="J625" i="5"/>
  <c r="H625" i="5"/>
  <c r="E625" i="5"/>
  <c r="B625" i="5"/>
  <c r="J624" i="5"/>
  <c r="J645" i="5" s="1"/>
  <c r="J640" i="5" s="1"/>
  <c r="H624" i="5"/>
  <c r="E624" i="5"/>
  <c r="B624" i="5"/>
  <c r="J623" i="5"/>
  <c r="H623" i="5"/>
  <c r="E623" i="5"/>
  <c r="B623" i="5"/>
  <c r="J622" i="5"/>
  <c r="H622" i="5"/>
  <c r="E622" i="5"/>
  <c r="B622" i="5"/>
  <c r="J621" i="5"/>
  <c r="H621" i="5"/>
  <c r="E621" i="5"/>
  <c r="B621" i="5"/>
  <c r="H620" i="5"/>
  <c r="E620" i="5"/>
  <c r="B620" i="5"/>
  <c r="J619" i="5"/>
  <c r="H619" i="5"/>
  <c r="E619" i="5"/>
  <c r="B619" i="5"/>
  <c r="H618" i="5"/>
  <c r="E618" i="5"/>
  <c r="B618" i="5"/>
  <c r="J617" i="5"/>
  <c r="H617" i="5"/>
  <c r="E617" i="5"/>
  <c r="B617" i="5"/>
  <c r="H616" i="5"/>
  <c r="E616" i="5"/>
  <c r="B616" i="5"/>
  <c r="J615" i="5"/>
  <c r="H615" i="5"/>
  <c r="E615" i="5"/>
  <c r="B615" i="5"/>
  <c r="J614" i="5"/>
  <c r="H614" i="5"/>
  <c r="E614" i="5"/>
  <c r="B614" i="5"/>
  <c r="J613" i="5"/>
  <c r="H613" i="5"/>
  <c r="E613" i="5"/>
  <c r="B613" i="5"/>
  <c r="J612" i="5"/>
  <c r="H612" i="5"/>
  <c r="E612" i="5"/>
  <c r="B612" i="5"/>
  <c r="J611" i="5"/>
  <c r="H611" i="5"/>
  <c r="E611" i="5"/>
  <c r="B611" i="5"/>
  <c r="J610" i="5"/>
  <c r="H610" i="5"/>
  <c r="E610" i="5"/>
  <c r="B610" i="5"/>
  <c r="J609" i="5"/>
  <c r="H609" i="5"/>
  <c r="E609" i="5"/>
  <c r="B609" i="5"/>
  <c r="J608" i="5"/>
  <c r="H608" i="5"/>
  <c r="E608" i="5"/>
  <c r="B608" i="5"/>
  <c r="J607" i="5"/>
  <c r="H607" i="5"/>
  <c r="E607" i="5"/>
  <c r="B607" i="5"/>
  <c r="J606" i="5"/>
  <c r="H606" i="5"/>
  <c r="E606" i="5"/>
  <c r="B606" i="5"/>
  <c r="J605" i="5"/>
  <c r="H605" i="5"/>
  <c r="E605" i="5"/>
  <c r="B605" i="5"/>
  <c r="J604" i="5"/>
  <c r="H604" i="5"/>
  <c r="E604" i="5"/>
  <c r="B604" i="5"/>
  <c r="J603" i="5"/>
  <c r="H603" i="5"/>
  <c r="E603" i="5"/>
  <c r="B603" i="5"/>
  <c r="J602" i="5"/>
  <c r="H602" i="5"/>
  <c r="E602" i="5"/>
  <c r="B602" i="5"/>
  <c r="J601" i="5"/>
  <c r="H601" i="5"/>
  <c r="E601" i="5"/>
  <c r="B601" i="5"/>
  <c r="J600" i="5"/>
  <c r="H600" i="5"/>
  <c r="E600" i="5"/>
  <c r="B600" i="5"/>
  <c r="J599" i="5"/>
  <c r="H599" i="5"/>
  <c r="E599" i="5"/>
  <c r="B599" i="5"/>
  <c r="J598" i="5"/>
  <c r="H598" i="5"/>
  <c r="E598" i="5"/>
  <c r="B598" i="5"/>
  <c r="J597" i="5"/>
  <c r="H597" i="5"/>
  <c r="E597" i="5"/>
  <c r="B597" i="5"/>
  <c r="J596" i="5"/>
  <c r="H596" i="5"/>
  <c r="E596" i="5"/>
  <c r="B596" i="5"/>
  <c r="J595" i="5"/>
  <c r="H595" i="5"/>
  <c r="E595" i="5"/>
  <c r="B595" i="5"/>
  <c r="J594" i="5"/>
  <c r="H594" i="5"/>
  <c r="E594" i="5"/>
  <c r="B594" i="5"/>
  <c r="J593" i="5"/>
  <c r="H593" i="5"/>
  <c r="E593" i="5"/>
  <c r="B593" i="5"/>
  <c r="J592" i="5"/>
  <c r="H592" i="5"/>
  <c r="E592" i="5"/>
  <c r="B592" i="5"/>
  <c r="J591" i="5"/>
  <c r="H591" i="5"/>
  <c r="E591" i="5"/>
  <c r="B591" i="5"/>
  <c r="J590" i="5"/>
  <c r="H590" i="5"/>
  <c r="E590" i="5"/>
  <c r="B590" i="5"/>
  <c r="J589" i="5"/>
  <c r="H589" i="5"/>
  <c r="E589" i="5"/>
  <c r="B589" i="5"/>
  <c r="H588" i="5"/>
  <c r="E588" i="5"/>
  <c r="B588" i="5"/>
  <c r="H587" i="5"/>
  <c r="E587" i="5"/>
  <c r="B587" i="5"/>
  <c r="H586" i="5"/>
  <c r="E586" i="5"/>
  <c r="B586" i="5"/>
  <c r="J585" i="5"/>
  <c r="H585" i="5"/>
  <c r="E585" i="5"/>
  <c r="B585" i="5"/>
  <c r="J584" i="5"/>
  <c r="H584" i="5"/>
  <c r="E584" i="5"/>
  <c r="B584" i="5"/>
  <c r="J583" i="5"/>
  <c r="H583" i="5"/>
  <c r="E583" i="5"/>
  <c r="B583" i="5"/>
  <c r="J582" i="5"/>
  <c r="H582" i="5"/>
  <c r="E582" i="5"/>
  <c r="B582" i="5"/>
  <c r="H581" i="5"/>
  <c r="E581" i="5"/>
  <c r="B581" i="5"/>
  <c r="J580" i="5"/>
  <c r="H580" i="5"/>
  <c r="E580" i="5"/>
  <c r="B580" i="5"/>
  <c r="H579" i="5"/>
  <c r="E579" i="5"/>
  <c r="B579" i="5"/>
  <c r="H578" i="5"/>
  <c r="E578" i="5"/>
  <c r="B578" i="5"/>
  <c r="H577" i="5"/>
  <c r="E577" i="5"/>
  <c r="B577" i="5"/>
  <c r="H576" i="5"/>
  <c r="E576" i="5"/>
  <c r="B576" i="5"/>
  <c r="H575" i="5"/>
  <c r="E575" i="5"/>
  <c r="B575" i="5"/>
  <c r="H574" i="5"/>
  <c r="E574" i="5"/>
  <c r="B574" i="5"/>
  <c r="H573" i="5"/>
  <c r="E573" i="5"/>
  <c r="B573" i="5"/>
  <c r="J572" i="5"/>
  <c r="H572" i="5"/>
  <c r="E572" i="5"/>
  <c r="B572" i="5"/>
  <c r="H571" i="5"/>
  <c r="E571" i="5"/>
  <c r="B571" i="5"/>
  <c r="J570" i="5"/>
  <c r="H570" i="5"/>
  <c r="E570" i="5"/>
  <c r="B570" i="5"/>
  <c r="H569" i="5"/>
  <c r="B569" i="5"/>
  <c r="H568" i="5"/>
  <c r="E568" i="5"/>
  <c r="B568" i="5"/>
  <c r="H567" i="5"/>
  <c r="E567" i="5"/>
  <c r="B567" i="5"/>
  <c r="H566" i="5"/>
  <c r="F566" i="5"/>
  <c r="B566" i="5"/>
  <c r="I565" i="5"/>
  <c r="I533" i="5" s="1"/>
  <c r="I513" i="5" s="1"/>
  <c r="I532" i="5" s="1"/>
  <c r="H565" i="5"/>
  <c r="E565" i="5"/>
  <c r="B565" i="5"/>
  <c r="H564" i="5"/>
  <c r="E564" i="5"/>
  <c r="B564" i="5"/>
  <c r="H563" i="5"/>
  <c r="B563" i="5"/>
  <c r="H562" i="5"/>
  <c r="B562" i="5"/>
  <c r="H561" i="5"/>
  <c r="B561" i="5"/>
  <c r="H560" i="5"/>
  <c r="E560" i="5"/>
  <c r="B560" i="5"/>
  <c r="H559" i="5"/>
  <c r="B559" i="5"/>
  <c r="H558" i="5"/>
  <c r="E558" i="5"/>
  <c r="B558" i="5"/>
  <c r="H557" i="5"/>
  <c r="E557" i="5"/>
  <c r="B557" i="5"/>
  <c r="H556" i="5"/>
  <c r="E556" i="5"/>
  <c r="B556" i="5"/>
  <c r="H555" i="5"/>
  <c r="E555" i="5"/>
  <c r="B555" i="5"/>
  <c r="K554" i="5"/>
  <c r="H554" i="5"/>
  <c r="E554" i="5"/>
  <c r="B554" i="5"/>
  <c r="I553" i="5"/>
  <c r="H553" i="5"/>
  <c r="B553" i="5"/>
  <c r="H552" i="5"/>
  <c r="B552" i="5"/>
  <c r="H551" i="5"/>
  <c r="F551" i="5"/>
  <c r="B551" i="5"/>
  <c r="H550" i="5"/>
  <c r="E550" i="5"/>
  <c r="B550" i="5"/>
  <c r="H549" i="5"/>
  <c r="B549" i="5"/>
  <c r="H548" i="5"/>
  <c r="B548" i="5"/>
  <c r="H547" i="5"/>
  <c r="B547" i="5"/>
  <c r="J546" i="5"/>
  <c r="H546" i="5"/>
  <c r="B546" i="5"/>
  <c r="J545" i="5"/>
  <c r="H545" i="5"/>
  <c r="B545" i="5"/>
  <c r="J544" i="5"/>
  <c r="H544" i="5"/>
  <c r="E544" i="5"/>
  <c r="B544" i="5"/>
  <c r="J543" i="5"/>
  <c r="H543" i="5"/>
  <c r="B543" i="5"/>
  <c r="J542" i="5"/>
  <c r="H542" i="5"/>
  <c r="B542" i="5"/>
  <c r="J541" i="5"/>
  <c r="H541" i="5"/>
  <c r="B541" i="5"/>
  <c r="J540" i="5"/>
  <c r="H540" i="5"/>
  <c r="E540" i="5"/>
  <c r="B540" i="5"/>
  <c r="J539" i="5"/>
  <c r="H539" i="5"/>
  <c r="E539" i="5"/>
  <c r="B539" i="5"/>
  <c r="J538" i="5"/>
  <c r="I538" i="5"/>
  <c r="I539" i="5" s="1"/>
  <c r="H538" i="5"/>
  <c r="B538" i="5"/>
  <c r="J537" i="5"/>
  <c r="H537" i="5"/>
  <c r="E537" i="5"/>
  <c r="B537" i="5"/>
  <c r="J536" i="5"/>
  <c r="H536" i="5"/>
  <c r="E536" i="5"/>
  <c r="B536" i="5"/>
  <c r="H535" i="5"/>
  <c r="B535" i="5"/>
  <c r="H534" i="5"/>
  <c r="E534" i="5"/>
  <c r="B534" i="5"/>
  <c r="H533" i="5"/>
  <c r="B533" i="5"/>
  <c r="J532" i="5"/>
  <c r="H532" i="5"/>
  <c r="B532" i="5"/>
  <c r="H531" i="5"/>
  <c r="B531" i="5"/>
  <c r="J530" i="5"/>
  <c r="J531" i="5" s="1"/>
  <c r="H530" i="5"/>
  <c r="B530" i="5"/>
  <c r="J529" i="5"/>
  <c r="H529" i="5"/>
  <c r="B529" i="5"/>
  <c r="J528" i="5"/>
  <c r="H528" i="5"/>
  <c r="B528" i="5"/>
  <c r="J527" i="5"/>
  <c r="H527" i="5"/>
  <c r="B527" i="5"/>
  <c r="J526" i="5"/>
  <c r="H526" i="5"/>
  <c r="B526" i="5"/>
  <c r="J525" i="5"/>
  <c r="H525" i="5"/>
  <c r="B525" i="5"/>
  <c r="J524" i="5"/>
  <c r="H524" i="5"/>
  <c r="B524" i="5"/>
  <c r="H523" i="5"/>
  <c r="B523" i="5"/>
  <c r="J522" i="5"/>
  <c r="H522" i="5"/>
  <c r="B522" i="5"/>
  <c r="H521" i="5"/>
  <c r="E521" i="5"/>
  <c r="B521" i="5"/>
  <c r="J520" i="5"/>
  <c r="H520" i="5"/>
  <c r="B520" i="5"/>
  <c r="J519" i="5"/>
  <c r="H519" i="5"/>
  <c r="B519" i="5"/>
  <c r="J518" i="5"/>
  <c r="H518" i="5"/>
  <c r="E518" i="5"/>
  <c r="B518" i="5"/>
  <c r="J517" i="5"/>
  <c r="H517" i="5"/>
  <c r="E517" i="5"/>
  <c r="B517" i="5"/>
  <c r="J516" i="5"/>
  <c r="H516" i="5"/>
  <c r="B516" i="5"/>
  <c r="J515" i="5"/>
  <c r="H515" i="5"/>
  <c r="F515" i="5"/>
  <c r="B515" i="5"/>
  <c r="J514" i="5"/>
  <c r="H514" i="5"/>
  <c r="E514" i="5"/>
  <c r="B514" i="5"/>
  <c r="J513" i="5"/>
  <c r="H513" i="5"/>
  <c r="E513" i="5"/>
  <c r="B513" i="5"/>
  <c r="J512" i="5"/>
  <c r="H512" i="5"/>
  <c r="B512" i="5"/>
  <c r="J511" i="5"/>
  <c r="H511" i="5"/>
  <c r="E511" i="5"/>
  <c r="B511" i="5"/>
  <c r="J510" i="5"/>
  <c r="H510" i="5"/>
  <c r="E510" i="5"/>
  <c r="B510" i="5"/>
  <c r="J509" i="5"/>
  <c r="H509" i="5"/>
  <c r="E509" i="5"/>
  <c r="B509" i="5"/>
  <c r="J508" i="5"/>
  <c r="H508" i="5"/>
  <c r="E508" i="5"/>
  <c r="B508" i="5"/>
  <c r="J507" i="5"/>
  <c r="H507" i="5"/>
  <c r="E507" i="5"/>
  <c r="B507" i="5"/>
  <c r="J506" i="5"/>
  <c r="I506" i="5"/>
  <c r="I505" i="5" s="1"/>
  <c r="H506" i="5"/>
  <c r="E506" i="5"/>
  <c r="B506" i="5"/>
  <c r="J505" i="5"/>
  <c r="H505" i="5"/>
  <c r="B505" i="5"/>
  <c r="J504" i="5"/>
  <c r="H504" i="5"/>
  <c r="E504" i="5"/>
  <c r="B504" i="5"/>
  <c r="J503" i="5"/>
  <c r="H503" i="5"/>
  <c r="E503" i="5"/>
  <c r="B503" i="5"/>
  <c r="H502" i="5"/>
  <c r="B502" i="5"/>
  <c r="H501" i="5"/>
  <c r="B501" i="5"/>
  <c r="H500" i="5"/>
  <c r="B500" i="5"/>
  <c r="H499" i="5"/>
  <c r="F499" i="5"/>
  <c r="F500" i="5" s="1"/>
  <c r="F501" i="5" s="1"/>
  <c r="B499" i="5"/>
  <c r="H498" i="5"/>
  <c r="B498" i="5"/>
  <c r="H497" i="5"/>
  <c r="B497" i="5"/>
  <c r="H496" i="5"/>
  <c r="E496" i="5"/>
  <c r="B496" i="5"/>
  <c r="J495" i="5"/>
  <c r="H495" i="5"/>
  <c r="B495" i="5"/>
  <c r="J494" i="5"/>
  <c r="I494" i="5"/>
  <c r="I498" i="5" s="1"/>
  <c r="H494" i="5"/>
  <c r="E494" i="5"/>
  <c r="B494" i="5"/>
  <c r="J493" i="5"/>
  <c r="H493" i="5"/>
  <c r="E493" i="5"/>
  <c r="B493" i="5"/>
  <c r="H492" i="5"/>
  <c r="E492" i="5"/>
  <c r="B492" i="5"/>
  <c r="J491" i="5"/>
  <c r="H491" i="5"/>
  <c r="E491" i="5"/>
  <c r="B491" i="5"/>
  <c r="J490" i="5"/>
  <c r="J489" i="5" s="1"/>
  <c r="J488" i="5" s="1"/>
  <c r="H490" i="5"/>
  <c r="E490" i="5"/>
  <c r="B490" i="5"/>
  <c r="H489" i="5"/>
  <c r="E489" i="5"/>
  <c r="B489" i="5"/>
  <c r="H488" i="5"/>
  <c r="E488" i="5"/>
  <c r="B488" i="5"/>
  <c r="H487" i="5"/>
  <c r="E487" i="5"/>
  <c r="B487" i="5"/>
  <c r="J486" i="5"/>
  <c r="H486" i="5"/>
  <c r="E486" i="5"/>
  <c r="B486" i="5"/>
  <c r="H485" i="5"/>
  <c r="E485" i="5"/>
  <c r="B485" i="5"/>
  <c r="J484" i="5"/>
  <c r="H484" i="5"/>
  <c r="E484" i="5"/>
  <c r="B484" i="5"/>
  <c r="H483" i="5"/>
  <c r="E483" i="5"/>
  <c r="B483" i="5"/>
  <c r="J482" i="5"/>
  <c r="H482" i="5"/>
  <c r="E482" i="5"/>
  <c r="B482" i="5"/>
  <c r="J481" i="5"/>
  <c r="H481" i="5"/>
  <c r="E481" i="5"/>
  <c r="B481" i="5"/>
  <c r="H480" i="5"/>
  <c r="B480" i="5"/>
  <c r="J479" i="5"/>
  <c r="H479" i="5"/>
  <c r="E479" i="5"/>
  <c r="B479" i="5"/>
  <c r="J478" i="5"/>
  <c r="H478" i="5"/>
  <c r="E478" i="5"/>
  <c r="B478" i="5"/>
  <c r="J477" i="5"/>
  <c r="H477" i="5"/>
  <c r="E477" i="5"/>
  <c r="B477" i="5"/>
  <c r="J476" i="5"/>
  <c r="H476" i="5"/>
  <c r="E476" i="5"/>
  <c r="B476" i="5"/>
  <c r="H475" i="5"/>
  <c r="E475" i="5"/>
  <c r="B475" i="5"/>
  <c r="H474" i="5"/>
  <c r="E474" i="5"/>
  <c r="B474" i="5"/>
  <c r="J473" i="5"/>
  <c r="H473" i="5"/>
  <c r="E473" i="5"/>
  <c r="B473" i="5"/>
  <c r="J472" i="5"/>
  <c r="H472" i="5"/>
  <c r="E472" i="5"/>
  <c r="B472" i="5"/>
  <c r="J471" i="5"/>
  <c r="H471" i="5"/>
  <c r="E471" i="5"/>
  <c r="B471" i="5"/>
  <c r="J470" i="5"/>
  <c r="H470" i="5"/>
  <c r="E470" i="5"/>
  <c r="B470" i="5"/>
  <c r="J469" i="5"/>
  <c r="H469" i="5"/>
  <c r="E469" i="5"/>
  <c r="B469" i="5"/>
  <c r="J468" i="5"/>
  <c r="I468" i="5"/>
  <c r="H468" i="5"/>
  <c r="E468" i="5"/>
  <c r="B468" i="5"/>
  <c r="J467" i="5"/>
  <c r="H467" i="5"/>
  <c r="E467" i="5"/>
  <c r="B467" i="5"/>
  <c r="J466" i="5"/>
  <c r="J483" i="5" s="1"/>
  <c r="J485" i="5" s="1"/>
  <c r="H466" i="5"/>
  <c r="E466" i="5"/>
  <c r="B466" i="5"/>
  <c r="H465" i="5"/>
  <c r="E465" i="5"/>
  <c r="B465" i="5"/>
  <c r="I464" i="5"/>
  <c r="I454" i="5" s="1"/>
  <c r="I450" i="5" s="1"/>
  <c r="H464" i="5"/>
  <c r="E464" i="5"/>
  <c r="B464" i="5"/>
  <c r="H463" i="5"/>
  <c r="E463" i="5"/>
  <c r="B463" i="5"/>
  <c r="J462" i="5"/>
  <c r="H462" i="5"/>
  <c r="E462" i="5"/>
  <c r="B462" i="5"/>
  <c r="H461" i="5"/>
  <c r="E461" i="5"/>
  <c r="B461" i="5"/>
  <c r="H460" i="5"/>
  <c r="E460" i="5"/>
  <c r="B460" i="5"/>
  <c r="H459" i="5"/>
  <c r="B459" i="5"/>
  <c r="H458" i="5"/>
  <c r="E458" i="5"/>
  <c r="B458" i="5"/>
  <c r="H457" i="5"/>
  <c r="E457" i="5"/>
  <c r="B457" i="5"/>
  <c r="H456" i="5"/>
  <c r="E456" i="5"/>
  <c r="B456" i="5"/>
  <c r="H455" i="5"/>
  <c r="E455" i="5"/>
  <c r="B455" i="5"/>
  <c r="H454" i="5"/>
  <c r="B454" i="5"/>
  <c r="H453" i="5"/>
  <c r="E453" i="5"/>
  <c r="B453" i="5"/>
  <c r="H452" i="5"/>
  <c r="E452" i="5"/>
  <c r="B452" i="5"/>
  <c r="H451" i="5"/>
  <c r="E451" i="5"/>
  <c r="B451" i="5"/>
  <c r="J450" i="5"/>
  <c r="J464" i="5" s="1"/>
  <c r="J459" i="5" s="1"/>
  <c r="H450" i="5"/>
  <c r="E450" i="5"/>
  <c r="B450" i="5"/>
  <c r="J449" i="5"/>
  <c r="H449" i="5"/>
  <c r="E449" i="5"/>
  <c r="B449" i="5"/>
  <c r="H448" i="5"/>
  <c r="E448" i="5"/>
  <c r="B448" i="5"/>
  <c r="H447" i="5"/>
  <c r="E447" i="5"/>
  <c r="B447" i="5"/>
  <c r="H446" i="5"/>
  <c r="E446" i="5"/>
  <c r="B446" i="5"/>
  <c r="H445" i="5"/>
  <c r="E445" i="5"/>
  <c r="B445" i="5"/>
  <c r="J444" i="5"/>
  <c r="H444" i="5"/>
  <c r="E444" i="5"/>
  <c r="B444" i="5"/>
  <c r="J443" i="5"/>
  <c r="H443" i="5"/>
  <c r="E443" i="5"/>
  <c r="B443" i="5"/>
  <c r="J442" i="5"/>
  <c r="H442" i="5"/>
  <c r="E442" i="5"/>
  <c r="B442" i="5"/>
  <c r="J441" i="5"/>
  <c r="H441" i="5"/>
  <c r="E441" i="5"/>
  <c r="B441" i="5"/>
  <c r="J440" i="5"/>
  <c r="I440" i="5"/>
  <c r="I441" i="5" s="1"/>
  <c r="I472" i="5" s="1"/>
  <c r="I474" i="5" s="1"/>
  <c r="I475" i="5" s="1"/>
  <c r="I477" i="5" s="1"/>
  <c r="I482" i="5" s="1"/>
  <c r="H440" i="5"/>
  <c r="E440" i="5"/>
  <c r="B440" i="5"/>
  <c r="H439" i="5"/>
  <c r="E439" i="5"/>
  <c r="B439" i="5"/>
  <c r="H438" i="5"/>
  <c r="E438" i="5"/>
  <c r="B438" i="5"/>
  <c r="H437" i="5"/>
  <c r="E437" i="5"/>
  <c r="B437" i="5"/>
  <c r="H436" i="5"/>
  <c r="E436" i="5"/>
  <c r="B436" i="5"/>
  <c r="H435" i="5"/>
  <c r="E435" i="5"/>
  <c r="B435" i="5"/>
  <c r="H434" i="5"/>
  <c r="E434" i="5"/>
  <c r="B434" i="5"/>
  <c r="H433" i="5"/>
  <c r="E433" i="5"/>
  <c r="B433" i="5"/>
  <c r="H432" i="5"/>
  <c r="E432" i="5"/>
  <c r="B432" i="5"/>
  <c r="H431" i="5"/>
  <c r="E431" i="5"/>
  <c r="B431" i="5"/>
  <c r="H430" i="5"/>
  <c r="E430" i="5"/>
  <c r="B430" i="5"/>
  <c r="H429" i="5"/>
  <c r="E429" i="5"/>
  <c r="B429" i="5"/>
  <c r="H428" i="5"/>
  <c r="E428" i="5"/>
  <c r="B428" i="5"/>
  <c r="K427" i="5"/>
  <c r="H427" i="5"/>
  <c r="E427" i="5"/>
  <c r="B427" i="5"/>
  <c r="H426" i="5"/>
  <c r="E426" i="5"/>
  <c r="B426" i="5"/>
  <c r="H425" i="5"/>
  <c r="E425" i="5"/>
  <c r="B425" i="5"/>
  <c r="H424" i="5"/>
  <c r="E424" i="5"/>
  <c r="B424" i="5"/>
  <c r="H423" i="5"/>
  <c r="E423" i="5"/>
  <c r="B423" i="5"/>
  <c r="H422" i="5"/>
  <c r="E422" i="5"/>
  <c r="B422" i="5"/>
  <c r="H421" i="5"/>
  <c r="E421" i="5"/>
  <c r="B421" i="5"/>
  <c r="H420" i="5"/>
  <c r="E420" i="5"/>
  <c r="B420" i="5"/>
  <c r="H419" i="5"/>
  <c r="E419" i="5"/>
  <c r="B419" i="5"/>
  <c r="J418" i="5"/>
  <c r="H418" i="5"/>
  <c r="E418" i="5"/>
  <c r="B418" i="5"/>
  <c r="J417" i="5"/>
  <c r="H417" i="5"/>
  <c r="E417" i="5"/>
  <c r="B417" i="5"/>
  <c r="J416" i="5"/>
  <c r="H416" i="5"/>
  <c r="E416" i="5"/>
  <c r="B416" i="5"/>
  <c r="J415" i="5"/>
  <c r="H415" i="5"/>
  <c r="E415" i="5"/>
  <c r="B415" i="5"/>
  <c r="J414" i="5"/>
  <c r="H414" i="5"/>
  <c r="E414" i="5"/>
  <c r="B414" i="5"/>
  <c r="J413" i="5"/>
  <c r="H413" i="5"/>
  <c r="E413" i="5"/>
  <c r="B413" i="5"/>
  <c r="J412" i="5"/>
  <c r="H412" i="5"/>
  <c r="E412" i="5"/>
  <c r="B412" i="5"/>
  <c r="J411" i="5"/>
  <c r="H411" i="5"/>
  <c r="E411" i="5"/>
  <c r="B411" i="5"/>
  <c r="J410" i="5"/>
  <c r="H410" i="5"/>
  <c r="E410" i="5"/>
  <c r="B410" i="5"/>
  <c r="J409" i="5"/>
  <c r="H409" i="5"/>
  <c r="E409" i="5"/>
  <c r="B409" i="5"/>
  <c r="J408" i="5"/>
  <c r="H408" i="5"/>
  <c r="E408" i="5"/>
  <c r="B408" i="5"/>
  <c r="J407" i="5"/>
  <c r="H407" i="5"/>
  <c r="E407" i="5"/>
  <c r="B407" i="5"/>
  <c r="J406" i="5"/>
  <c r="H406" i="5"/>
  <c r="E406" i="5"/>
  <c r="B406" i="5"/>
  <c r="J405" i="5"/>
  <c r="H405" i="5"/>
  <c r="E405" i="5"/>
  <c r="B405" i="5"/>
  <c r="J404" i="5"/>
  <c r="H404" i="5"/>
  <c r="E404" i="5"/>
  <c r="B404" i="5"/>
  <c r="J403" i="5"/>
  <c r="H403" i="5"/>
  <c r="E403" i="5"/>
  <c r="B403" i="5"/>
  <c r="J402" i="5"/>
  <c r="H402" i="5"/>
  <c r="E402" i="5"/>
  <c r="B402" i="5"/>
  <c r="J401" i="5"/>
  <c r="H401" i="5"/>
  <c r="E401" i="5"/>
  <c r="B401" i="5"/>
  <c r="J400" i="5"/>
  <c r="H400" i="5"/>
  <c r="E400" i="5"/>
  <c r="B400" i="5"/>
  <c r="J399" i="5"/>
  <c r="H399" i="5"/>
  <c r="E399" i="5"/>
  <c r="B399" i="5"/>
  <c r="J398" i="5"/>
  <c r="H398" i="5"/>
  <c r="E398" i="5"/>
  <c r="B398" i="5"/>
  <c r="J397" i="5"/>
  <c r="H397" i="5"/>
  <c r="E397" i="5"/>
  <c r="B397" i="5"/>
  <c r="J396" i="5"/>
  <c r="H396" i="5"/>
  <c r="E396" i="5"/>
  <c r="B396" i="5"/>
  <c r="J395" i="5"/>
  <c r="H395" i="5"/>
  <c r="E395" i="5"/>
  <c r="B395" i="5"/>
  <c r="J394" i="5"/>
  <c r="H394" i="5"/>
  <c r="E394" i="5"/>
  <c r="B394" i="5"/>
  <c r="J393" i="5"/>
  <c r="H393" i="5"/>
  <c r="E393" i="5"/>
  <c r="B393" i="5"/>
  <c r="J392" i="5"/>
  <c r="H392" i="5"/>
  <c r="E392" i="5"/>
  <c r="B392" i="5"/>
  <c r="J391" i="5"/>
  <c r="H391" i="5"/>
  <c r="E391" i="5"/>
  <c r="B391" i="5"/>
  <c r="J390" i="5"/>
  <c r="H390" i="5"/>
  <c r="E390" i="5"/>
  <c r="B390" i="5"/>
  <c r="J389" i="5"/>
  <c r="H389" i="5"/>
  <c r="E389" i="5"/>
  <c r="B389" i="5"/>
  <c r="J388" i="5"/>
  <c r="H388" i="5"/>
  <c r="E388" i="5"/>
  <c r="B388" i="5"/>
  <c r="J387" i="5"/>
  <c r="H387" i="5"/>
  <c r="E387" i="5"/>
  <c r="B387" i="5"/>
  <c r="J386" i="5"/>
  <c r="H386" i="5"/>
  <c r="E386" i="5"/>
  <c r="B386" i="5"/>
  <c r="J385" i="5"/>
  <c r="H385" i="5"/>
  <c r="E385" i="5"/>
  <c r="B385" i="5"/>
  <c r="J384" i="5"/>
  <c r="H384" i="5"/>
  <c r="E384" i="5"/>
  <c r="B384" i="5"/>
  <c r="J383" i="5"/>
  <c r="H383" i="5"/>
  <c r="E383" i="5"/>
  <c r="B383" i="5"/>
  <c r="J382" i="5"/>
  <c r="H382" i="5"/>
  <c r="E382" i="5"/>
  <c r="B382" i="5"/>
  <c r="J381" i="5"/>
  <c r="H381" i="5"/>
  <c r="E381" i="5"/>
  <c r="B381" i="5"/>
  <c r="J380" i="5"/>
  <c r="H380" i="5"/>
  <c r="E380" i="5"/>
  <c r="B380" i="5"/>
  <c r="J379" i="5"/>
  <c r="H379" i="5"/>
  <c r="E379" i="5"/>
  <c r="B379" i="5"/>
  <c r="J378" i="5"/>
  <c r="H378" i="5"/>
  <c r="E378" i="5"/>
  <c r="B378" i="5"/>
  <c r="J377" i="5"/>
  <c r="H377" i="5"/>
  <c r="E377" i="5"/>
  <c r="B377" i="5"/>
  <c r="J376" i="5"/>
  <c r="H376" i="5"/>
  <c r="E376" i="5"/>
  <c r="B376" i="5"/>
  <c r="J375" i="5"/>
  <c r="H375" i="5"/>
  <c r="E375" i="5"/>
  <c r="B375" i="5"/>
  <c r="J374" i="5"/>
  <c r="H374" i="5"/>
  <c r="E374" i="5"/>
  <c r="B374" i="5"/>
  <c r="J373" i="5"/>
  <c r="H373" i="5"/>
  <c r="E373" i="5"/>
  <c r="B373" i="5"/>
  <c r="J372" i="5"/>
  <c r="H372" i="5"/>
  <c r="E372" i="5"/>
  <c r="B372" i="5"/>
  <c r="J371" i="5"/>
  <c r="H371" i="5"/>
  <c r="E371" i="5"/>
  <c r="B371" i="5"/>
  <c r="J370" i="5"/>
  <c r="H370" i="5"/>
  <c r="E370" i="5"/>
  <c r="B370" i="5"/>
  <c r="J369" i="5"/>
  <c r="H369" i="5"/>
  <c r="E369" i="5"/>
  <c r="B369" i="5"/>
  <c r="J368" i="5"/>
  <c r="H368" i="5"/>
  <c r="E368" i="5"/>
  <c r="B368" i="5"/>
  <c r="J367" i="5"/>
  <c r="H367" i="5"/>
  <c r="E367" i="5"/>
  <c r="B367" i="5"/>
  <c r="J366" i="5"/>
  <c r="H366" i="5"/>
  <c r="E366" i="5"/>
  <c r="B366" i="5"/>
  <c r="J365" i="5"/>
  <c r="H365" i="5"/>
  <c r="E365" i="5"/>
  <c r="B365" i="5"/>
  <c r="J364" i="5"/>
  <c r="H364" i="5"/>
  <c r="E364" i="5"/>
  <c r="B364" i="5"/>
  <c r="J363" i="5"/>
  <c r="H363" i="5"/>
  <c r="E363" i="5"/>
  <c r="B363" i="5"/>
  <c r="J362" i="5"/>
  <c r="H362" i="5"/>
  <c r="E362" i="5"/>
  <c r="B362" i="5"/>
  <c r="J361" i="5"/>
  <c r="H361" i="5"/>
  <c r="E361" i="5"/>
  <c r="B361" i="5"/>
  <c r="J360" i="5"/>
  <c r="H360" i="5"/>
  <c r="E360" i="5"/>
  <c r="B360" i="5"/>
  <c r="J359" i="5"/>
  <c r="H359" i="5"/>
  <c r="E359" i="5"/>
  <c r="B359" i="5"/>
  <c r="J358" i="5"/>
  <c r="H358" i="5"/>
  <c r="E358" i="5"/>
  <c r="B358" i="5"/>
  <c r="J357" i="5"/>
  <c r="H357" i="5"/>
  <c r="E357" i="5"/>
  <c r="B357" i="5"/>
  <c r="J356" i="5"/>
  <c r="H356" i="5"/>
  <c r="E356" i="5"/>
  <c r="B356" i="5"/>
  <c r="J355" i="5"/>
  <c r="H355" i="5"/>
  <c r="E355" i="5"/>
  <c r="B355" i="5"/>
  <c r="J354" i="5"/>
  <c r="H354" i="5"/>
  <c r="E354" i="5"/>
  <c r="B354" i="5"/>
  <c r="J353" i="5"/>
  <c r="H353" i="5"/>
  <c r="E353" i="5"/>
  <c r="B353" i="5"/>
  <c r="J352" i="5"/>
  <c r="H352" i="5"/>
  <c r="E352" i="5"/>
  <c r="B352" i="5"/>
  <c r="J351" i="5"/>
  <c r="H351" i="5"/>
  <c r="E351" i="5"/>
  <c r="B351" i="5"/>
  <c r="J350" i="5"/>
  <c r="H350" i="5"/>
  <c r="B350" i="5"/>
  <c r="J349" i="5"/>
  <c r="H349" i="5"/>
  <c r="F349" i="5"/>
  <c r="E349" i="5"/>
  <c r="B349" i="5"/>
  <c r="J348" i="5"/>
  <c r="H348" i="5"/>
  <c r="F348" i="5"/>
  <c r="E348" i="5"/>
  <c r="B348" i="5"/>
  <c r="J347" i="5"/>
  <c r="H347" i="5"/>
  <c r="F347" i="5"/>
  <c r="E347" i="5"/>
  <c r="B347" i="5"/>
  <c r="J346" i="5"/>
  <c r="H346" i="5"/>
  <c r="F346" i="5"/>
  <c r="E346" i="5"/>
  <c r="B346" i="5"/>
  <c r="J345" i="5"/>
  <c r="H345" i="5"/>
  <c r="E345" i="5"/>
  <c r="B345" i="5"/>
  <c r="J344" i="5"/>
  <c r="H344" i="5"/>
  <c r="F344" i="5"/>
  <c r="F345" i="5" s="1"/>
  <c r="E344" i="5"/>
  <c r="B344" i="5"/>
  <c r="J343" i="5"/>
  <c r="H343" i="5"/>
  <c r="F343" i="5"/>
  <c r="E343" i="5"/>
  <c r="B343" i="5"/>
  <c r="J342" i="5"/>
  <c r="H342" i="5"/>
  <c r="F342" i="5"/>
  <c r="E342" i="5"/>
  <c r="B342" i="5"/>
  <c r="J341" i="5"/>
  <c r="H341" i="5"/>
  <c r="F341" i="5"/>
  <c r="E341" i="5"/>
  <c r="B341" i="5"/>
  <c r="J340" i="5"/>
  <c r="H340" i="5"/>
  <c r="F340" i="5"/>
  <c r="E340" i="5"/>
  <c r="B340" i="5"/>
  <c r="J339" i="5"/>
  <c r="H339" i="5"/>
  <c r="F339" i="5"/>
  <c r="E339" i="5"/>
  <c r="B339" i="5"/>
  <c r="J338" i="5"/>
  <c r="H338" i="5"/>
  <c r="F338" i="5"/>
  <c r="E338" i="5"/>
  <c r="B338" i="5"/>
  <c r="J337" i="5"/>
  <c r="H337" i="5"/>
  <c r="F337" i="5"/>
  <c r="E337" i="5"/>
  <c r="B337" i="5"/>
  <c r="J336" i="5"/>
  <c r="H336" i="5"/>
  <c r="F336" i="5"/>
  <c r="E336" i="5"/>
  <c r="B336" i="5"/>
  <c r="J335" i="5"/>
  <c r="H335" i="5"/>
  <c r="F335" i="5"/>
  <c r="E335" i="5"/>
  <c r="B335" i="5"/>
  <c r="H334" i="5"/>
  <c r="F334" i="5"/>
  <c r="E334" i="5"/>
  <c r="B334" i="5"/>
  <c r="H333" i="5"/>
  <c r="F333" i="5"/>
  <c r="E333" i="5"/>
  <c r="B333" i="5"/>
  <c r="J332" i="5"/>
  <c r="H332" i="5"/>
  <c r="E332" i="5"/>
  <c r="B332" i="5"/>
  <c r="J331" i="5"/>
  <c r="H331" i="5"/>
  <c r="E331" i="5"/>
  <c r="B331" i="5"/>
  <c r="J330" i="5"/>
  <c r="H330" i="5"/>
  <c r="F330" i="5"/>
  <c r="F331" i="5" s="1"/>
  <c r="F332" i="5" s="1"/>
  <c r="E330" i="5"/>
  <c r="B330" i="5"/>
  <c r="J329" i="5"/>
  <c r="H329" i="5"/>
  <c r="F329" i="5"/>
  <c r="E329" i="5"/>
  <c r="B329" i="5"/>
  <c r="J328" i="5"/>
  <c r="H328" i="5"/>
  <c r="F328" i="5"/>
  <c r="E328" i="5"/>
  <c r="B328" i="5"/>
  <c r="J327" i="5"/>
  <c r="H327" i="5"/>
  <c r="F327" i="5"/>
  <c r="E327" i="5"/>
  <c r="B327" i="5"/>
  <c r="J326" i="5"/>
  <c r="H326" i="5"/>
  <c r="F326" i="5"/>
  <c r="E326" i="5"/>
  <c r="B326" i="5"/>
  <c r="J325" i="5"/>
  <c r="H325" i="5"/>
  <c r="F325" i="5"/>
  <c r="E325" i="5"/>
  <c r="B325" i="5"/>
  <c r="J324" i="5"/>
  <c r="H324" i="5"/>
  <c r="E324" i="5"/>
  <c r="B324" i="5"/>
  <c r="J323" i="5"/>
  <c r="H323" i="5"/>
  <c r="F323" i="5"/>
  <c r="E323" i="5"/>
  <c r="B323" i="5"/>
  <c r="J322" i="5"/>
  <c r="H322" i="5"/>
  <c r="F322" i="5"/>
  <c r="E322" i="5"/>
  <c r="B322" i="5"/>
  <c r="J321" i="5"/>
  <c r="H321" i="5"/>
  <c r="E321" i="5"/>
  <c r="B321" i="5"/>
  <c r="J320" i="5"/>
  <c r="H320" i="5"/>
  <c r="E320" i="5"/>
  <c r="B320" i="5"/>
  <c r="J319" i="5"/>
  <c r="H319" i="5"/>
  <c r="E319" i="5"/>
  <c r="B319" i="5"/>
  <c r="J318" i="5"/>
  <c r="H318" i="5"/>
  <c r="F318" i="5"/>
  <c r="E318" i="5"/>
  <c r="B318" i="5"/>
  <c r="J317" i="5"/>
  <c r="H317" i="5"/>
  <c r="E317" i="5"/>
  <c r="B317" i="5"/>
  <c r="J316" i="5"/>
  <c r="H316" i="5"/>
  <c r="F316" i="5"/>
  <c r="E316" i="5"/>
  <c r="B316" i="5"/>
  <c r="K315" i="5"/>
  <c r="J315" i="5"/>
  <c r="H315" i="5"/>
  <c r="F315" i="5"/>
  <c r="E315" i="5"/>
  <c r="B315" i="5"/>
  <c r="J314" i="5"/>
  <c r="H314" i="5"/>
  <c r="E314" i="5"/>
  <c r="B314" i="5"/>
  <c r="J313" i="5"/>
  <c r="H313" i="5"/>
  <c r="E313" i="5"/>
  <c r="B313" i="5"/>
  <c r="J312" i="5"/>
  <c r="H312" i="5"/>
  <c r="B312" i="5"/>
  <c r="J311" i="5"/>
  <c r="H311" i="5"/>
  <c r="F311" i="5"/>
  <c r="E311" i="5"/>
  <c r="B311" i="5"/>
  <c r="J310" i="5"/>
  <c r="H310" i="5"/>
  <c r="B310" i="5"/>
  <c r="K309" i="5"/>
  <c r="K312" i="5" s="1"/>
  <c r="J309" i="5"/>
  <c r="H309" i="5"/>
  <c r="B309" i="5"/>
  <c r="J308" i="5"/>
  <c r="H308" i="5"/>
  <c r="B308" i="5"/>
  <c r="J307" i="5"/>
  <c r="H307" i="5"/>
  <c r="B307" i="5"/>
  <c r="J306" i="5"/>
  <c r="I306" i="5"/>
  <c r="I311" i="5" s="1"/>
  <c r="H306" i="5"/>
  <c r="B306" i="5"/>
  <c r="J305" i="5"/>
  <c r="H305" i="5"/>
  <c r="B305" i="5"/>
  <c r="J304" i="5"/>
  <c r="H304" i="5"/>
  <c r="B304" i="5"/>
  <c r="J303" i="5"/>
  <c r="H303" i="5"/>
  <c r="E303" i="5"/>
  <c r="B303" i="5"/>
  <c r="J302" i="5"/>
  <c r="H302" i="5"/>
  <c r="B302" i="5"/>
  <c r="J301" i="5"/>
  <c r="H301" i="5"/>
  <c r="B301" i="5"/>
  <c r="J300" i="5"/>
  <c r="H300" i="5"/>
  <c r="B300" i="5"/>
  <c r="J299" i="5"/>
  <c r="H299" i="5"/>
  <c r="B299" i="5"/>
  <c r="J298" i="5"/>
  <c r="H298" i="5"/>
  <c r="B298" i="5"/>
  <c r="J297" i="5"/>
  <c r="H297" i="5"/>
  <c r="E297" i="5"/>
  <c r="B297" i="5"/>
  <c r="J296" i="5"/>
  <c r="H296" i="5"/>
  <c r="B296" i="5"/>
  <c r="J295" i="5"/>
  <c r="H295" i="5"/>
  <c r="E295" i="5"/>
  <c r="B295" i="5"/>
  <c r="J294" i="5"/>
  <c r="H294" i="5"/>
  <c r="E294" i="5"/>
  <c r="B294" i="5"/>
  <c r="J293" i="5"/>
  <c r="H293" i="5"/>
  <c r="E293" i="5"/>
  <c r="B293" i="5"/>
  <c r="J292" i="5"/>
  <c r="H292" i="5"/>
  <c r="E292" i="5"/>
  <c r="B292" i="5"/>
  <c r="J291" i="5"/>
  <c r="H291" i="5"/>
  <c r="E291" i="5"/>
  <c r="B291" i="5"/>
  <c r="J290" i="5"/>
  <c r="H290" i="5"/>
  <c r="E290" i="5"/>
  <c r="B290" i="5"/>
  <c r="J289" i="5"/>
  <c r="H289" i="5"/>
  <c r="E289" i="5"/>
  <c r="B289" i="5"/>
  <c r="J288" i="5"/>
  <c r="H288" i="5"/>
  <c r="E288" i="5"/>
  <c r="B288" i="5"/>
  <c r="J287" i="5"/>
  <c r="H287" i="5"/>
  <c r="E287" i="5"/>
  <c r="B287" i="5"/>
  <c r="J286" i="5"/>
  <c r="H286" i="5"/>
  <c r="E286" i="5"/>
  <c r="B286" i="5"/>
  <c r="J285" i="5"/>
  <c r="H285" i="5"/>
  <c r="E285" i="5"/>
  <c r="B285" i="5"/>
  <c r="J284" i="5"/>
  <c r="H284" i="5"/>
  <c r="E284" i="5"/>
  <c r="B284" i="5"/>
  <c r="J283" i="5"/>
  <c r="H283" i="5"/>
  <c r="E283" i="5"/>
  <c r="B283" i="5"/>
  <c r="J282" i="5"/>
  <c r="H282" i="5"/>
  <c r="E282" i="5"/>
  <c r="B282" i="5"/>
  <c r="J281" i="5"/>
  <c r="H281" i="5"/>
  <c r="E281" i="5"/>
  <c r="B281" i="5"/>
  <c r="J280" i="5"/>
  <c r="H280" i="5"/>
  <c r="E280" i="5"/>
  <c r="B280" i="5"/>
  <c r="J279" i="5"/>
  <c r="H279" i="5"/>
  <c r="E279" i="5"/>
  <c r="B279" i="5"/>
  <c r="J278" i="5"/>
  <c r="H278" i="5"/>
  <c r="E278" i="5"/>
  <c r="B278" i="5"/>
  <c r="J277" i="5"/>
  <c r="H277" i="5"/>
  <c r="E277" i="5"/>
  <c r="B277" i="5"/>
  <c r="J276" i="5"/>
  <c r="H276" i="5"/>
  <c r="E276" i="5"/>
  <c r="B276" i="5"/>
  <c r="J275" i="5"/>
  <c r="H275" i="5"/>
  <c r="E275" i="5"/>
  <c r="B275" i="5"/>
  <c r="J274" i="5"/>
  <c r="H274" i="5"/>
  <c r="E274" i="5"/>
  <c r="B274" i="5"/>
  <c r="J273" i="5"/>
  <c r="H273" i="5"/>
  <c r="E273" i="5"/>
  <c r="B273" i="5"/>
  <c r="J272" i="5"/>
  <c r="H272" i="5"/>
  <c r="E272" i="5"/>
  <c r="B272" i="5"/>
  <c r="J271" i="5"/>
  <c r="H271" i="5"/>
  <c r="E271" i="5"/>
  <c r="B271" i="5"/>
  <c r="J270" i="5"/>
  <c r="H270" i="5"/>
  <c r="E270" i="5"/>
  <c r="B270" i="5"/>
  <c r="J269" i="5"/>
  <c r="H269" i="5"/>
  <c r="E269" i="5"/>
  <c r="B269" i="5"/>
  <c r="J268" i="5"/>
  <c r="H268" i="5"/>
  <c r="E268" i="5"/>
  <c r="B268" i="5"/>
  <c r="J267" i="5"/>
  <c r="H267" i="5"/>
  <c r="E267" i="5"/>
  <c r="B267" i="5"/>
  <c r="J266" i="5"/>
  <c r="H266" i="5"/>
  <c r="E266" i="5"/>
  <c r="B266" i="5"/>
  <c r="J265" i="5"/>
  <c r="H265" i="5"/>
  <c r="E265" i="5"/>
  <c r="B265" i="5"/>
  <c r="J264" i="5"/>
  <c r="H264" i="5"/>
  <c r="E264" i="5"/>
  <c r="B264" i="5"/>
  <c r="J263" i="5"/>
  <c r="H263" i="5"/>
  <c r="E263" i="5"/>
  <c r="B263" i="5"/>
  <c r="J262" i="5"/>
  <c r="H262" i="5"/>
  <c r="E262" i="5"/>
  <c r="B262" i="5"/>
  <c r="J261" i="5"/>
  <c r="H261" i="5"/>
  <c r="E261" i="5"/>
  <c r="B261" i="5"/>
  <c r="J260" i="5"/>
  <c r="H260" i="5"/>
  <c r="E260" i="5"/>
  <c r="B260" i="5"/>
  <c r="J259" i="5"/>
  <c r="H259" i="5"/>
  <c r="E259" i="5"/>
  <c r="B259" i="5"/>
  <c r="J258" i="5"/>
  <c r="H258" i="5"/>
  <c r="E258" i="5"/>
  <c r="B258" i="5"/>
  <c r="J257" i="5"/>
  <c r="H257" i="5"/>
  <c r="E257" i="5"/>
  <c r="B257" i="5"/>
  <c r="J256" i="5"/>
  <c r="H256" i="5"/>
  <c r="E256" i="5"/>
  <c r="B256" i="5"/>
  <c r="J255" i="5"/>
  <c r="H255" i="5"/>
  <c r="E255" i="5"/>
  <c r="B255" i="5"/>
  <c r="J254" i="5"/>
  <c r="H254" i="5"/>
  <c r="E254" i="5"/>
  <c r="B254" i="5"/>
  <c r="J253" i="5"/>
  <c r="H253" i="5"/>
  <c r="E253" i="5"/>
  <c r="B253" i="5"/>
  <c r="J252" i="5"/>
  <c r="H252" i="5"/>
  <c r="E252" i="5"/>
  <c r="B252" i="5"/>
  <c r="J251" i="5"/>
  <c r="H251" i="5"/>
  <c r="E251" i="5"/>
  <c r="B251" i="5"/>
  <c r="J250" i="5"/>
  <c r="H250" i="5"/>
  <c r="E250" i="5"/>
  <c r="B250" i="5"/>
  <c r="J249" i="5"/>
  <c r="H249" i="5"/>
  <c r="E249" i="5"/>
  <c r="B249" i="5"/>
  <c r="J248" i="5"/>
  <c r="I248" i="5"/>
  <c r="H248" i="5"/>
  <c r="E248" i="5"/>
  <c r="B248" i="5"/>
  <c r="J247" i="5"/>
  <c r="H247" i="5"/>
  <c r="E247" i="5"/>
  <c r="B247" i="5"/>
  <c r="J246" i="5"/>
  <c r="H246" i="5"/>
  <c r="E246" i="5"/>
  <c r="B246" i="5"/>
  <c r="J245" i="5"/>
  <c r="H245" i="5"/>
  <c r="E245" i="5"/>
  <c r="B245" i="5"/>
  <c r="J244" i="5"/>
  <c r="H244" i="5"/>
  <c r="E244" i="5"/>
  <c r="B244" i="5"/>
  <c r="J243" i="5"/>
  <c r="H243" i="5"/>
  <c r="E243" i="5"/>
  <c r="B243" i="5"/>
  <c r="J242" i="5"/>
  <c r="H242" i="5"/>
  <c r="E242" i="5"/>
  <c r="B242" i="5"/>
  <c r="J241" i="5"/>
  <c r="H241" i="5"/>
  <c r="E241" i="5"/>
  <c r="B241" i="5"/>
  <c r="J240" i="5"/>
  <c r="H240" i="5"/>
  <c r="E240" i="5"/>
  <c r="B240" i="5"/>
  <c r="J239" i="5"/>
  <c r="I239" i="5"/>
  <c r="I232" i="5" s="1"/>
  <c r="I222" i="5" s="1"/>
  <c r="H239" i="5"/>
  <c r="B239" i="5"/>
  <c r="J238" i="5"/>
  <c r="H238" i="5"/>
  <c r="E238" i="5"/>
  <c r="B238" i="5"/>
  <c r="J237" i="5"/>
  <c r="H237" i="5"/>
  <c r="E237" i="5"/>
  <c r="B237" i="5"/>
  <c r="J236" i="5"/>
  <c r="H236" i="5"/>
  <c r="E236" i="5"/>
  <c r="B236" i="5"/>
  <c r="J235" i="5"/>
  <c r="H235" i="5"/>
  <c r="E235" i="5"/>
  <c r="B235" i="5"/>
  <c r="J234" i="5"/>
  <c r="H234" i="5"/>
  <c r="E234" i="5"/>
  <c r="B234" i="5"/>
  <c r="J233" i="5"/>
  <c r="H233" i="5"/>
  <c r="E233" i="5"/>
  <c r="B233" i="5"/>
  <c r="J232" i="5"/>
  <c r="H232" i="5"/>
  <c r="E232" i="5"/>
  <c r="B232" i="5"/>
  <c r="J231" i="5"/>
  <c r="H231" i="5"/>
  <c r="E231" i="5"/>
  <c r="B231" i="5"/>
  <c r="J230" i="5"/>
  <c r="H230" i="5"/>
  <c r="E230" i="5"/>
  <c r="B230" i="5"/>
  <c r="J229" i="5"/>
  <c r="H229" i="5"/>
  <c r="E229" i="5"/>
  <c r="B229" i="5"/>
  <c r="J228" i="5"/>
  <c r="H228" i="5"/>
  <c r="E228" i="5"/>
  <c r="B228" i="5"/>
  <c r="J227" i="5"/>
  <c r="H227" i="5"/>
  <c r="E227" i="5"/>
  <c r="B227" i="5"/>
  <c r="J226" i="5"/>
  <c r="H226" i="5"/>
  <c r="B226" i="5"/>
  <c r="H225" i="5"/>
  <c r="E225" i="5"/>
  <c r="B225" i="5"/>
  <c r="J224" i="5"/>
  <c r="H224" i="5"/>
  <c r="E224" i="5"/>
  <c r="B224" i="5"/>
  <c r="J223" i="5"/>
  <c r="H223" i="5"/>
  <c r="E223" i="5"/>
  <c r="B223" i="5"/>
  <c r="B222" i="5"/>
  <c r="B221" i="5"/>
  <c r="B220" i="5"/>
  <c r="B219" i="5"/>
  <c r="B218" i="5"/>
  <c r="B217" i="5"/>
  <c r="I216" i="5"/>
  <c r="H216" i="5"/>
  <c r="E216" i="5"/>
  <c r="B216" i="5"/>
  <c r="H215" i="5"/>
  <c r="F215" i="5"/>
  <c r="F213" i="5" s="1"/>
  <c r="E215" i="5"/>
  <c r="B215" i="5"/>
  <c r="H214" i="5"/>
  <c r="E214" i="5"/>
  <c r="B214" i="5"/>
  <c r="H213" i="5"/>
  <c r="E213" i="5"/>
  <c r="B213" i="5"/>
  <c r="I212" i="5"/>
  <c r="H212" i="5"/>
  <c r="E212" i="5"/>
  <c r="B212" i="5"/>
  <c r="H211" i="5"/>
  <c r="B211" i="5"/>
  <c r="H210" i="5"/>
  <c r="B210" i="5"/>
  <c r="H209" i="5"/>
  <c r="F209" i="5"/>
  <c r="F210" i="5" s="1"/>
  <c r="F211" i="5" s="1"/>
  <c r="B209" i="5"/>
  <c r="H208" i="5"/>
  <c r="E208" i="5"/>
  <c r="B208" i="5"/>
  <c r="H207" i="5"/>
  <c r="E207" i="5"/>
  <c r="B207" i="5"/>
  <c r="J206" i="5"/>
  <c r="H206" i="5"/>
  <c r="E206" i="5"/>
  <c r="B206" i="5"/>
  <c r="J205" i="5"/>
  <c r="H205" i="5"/>
  <c r="E205" i="5"/>
  <c r="B205" i="5"/>
  <c r="J204" i="5"/>
  <c r="H204" i="5"/>
  <c r="E204" i="5"/>
  <c r="B204" i="5"/>
  <c r="J203" i="5"/>
  <c r="E203" i="5"/>
  <c r="B203" i="5"/>
  <c r="E202" i="5"/>
  <c r="B202" i="5"/>
  <c r="H201" i="5"/>
  <c r="E201" i="5"/>
  <c r="B201" i="5"/>
  <c r="H200" i="5"/>
  <c r="E200" i="5"/>
  <c r="B200" i="5"/>
  <c r="H199" i="5"/>
  <c r="E199" i="5"/>
  <c r="B199" i="5"/>
  <c r="H198" i="5"/>
  <c r="E198" i="5"/>
  <c r="B198" i="5"/>
  <c r="H197" i="5"/>
  <c r="E197" i="5"/>
  <c r="B197" i="5"/>
  <c r="J196" i="5"/>
  <c r="H196" i="5"/>
  <c r="E196" i="5"/>
  <c r="B196" i="5"/>
  <c r="J195" i="5"/>
  <c r="H195" i="5"/>
  <c r="E195" i="5"/>
  <c r="B195" i="5"/>
  <c r="H194" i="5"/>
  <c r="E194" i="5"/>
  <c r="B194" i="5"/>
  <c r="J193" i="5"/>
  <c r="H193" i="5"/>
  <c r="E193" i="5"/>
  <c r="B193" i="5"/>
  <c r="J192" i="5"/>
  <c r="H192" i="5"/>
  <c r="E192" i="5"/>
  <c r="B192" i="5"/>
  <c r="J191" i="5"/>
  <c r="H191" i="5"/>
  <c r="E191" i="5"/>
  <c r="B191" i="5"/>
  <c r="J190" i="5"/>
  <c r="H190" i="5"/>
  <c r="E190" i="5"/>
  <c r="B190" i="5"/>
  <c r="J189" i="5"/>
  <c r="I189" i="5"/>
  <c r="I190" i="5" s="1"/>
  <c r="H189" i="5"/>
  <c r="E189" i="5"/>
  <c r="B189" i="5"/>
  <c r="H188" i="5"/>
  <c r="F188" i="5"/>
  <c r="B188" i="5"/>
  <c r="I187" i="5"/>
  <c r="H187" i="5"/>
  <c r="E187" i="5"/>
  <c r="B187" i="5"/>
  <c r="J186" i="5"/>
  <c r="J187" i="5" s="1"/>
  <c r="H186" i="5"/>
  <c r="E186" i="5"/>
  <c r="B186" i="5"/>
  <c r="J185" i="5"/>
  <c r="H185" i="5"/>
  <c r="E185" i="5"/>
  <c r="B185" i="5"/>
  <c r="H184" i="5"/>
  <c r="E184" i="5"/>
  <c r="B184" i="5"/>
  <c r="H183" i="5"/>
  <c r="E183" i="5"/>
  <c r="B183" i="5"/>
  <c r="J182" i="5"/>
  <c r="H182" i="5"/>
  <c r="E182" i="5"/>
  <c r="B182" i="5"/>
  <c r="J181" i="5"/>
  <c r="H181" i="5"/>
  <c r="E181" i="5"/>
  <c r="B181" i="5"/>
  <c r="J180" i="5"/>
  <c r="H180" i="5"/>
  <c r="B180" i="5"/>
  <c r="J179" i="5"/>
  <c r="H179" i="5"/>
  <c r="B179" i="5"/>
  <c r="J178" i="5"/>
  <c r="H178" i="5"/>
  <c r="F178" i="5"/>
  <c r="B178" i="5"/>
  <c r="J177" i="5"/>
  <c r="H177" i="5"/>
  <c r="B177" i="5"/>
  <c r="J176" i="5"/>
  <c r="H176" i="5"/>
  <c r="B176" i="5"/>
  <c r="J175" i="5"/>
  <c r="H175" i="5"/>
  <c r="B175" i="5"/>
  <c r="J174" i="5"/>
  <c r="H174" i="5"/>
  <c r="B174" i="5"/>
  <c r="J173" i="5"/>
  <c r="H173" i="5"/>
  <c r="B173" i="5"/>
  <c r="J172" i="5"/>
  <c r="H172" i="5"/>
  <c r="F172" i="5"/>
  <c r="B172" i="5"/>
  <c r="J171" i="5"/>
  <c r="H171" i="5"/>
  <c r="B171" i="5"/>
  <c r="J170" i="5"/>
  <c r="H170" i="5"/>
  <c r="E170" i="5"/>
  <c r="B170" i="5"/>
  <c r="J169" i="5"/>
  <c r="H169" i="5"/>
  <c r="B169" i="5"/>
  <c r="J168" i="5"/>
  <c r="H168" i="5"/>
  <c r="B168" i="5"/>
  <c r="J167" i="5"/>
  <c r="H167" i="5"/>
  <c r="E167" i="5"/>
  <c r="B167" i="5"/>
  <c r="J166" i="5"/>
  <c r="H166" i="5"/>
  <c r="B166" i="5"/>
  <c r="J165" i="5"/>
  <c r="H165" i="5"/>
  <c r="B165" i="5"/>
  <c r="J164" i="5"/>
  <c r="H164" i="5"/>
  <c r="B164" i="5"/>
  <c r="J163" i="5"/>
  <c r="I163" i="5"/>
  <c r="H163" i="5"/>
  <c r="E163" i="5"/>
  <c r="B163" i="5"/>
  <c r="J162" i="5"/>
  <c r="H162" i="5"/>
  <c r="B162" i="5"/>
  <c r="J161" i="5"/>
  <c r="H161" i="5"/>
  <c r="B161" i="5"/>
  <c r="J160" i="5"/>
  <c r="H160" i="5"/>
  <c r="B160" i="5"/>
  <c r="J159" i="5"/>
  <c r="H159" i="5"/>
  <c r="F159" i="5"/>
  <c r="F160" i="5" s="1"/>
  <c r="F161" i="5" s="1"/>
  <c r="F162" i="5" s="1"/>
  <c r="F183" i="5" s="1"/>
  <c r="B159" i="5"/>
  <c r="J158" i="5"/>
  <c r="I158" i="5"/>
  <c r="I183" i="5" s="1"/>
  <c r="H158" i="5"/>
  <c r="E158" i="5"/>
  <c r="B158" i="5"/>
  <c r="J157" i="5"/>
  <c r="H157" i="5"/>
  <c r="E157" i="5"/>
  <c r="B157" i="5"/>
  <c r="H156" i="5"/>
  <c r="E156" i="5"/>
  <c r="B156" i="5"/>
  <c r="H155" i="5"/>
  <c r="E155" i="5"/>
  <c r="B155" i="5"/>
  <c r="H154" i="5"/>
  <c r="E154" i="5"/>
  <c r="B154" i="5"/>
  <c r="J153" i="5"/>
  <c r="H153" i="5"/>
  <c r="E153" i="5"/>
  <c r="B153" i="5"/>
  <c r="J152" i="5"/>
  <c r="H152" i="5"/>
  <c r="E152" i="5"/>
  <c r="B152" i="5"/>
  <c r="J151" i="5"/>
  <c r="H151" i="5"/>
  <c r="E151" i="5"/>
  <c r="B151" i="5"/>
  <c r="H150" i="5"/>
  <c r="E150" i="5"/>
  <c r="B150" i="5"/>
  <c r="H149" i="5"/>
  <c r="E149" i="5"/>
  <c r="B149" i="5"/>
  <c r="I148" i="5"/>
  <c r="I149" i="5" s="1"/>
  <c r="I154" i="5" s="1"/>
  <c r="H148" i="5"/>
  <c r="E148" i="5"/>
  <c r="B148" i="5"/>
  <c r="J147" i="5"/>
  <c r="H147" i="5"/>
  <c r="B147" i="5"/>
  <c r="J146" i="5"/>
  <c r="H146" i="5"/>
  <c r="B146" i="5"/>
  <c r="J145" i="5"/>
  <c r="H145" i="5"/>
  <c r="B145" i="5"/>
  <c r="J144" i="5"/>
  <c r="H144" i="5"/>
  <c r="B144" i="5"/>
  <c r="J143" i="5"/>
  <c r="H143" i="5"/>
  <c r="B143" i="5"/>
  <c r="J142" i="5"/>
  <c r="H142" i="5"/>
  <c r="B142" i="5"/>
  <c r="J141" i="5"/>
  <c r="H141" i="5"/>
  <c r="B141" i="5"/>
  <c r="J140" i="5"/>
  <c r="H140" i="5"/>
  <c r="B140" i="5"/>
  <c r="J139" i="5"/>
  <c r="H139" i="5"/>
  <c r="B139" i="5"/>
  <c r="J138" i="5"/>
  <c r="H138" i="5"/>
  <c r="B138" i="5"/>
  <c r="J137" i="5"/>
  <c r="H137" i="5"/>
  <c r="E137" i="5"/>
  <c r="B137" i="5"/>
  <c r="K136" i="5"/>
  <c r="K135" i="5" s="1"/>
  <c r="J136" i="5"/>
  <c r="H136" i="5"/>
  <c r="B136" i="5"/>
  <c r="J135" i="5"/>
  <c r="H135" i="5"/>
  <c r="B135" i="5"/>
  <c r="J134" i="5"/>
  <c r="H134" i="5"/>
  <c r="B134" i="5"/>
  <c r="J133" i="5"/>
  <c r="H133" i="5"/>
  <c r="B133" i="5"/>
  <c r="J132" i="5"/>
  <c r="H132" i="5"/>
  <c r="B132" i="5"/>
  <c r="J131" i="5"/>
  <c r="H131" i="5"/>
  <c r="B131" i="5"/>
  <c r="J130" i="5"/>
  <c r="H130" i="5"/>
  <c r="B130" i="5"/>
  <c r="J129" i="5"/>
  <c r="H129" i="5"/>
  <c r="B129" i="5"/>
  <c r="J128" i="5"/>
  <c r="H128" i="5"/>
  <c r="F128" i="5"/>
  <c r="E128" i="5"/>
  <c r="B128" i="5"/>
  <c r="J127" i="5"/>
  <c r="H127" i="5"/>
  <c r="E127" i="5"/>
  <c r="B127" i="5"/>
  <c r="J126" i="5"/>
  <c r="H126" i="5"/>
  <c r="E126" i="5"/>
  <c r="B126" i="5"/>
  <c r="J125" i="5"/>
  <c r="H125" i="5"/>
  <c r="E125" i="5"/>
  <c r="B125" i="5"/>
  <c r="J124" i="5"/>
  <c r="H124" i="5"/>
  <c r="E124" i="5"/>
  <c r="B124" i="5"/>
  <c r="J123" i="5"/>
  <c r="H123" i="5"/>
  <c r="E123" i="5"/>
  <c r="B123" i="5"/>
  <c r="J122" i="5"/>
  <c r="H122" i="5"/>
  <c r="E122" i="5"/>
  <c r="B122" i="5"/>
  <c r="J121" i="5"/>
  <c r="H121" i="5"/>
  <c r="E121" i="5"/>
  <c r="B121" i="5"/>
  <c r="J120" i="5"/>
  <c r="H120" i="5"/>
  <c r="E120" i="5"/>
  <c r="B120" i="5"/>
  <c r="J119" i="5"/>
  <c r="H119" i="5"/>
  <c r="F119" i="5"/>
  <c r="F120" i="5" s="1"/>
  <c r="B119" i="5"/>
  <c r="J118" i="5"/>
  <c r="H118" i="5"/>
  <c r="E118" i="5"/>
  <c r="B118" i="5"/>
  <c r="J117" i="5"/>
  <c r="H117" i="5"/>
  <c r="E117" i="5"/>
  <c r="B117" i="5"/>
  <c r="H116" i="5"/>
  <c r="B116" i="5"/>
  <c r="H115" i="5"/>
  <c r="E115" i="5"/>
  <c r="B115" i="5"/>
  <c r="H114" i="5"/>
  <c r="E114" i="5"/>
  <c r="B114" i="5"/>
  <c r="H113" i="5"/>
  <c r="E113" i="5"/>
  <c r="B113" i="5"/>
  <c r="H112" i="5"/>
  <c r="E112" i="5"/>
  <c r="B112" i="5"/>
  <c r="H111" i="5"/>
  <c r="E111" i="5"/>
  <c r="B111" i="5"/>
  <c r="H110" i="5"/>
  <c r="E110" i="5"/>
  <c r="B110" i="5"/>
  <c r="H109" i="5"/>
  <c r="F109" i="5"/>
  <c r="F110" i="5" s="1"/>
  <c r="F111" i="5" s="1"/>
  <c r="F112" i="5" s="1"/>
  <c r="E109" i="5"/>
  <c r="B109" i="5"/>
  <c r="H108" i="5"/>
  <c r="F108" i="5"/>
  <c r="E108" i="5"/>
  <c r="B108" i="5"/>
  <c r="H107" i="5"/>
  <c r="E107" i="5"/>
  <c r="B107" i="5"/>
  <c r="H106" i="5"/>
  <c r="E106" i="5"/>
  <c r="B106" i="5"/>
  <c r="H105" i="5"/>
  <c r="E105" i="5"/>
  <c r="B105" i="5"/>
  <c r="H104" i="5"/>
  <c r="E104" i="5"/>
  <c r="B104" i="5"/>
  <c r="J103" i="5"/>
  <c r="H103" i="5"/>
  <c r="B103" i="5"/>
  <c r="J102" i="5"/>
  <c r="H102" i="5"/>
  <c r="B102" i="5"/>
  <c r="J101" i="5"/>
  <c r="H101" i="5"/>
  <c r="B101" i="5"/>
  <c r="J100" i="5"/>
  <c r="H100" i="5"/>
  <c r="B100" i="5"/>
  <c r="J99" i="5"/>
  <c r="H99" i="5"/>
  <c r="B99" i="5"/>
  <c r="H98" i="5"/>
  <c r="B98" i="5"/>
  <c r="J97" i="5"/>
  <c r="H97" i="5"/>
  <c r="B97" i="5"/>
  <c r="H96" i="5"/>
  <c r="B96" i="5"/>
  <c r="H95" i="5"/>
  <c r="B95" i="5"/>
  <c r="J94" i="5"/>
  <c r="H94" i="5"/>
  <c r="B94" i="5"/>
  <c r="H93" i="5"/>
  <c r="B93" i="5"/>
  <c r="J92" i="5"/>
  <c r="H92" i="5"/>
  <c r="B92" i="5"/>
  <c r="H91" i="5"/>
  <c r="B91" i="5"/>
  <c r="J90" i="5"/>
  <c r="I90" i="5"/>
  <c r="I89" i="5" s="1"/>
  <c r="I88" i="5" s="1"/>
  <c r="I87" i="5" s="1"/>
  <c r="I86" i="5" s="1"/>
  <c r="I85" i="5" s="1"/>
  <c r="I84" i="5" s="1"/>
  <c r="I83" i="5" s="1"/>
  <c r="I82" i="5" s="1"/>
  <c r="H90" i="5"/>
  <c r="E90" i="5"/>
  <c r="B90" i="5"/>
  <c r="J89" i="5"/>
  <c r="H89" i="5"/>
  <c r="B89" i="5"/>
  <c r="J88" i="5"/>
  <c r="H88" i="5"/>
  <c r="B88" i="5"/>
  <c r="J87" i="5"/>
  <c r="H87" i="5"/>
  <c r="E87" i="5"/>
  <c r="B87" i="5"/>
  <c r="J86" i="5"/>
  <c r="H86" i="5"/>
  <c r="E86" i="5"/>
  <c r="B86" i="5"/>
  <c r="J85" i="5"/>
  <c r="H85" i="5"/>
  <c r="B85" i="5"/>
  <c r="J84" i="5"/>
  <c r="H84" i="5"/>
  <c r="E84" i="5"/>
  <c r="B84" i="5"/>
  <c r="J83" i="5"/>
  <c r="H83" i="5"/>
  <c r="B83" i="5"/>
  <c r="J82" i="5"/>
  <c r="H82" i="5"/>
  <c r="E82" i="5"/>
  <c r="B82" i="5"/>
  <c r="H81" i="5"/>
  <c r="B81" i="5"/>
  <c r="H80" i="5"/>
  <c r="B80" i="5"/>
  <c r="H79" i="5"/>
  <c r="B79" i="5"/>
  <c r="H78" i="5"/>
  <c r="B78" i="5"/>
  <c r="H77" i="5"/>
  <c r="B77" i="5"/>
  <c r="H76" i="5"/>
  <c r="B76" i="5"/>
  <c r="H75" i="5"/>
  <c r="B75" i="5"/>
  <c r="H74" i="5"/>
  <c r="B74" i="5"/>
  <c r="H73" i="5"/>
  <c r="B73" i="5"/>
  <c r="H72" i="5"/>
  <c r="B72" i="5"/>
  <c r="J71" i="5"/>
  <c r="H71" i="5"/>
  <c r="B71" i="5"/>
  <c r="J70" i="5"/>
  <c r="H70" i="5"/>
  <c r="B70" i="5"/>
  <c r="J69" i="5"/>
  <c r="H69" i="5"/>
  <c r="B69" i="5"/>
  <c r="J68" i="5"/>
  <c r="H68" i="5"/>
  <c r="B68" i="5"/>
  <c r="J67" i="5"/>
  <c r="H67" i="5"/>
  <c r="B67" i="5"/>
  <c r="J66" i="5"/>
  <c r="H66" i="5"/>
  <c r="B66" i="5"/>
  <c r="J65" i="5"/>
  <c r="H65" i="5"/>
  <c r="B65" i="5"/>
  <c r="J64" i="5"/>
  <c r="H64" i="5"/>
  <c r="B64" i="5"/>
  <c r="J63" i="5"/>
  <c r="H63" i="5"/>
  <c r="B63" i="5"/>
  <c r="J62" i="5"/>
  <c r="H62" i="5"/>
  <c r="B62" i="5"/>
  <c r="J61" i="5"/>
  <c r="H61" i="5"/>
  <c r="B61" i="5"/>
  <c r="J60" i="5"/>
  <c r="H60" i="5"/>
  <c r="B60" i="5"/>
  <c r="J59" i="5"/>
  <c r="H59" i="5"/>
  <c r="B59" i="5"/>
  <c r="J58" i="5"/>
  <c r="H58" i="5"/>
  <c r="B58" i="5"/>
  <c r="J57" i="5"/>
  <c r="H57" i="5"/>
  <c r="B57" i="5"/>
  <c r="J56" i="5"/>
  <c r="H56" i="5"/>
  <c r="B56" i="5"/>
  <c r="J55" i="5"/>
  <c r="H55" i="5"/>
  <c r="B55" i="5"/>
  <c r="J54" i="5"/>
  <c r="H54" i="5"/>
  <c r="B54" i="5"/>
  <c r="J53" i="5"/>
  <c r="H53" i="5"/>
  <c r="B53" i="5"/>
  <c r="J52" i="5"/>
  <c r="H52" i="5"/>
  <c r="B52" i="5"/>
  <c r="J51" i="5"/>
  <c r="H51" i="5"/>
  <c r="B51" i="5"/>
  <c r="J50" i="5"/>
  <c r="H50" i="5"/>
  <c r="B50" i="5"/>
  <c r="J49" i="5"/>
  <c r="H49" i="5"/>
  <c r="B49" i="5"/>
  <c r="J48" i="5"/>
  <c r="H48" i="5"/>
  <c r="B48" i="5"/>
  <c r="J47" i="5"/>
  <c r="H47" i="5"/>
  <c r="B47" i="5"/>
  <c r="H46" i="5"/>
  <c r="B46" i="5"/>
  <c r="H45" i="5"/>
  <c r="B45" i="5"/>
  <c r="J44" i="5"/>
  <c r="H44" i="5"/>
  <c r="B44" i="5"/>
  <c r="I43" i="5"/>
  <c r="I42" i="5" s="1"/>
  <c r="I4" i="5" s="1"/>
  <c r="H43" i="5"/>
  <c r="B43" i="5"/>
  <c r="H42" i="5"/>
  <c r="B42" i="5"/>
  <c r="H41" i="5"/>
  <c r="B41" i="5"/>
  <c r="H40" i="5"/>
  <c r="B40" i="5"/>
  <c r="H39" i="5"/>
  <c r="B39" i="5"/>
  <c r="J38" i="5"/>
  <c r="H38" i="5"/>
  <c r="B38" i="5"/>
  <c r="J37" i="5"/>
  <c r="H37" i="5"/>
  <c r="B37" i="5"/>
  <c r="H36" i="5"/>
  <c r="B36" i="5"/>
  <c r="H35" i="5"/>
  <c r="B35" i="5"/>
  <c r="H34" i="5"/>
  <c r="B34" i="5"/>
  <c r="H33" i="5"/>
  <c r="B33" i="5"/>
  <c r="H32" i="5"/>
  <c r="B32" i="5"/>
  <c r="J31" i="5"/>
  <c r="H31" i="5"/>
  <c r="B31" i="5"/>
  <c r="H30" i="5"/>
  <c r="B30" i="5"/>
  <c r="H29" i="5"/>
  <c r="E29" i="5"/>
  <c r="B29" i="5"/>
  <c r="H28" i="5"/>
  <c r="E28" i="5"/>
  <c r="B28" i="5"/>
  <c r="J27" i="5"/>
  <c r="H27" i="5"/>
  <c r="E27" i="5"/>
  <c r="B27" i="5"/>
  <c r="J26" i="5"/>
  <c r="J225" i="5" s="1"/>
  <c r="J222" i="5" s="1"/>
  <c r="J221" i="5" s="1"/>
  <c r="H26" i="5"/>
  <c r="E26" i="5"/>
  <c r="B26" i="5"/>
  <c r="H25" i="5"/>
  <c r="E25" i="5"/>
  <c r="B25" i="5"/>
  <c r="J24" i="5"/>
  <c r="H24" i="5"/>
  <c r="E24" i="5"/>
  <c r="B24" i="5"/>
  <c r="H23" i="5"/>
  <c r="E23" i="5"/>
  <c r="B23" i="5"/>
  <c r="H22" i="5"/>
  <c r="E22" i="5"/>
  <c r="B22" i="5"/>
  <c r="H21" i="5"/>
  <c r="E21" i="5"/>
  <c r="B21" i="5"/>
  <c r="J20" i="5"/>
  <c r="H20" i="5"/>
  <c r="F20" i="5"/>
  <c r="F15" i="5" s="1"/>
  <c r="E20" i="5"/>
  <c r="B20" i="5"/>
  <c r="H19" i="5"/>
  <c r="E19" i="5"/>
  <c r="B19" i="5"/>
  <c r="H18" i="5"/>
  <c r="E18" i="5"/>
  <c r="B18" i="5"/>
  <c r="H17" i="5"/>
  <c r="E17" i="5"/>
  <c r="B17" i="5"/>
  <c r="J16" i="5"/>
  <c r="H16" i="5"/>
  <c r="E16" i="5"/>
  <c r="B16" i="5"/>
  <c r="H15" i="5"/>
  <c r="E15" i="5"/>
  <c r="B15" i="5"/>
  <c r="H14" i="5"/>
  <c r="E14" i="5"/>
  <c r="B14" i="5"/>
  <c r="H13" i="5"/>
  <c r="E13" i="5"/>
  <c r="B13" i="5"/>
  <c r="J12" i="5"/>
  <c r="H12" i="5"/>
  <c r="E12" i="5"/>
  <c r="B12" i="5"/>
  <c r="J11" i="5"/>
  <c r="H11" i="5"/>
  <c r="E11" i="5"/>
  <c r="B11" i="5"/>
  <c r="H10" i="5"/>
  <c r="E10" i="5"/>
  <c r="B10" i="5"/>
  <c r="J9" i="5"/>
  <c r="J13" i="5" s="1"/>
  <c r="J28" i="5" s="1"/>
  <c r="J29" i="5" s="1"/>
  <c r="H9" i="5"/>
  <c r="E9" i="5"/>
  <c r="B9" i="5"/>
  <c r="J8" i="5"/>
  <c r="H8" i="5"/>
  <c r="E8" i="5"/>
  <c r="B8" i="5"/>
  <c r="I7" i="5"/>
  <c r="H7" i="5"/>
  <c r="E7" i="5"/>
  <c r="B7" i="5"/>
  <c r="H6" i="5"/>
  <c r="E6" i="5"/>
  <c r="B6" i="5"/>
  <c r="H5" i="5"/>
  <c r="E5" i="5"/>
  <c r="B5" i="5"/>
  <c r="J4" i="5"/>
  <c r="H4" i="5"/>
  <c r="E4" i="5"/>
  <c r="E42" i="5" s="1"/>
  <c r="E43" i="5" s="1"/>
  <c r="B4" i="5"/>
  <c r="I3" i="5"/>
  <c r="H3" i="5"/>
  <c r="E3" i="5"/>
  <c r="B3" i="5"/>
  <c r="J2" i="5"/>
  <c r="H2" i="5"/>
  <c r="E2" i="5"/>
  <c r="B2" i="5"/>
  <c r="A1" i="5"/>
  <c r="P507" i="4"/>
  <c r="P508" i="4" s="1"/>
  <c r="P509" i="4" s="1"/>
  <c r="P510" i="4" s="1"/>
  <c r="P515" i="4" s="1"/>
  <c r="P516" i="4" s="1"/>
  <c r="P517" i="4" s="1"/>
  <c r="P518" i="4" s="1"/>
  <c r="P506" i="4"/>
  <c r="J506" i="4"/>
  <c r="P444" i="4"/>
  <c r="H229" i="4"/>
  <c r="H119" i="4"/>
  <c r="Q96" i="4"/>
  <c r="Q98" i="4" s="1"/>
  <c r="Q99" i="4" s="1"/>
  <c r="Q101" i="4" s="1"/>
  <c r="R94" i="4"/>
  <c r="J91" i="5" s="1"/>
  <c r="Q94" i="4"/>
  <c r="Q48" i="4"/>
  <c r="Q49" i="4" s="1"/>
  <c r="R45" i="4"/>
  <c r="Q43" i="4"/>
  <c r="Q44" i="4" s="1"/>
  <c r="Q42" i="4"/>
  <c r="R39" i="4"/>
  <c r="R42" i="4" s="1"/>
  <c r="J39" i="5" s="1"/>
  <c r="Q39" i="4"/>
  <c r="Q38" i="4" s="1"/>
  <c r="Q37" i="4" s="1"/>
  <c r="Q36" i="4" s="1"/>
  <c r="Q35" i="4" s="1"/>
  <c r="Q33" i="4" s="1"/>
  <c r="K41" i="5" l="1"/>
  <c r="K30" i="5"/>
  <c r="K133" i="5"/>
  <c r="K530" i="5"/>
  <c r="K294" i="5" s="1"/>
  <c r="K33" i="5"/>
  <c r="K211" i="5"/>
  <c r="K311" i="5" s="1"/>
  <c r="J497" i="5"/>
  <c r="K38" i="5"/>
  <c r="K34" i="5"/>
  <c r="K42" i="5"/>
  <c r="J218" i="5"/>
  <c r="K519" i="5"/>
  <c r="J430" i="5"/>
  <c r="J465" i="5"/>
  <c r="K4" i="5"/>
  <c r="K37" i="5"/>
  <c r="K132" i="5"/>
  <c r="I155" i="5"/>
  <c r="J219" i="5"/>
  <c r="K523" i="5"/>
  <c r="J588" i="5"/>
  <c r="J426" i="5"/>
  <c r="J452" i="5"/>
  <c r="J456" i="5"/>
  <c r="J460" i="5"/>
  <c r="J447" i="5"/>
  <c r="J453" i="5"/>
  <c r="J457" i="5"/>
  <c r="J461" i="5"/>
  <c r="K31" i="5"/>
  <c r="K35" i="5"/>
  <c r="K39" i="5"/>
  <c r="K43" i="5"/>
  <c r="K134" i="5"/>
  <c r="I152" i="5"/>
  <c r="I157" i="5"/>
  <c r="J220" i="5"/>
  <c r="J428" i="5"/>
  <c r="J434" i="5"/>
  <c r="J448" i="5"/>
  <c r="J454" i="5"/>
  <c r="J458" i="5"/>
  <c r="J463" i="5"/>
  <c r="J502" i="5"/>
  <c r="K535" i="5"/>
  <c r="J569" i="5"/>
  <c r="J618" i="5"/>
  <c r="J446" i="5"/>
  <c r="I156" i="5"/>
  <c r="J616" i="5"/>
  <c r="K32" i="5"/>
  <c r="K36" i="5"/>
  <c r="K40" i="5"/>
  <c r="K131" i="5"/>
  <c r="J217" i="5"/>
  <c r="J445" i="5"/>
  <c r="J451" i="5"/>
  <c r="J455" i="5"/>
  <c r="K539" i="5"/>
  <c r="J586" i="5"/>
  <c r="K292" i="5"/>
  <c r="J427" i="5"/>
  <c r="J431" i="5"/>
  <c r="J435" i="5"/>
  <c r="K520" i="5"/>
  <c r="K524" i="5"/>
  <c r="J533" i="5"/>
  <c r="K536" i="5"/>
  <c r="K548" i="5"/>
  <c r="J432" i="5"/>
  <c r="J436" i="5"/>
  <c r="K517" i="5"/>
  <c r="K521" i="5"/>
  <c r="K525" i="5"/>
  <c r="K537" i="5"/>
  <c r="J558" i="5"/>
  <c r="J576" i="5"/>
  <c r="J429" i="5"/>
  <c r="J433" i="5"/>
  <c r="J437" i="5"/>
  <c r="J480" i="5"/>
  <c r="K518" i="5"/>
  <c r="K522" i="5"/>
  <c r="K526" i="5"/>
  <c r="K534" i="5"/>
  <c r="I585" i="5"/>
  <c r="I531" i="5" s="1"/>
  <c r="I530" i="5" s="1"/>
  <c r="I529" i="5" s="1"/>
  <c r="I305" i="5"/>
  <c r="I304" i="5" s="1"/>
  <c r="I303" i="5" s="1"/>
  <c r="I302" i="5" s="1"/>
  <c r="I301" i="5" s="1"/>
  <c r="I300" i="5" s="1"/>
  <c r="I299" i="5" s="1"/>
  <c r="I298" i="5" s="1"/>
  <c r="I297" i="5" s="1"/>
  <c r="K202" i="5"/>
  <c r="I217" i="5"/>
  <c r="J208" i="5"/>
  <c r="F502" i="5"/>
  <c r="F497" i="5" s="1"/>
  <c r="R44" i="4"/>
  <c r="J41" i="5" s="1"/>
  <c r="R43" i="4"/>
  <c r="J40" i="5" s="1"/>
  <c r="J36" i="5"/>
  <c r="E129" i="5"/>
  <c r="R49" i="4"/>
  <c r="J46" i="5" s="1"/>
  <c r="P443" i="4"/>
  <c r="P453" i="4" s="1"/>
  <c r="P445" i="4"/>
  <c r="P446" i="4" s="1"/>
  <c r="E91" i="5"/>
  <c r="E92" i="5" s="1"/>
  <c r="E93" i="5" s="1"/>
  <c r="E94" i="5" s="1"/>
  <c r="E95" i="5" s="1"/>
  <c r="E96" i="5" s="1"/>
  <c r="E97" i="5" s="1"/>
  <c r="E98" i="5" s="1"/>
  <c r="E99" i="5" s="1"/>
  <c r="R38" i="4"/>
  <c r="R46" i="4"/>
  <c r="R96" i="4"/>
  <c r="I9" i="5"/>
  <c r="I167" i="5"/>
  <c r="I170" i="5" s="1"/>
  <c r="F21" i="5"/>
  <c r="F29" i="5" s="1"/>
  <c r="F158" i="5" s="1"/>
  <c r="F319" i="5"/>
  <c r="F324" i="5" s="1"/>
  <c r="F320" i="5"/>
  <c r="J197" i="5"/>
  <c r="J198" i="5" s="1"/>
  <c r="E217" i="5"/>
  <c r="E218" i="5" s="1"/>
  <c r="E219" i="5" s="1"/>
  <c r="E220" i="5" s="1"/>
  <c r="E221" i="5" s="1"/>
  <c r="E222" i="5" s="1"/>
  <c r="E226" i="5" s="1"/>
  <c r="Q46" i="4"/>
  <c r="Q45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F175" i="5"/>
  <c r="F171" i="5" s="1"/>
  <c r="F170" i="5" s="1"/>
  <c r="F169" i="5" s="1"/>
  <c r="F168" i="5" s="1"/>
  <c r="F167" i="5" s="1"/>
  <c r="F166" i="5" s="1"/>
  <c r="F165" i="5" s="1"/>
  <c r="F164" i="5" s="1"/>
  <c r="F163" i="5" s="1"/>
  <c r="K527" i="5"/>
  <c r="K291" i="5" s="1"/>
  <c r="F321" i="5"/>
  <c r="F317" i="5"/>
  <c r="I495" i="5"/>
  <c r="I499" i="5"/>
  <c r="K293" i="5"/>
  <c r="K9" i="6"/>
  <c r="K13" i="6" s="1"/>
  <c r="K14" i="6" s="1"/>
  <c r="K19" i="6" s="1"/>
  <c r="K23" i="6" s="1"/>
  <c r="K8" i="6"/>
  <c r="J209" i="5"/>
  <c r="J210" i="5" s="1"/>
  <c r="I548" i="5"/>
  <c r="I526" i="5" s="1"/>
  <c r="I525" i="5" s="1"/>
  <c r="I524" i="5" s="1"/>
  <c r="I523" i="5" s="1"/>
  <c r="I522" i="5" s="1"/>
  <c r="I521" i="5" s="1"/>
  <c r="I520" i="5" s="1"/>
  <c r="I519" i="5" s="1"/>
  <c r="I518" i="5" s="1"/>
  <c r="I517" i="5" s="1"/>
  <c r="H20" i="6"/>
  <c r="H28" i="6" s="1"/>
  <c r="J571" i="5" l="1"/>
  <c r="J212" i="5"/>
  <c r="J214" i="5"/>
  <c r="J213" i="5"/>
  <c r="J215" i="5"/>
  <c r="J211" i="5"/>
  <c r="J475" i="5"/>
  <c r="J474" i="5"/>
  <c r="J492" i="5"/>
  <c r="K199" i="5"/>
  <c r="K195" i="5"/>
  <c r="K192" i="5"/>
  <c r="K157" i="5"/>
  <c r="K155" i="5"/>
  <c r="K153" i="5"/>
  <c r="K150" i="5"/>
  <c r="K113" i="5"/>
  <c r="K78" i="5"/>
  <c r="K76" i="5"/>
  <c r="K74" i="5"/>
  <c r="K72" i="5"/>
  <c r="K201" i="5"/>
  <c r="K148" i="5"/>
  <c r="K80" i="5"/>
  <c r="K75" i="5"/>
  <c r="K73" i="5"/>
  <c r="K198" i="5"/>
  <c r="K194" i="5"/>
  <c r="K191" i="5"/>
  <c r="K187" i="5"/>
  <c r="K152" i="5"/>
  <c r="K149" i="5"/>
  <c r="K116" i="5"/>
  <c r="K112" i="5"/>
  <c r="K110" i="5"/>
  <c r="K108" i="5"/>
  <c r="K106" i="5"/>
  <c r="K104" i="5"/>
  <c r="K81" i="5"/>
  <c r="K197" i="5"/>
  <c r="K190" i="5"/>
  <c r="K186" i="5"/>
  <c r="K156" i="5"/>
  <c r="K154" i="5"/>
  <c r="K115" i="5"/>
  <c r="K77" i="5"/>
  <c r="K114" i="5"/>
  <c r="K105" i="5"/>
  <c r="K189" i="5"/>
  <c r="K147" i="5"/>
  <c r="K107" i="5"/>
  <c r="K79" i="5"/>
  <c r="K193" i="5"/>
  <c r="K151" i="5"/>
  <c r="K111" i="5"/>
  <c r="K200" i="5"/>
  <c r="K109" i="5"/>
  <c r="K196" i="5"/>
  <c r="K185" i="5"/>
  <c r="K533" i="5"/>
  <c r="K208" i="5"/>
  <c r="K532" i="5"/>
  <c r="I442" i="5"/>
  <c r="I443" i="5" s="1"/>
  <c r="K210" i="5"/>
  <c r="K209" i="5" s="1"/>
  <c r="F493" i="5"/>
  <c r="F494" i="5" s="1"/>
  <c r="F495" i="5" s="1"/>
  <c r="F496" i="5" s="1"/>
  <c r="F139" i="5"/>
  <c r="F140" i="5" s="1"/>
  <c r="F141" i="5" s="1"/>
  <c r="F142" i="5" s="1"/>
  <c r="F143" i="5" s="1"/>
  <c r="F144" i="5" s="1"/>
  <c r="F145" i="5" s="1"/>
  <c r="F146" i="5" s="1"/>
  <c r="I208" i="5"/>
  <c r="J438" i="5"/>
  <c r="J439" i="5" s="1"/>
  <c r="J35" i="5"/>
  <c r="R37" i="4"/>
  <c r="E130" i="5"/>
  <c r="E44" i="5" s="1"/>
  <c r="E45" i="5" s="1"/>
  <c r="E46" i="5" s="1"/>
  <c r="E47" i="5" s="1"/>
  <c r="E48" i="5" s="1"/>
  <c r="J423" i="5"/>
  <c r="I181" i="5"/>
  <c r="J93" i="5"/>
  <c r="R98" i="4"/>
  <c r="J95" i="5" s="1"/>
  <c r="R99" i="4"/>
  <c r="J42" i="5"/>
  <c r="I501" i="5"/>
  <c r="I500" i="5"/>
  <c r="J43" i="5"/>
  <c r="R48" i="4"/>
  <c r="J45" i="5" s="1"/>
  <c r="P447" i="4"/>
  <c r="P450" i="4"/>
  <c r="K118" i="5" l="1"/>
  <c r="K174" i="5"/>
  <c r="K103" i="5"/>
  <c r="K125" i="5"/>
  <c r="K183" i="5"/>
  <c r="K130" i="5"/>
  <c r="K180" i="5"/>
  <c r="K98" i="5"/>
  <c r="K99" i="5"/>
  <c r="K179" i="5"/>
  <c r="K102" i="5"/>
  <c r="K100" i="5"/>
  <c r="K182" i="5"/>
  <c r="K176" i="5"/>
  <c r="K85" i="5"/>
  <c r="K88" i="5"/>
  <c r="K120" i="5"/>
  <c r="K181" i="5"/>
  <c r="K158" i="5"/>
  <c r="K101" i="5"/>
  <c r="K168" i="5"/>
  <c r="K172" i="5"/>
  <c r="K167" i="5"/>
  <c r="K87" i="5"/>
  <c r="K178" i="5"/>
  <c r="K94" i="5"/>
  <c r="K92" i="5"/>
  <c r="K177" i="5"/>
  <c r="J579" i="5"/>
  <c r="J556" i="5"/>
  <c r="J573" i="5"/>
  <c r="J581" i="5"/>
  <c r="J587" i="5"/>
  <c r="J557" i="5"/>
  <c r="J620" i="5"/>
  <c r="J577" i="5" s="1"/>
  <c r="J555" i="5"/>
  <c r="J575" i="5"/>
  <c r="J643" i="5"/>
  <c r="J578" i="5"/>
  <c r="J554" i="5"/>
  <c r="J425" i="5"/>
  <c r="J424" i="5"/>
  <c r="K164" i="5"/>
  <c r="J420" i="5"/>
  <c r="J419" i="5"/>
  <c r="J421" i="5"/>
  <c r="K123" i="5"/>
  <c r="K128" i="5"/>
  <c r="K90" i="5"/>
  <c r="K91" i="5" s="1"/>
  <c r="K95" i="5"/>
  <c r="K162" i="5"/>
  <c r="K126" i="5"/>
  <c r="K83" i="5"/>
  <c r="K170" i="5"/>
  <c r="K165" i="5"/>
  <c r="K127" i="5"/>
  <c r="K93" i="5"/>
  <c r="K117" i="5"/>
  <c r="K89" i="5"/>
  <c r="K96" i="5"/>
  <c r="K129" i="5"/>
  <c r="I182" i="5"/>
  <c r="K124" i="5"/>
  <c r="K161" i="5"/>
  <c r="K86" i="5"/>
  <c r="K82" i="5"/>
  <c r="K169" i="5"/>
  <c r="K159" i="5"/>
  <c r="K97" i="5"/>
  <c r="K119" i="5"/>
  <c r="K166" i="5"/>
  <c r="K122" i="5"/>
  <c r="K163" i="5"/>
  <c r="K121" i="5"/>
  <c r="K175" i="5"/>
  <c r="K171" i="5"/>
  <c r="K84" i="5"/>
  <c r="K173" i="5"/>
  <c r="K160" i="5"/>
  <c r="E209" i="5"/>
  <c r="E210" i="5" s="1"/>
  <c r="E211" i="5" s="1"/>
  <c r="F217" i="5"/>
  <c r="F220" i="5" s="1"/>
  <c r="F222" i="5" s="1"/>
  <c r="I112" i="5"/>
  <c r="I223" i="5"/>
  <c r="J34" i="5"/>
  <c r="R36" i="4"/>
  <c r="P448" i="4"/>
  <c r="P452" i="4"/>
  <c r="P467" i="4" s="1"/>
  <c r="P470" i="4" s="1"/>
  <c r="P471" i="4" s="1"/>
  <c r="P472" i="4" s="1"/>
  <c r="P473" i="4" s="1"/>
  <c r="P474" i="4" s="1"/>
  <c r="P475" i="4" s="1"/>
  <c r="P478" i="4" s="1"/>
  <c r="P479" i="4" s="1"/>
  <c r="P481" i="4" s="1"/>
  <c r="I444" i="5"/>
  <c r="I469" i="5" s="1"/>
  <c r="J96" i="5"/>
  <c r="R101" i="4"/>
  <c r="J98" i="5" s="1"/>
  <c r="K139" i="5" l="1"/>
  <c r="K146" i="5" s="1"/>
  <c r="J648" i="5"/>
  <c r="J188" i="5"/>
  <c r="J646" i="5"/>
  <c r="J184" i="5"/>
  <c r="J216" i="5" s="1"/>
  <c r="J574" i="5"/>
  <c r="E63" i="5"/>
  <c r="E60" i="5"/>
  <c r="E80" i="5"/>
  <c r="E57" i="5"/>
  <c r="E30" i="5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100" i="5" s="1"/>
  <c r="E101" i="5" s="1"/>
  <c r="E102" i="5" s="1"/>
  <c r="E103" i="5" s="1"/>
  <c r="E67" i="5"/>
  <c r="F218" i="5"/>
  <c r="F219" i="5" s="1"/>
  <c r="F221" i="5" s="1"/>
  <c r="E73" i="5"/>
  <c r="E54" i="5"/>
  <c r="E72" i="5"/>
  <c r="E53" i="5"/>
  <c r="E78" i="5"/>
  <c r="E56" i="5"/>
  <c r="E52" i="5"/>
  <c r="E76" i="5"/>
  <c r="E62" i="5"/>
  <c r="E66" i="5"/>
  <c r="I221" i="5"/>
  <c r="I219" i="5" s="1"/>
  <c r="I220" i="5"/>
  <c r="E79" i="5"/>
  <c r="E81" i="5"/>
  <c r="I476" i="5"/>
  <c r="J207" i="5"/>
  <c r="E59" i="5"/>
  <c r="E75" i="5"/>
  <c r="E64" i="5"/>
  <c r="E55" i="5"/>
  <c r="E50" i="5"/>
  <c r="E71" i="5"/>
  <c r="E68" i="5"/>
  <c r="P483" i="4"/>
  <c r="P484" i="4"/>
  <c r="P493" i="4" s="1"/>
  <c r="E74" i="5"/>
  <c r="E69" i="5"/>
  <c r="E51" i="5"/>
  <c r="E61" i="5"/>
  <c r="J33" i="5"/>
  <c r="R35" i="4"/>
  <c r="E49" i="5"/>
  <c r="E65" i="5"/>
  <c r="E70" i="5"/>
  <c r="I111" i="5"/>
  <c r="E77" i="5"/>
  <c r="J422" i="5"/>
  <c r="J562" i="5"/>
  <c r="J561" i="5" s="1"/>
  <c r="J560" i="5" s="1"/>
  <c r="E58" i="5"/>
  <c r="K144" i="5" l="1"/>
  <c r="K145" i="5"/>
  <c r="K140" i="5"/>
  <c r="K143" i="5"/>
  <c r="K142" i="5"/>
  <c r="K141" i="5"/>
  <c r="I110" i="5"/>
  <c r="R33" i="4"/>
  <c r="J30" i="5" s="1"/>
  <c r="J32" i="5"/>
  <c r="J202" i="5"/>
  <c r="J201" i="5"/>
  <c r="J200" i="5" s="1"/>
  <c r="J199" i="5" s="1"/>
  <c r="I478" i="5"/>
  <c r="I479" i="5" s="1"/>
  <c r="I481" i="5" s="1"/>
  <c r="I527" i="5" s="1"/>
  <c r="I218" i="5"/>
  <c r="I497" i="5" l="1"/>
  <c r="I502" i="5" s="1"/>
  <c r="I314" i="5" s="1"/>
  <c r="I313" i="5" s="1"/>
  <c r="J72" i="5"/>
  <c r="J116" i="5"/>
  <c r="J115" i="5" s="1"/>
  <c r="J114" i="5" s="1"/>
  <c r="J113" i="5" s="1"/>
  <c r="J81" i="5" s="1"/>
  <c r="J80" i="5" s="1"/>
  <c r="J79" i="5" s="1"/>
  <c r="J559" i="5"/>
  <c r="J547" i="5" s="1"/>
  <c r="I109" i="5"/>
  <c r="J78" i="5" l="1"/>
  <c r="J76" i="5"/>
  <c r="J74" i="5"/>
  <c r="J77" i="5"/>
  <c r="J75" i="5"/>
  <c r="J73" i="5"/>
  <c r="I188" i="5"/>
  <c r="I108" i="5"/>
  <c r="I184" i="5"/>
  <c r="J105" i="5" l="1"/>
  <c r="J106" i="5"/>
  <c r="J111" i="5"/>
  <c r="J104" i="5"/>
  <c r="J107" i="5"/>
  <c r="I59" i="5"/>
  <c r="I64" i="5"/>
  <c r="I53" i="5"/>
  <c r="I50" i="5"/>
  <c r="I60" i="5"/>
  <c r="I62" i="5"/>
  <c r="I61" i="5"/>
  <c r="I49" i="5"/>
  <c r="I57" i="5"/>
  <c r="I58" i="5"/>
  <c r="I71" i="5"/>
  <c r="I63" i="5"/>
  <c r="I54" i="5"/>
  <c r="I55" i="5"/>
  <c r="I70" i="5"/>
  <c r="I52" i="5"/>
  <c r="I69" i="5"/>
  <c r="I66" i="5"/>
  <c r="I51" i="5"/>
  <c r="I67" i="5"/>
  <c r="I56" i="5"/>
  <c r="I68" i="5"/>
  <c r="I65" i="5"/>
  <c r="J108" i="5"/>
  <c r="J109" i="5"/>
  <c r="J112" i="5"/>
  <c r="J110" i="5"/>
  <c r="I107" i="5"/>
  <c r="I113" i="5"/>
  <c r="I47" i="5"/>
  <c r="I27" i="5"/>
  <c r="I29" i="5"/>
  <c r="I11" i="5"/>
  <c r="I120" i="5"/>
  <c r="I119" i="5" s="1"/>
  <c r="I118" i="5" s="1"/>
  <c r="I12" i="5"/>
  <c r="I116" i="5"/>
  <c r="I45" i="5"/>
  <c r="I46" i="5"/>
  <c r="I115" i="5"/>
  <c r="I114" i="5"/>
  <c r="I48" i="5"/>
  <c r="I13" i="5"/>
  <c r="I44" i="5"/>
  <c r="J549" i="5" l="1"/>
  <c r="I106" i="5"/>
  <c r="I117" i="5"/>
  <c r="I77" i="5" s="1"/>
  <c r="I8" i="5"/>
  <c r="J551" i="5" l="1"/>
  <c r="J550" i="5"/>
  <c r="J553" i="5"/>
  <c r="J647" i="5" s="1"/>
  <c r="J552" i="5"/>
  <c r="I78" i="5"/>
  <c r="I79" i="5"/>
  <c r="I80" i="5"/>
  <c r="I81" i="5"/>
  <c r="I76" i="5"/>
  <c r="I75" i="5"/>
  <c r="I105" i="5"/>
  <c r="I10" i="5"/>
  <c r="I14" i="5" s="1"/>
  <c r="I15" i="5" s="1"/>
  <c r="I20" i="5" s="1"/>
  <c r="I24" i="5" s="1"/>
  <c r="I28" i="5" s="1"/>
  <c r="I74" i="5" l="1"/>
  <c r="I104" i="5"/>
  <c r="I103" i="5" l="1"/>
  <c r="I73" i="5"/>
  <c r="I72" i="5" l="1"/>
  <c r="I102" i="5"/>
  <c r="I101" i="5" s="1"/>
  <c r="I100" i="5" s="1"/>
  <c r="I41" i="5" s="1"/>
  <c r="I40" i="5" s="1"/>
  <c r="I39" i="5" s="1"/>
  <c r="I38" i="5" s="1"/>
  <c r="I37" i="5" s="1"/>
  <c r="I36" i="5" s="1"/>
  <c r="I35" i="5" s="1"/>
  <c r="I34" i="5" s="1"/>
  <c r="I33" i="5" s="1"/>
  <c r="I32" i="5" s="1"/>
  <c r="I31" i="5" s="1"/>
  <c r="I30" i="5" s="1"/>
  <c r="I26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6" authorId="0" shapeId="0" xr:uid="{00000000-0006-0000-0300-000001000000}">
      <text>
        <r>
          <rPr>
            <sz val="11"/>
            <color theme="1"/>
            <rFont val="Arial"/>
            <family val="2"/>
          </rPr>
          <t>======
ID#AAAAQak0G90
francisco yorio vergara    (2021-10-28 17:15:24)
Solo se especifica el coordinador academico</t>
        </r>
      </text>
    </comment>
    <comment ref="K34" authorId="0" shapeId="0" xr:uid="{00000000-0006-0000-0300-000002000000}">
      <text>
        <r>
          <rPr>
            <sz val="11"/>
            <color theme="1"/>
            <rFont val="Arial"/>
            <family val="2"/>
          </rPr>
          <t>======
ID#AAAARGG2NK4
francisco yorio vergara    (2021-10-24 17:23:38)
Posee ambas modalidades, no es una combinación, si no que es una, o la otra</t>
        </r>
      </text>
    </comment>
    <comment ref="D35" authorId="0" shapeId="0" xr:uid="{00000000-0006-0000-0300-000003000000}">
      <text>
        <r>
          <rPr>
            <sz val="11"/>
            <color theme="1"/>
            <rFont val="Arial"/>
            <family val="2"/>
          </rPr>
          <t>======
ID#AAAARAmrR1g
francisco yorio vergara    (2021-10-21 18:09:06)
Diplomados con texto en rojo, es porque no tenian descripcion, como si ya no estuvieran disponibles (si tenian valor del arancel y matricula)</t>
        </r>
      </text>
    </comment>
  </commentList>
</comments>
</file>

<file path=xl/sharedStrings.xml><?xml version="1.0" encoding="utf-8"?>
<sst xmlns="http://schemas.openxmlformats.org/spreadsheetml/2006/main" count="9472" uniqueCount="1136">
  <si>
    <t>Ranking</t>
  </si>
  <si>
    <t>Ranking Mundial</t>
  </si>
  <si>
    <t>Universidad</t>
  </si>
  <si>
    <t>Impacto (Posición*)</t>
  </si>
  <si>
    <t>Apertura (Posición*)</t>
  </si>
  <si>
    <t>Excelencia (Posición*)</t>
  </si>
  <si>
    <t>Universidad de Playa Ancha Valparaiso</t>
  </si>
  <si>
    <t>Universidad de Atacama</t>
  </si>
  <si>
    <t>Universidad del Bío-Bío</t>
  </si>
  <si>
    <t>Universidad Arturo Prat</t>
  </si>
  <si>
    <t>Universidad Central de Chile</t>
  </si>
  <si>
    <t>Universidad Tecnológica Metropolitana</t>
  </si>
  <si>
    <t>Universidad Bernardo O'Higgins</t>
  </si>
  <si>
    <t>Universidad Finis Terrae</t>
  </si>
  <si>
    <t>Universidad Metropolitana de Ciencias de la Educacion</t>
  </si>
  <si>
    <t>Universidad de O’Higgins</t>
  </si>
  <si>
    <t>Universidad de las Américas Chile</t>
  </si>
  <si>
    <t>N°</t>
  </si>
  <si>
    <t>Institución Educativa</t>
  </si>
  <si>
    <t>Facultad</t>
  </si>
  <si>
    <t xml:space="preserve">Programa </t>
  </si>
  <si>
    <t>Tipo</t>
  </si>
  <si>
    <t>Fecha de Inicio</t>
  </si>
  <si>
    <t>Fecha de Término</t>
  </si>
  <si>
    <t>N° Horas Cronológicas</t>
  </si>
  <si>
    <t>N° Participantes</t>
  </si>
  <si>
    <t>Ingresos ($)</t>
  </si>
  <si>
    <t>Modalidad</t>
  </si>
  <si>
    <t>Matricula</t>
  </si>
  <si>
    <t>Arancel</t>
  </si>
  <si>
    <t>Dcto</t>
  </si>
  <si>
    <t>Duracion meses</t>
  </si>
  <si>
    <t>Cupos</t>
  </si>
  <si>
    <t>Profesores</t>
  </si>
  <si>
    <t>Doctorados</t>
  </si>
  <si>
    <t>Contacto</t>
  </si>
  <si>
    <t>Versión</t>
  </si>
  <si>
    <t>UTEM</t>
  </si>
  <si>
    <t>Innovación y Tecnología</t>
  </si>
  <si>
    <t>Diploma en Geomática</t>
  </si>
  <si>
    <t>Abierto</t>
  </si>
  <si>
    <t>na</t>
  </si>
  <si>
    <t>E-learning (Reko + ZOOM)</t>
  </si>
  <si>
    <t>$40.000</t>
  </si>
  <si>
    <t>$ 1.100.000</t>
  </si>
  <si>
    <t>si</t>
  </si>
  <si>
    <t>FAE</t>
  </si>
  <si>
    <t>Diplomado en Gestión de Recursos Humanos</t>
  </si>
  <si>
    <t>$100.000</t>
  </si>
  <si>
    <t>$946.000</t>
  </si>
  <si>
    <t>Ciencias de la construcción</t>
  </si>
  <si>
    <t>Diplomado en Tecnologías Digitales BIM para el diseño, gestión y coordinación del proyecto arquitectónico</t>
  </si>
  <si>
    <t>$ 98.000</t>
  </si>
  <si>
    <t>$ 980.000</t>
  </si>
  <si>
    <t>Industria</t>
  </si>
  <si>
    <t>Diplomado en Gestión de Calidad</t>
  </si>
  <si>
    <t>$50.000</t>
  </si>
  <si>
    <t>$1.000.000</t>
  </si>
  <si>
    <t>Diplomado en Estrategia y Control de Gestión.</t>
  </si>
  <si>
    <t>$900.000</t>
  </si>
  <si>
    <t>Diplomado en Gestión Pública</t>
  </si>
  <si>
    <t>Ciencias Sociales</t>
  </si>
  <si>
    <t>Diplomado en problemáticas contemporáneas del mundo del trabajo y las organizaciones</t>
  </si>
  <si>
    <t>$800.000</t>
  </si>
  <si>
    <t>Diplomado en Dirección y Gestión de Proyectos con base Blockchain</t>
  </si>
  <si>
    <t>$1.200.000</t>
  </si>
  <si>
    <t>Diplomado Diseño, Implementación y Mejora de Programas de Compliance</t>
  </si>
  <si>
    <t>$ 50.000</t>
  </si>
  <si>
    <t>Diplomado en Migración: Políticas y Estrategias de Inclusión</t>
  </si>
  <si>
    <t>$680.000</t>
  </si>
  <si>
    <t>Diplomado en Seguridad Humana: Análisis socio delictual para la toma de decisiones, la gestión y formulación de políticas locales</t>
  </si>
  <si>
    <t xml:space="preserve"> $50.000</t>
  </si>
  <si>
    <t>Diplomado Mediación con Mención en Familia y Salud</t>
  </si>
  <si>
    <t>Cerrado</t>
  </si>
  <si>
    <t>Diplomado en Marketing Avanzado</t>
  </si>
  <si>
    <t>Diploma en Gestión del Emprendimiento en Agronegocios</t>
  </si>
  <si>
    <t>Diploma en Geoestadística en el Ámbito de las Ciencias de la Tierra</t>
  </si>
  <si>
    <t>$0</t>
  </si>
  <si>
    <t>$ 1.064.500</t>
  </si>
  <si>
    <t>Gestion Munisipal</t>
  </si>
  <si>
    <t>Diploma de Innovación Tecnológica</t>
  </si>
  <si>
    <t>Ciencias de la Construcción</t>
  </si>
  <si>
    <t>Diploma en Aplicaciones de Ingeniería Geomática</t>
  </si>
  <si>
    <t>$ 1.000.000</t>
  </si>
  <si>
    <t>Diploma en Inocuidad y Gestión de la Calidad de los Alimentos</t>
  </si>
  <si>
    <t>Diplomado en Normas Internacionales de Información Financiera</t>
  </si>
  <si>
    <t>Diploma Tecnología Nuclear</t>
  </si>
  <si>
    <t>DIPLOMA GESTIÓN DE PROCESOS, RECURSOS HUMANOS Y ESTRUCTURA MUNICIPAL V2</t>
  </si>
  <si>
    <t>$ 850.000</t>
  </si>
  <si>
    <t>FING</t>
  </si>
  <si>
    <t>DIPLOMA TRANSPORTE Y TRÁNSITO MUNICIPAL V2</t>
  </si>
  <si>
    <t>$850.000</t>
  </si>
  <si>
    <t>no</t>
  </si>
  <si>
    <t>DIPLOMA FINANZAS V.1</t>
  </si>
  <si>
    <t>DIPLOMA EN FORMACION PEDAGOGICA PARA INSTRUCTORES DEL SECTOR TRANSPORTE V. 5</t>
  </si>
  <si>
    <t>$60.000</t>
  </si>
  <si>
    <t>$ 640.000</t>
  </si>
  <si>
    <t>FCCOT</t>
  </si>
  <si>
    <t>DIPLOMA EN GEOTECNICA, ASFALTOS Y HORMIGONES, CON APLICACIONES EN OBRAS VIALES V. 1</t>
  </si>
  <si>
    <t>HYTCS</t>
  </si>
  <si>
    <t>DIPLOMA GARANTÍA Y PROTECCION EN DERECHOS DE LAS INFANCIAS... V.1</t>
  </si>
  <si>
    <t>DIPLOMA GESTION ESTRATEGICA DE PERSONAS V.1</t>
  </si>
  <si>
    <t>DIPLOMA MEDIACION V.11</t>
  </si>
  <si>
    <t>#</t>
  </si>
  <si>
    <t>Instituto Profesional</t>
  </si>
  <si>
    <t>Webometricsnota 1​
enero de 20201​</t>
  </si>
  <si>
    <t>Link Portal</t>
  </si>
  <si>
    <t>2da opción</t>
  </si>
  <si>
    <t>Duoc UC</t>
  </si>
  <si>
    <t>https://www.duoc.cl/oferta-academica/cursos-diplomados/diplomados/?gclid=Cj0KCQjwtrSLBhCLARIsACh6RmiZDhXxze1_sX22gMM_jAtfBAN7UdPBJT6x8VInPobtMFCoRIYSV9UaAmzEEALw_wcB</t>
  </si>
  <si>
    <t>Instituto Profesional AIEP</t>
  </si>
  <si>
    <t>https://educacion-continua.aiep.cl/</t>
  </si>
  <si>
    <t>Instituto Superior de Artes y Ciencias de la Comunicación (IACC)</t>
  </si>
  <si>
    <t>sin precio</t>
  </si>
  <si>
    <t>https://www.iacc.cl/diplomados/</t>
  </si>
  <si>
    <t>Instituto Profesional Vertical2​</t>
  </si>
  <si>
    <t>https://institutovertical.cl/educacion-continua/</t>
  </si>
  <si>
    <t>Instituto Profesional de Chile (IPCHILE)</t>
  </si>
  <si>
    <t>https://www.ipchile.cl/admision/formacion-continua/</t>
  </si>
  <si>
    <t>Instituto Profesional de Artes y Comunicación (ARCOS)</t>
  </si>
  <si>
    <t>https://www.arcos.cl/category/diplomados/</t>
  </si>
  <si>
    <t>Instituto Profesional Virginio Gómez</t>
  </si>
  <si>
    <t>https://www.virginiogomez.cl/capacitacion/cursos/</t>
  </si>
  <si>
    <t>Escuela Moderna de Música y Danza</t>
  </si>
  <si>
    <t>https://emoderna.cl/diplomados/comprovisation/</t>
  </si>
  <si>
    <t>https://emoderna.cl/diplomados/diplomado-ritmica-jaques-dalcroze/#form</t>
  </si>
  <si>
    <t>Instituto Profesional Latinoamericano de Comercio Exterior (IPLACEX)</t>
  </si>
  <si>
    <t>https://www.iplacex.cl/es/perfeccionamiento/diplomados</t>
  </si>
  <si>
    <r>
      <rPr>
        <u/>
        <sz val="11"/>
        <color rgb="FF0563C1"/>
        <rFont val="Arial"/>
        <family val="2"/>
      </rPr>
      <t>Instituto Profesional Providencia</t>
    </r>
    <r>
      <rPr>
        <sz val="11"/>
        <color theme="1"/>
        <rFont val="Arial"/>
        <family val="2"/>
      </rPr>
      <t xml:space="preserve"> (IPP)</t>
    </r>
  </si>
  <si>
    <t>sin diplomados</t>
  </si>
  <si>
    <t>Instituto Profesional Los Leones</t>
  </si>
  <si>
    <t>https://ipleones.cl/2016/04/18/instituto-profesional-los-leones-inauguro-diplomado-en-competencias-docentes-para-la-educacion-superior/</t>
  </si>
  <si>
    <t>Escuela de Cine de Chile</t>
  </si>
  <si>
    <t>https://www.escuelacine.cl/diplomados/</t>
  </si>
  <si>
    <t>Instituto Profesional Projazz</t>
  </si>
  <si>
    <t>https://www.emagister.cl/cursos-instituto-profesional-projazz-cen-64937.htm?ignorarCustomFilter=1&amp;idTipoCurso=1090&amp;country=cl</t>
  </si>
  <si>
    <r>
      <rPr>
        <u/>
        <sz val="11"/>
        <color rgb="FF0563C1"/>
        <rFont val="Arial"/>
        <family val="2"/>
      </rPr>
      <t>Instituto Nacional del Fútbol</t>
    </r>
    <r>
      <rPr>
        <sz val="11"/>
        <color theme="1"/>
        <rFont val="Arial"/>
        <family val="2"/>
      </rPr>
      <t xml:space="preserve"> (INAF)</t>
    </r>
  </si>
  <si>
    <t>https://www.inaf.cl/diplomados/</t>
  </si>
  <si>
    <t>Instituto Profesional de Artes Culinarias y Servicios</t>
  </si>
  <si>
    <t>https://www.culinary.cl/diplomados-y-certificados/</t>
  </si>
  <si>
    <t>Instituto Profesional Valle Central</t>
  </si>
  <si>
    <t>no diplomados</t>
  </si>
  <si>
    <t>https://evalley.cl/tecnicas/</t>
  </si>
  <si>
    <t>Instituto Profesional ESUCOMEX</t>
  </si>
  <si>
    <t>https://www.esucomex.cl/educacion-continua-diplomados/</t>
  </si>
  <si>
    <t>Instituto Profesional Diego Portales</t>
  </si>
  <si>
    <t>http://www.dportales.cl/cursos-y-diplomados-ciencias-empresariales/</t>
  </si>
  <si>
    <t>Institute for Executive Development IEDE Chile</t>
  </si>
  <si>
    <t>https://www.universidadesonline.cl/institute-for-executive-development</t>
  </si>
  <si>
    <t>Instituto Profesional Escuela de Contadores Auditores</t>
  </si>
  <si>
    <t>Instituto Profesional Ciisa</t>
  </si>
  <si>
    <t>https://ciisa.cl/academia-digital/</t>
  </si>
  <si>
    <t>Instituto Profesional Escuela de Comercio de Santiago</t>
  </si>
  <si>
    <t>https://econtinua.escueladecomercio.cl/</t>
  </si>
  <si>
    <t>Instituto Profesional Alemán Wilhelm von Humboldt2​</t>
  </si>
  <si>
    <t>Instituto Profesional Carlos Casanueva</t>
  </si>
  <si>
    <t>https://www.educaedu-chile.com/nf/search.php?txtBusqueda=Instituto+Profesional+Carlos+Casanueva&amp;impartition_type_id=&amp;course_type_id=20&amp;category_id=&amp;state_id=</t>
  </si>
  <si>
    <t>Instituto Guillermo Subercaseaux</t>
  </si>
  <si>
    <t>https://formacioncontinua.isubercaseaux.cl/diplomados/</t>
  </si>
  <si>
    <t>Instituto Profesional EATRI</t>
  </si>
  <si>
    <t>http://www.eatri.cl/diplomado/</t>
  </si>
  <si>
    <t>Instituto Profesional Los Lagos</t>
  </si>
  <si>
    <t>https://www.otecloslagos.cl/index.php/diplomados</t>
  </si>
  <si>
    <t>Instituto Profesional de Ciencias de la Computación Acuario Data</t>
  </si>
  <si>
    <t>https://www.universidadesonline.cl/instituto-profesional-de-ciencias-de-la-computacion-acuario-data/carreras-universitarias</t>
  </si>
  <si>
    <t>Instituto Profesional Galdámez (IPG)</t>
  </si>
  <si>
    <t xml:space="preserve">no diplomados </t>
  </si>
  <si>
    <t>https://www.ipg.cl/educacion-continua/</t>
  </si>
  <si>
    <t>Instituto Profesional Agrario Adolfo Matthei</t>
  </si>
  <si>
    <t>https://www.amatthei.cl/otec/cursos/</t>
  </si>
  <si>
    <t>Instituto Profesional Chileno Británico de Cultura</t>
  </si>
  <si>
    <t>https://britanicostore.cl/diplomados/</t>
  </si>
  <si>
    <t>Instituto Profesional Libertador de Los Andes (IPLA)</t>
  </si>
  <si>
    <t>https://www.universidadesonline.cl/instituto-profesional-libertador-de-los-andes</t>
  </si>
  <si>
    <t>Instituto de Ciencias y Educación Hellen Keller</t>
  </si>
  <si>
    <t>Instituto Profesional de Artes Escénicas Karen Connolly</t>
  </si>
  <si>
    <t>http://www.karenconnolly.cl/carrera-profesional/</t>
  </si>
  <si>
    <t>Instituto Profesional Chileno Norteamericano2​</t>
  </si>
  <si>
    <t>https://www.cursosycarreras.cl/instituto-profesional-chileno-norteamericano-I-2535</t>
  </si>
  <si>
    <t>Instituto Profesional de Los Ángeles</t>
  </si>
  <si>
    <t>Instituto Profesional INACAP</t>
  </si>
  <si>
    <t>-</t>
  </si>
  <si>
    <t>https://portales.inacap.cl/educacion-continua/index</t>
  </si>
  <si>
    <t>Hay presenciales y online</t>
  </si>
  <si>
    <t>Instituto Profesional Santo Tomás</t>
  </si>
  <si>
    <t>https://www.postgradoust.cl/como-postular/contactanos/</t>
  </si>
  <si>
    <t>dice que hay que contactar para averohguar los postragos y diplomados</t>
  </si>
  <si>
    <t>E-learning</t>
  </si>
  <si>
    <t>Administración y economía</t>
  </si>
  <si>
    <t>Diseño y arquitectura</t>
  </si>
  <si>
    <t>Construcción</t>
  </si>
  <si>
    <t>Ingeniería</t>
  </si>
  <si>
    <t>UCEN</t>
  </si>
  <si>
    <t>DIPLOMADO EN EVALUACIÓN FINANCIERA EMPRESARIAL</t>
  </si>
  <si>
    <t>Presencial</t>
  </si>
  <si>
    <t>$99.910</t>
  </si>
  <si>
    <t>$1.066.050</t>
  </si>
  <si>
    <t>postgrados@ucentral.cl</t>
  </si>
  <si>
    <t>DIPLOMADO EN LIDERAZGO Y COACHING</t>
  </si>
  <si>
    <t>b-learning</t>
  </si>
  <si>
    <t>$77.250</t>
  </si>
  <si>
    <t>$1.565.600</t>
  </si>
  <si>
    <t>DIPLOMADO EN AUDITORÍA FORENSE Y RIESGO CORPORATIVO</t>
  </si>
  <si>
    <t>DIPLOMADO EN FINANZAS CORPORATIVAS</t>
  </si>
  <si>
    <t>DIPLOMADO EN AUDITORÍA Y CONTROL INTERNO</t>
  </si>
  <si>
    <t>DIPLOMADO EN CONTROL DE GESTIÓN</t>
  </si>
  <si>
    <t>$ 99.910</t>
  </si>
  <si>
    <t>$ 1.066.050</t>
  </si>
  <si>
    <t>DIPLOMADO EN PLANIFICACIÓN ESTRATÉGICA Y CONTROL DE GESTIÓN</t>
  </si>
  <si>
    <t>$2.100.000</t>
  </si>
  <si>
    <t>DIPLOMADO EN GESTIÓN DE COMPRAS Y CONTRATACIONES PÚBLICAS</t>
  </si>
  <si>
    <t>DIPLOMADO EN GESTIÓN DE ORGANIZACIONES PÚBLICAS</t>
  </si>
  <si>
    <t>DIPLOMADO EN EMPRENDIMIENTO E INNOVACIÓN</t>
  </si>
  <si>
    <t>DIPLOMADO EN EVALUACIÓN DEL RIESGO FINANCIERO</t>
  </si>
  <si>
    <t>DIPLOMADO EN GESTIÓN FINANCIERA</t>
  </si>
  <si>
    <t>DIPLOMADO EN CREACIÓN ARTÍSTICA</t>
  </si>
  <si>
    <t>$66.950</t>
  </si>
  <si>
    <t>$782.800</t>
  </si>
  <si>
    <t>DIPLOMADO EN APRECIACIÓN ARTÍSTICA</t>
  </si>
  <si>
    <t>$ 66.950</t>
  </si>
  <si>
    <t>$ 782.800</t>
  </si>
  <si>
    <t>DIPLOMADO EN CULTURA Y SOCIEDAD COREANA</t>
  </si>
  <si>
    <t>$679.800</t>
  </si>
  <si>
    <t>DIPLOMADO EN ESTUDIOS DE GÉNERO Y TEORÍA FEMINISTA</t>
  </si>
  <si>
    <t>$ 111.240</t>
  </si>
  <si>
    <t>$ 922.880</t>
  </si>
  <si>
    <t>DIPLOMADO EN INTERVENCIÓN FAMILIAR Y SOCIOAMBIENTAL</t>
  </si>
  <si>
    <t>$ 77.250</t>
  </si>
  <si>
    <t>$ 901.250</t>
  </si>
  <si>
    <t>DIPLOMADO EN HISTORIA Y SISTEMA SOCIAL COREANO</t>
  </si>
  <si>
    <t>DIPLOMADO EN IDIOMA COREANO BÁSICO</t>
  </si>
  <si>
    <t>$ 679.800</t>
  </si>
  <si>
    <t>Derecho</t>
  </si>
  <si>
    <t>DIPLOMADO EN FUNCIÓN PÚBLICA</t>
  </si>
  <si>
    <t xml:space="preserve"> $ 154.500</t>
  </si>
  <si>
    <t>$ 1.009.400</t>
  </si>
  <si>
    <t>postgradoslaserena@ucentral.cl</t>
  </si>
  <si>
    <t>DIPLOMADO EN DERECHO PROCESAL CIVIL</t>
  </si>
  <si>
    <t>$154.500</t>
  </si>
  <si>
    <t>$1.009.400</t>
  </si>
  <si>
    <t>DIPLOMADO EN DERECHO REGISTRAL E IMMOBILIARIO</t>
  </si>
  <si>
    <t>$1.133.000</t>
  </si>
  <si>
    <t>DIPLOMADO EN MEDIACIÓN EN FAMILIA E INFANCIA</t>
  </si>
  <si>
    <t>$ 154.500</t>
  </si>
  <si>
    <t>DIPLOMADO EN GESTIÓN DE EMPRESAS</t>
  </si>
  <si>
    <t>$ 916.700</t>
  </si>
  <si>
    <t>DIPLOMADO EN FUNDAMENTOS DEL SISTEMA PENAL</t>
  </si>
  <si>
    <t>DIPLOMADO EN DERECHOS HUMANOS Y DIVERSIDAD</t>
  </si>
  <si>
    <t>DIPLOMADO EN MEDIACIÓN PENAL</t>
  </si>
  <si>
    <t>$916.700</t>
  </si>
  <si>
    <t>DIPLOMADO EN MEDIACIÓN SOCIAL</t>
  </si>
  <si>
    <t>$901.250</t>
  </si>
  <si>
    <t>DIPLOMADO EN DERECHO INTERNACIONAL</t>
  </si>
  <si>
    <t>DIPLOMADO EN DERECHO PROCESAL PENAL</t>
  </si>
  <si>
    <t>DIPLOMADO EN DERECHO INTERNACIONAL PÚBLICO</t>
  </si>
  <si>
    <t xml:space="preserve"> $154.500</t>
  </si>
  <si>
    <t>DIPLOMADO EN DERECHO PROCESAL CONSTITUCIONAL</t>
  </si>
  <si>
    <t>$1.009.401</t>
  </si>
  <si>
    <t>DIPLOMADO EN URBANISMO Y CONSTRUCCIÓN</t>
  </si>
  <si>
    <t>DIPLOMADO DE MEDIACIÓN EN SALUD</t>
  </si>
  <si>
    <t>DIPLOMADO EN DERECHO ECONÓMICO</t>
  </si>
  <si>
    <t>DIPLOMADO EN DELITOS CONTRA BIENES INDIVIDUALES Y COLECTIVOS</t>
  </si>
  <si>
    <t>DIPLOMADO EN DEFENSA Y MONITOREO DE LOS DERECHOS HUMANOS</t>
  </si>
  <si>
    <t>DIPLOMADO EN INTERCULTURALIDAD Y CAMBIO SOCIAL</t>
  </si>
  <si>
    <t>DIPLOMADO EN PROPIEDADES ESPECIALES</t>
  </si>
  <si>
    <t>DIPLOMADO EN MEDIACIÓN ESCOLAR</t>
  </si>
  <si>
    <t>DIPLOMADO EN TRIBUTACIÓN DE LA EMPRESA</t>
  </si>
  <si>
    <t>Educación</t>
  </si>
  <si>
    <t>DIPLOMADO EN LIDERAZGO Y GESTIÓN DEL APRENDIZAJE</t>
  </si>
  <si>
    <t>DIPLOMADO EN GESTIÓN DE INSTITUCIONES EDUCATIVAS</t>
  </si>
  <si>
    <t>DIPLOMADO EN INCLUSIÓN EDUCATIVA Y DIVERSIDAD</t>
  </si>
  <si>
    <t>DIPLOMADO EN INVESTIGACIÓN EN GESTIÓN Y LIDERAZGO ESCOLAR</t>
  </si>
  <si>
    <t>DIPLOMADO EN INVESTIGACIÓN EN EDUCACIÓN INCLUSIVA</t>
  </si>
  <si>
    <t>DIPLOMADO EN INVESTIGACIÓN ARTÍSTICA</t>
  </si>
  <si>
    <t>DIPLOMADO EN CALIDAD EDUCATIVA DE LA EDUCACIÓN SUPERIOR</t>
  </si>
  <si>
    <t>$777.650</t>
  </si>
  <si>
    <t>DIPLOMADO EN INVESTIGACIÓN UNIVERSITARIA</t>
  </si>
  <si>
    <t xml:space="preserve"> $66.950</t>
  </si>
  <si>
    <t>DIPLOMADO EN DOCENCIA PARA LA EDUCACIÓN SUPERIOR</t>
  </si>
  <si>
    <t>Salud</t>
  </si>
  <si>
    <t>DIPLOMADO EN INSTRUMENTACIÓN QUIRÚRGICA</t>
  </si>
  <si>
    <t>$695.250</t>
  </si>
  <si>
    <t>DIPLOMADO EN ARSENALERÍA QUIRÚRGICA INTEGRAL</t>
  </si>
  <si>
    <t>$968.200</t>
  </si>
  <si>
    <t>DIPLOMADO EN ATENCIÓN DE URGENCIAS Y EMERGENCIAS</t>
  </si>
  <si>
    <t>$82.400</t>
  </si>
  <si>
    <t>$1.236.000</t>
  </si>
  <si>
    <t>DIPLOMADO EN HUMANIZACIÓN DEL TRATO EN SALUD</t>
  </si>
  <si>
    <t>$751.900</t>
  </si>
  <si>
    <t>DIPLOMADO EN FUNCIONALIDAD Y ENVEJECIMIENTO</t>
  </si>
  <si>
    <t>$111.240</t>
  </si>
  <si>
    <t xml:space="preserve"> $1.019.700</t>
  </si>
  <si>
    <t>DIPLOMADO EN GESTIÓN DE RIESGOS Y REDUCCIÓN DE DAÑOS EN DROGODEPENDENCIAS</t>
  </si>
  <si>
    <t>DIPLOMADO EN FUNDAMENTOS PARA LA INTERVENCIÓN PSICOSOCIAL Y TERRITORIAL</t>
  </si>
  <si>
    <t>$922.880</t>
  </si>
  <si>
    <t>DIPLOMADO EN GÉNERO E INTERVENCIÓN PSICOSOCIAL</t>
  </si>
  <si>
    <t>DIPLOMADO EN GESTIÓN DE OPERACIONES Y LOGÍSTICA</t>
  </si>
  <si>
    <t>DIPLOMADO EN GESTIÓN DE LA INNOVACIÓN</t>
  </si>
  <si>
    <t>DIPLOMADO EN GESTIÓN DE PROYECTOS</t>
  </si>
  <si>
    <t>DIPLOMADO SEGURIDAD VIAL</t>
  </si>
  <si>
    <t>$ 954.810</t>
  </si>
  <si>
    <t>DIPLOMADO EN INGENIERÍA Y TECNOLOGÍAS INFORMÁTICAS</t>
  </si>
  <si>
    <t>DIPLOMADO EN GESTIÓN DE PROYECTOS INFORMÁTICOS</t>
  </si>
  <si>
    <t>DIPLOMADO EN INSPECCIÓN TÉCNICA DE OBRAS</t>
  </si>
  <si>
    <t>$731.300</t>
  </si>
  <si>
    <t>DIPLOMADO EN AUTOMATIZACIÓN</t>
  </si>
  <si>
    <t>$75.000</t>
  </si>
  <si>
    <t>$1.035.000</t>
  </si>
  <si>
    <t>DIPLOMADO EN ANÁLISIS DE DATOS</t>
  </si>
  <si>
    <t>DIPLOMADO EN GESTIÓN DE PERSONAS</t>
  </si>
  <si>
    <t>$ 1.565.600</t>
  </si>
  <si>
    <t xml:space="preserve">Presencial </t>
  </si>
  <si>
    <t>UBO</t>
  </si>
  <si>
    <t>Diplomado en  Liderazgo y habilidades gerenciales</t>
  </si>
  <si>
    <t>e-learning</t>
  </si>
  <si>
    <t>admisionpostgrado@uft.cl</t>
  </si>
  <si>
    <t>Diplomado en  Corretaje de propiedades y gestión de negocios inmobiliarios</t>
  </si>
  <si>
    <t xml:space="preserve">Diplomado en  Medición y derecho de familia </t>
  </si>
  <si>
    <t>Diplomado en  Gerencia pública y gestión municipal</t>
  </si>
  <si>
    <t>Diplomado en  Gestión en logística integral</t>
  </si>
  <si>
    <t>Diplomado en  Administración en organismos públicos</t>
  </si>
  <si>
    <t>Diplomado en  Gestión en recursos humanos</t>
  </si>
  <si>
    <t>Gestión de negocio</t>
  </si>
  <si>
    <t>presencial</t>
  </si>
  <si>
    <t>Gestión de cobranzas</t>
  </si>
  <si>
    <t>Diplomado en docencia para la educación superior</t>
  </si>
  <si>
    <t>Diplomado en habilidades sociales para convivencia escolar</t>
  </si>
  <si>
    <t>Diplomado en gestión deportiva</t>
  </si>
  <si>
    <t>Diplomado en convivencia, mediación y género para entidades escolares</t>
  </si>
  <si>
    <t>Diplomado en especialización en nutrición y alimentación vegetariana - vegana</t>
  </si>
  <si>
    <t>Diplomado en gestión integral de instalaciones en atención primaria de salud</t>
  </si>
  <si>
    <t>Diplomado en emergencia para la atención primaria</t>
  </si>
  <si>
    <t>DIPLOMADO MANEJO DE LA DIABETES TIPO II EN ATENCIÓN PRIMARIA DE SALUD: UNA VISIÓN INTEGRAL PARA EL EQUIPO DE SALUD</t>
  </si>
  <si>
    <t>Seguridad y prevención</t>
  </si>
  <si>
    <t>Administración y Prevención de pérdidas en retail</t>
  </si>
  <si>
    <t>Diplomado en gestión y riesgos de desastre</t>
  </si>
  <si>
    <t>Diplomado en gestión logística de retail</t>
  </si>
  <si>
    <t>DIPLOMADO PLANIFICACIÓN Y GESTIÓN EN SEGURIDAD PRIVADA</t>
  </si>
  <si>
    <t xml:space="preserve"> na</t>
  </si>
  <si>
    <t>DIPLOMADO “PREVENCIÓN DE CONSUMO DE DROGAS EN LA SOCIEDAD”</t>
  </si>
  <si>
    <t>Diplomado Seguridad Integral de Empresas</t>
  </si>
  <si>
    <t>Diplomado en sistemas integrados de gestión</t>
  </si>
  <si>
    <t>UFT</t>
  </si>
  <si>
    <t>Artes</t>
  </si>
  <si>
    <t>DIPLOMADO EN PRODUCCIÓN DE PROYECTOS ESCÉNICOS</t>
  </si>
  <si>
    <t>DIPLOMADO DIRECCIÓN TEATRAL</t>
  </si>
  <si>
    <t>limitados</t>
  </si>
  <si>
    <t>DIPLOMADO EN ESCULTURA EN CERÁMICA</t>
  </si>
  <si>
    <t>DIPLOMADO EN DISEÑO CIRCULAR</t>
  </si>
  <si>
    <t>DIPLOMADO EN GESTIÓN DEL PATRIMONIO</t>
  </si>
  <si>
    <t>DIPLOMADO LABORATORIO DE CRÍTICA PROYECTUAL</t>
  </si>
  <si>
    <t>DIPLOMADO DISEÑO Y PRODUCCIÓN EXPERIMENTAL TEXTIL</t>
  </si>
  <si>
    <t>DIPLOMADO EN DISEÑO EDITORIAL EN MEDIOS IMPRESOS Y DIGITALES</t>
  </si>
  <si>
    <t>DIPLOMADO BIM (BUILDING INFORMATION MODELING)</t>
  </si>
  <si>
    <t>DIPLOMADO NUEVAS TENDENCIAS EN LIBRE COMPETENCIA</t>
  </si>
  <si>
    <t>DIPLOMADO EN PROBIDAD Y TRANSPARENCIA EN LA ADMINISTRACIÓN DEL ESTADO</t>
  </si>
  <si>
    <t>DIPLOMADO EN FASHION BUSINESS AND MANAGEMENT</t>
  </si>
  <si>
    <t>DIPLOMADO EN GESTIÓN DE INVERSIONES INMOBILIARIAS</t>
  </si>
  <si>
    <t>DIPLOMADO EN FINANZAS SOSTENIBLES</t>
  </si>
  <si>
    <t>DIPLOMADO EN TÁCTICAS DIGITALES Y COMERCIO ELECTRÓNICO</t>
  </si>
  <si>
    <t>DIPLOMADO EN MARKETING ESTRATÉGICO</t>
  </si>
  <si>
    <t>DIPLOMADO EN ADMINISTRACIÓN Y GESTIÓN DE SALUD</t>
  </si>
  <si>
    <t>DIPLOMADO EN COMPETENCIAS ESTRATÉGICAS PARA LA GESTIÓN DE PERSONAS</t>
  </si>
  <si>
    <t>DIPLOMADO EN ACOMPAÑAMIENTO INTEGRAL</t>
  </si>
  <si>
    <t>DIPLOMADO ALFABETIZACIÓN INICIAL EN CONTEXTOS DE DIVERSIDAD</t>
  </si>
  <si>
    <t>DIPLOMADO ESTRATEGIAS DE INCLUSIÓN PARA LA DIVERSIDAD EN EL AULA</t>
  </si>
  <si>
    <t>DIPLOMADO FAMILIAS, DIVERSIDAD CULTURAL Y DESIGUALDAD EDUCATIVA: HERRAMIENTAS PARA LA GESTIÓN PÚBLICA Y ESCOLAR</t>
  </si>
  <si>
    <t>DIPLOMADO EN PSICOTERAPIA POR MEDIO DE SÍMBOLOS</t>
  </si>
  <si>
    <t>DIPLOMADO CIENCIA PARA LA CIUDADANÍA: DIDÁCTICA Y ARTICULACIÓN</t>
  </si>
  <si>
    <t>DIPLOMADO DESARROLLO DE COMPETENCIAS PARA LA GESTIÓN DE LA CONVIVENCIA ESCOLAR</t>
  </si>
  <si>
    <t>DIPLOMADO EN ESTRATEGIAS DE INCLUSIÓN PSICOEDUCATIVA PARA ALUMNOS CON SÍNDROME AUTISTA Y SÍNDROME DE ASPERGER (TRANSTORNO DEL ESPECTRO AUTISTA)</t>
  </si>
  <si>
    <t>DIPLOMADO EN PSICOMOTRICIDAD EDUCATIVA</t>
  </si>
  <si>
    <t>DIPLOMADO METODOLOGÍAS TEATRALES APLICADAS A LA EDUCACIÓN</t>
  </si>
  <si>
    <t>DIPLOMADO EN GESTIÓN Y LIDERAZGO EDUCACIONAL</t>
  </si>
  <si>
    <t>DIPLOMADO EN PERIODISMO DEPORTIVO DIGITAL</t>
  </si>
  <si>
    <t>DIPLOMADO EN POST PRODUCCIÓN AUDIOVISUAL Y MOTION GRAPHICS</t>
  </si>
  <si>
    <t>DIPLOMADO EXPERIENCIA DE USUARIO (UX DESIGN)</t>
  </si>
  <si>
    <t>DIPLOMADO EN DISEÑO Y GESTIÓN DE SITIOS WEB</t>
  </si>
  <si>
    <t>DIPLOMADO EN ESTRATEGIA Y REPUTACIÓN DIGITAL CORPORATIVA</t>
  </si>
  <si>
    <t>DIPLOMADO EN NUTRICIÓN MOLECULAR PARA EL DISEÑO RACIONAL DE ALIMENTOS FUNCIONALES</t>
  </si>
  <si>
    <t>DIPLOMADO EN NUTRICIÓN CLÍNICA DEL ADULTO Y ADULTO MAYOR</t>
  </si>
  <si>
    <t>DIPLOMADO EN SALUD, EJERCICIO Y ENTRENAMIENTO PARA NIÑOS Y ADOLESCENTES</t>
  </si>
  <si>
    <t>DIPLOMADO EN MEDICINA DEL DEPORTE</t>
  </si>
  <si>
    <t>DIPLOMADO EN KINESIOLOGÍA DERMATOFUNCIONAL Y MEDICINA ESTÉTICA: BASES CLÍNICAS Y APLICACIONES PRÁCTICAS</t>
  </si>
  <si>
    <t>DIPLOMADO EN FISIOLOGÍA DEL EJERCICIO Y AYUDAS ERGOGÉNICAS EN EL RENDIMIENTO DEPORTIVO</t>
  </si>
  <si>
    <t>DIPLOMADO EN CIENCIAS DE LA ACTIVIDAD FÍSICA</t>
  </si>
  <si>
    <t>DIPLOMADO EN ACTIVIDAD FÍSICA PARA EL EMBARAZO Y POST PARTO</t>
  </si>
  <si>
    <t>DIPLOMADO EN NUTRICIÓN Y DIETOTERAPIA INFANTO-JUVENIL</t>
  </si>
  <si>
    <t>DIPLOMADO EN NUTRICIÓN DEPORTIVA</t>
  </si>
  <si>
    <t>DIPLOMADO EN PEDAGOGÍA UNIVERSITARIA EN CIENCIAS DE LA SALUD</t>
  </si>
  <si>
    <t>DIPLOMADO CUIDADOS DE ENFERMERÍA EN PACIENTE CRITICO PEDIÁTRICO</t>
  </si>
  <si>
    <t>DIPLOMADO CUIDADOS DE ENFERMERÍA EN PACIENTE CRITICO ADULTO</t>
  </si>
  <si>
    <t>Odontología</t>
  </si>
  <si>
    <t>DIPLOMADO EN ODONTOLOGÍA DEPORTIVA: CONCEPTOS Y APLICACIONES</t>
  </si>
  <si>
    <t>DIPLOMADO EN IMPLANTOLOGÍA QUIRÚRGICA DIGITALMENTE ASISTIDA</t>
  </si>
  <si>
    <t>DIPLOMADO EN REHABILITACIÓN SOBRE IMPLANTES</t>
  </si>
  <si>
    <t>DIPLOMADO EN TOMOGRAFÍA COMPUTADA DE HAZ CÓNICO</t>
  </si>
  <si>
    <t>DIPLOMADO EN ODONTOLOGÍA DIGITAL Y TECNOLOGÍAS 3D APLICADAS</t>
  </si>
  <si>
    <t>DIPLOMADO EN ORTODONCIA INTERCEPTIVA</t>
  </si>
  <si>
    <t>DIPLOMADO EN REHABILITACIÓN INTEGRAL ESTÉTICA</t>
  </si>
  <si>
    <t>DIPLOMADO TRAYECTORIAS DE APRENDIZAJE PARA LA EDUCACIÓN RELIGIOSA</t>
  </si>
  <si>
    <t>UMCE</t>
  </si>
  <si>
    <t>Agronomía</t>
  </si>
  <si>
    <t>Diplomado en entomología mención taxonomía de insectos o forense o médica</t>
  </si>
  <si>
    <t>Diplomado en actividad física, deporte e inclusión</t>
  </si>
  <si>
    <t>Diplomado en aprendizajes transversales para la educación del siglo XXI</t>
  </si>
  <si>
    <t>Diplomado Juego y Psicomotricidad como estrategia de acompañamiento al desarrollo integral de la niñez</t>
  </si>
  <si>
    <t>UHO</t>
  </si>
  <si>
    <t>Diplomado de Gestión Sostenible de Sistemas Pecuarios</t>
  </si>
  <si>
    <t>UDLA</t>
  </si>
  <si>
    <t>DIPLOMADO EN ADMINISTRACIÓN</t>
  </si>
  <si>
    <t>Diplomado en Mercadotecnia Estratégica en un Entorno de Crisis 2021-2022</t>
  </si>
  <si>
    <t>DIPLOMADO EN INGENIERÍA FINANCIERA Y MODELOS DE SIMULACIÓN 2021-2022</t>
  </si>
  <si>
    <t>econt@udlacdmx.mx</t>
  </si>
  <si>
    <t>DIPLOMADO EN REINGENIERÍA DE PROCESOS PARA LOS NEGOCIOS 2021</t>
  </si>
  <si>
    <t>DIPLOMADO EN SISTEMAS DE CALIDAD</t>
  </si>
  <si>
    <t>DIPLOMADO EN DESARROLLO DE HABILIDADES DIRECTIVAS 2021</t>
  </si>
  <si>
    <t>DIPLOMADO EN RECURSOS HUMANOS Y RELACIONES LABORALES 2021-2022</t>
  </si>
  <si>
    <t>CERTIFICACIÓN en SIX SIGMA BLACK BELT 2021-2022</t>
  </si>
  <si>
    <t>DIPLOMADO EN COACHING EJECUTIVO 2021</t>
  </si>
  <si>
    <t>DIPLOMADO LIDERAZGO EN EL SIGLO XXI AUTOCONOCIMIENTO, RETOS Y HERRAMIENTAS</t>
  </si>
  <si>
    <t>DIPLOMADO EN PROBLEMAS DE APRENDIZAJE 2021-2022</t>
  </si>
  <si>
    <t>DIPLOMADO EN DESARROLLO Y TRASTORNOS DE HABLA Y LENGUAJE 2021-2022</t>
  </si>
  <si>
    <t>DIPLOMADO EN VALORACIÓN INFANTIL 2021-2022</t>
  </si>
  <si>
    <t>DIPLOMADO EN COUNSELING EMOCIONAL Y EDUCATIVO 2021</t>
  </si>
  <si>
    <t>DIPLOMADO EN PSICOLOGÍA POSITIVA 2021-2022</t>
  </si>
  <si>
    <t>Diplomado en atención y acompañamiento psicosocial a personas víctimas de violencias y violaciones a derechos humanos 2021-2022</t>
  </si>
  <si>
    <t>DIPLOMADO EN NEUROPSICOLOGÍA 2021-2022</t>
  </si>
  <si>
    <t>DIPLOMADO EN COMERCIO ELECTRÓNICO Y DERECHO SOBRE TECNOLOGÍAS DE LA INFORMACIÓN</t>
  </si>
  <si>
    <t>DIPLOMADO EN PHOTOSHOP. FINAL CUT. PROTOOLS</t>
  </si>
  <si>
    <t>CERTIFICADO TERAPIA PARAMNÉMICA INTEGRATIVA</t>
  </si>
  <si>
    <t>UNAP</t>
  </si>
  <si>
    <t>Diplomado en Gestión Estratégica de Empresas</t>
  </si>
  <si>
    <t>Diplomado en Liderazgo y Gestión del Capital Humano</t>
  </si>
  <si>
    <t>Diplomado en Control de Gestión</t>
  </si>
  <si>
    <t>UBB</t>
  </si>
  <si>
    <t>Diplomado Gerencia Pública</t>
  </si>
  <si>
    <t>Diplomado en Gestión local y Desarrollo Rural Sostenible</t>
  </si>
  <si>
    <t>Diplomado Gestión del Patrimonio Cultural Regional</t>
  </si>
  <si>
    <t>Diplomado en Didáctica de la Historia</t>
  </si>
  <si>
    <t>UDA</t>
  </si>
  <si>
    <t>Diplomado Desarrollo Organizacional</t>
  </si>
  <si>
    <t>digitalcontinua@biobio.cl</t>
  </si>
  <si>
    <t>Diplomado Gestión Estratégica</t>
  </si>
  <si>
    <t>Diplomado Gestión de Pequeña y Mediana Empresa</t>
  </si>
  <si>
    <t>Diplomado Planificación y Gestión de Gobiernos Regionales Descentralizados</t>
  </si>
  <si>
    <t>Diplomado de Mediación Familiar</t>
  </si>
  <si>
    <t>Diplomado Ergonomía Ocupacional</t>
  </si>
  <si>
    <t>UPLA</t>
  </si>
  <si>
    <t>Diplomado de Gestión de Cuidado Aplicado a los Programas de la Infancia y del Adolescente de la Atención Primaria en Salud</t>
  </si>
  <si>
    <t>escueladepostgrado@upla.cl</t>
  </si>
  <si>
    <t>Diplomado de Suelos: Línea de Base y Gestión de Comunidades</t>
  </si>
  <si>
    <t>Diplomado Energía 2050: Consumo Energético Eficiente y Soluciones Integrales</t>
  </si>
  <si>
    <t>Diplomado en Desarrollo de Personas y Equipos para el Fortalecimiento de Grupos y Organizaciones</t>
  </si>
  <si>
    <t>Educación de Adultos</t>
  </si>
  <si>
    <t>Diplomado en Gestión Cultural</t>
  </si>
  <si>
    <t>Diplomado en Kinesiología Intensiva</t>
  </si>
  <si>
    <t>Diplomado en Nutrición Clínica Especializada</t>
  </si>
  <si>
    <t>Postítulo en Orientación Educacional</t>
  </si>
  <si>
    <t>UHA</t>
  </si>
  <si>
    <t>Diplomado en Filosofía de la Neurociencia Cognitiva</t>
  </si>
  <si>
    <t>scortes@uahurtado.cl</t>
  </si>
  <si>
    <t>Diplomado Derecho a la Ciudad y Producción Social del Espacio</t>
  </si>
  <si>
    <t>Diplomado Desarrollo de Habilidades Directivas y Liderazgo</t>
  </si>
  <si>
    <t>Diplomado en Cambio Climático</t>
  </si>
  <si>
    <t>Diplomado en Compras y Contratación Pública</t>
  </si>
  <si>
    <t>Diplomado en Compras y Contratación Pública para Proveedores del Estado</t>
  </si>
  <si>
    <t>Diplomado en Comunicación y Derechos Humanos</t>
  </si>
  <si>
    <t>Diplomado en Educación Ambiental</t>
  </si>
  <si>
    <t>Diplomado en Gobierno y Gestión Pública</t>
  </si>
  <si>
    <t>Diplomado en Intervenciones Socioeducativas para niños (as) y Adolescentes en Situación de Vulnerabilidad</t>
  </si>
  <si>
    <t>Diplomado en Políticas Sociales: Desarrollo y Pobreza</t>
  </si>
  <si>
    <t>Diplomado Escritura Narrativa de no Ficción</t>
  </si>
  <si>
    <t>Diplomado Gestión e Investigación del Patrimonio Cultural</t>
  </si>
  <si>
    <t>Diplomado Política y Género</t>
  </si>
  <si>
    <t>Diplomado Virtual métodos mixtos en investigaciones sociales.</t>
  </si>
  <si>
    <t>Diplomado Derechos Humanos, Políticas Públicas y Litigación Estratégica</t>
  </si>
  <si>
    <t>Diplomado en Análisis Criminal para la Gestión de la Seguridad</t>
  </si>
  <si>
    <t>Diplomado en Análisis Criminal para la Prevención y la Seguridad Local</t>
  </si>
  <si>
    <t>Diplomado en Derecho de Familia</t>
  </si>
  <si>
    <t>Diplomado en Derecho Penal y Procesal Penal</t>
  </si>
  <si>
    <t>Diplomado en Derecho Probatorio</t>
  </si>
  <si>
    <t>Diplomado en Mediación y Resolución de Conflictos: Actualización y Nuevas Técnicas</t>
  </si>
  <si>
    <t>Diplomado en Seguridad Ciudadana</t>
  </si>
  <si>
    <t>Diplomado en Violencias, Delincuencia y Desistimiento Juvenil</t>
  </si>
  <si>
    <t>Diplomado Internacional en Litigación Penal</t>
  </si>
  <si>
    <t>Postítulo en Derecho Administrativo y Gestión Pública</t>
  </si>
  <si>
    <t>Postítulo en Derecho Laboral</t>
  </si>
  <si>
    <t>Postítulo en Litigación Penal Estratégica</t>
  </si>
  <si>
    <t>Postítulo en Responsabilidad Civil Regímenes Especiales y Tendencias Jurisprudenciales</t>
  </si>
  <si>
    <t>Postítulo Teoría y Práctica del Derecho Penal</t>
  </si>
  <si>
    <t>Diplomado de Normas Internacionales de Información Financiera (NIIF-IFRS)</t>
  </si>
  <si>
    <t>Diplomado en Dirección y Gestión de Empresas</t>
  </si>
  <si>
    <t>Diplomado en Gestión de Personas</t>
  </si>
  <si>
    <t>Diplomado en Gestión Documental Electrónica</t>
  </si>
  <si>
    <t>Diplomado en Gestión Estratégica de las Relaciones Laborales</t>
  </si>
  <si>
    <t>Diplomado en Gestión Tributaria</t>
  </si>
  <si>
    <t>Diplomado de Educación Emocional Método CECE y Aplicación</t>
  </si>
  <si>
    <t>Diplomado Educación y Gestión de la Convivencia Social en la Escuela</t>
  </si>
  <si>
    <t>Diplomado en Decisiones y Validación de Procesos para la Enseñanza de la Matemática</t>
  </si>
  <si>
    <t>Diplomado Gestión Pedagógica y Curricular para el Desarrollo Profesional Docente</t>
  </si>
  <si>
    <t>Diplomado Liderazgo Directivo: Herramientas para un Proceso Efectivo de Mejora Escolar</t>
  </si>
  <si>
    <t>Diplomado Sobre Nueva Educación Pública; Sentidos, Alcances y Claves para su Implementación</t>
  </si>
  <si>
    <t>Diplomado Emprendimiento e Industrias de la Música</t>
  </si>
  <si>
    <t>Diplomado en Dirección de Orquestas Juveniles e Infantiles Nivel I</t>
  </si>
  <si>
    <t>Diplomado en Conservación y Restauración de Bienes Culturales Bidimensionales: Papel y Pintura</t>
  </si>
  <si>
    <t>Diplomado en Didáctica de la Historia y las Ciencias Sociales</t>
  </si>
  <si>
    <t>Diplomado en Didáctica de la Lengua y la Literatura</t>
  </si>
  <si>
    <t>Diplomado en Educación Contemporánea de las Artes Visuales</t>
  </si>
  <si>
    <t>Diplomado en Enseñanza de la Filosofía: Actualización para las Nuevas Bases Curriculares</t>
  </si>
  <si>
    <t>Diplomado en Ética de la Economía y la Empresa</t>
  </si>
  <si>
    <t>Diplomado en Filosofía y Ciencias</t>
  </si>
  <si>
    <t>Diplomado en Formación Ciudadana y Enfoque de Derechos en el Espacio Escolar</t>
  </si>
  <si>
    <t>Diplomado en Gestión Cultural Pública y Privada</t>
  </si>
  <si>
    <t>Diplomado en Gestión de las Artes y de las Culturas</t>
  </si>
  <si>
    <t>Diplomado en Inclusión Escolar en Contextos Vulnerables</t>
  </si>
  <si>
    <t>Diplomado en Música Antigua</t>
  </si>
  <si>
    <t>Diplomado en Procesos Históricos para Comprender el Chile Actual</t>
  </si>
  <si>
    <t>Postítulo en Educación Religiosa Escolar</t>
  </si>
  <si>
    <t>Psicología</t>
  </si>
  <si>
    <t>Diplomado Pesquisas y Primeras Intervenciones en Abuso Sexual Infantil</t>
  </si>
  <si>
    <t>Diplomado Psicología Educacional: Herramientas Conceptuales y Técnicas para la Promoción del Aprendizaje Escolar</t>
  </si>
  <si>
    <t>Postítulo en Psicoterapia: Herramientas Clínicas para la Práctica Actual</t>
  </si>
  <si>
    <t>Diplomado Vinculación con el Medio: Tensiones y Desafíos entre la Educación Superior y la Sociedad</t>
  </si>
  <si>
    <t>Diplomado de Espiritualidad y Discernimiento</t>
  </si>
  <si>
    <t>Diplomado en Teología Contemporánea</t>
  </si>
  <si>
    <t>UCM</t>
  </si>
  <si>
    <t>Diplomado en Imagenología Pediátrica</t>
  </si>
  <si>
    <t>cprieto@ucm.cl</t>
  </si>
  <si>
    <t>Diplomado en Estrategias Innovadoras de Enseñanza- Aprendizaje para la salud</t>
  </si>
  <si>
    <t>Diplomado en Gestión de Factores Psicosociales y Entornos Saludables de Trabajo</t>
  </si>
  <si>
    <t>Diplomado en Intervención en Salud Mental para un Envejecimiento Activo</t>
  </si>
  <si>
    <t>Diplomado en Gestión de la Calidad y Acreditación en Salud</t>
  </si>
  <si>
    <t>Diplomado en Rehabilitación Kinésica en el Tratamiento del Cáncer</t>
  </si>
  <si>
    <t>Diplomado en Gerontología y Geriatría</t>
  </si>
  <si>
    <t>Diplomado en Neurociencia</t>
  </si>
  <si>
    <t>Diplomado en Salud Familiar y Gestión comunitaria</t>
  </si>
  <si>
    <t>Diplomado Actualización en Química para docentes de ciencias naturales</t>
  </si>
  <si>
    <t>Diplomado en Data Science y Machine Learning</t>
  </si>
  <si>
    <t>Diplomado en Ciencias para la Ciudadanía</t>
  </si>
  <si>
    <t>Diplomado en Educación Ambiental y Proyectos Educativos Sostenibles</t>
  </si>
  <si>
    <t>Diplomado en Innovación y Emprendimiento</t>
  </si>
  <si>
    <t>Diplomado en Discernimiento Bioético</t>
  </si>
  <si>
    <t>Diplomado de salud ocupacional</t>
  </si>
  <si>
    <t>Diplomado en Gestión e Innovación en Salud</t>
  </si>
  <si>
    <t>UCh</t>
  </si>
  <si>
    <t>DIPLOMADO DE EXTENSIÓN EN GESTIÓN PARA LA TRANSFORMACIÓN DIGITAL</t>
  </si>
  <si>
    <t xml:space="preserve">b-learning </t>
  </si>
  <si>
    <t>120 UF</t>
  </si>
  <si>
    <t xml:space="preserve"> menos cuotas con tarjeta fallabella</t>
  </si>
  <si>
    <t>cgalan@unegocios.cl</t>
  </si>
  <si>
    <t>DIPLOMADO DE EXTENSIÓN EN ADMINISTRACIÓN DE RIESGOS</t>
  </si>
  <si>
    <t>DIPLOMADO DE EXTENSIÓN EN DIRECCIÓN FINANCIERA</t>
  </si>
  <si>
    <t>DIPLOMADO DE EXTENSIÓN EN PLANIFICACIÓN Y CONTROL FINANCIERO</t>
  </si>
  <si>
    <t>125 UF</t>
  </si>
  <si>
    <t>DIPLOMADO DE EXTENSIÓN EN INVERSIONES Y MERCADOS FINANCIEROS</t>
  </si>
  <si>
    <t>DIPLOMADO DE EXTENSIÓN EN FINANZAS</t>
  </si>
  <si>
    <t>DIPLOMADO DE EXTENSIÓN EN MARKETING AVANZADO</t>
  </si>
  <si>
    <t>DIPLOMADO DE EXTENSIÓN EN INTELIGENCIA DE CLIENTES Y BIG DATA</t>
  </si>
  <si>
    <t>DIPLOMADO DE EXTENSIÓN EN CUSTOMER EXPERIENCE &amp; DATA DRIVEN</t>
  </si>
  <si>
    <t>115 UF</t>
  </si>
  <si>
    <t>DIPLOMADO DE EXTENSIÓN EN DIRECCIÓN COMERCIAL Y VENTAS</t>
  </si>
  <si>
    <t>DIPLOMADO DE EXTENSIÓN EN MARKETING DIGITAL APLICADO</t>
  </si>
  <si>
    <t>100 UF</t>
  </si>
  <si>
    <t>DIPLOMADO DE EXTENSIÓN EN MARKETING DIGITAL &amp; EBUSINESS</t>
  </si>
  <si>
    <t>DIPLOMADO DE EXTENSIÓN EN MARKETING Y VENTAS</t>
  </si>
  <si>
    <t>DIPLOMADO DE EXTENSIÓN EN INTELIGENCIA TERRITORIAL Y GEOMARKETING</t>
  </si>
  <si>
    <t>DIPLOMADO DE EXTENSIÓN EN PREPARACIÓN, EVALUACIÓN Y GESTIÓN DE PROYECTOS</t>
  </si>
  <si>
    <t>DIPLOMADO DE EXTENSIÓN EN GESTIÓN DE EMPRESAS DE SERVICIOS</t>
  </si>
  <si>
    <t>75 UF</t>
  </si>
  <si>
    <t>DIPLOMADO DE EXTENSIÓN EN ESTRATEGIA DE NEGOCIOS Y TOMA DE DECISIONES</t>
  </si>
  <si>
    <t>DIPLOMADO DE EXTENSIÓN EN SOSTENIBILIDAD DE LOS NEGOCIOS Y ORGANIZACIONES</t>
  </si>
  <si>
    <t>PROGRAMA DE ALTA DIRECCIÓN (PAD)</t>
  </si>
  <si>
    <t>480 UF</t>
  </si>
  <si>
    <t>PROGRAMA EN DIRECCIÓN ESTRATÉGICA DE INVERSIONES INMOBILIARIAS</t>
  </si>
  <si>
    <t>300 UF</t>
  </si>
  <si>
    <t>DIPLOMADO DE EXTENSIÓN EN NEGOCIOS Y GESTIÓN EMPRESARIAL</t>
  </si>
  <si>
    <t>90 UF</t>
  </si>
  <si>
    <t>DIPLOMADO DE EXTENSIÓN EN GESTIÓN ESTRATÉGICA DE RECURSOS HUMANOS Y RELACIONES LABORALES</t>
  </si>
  <si>
    <t>110 UF</t>
  </si>
  <si>
    <t>DIPLOMADO DE EXTENSIÓN EN DESARROLLO DE PERSONAS Y ORGANIZACIONES</t>
  </si>
  <si>
    <t>DIPLOMADO DE EXTENSIÓN EN GESTIÓN DE LAS COMPENSACIONES Y DESEMPEÑO</t>
  </si>
  <si>
    <t>DIPLOMADO DE EXTENSIÓN EN COACHING Y CAMBIO ORGANIZACIONAL</t>
  </si>
  <si>
    <t>DIPLOMADO DE EXTENSIÓN EN GESTIÓN DE PERSONAS</t>
  </si>
  <si>
    <t>DIPLOMADO DE EXTENSIÓN EN LIDERAZGO Y GESTIÓN DE EQUIPOS</t>
  </si>
  <si>
    <t>DIPLOMADO DE EXTENSIÓN EN PERSPECTIVA DE GÉNERO PARA LA GESTIÓN DE ORGANIZACIONES</t>
  </si>
  <si>
    <t>85 UF</t>
  </si>
  <si>
    <t>DIPLOMADO DE EXTENSIÓN EN PEOPLE ANALYTICS</t>
  </si>
  <si>
    <t>DIPLOMADO DE EXTENSIÓN EN DIRECCIÓN ESTRATÉGICA DE OPERACIONES Y LOGÍSTICA</t>
  </si>
  <si>
    <t>DIPLOMADO DE EXTENSIÓN EN EXCELENCIA OPERACIONAL</t>
  </si>
  <si>
    <t>DIPLOMADO DE EXTENSIÓN EN DIRECCIÓN DE NEGOCIOS PARA E-COMMERCE</t>
  </si>
  <si>
    <t>DIPLOMADO DE EXTENSIÓN EN GESTIÓN DE INSTITUCIONES DE SALUD</t>
  </si>
  <si>
    <t>DIPLOMADO DE EXTENSIÓN EN GESTIÓN DE CALIDAD Y SEGURIDAD ASISTENCIAL</t>
  </si>
  <si>
    <t>DIPLOMADO DE EXTENSIÓN EN ADMINISTRACIÓN Y GESTIÓN EN SALUD</t>
  </si>
  <si>
    <t>DIPLOMADO DE EXTENSIÓN EN GESTIÓN ESTRATÉGICA DE UNIDADES CLÍNICAS</t>
  </si>
  <si>
    <t>DIPLOMADO DE EXTENSIÓN EN GESTIÓN DE CENTRALES DE ESTERILIZACIÓN</t>
  </si>
  <si>
    <t>PUC</t>
  </si>
  <si>
    <t>Diplomado en Posicionamiento y comunicación integrada en marketing</t>
  </si>
  <si>
    <t>contacto@claseejecutiva.cl</t>
  </si>
  <si>
    <t>Diplomado en Comunicaciones en marketing</t>
  </si>
  <si>
    <t>Diplomado en Gestión estratégica de las comunicaciones</t>
  </si>
  <si>
    <t>Diplomado en Mercado de capitales</t>
  </si>
  <si>
    <t>Diplomado en Finanzas y gestión del riesgo</t>
  </si>
  <si>
    <t>Diplomado en Trading y gestión de inversiones</t>
  </si>
  <si>
    <t>Diplomado en Inversiones financieras</t>
  </si>
  <si>
    <t>Diplomado en Análisis financiero</t>
  </si>
  <si>
    <t>Diplomado en Evaluación de proyectos</t>
  </si>
  <si>
    <t>Diplomado en Gestión financiera</t>
  </si>
  <si>
    <t>Diplomado en Análisis económico para la gestión</t>
  </si>
  <si>
    <t>Diplomado en Electromovilidad y transición energética</t>
  </si>
  <si>
    <t>Diplomado en Hidrógeno verde</t>
  </si>
  <si>
    <t>Diplomado en Gestión de la minería</t>
  </si>
  <si>
    <t>Diplomado en Gestión de la industria de la energía</t>
  </si>
  <si>
    <t>Diplomado en Gestión ambiental</t>
  </si>
  <si>
    <t>Diplomado en Gestión estratégica de la ciberseguridad</t>
  </si>
  <si>
    <t>Diplomado en Gestión ágil en las organizaciones</t>
  </si>
  <si>
    <t>Diplomado Ejecutivo en herramientas para el liderazgo y gestión pública</t>
  </si>
  <si>
    <t>Diplomado en Gestión del riesgo estratégico en las organizaciones</t>
  </si>
  <si>
    <t>Diplomado en Gestión y planificación estratégica</t>
  </si>
  <si>
    <t>Diplomado en Gestión estratégica de contratos</t>
  </si>
  <si>
    <t>Diplomado en Administración de proyectos</t>
  </si>
  <si>
    <t>Diplomado en Control de gestión</t>
  </si>
  <si>
    <t>Diplomado en Estrategias de negocios</t>
  </si>
  <si>
    <t>Diplomado en Gestión de la distribución en retail</t>
  </si>
  <si>
    <t>Diplomado en Distribución y logística de última milla</t>
  </si>
  <si>
    <t>Diplomado en Control y gestión de procesos</t>
  </si>
  <si>
    <t>Diplomado en Gestión de la calidad y productividad</t>
  </si>
  <si>
    <t>Diplomado en Gestión logística</t>
  </si>
  <si>
    <t>Diplomado en Administración de las operaciones</t>
  </si>
  <si>
    <t>Diplomado en Gestión de la construcción</t>
  </si>
  <si>
    <t>Diplomado en Desarrollo y gestión de la innovación</t>
  </si>
  <si>
    <t>Diplomado en Emprendimientos de crecimiento exponencial</t>
  </si>
  <si>
    <t>Diplomado en Gestión de la innovación en las organizaciones</t>
  </si>
  <si>
    <t>Diplomado para el Desarrollo de productos y servicios</t>
  </si>
  <si>
    <t>Diplomado en Comportamiento y experiencia de cliente</t>
  </si>
  <si>
    <t>Diplomado en Servicio y experiencia del cliente</t>
  </si>
  <si>
    <t>Diplomado en Marketing digital</t>
  </si>
  <si>
    <t>Diplomado en Marketing estratégico</t>
  </si>
  <si>
    <t>Diplomado en E-Business</t>
  </si>
  <si>
    <t>Diplomado en Estrategia comercial y omnicanalidad</t>
  </si>
  <si>
    <t>Diplomado en Manejo de cuentas claves y venta estratégica</t>
  </si>
  <si>
    <t>Diplomado en Dirección de ventas</t>
  </si>
  <si>
    <t>Diplomado en Gestión del retail</t>
  </si>
  <si>
    <t>Diplomado en Habilidades para la venta</t>
  </si>
  <si>
    <t>Diplomado en Negociación en las organizaciones</t>
  </si>
  <si>
    <t>Diplomado en Administración de negocios</t>
  </si>
  <si>
    <t>Diplomado en Gestión del talento</t>
  </si>
  <si>
    <t>Diplomado en Gestión del desarrollo y cultura organizacional</t>
  </si>
  <si>
    <t>Diplomado en Liderazgo para la transformación digital</t>
  </si>
  <si>
    <t>Diplomado en Tendencias en la gestión de personas: impulsando la transformación</t>
  </si>
  <si>
    <t>Diplomado en comportamiento organizacional</t>
  </si>
  <si>
    <t>Diplomado en desarrollo de equipos de excelencia</t>
  </si>
  <si>
    <t>Diplomado de gestión de personas en las organizaciones</t>
  </si>
  <si>
    <t>Diplomado en Habilidades de liderazgo organizacional</t>
  </si>
  <si>
    <t>Diplomado en Herramientas de coaching en las organizaciones</t>
  </si>
  <si>
    <t>Diplomado en Habilidades directivas</t>
  </si>
  <si>
    <t>Diplomado en Gestión del cambio</t>
  </si>
  <si>
    <t>Diplomado Ejecutivo en inteligencia de negocios</t>
  </si>
  <si>
    <t>Diplomado en Management analytics</t>
  </si>
  <si>
    <t>Diplomado en Python y ciencia de datos</t>
  </si>
  <si>
    <t>Diplomado en Python profesional</t>
  </si>
  <si>
    <t>Diplomado en Big data y machine learning</t>
  </si>
  <si>
    <t>Diplomado en Ciencia de datos para la gestión</t>
  </si>
  <si>
    <t>Diplomado en Big data para la toma de decisiones</t>
  </si>
  <si>
    <t>USACH</t>
  </si>
  <si>
    <t>DIiplomado en auditoría financiera del sector público</t>
  </si>
  <si>
    <t>$2.000.000</t>
  </si>
  <si>
    <t>Diplomado en gestión de cooperativas y economía social y solidaria</t>
  </si>
  <si>
    <t>$700.000</t>
  </si>
  <si>
    <t>Diplomado en gestión de cooperativas y economía social y solidaria versión e-learning</t>
  </si>
  <si>
    <t xml:space="preserve">$590.000 </t>
  </si>
  <si>
    <t>Diplomado en estadística mención minería de datos</t>
  </si>
  <si>
    <t>$2.200.000</t>
  </si>
  <si>
    <t>Diplomado en formación ciudadana y diseño de proyectos de intervención en la comunidad escolar</t>
  </si>
  <si>
    <t>Diplomado en migraciones, desafíos actuales para la integración sociocultural</t>
  </si>
  <si>
    <t>Diplomado en políticas de la sexualidad y educación no sexista: estrategias para su implementación</t>
  </si>
  <si>
    <t>Diplomado en neurociencia del aprendizaje y habilidades del siglo 21</t>
  </si>
  <si>
    <t>Diplomado en gestión del mantenimiento</t>
  </si>
  <si>
    <t>$2.672.000</t>
  </si>
  <si>
    <t>Diplomado en administración de obras de construcción</t>
  </si>
  <si>
    <t xml:space="preserve">$1.600.000 </t>
  </si>
  <si>
    <t>Diplomado en ciberseguridad (gestión, técnico y legal)</t>
  </si>
  <si>
    <t>$3.150.000</t>
  </si>
  <si>
    <t>Diplomado en desarrollo e inversión inmobiliaria</t>
  </si>
  <si>
    <t>$1.900.000</t>
  </si>
  <si>
    <t>Diplomado en diseño y construcción de obras sanitarias</t>
  </si>
  <si>
    <t xml:space="preserve">$1.090.000 </t>
  </si>
  <si>
    <t>Diplomado en eficiencia energética en sistemas de climatización</t>
  </si>
  <si>
    <t>$2.750.000</t>
  </si>
  <si>
    <t>Diplomado en inspección técnica y supervisión de obras</t>
  </si>
  <si>
    <t>$1.100.000</t>
  </si>
  <si>
    <t>Diplomado en mecánica computacional</t>
  </si>
  <si>
    <t xml:space="preserve">$2.750.000 </t>
  </si>
  <si>
    <t>Diplomado en operacion de sistemas electricos de potencia</t>
  </si>
  <si>
    <t>Diplomado en riesgo operacional y continuidad del negocio en procesos y tics</t>
  </si>
  <si>
    <t xml:space="preserve">$2.745.000 </t>
  </si>
  <si>
    <t>Diplomado en fundamentos científicos, clínicos y regulatorios del uso medicinal de fitocannabinoides</t>
  </si>
  <si>
    <t>Diplomado internacional en ejercicio adaptado, especialización en prescripción de ejercicio cardiovascular y metabólico</t>
  </si>
  <si>
    <t xml:space="preserve">$630.000 </t>
  </si>
  <si>
    <t>Diplomado internacional en entrenamiento deportivo, especialidad preparación física</t>
  </si>
  <si>
    <t>$630.001</t>
  </si>
  <si>
    <t>UdeC</t>
  </si>
  <si>
    <t>COACHING Y EXPRESIÓN ESCÉNICA</t>
  </si>
  <si>
    <t>formacionpermanente@udec.cl</t>
  </si>
  <si>
    <t>DESARROLLO DE HABILIDADES DIRECTIVAS</t>
  </si>
  <si>
    <t>DOCENCIA PARA LA EDUCACIÓN SUPERIOR</t>
  </si>
  <si>
    <t>ESTRATEGIAS DIDÁCTICAS Y EVALUATIVAS PARA LA ENSEÑANZA DEL INGLÉS</t>
  </si>
  <si>
    <t>INGLÉS PARA EDUCADORES DE PÁRVULOS Y PROFESORES DE PRIMER CICLO BÁSICO</t>
  </si>
  <si>
    <t>ATENCIÓN CLÍNICA EN SALUD MENTAL DEL NIÑO Y DEL ADOLESCENTE</t>
  </si>
  <si>
    <t>Atención Primaria y Salud Familiar</t>
  </si>
  <si>
    <t>BASES BIOLÓGICAS DE LOS TRASTORNOS MENTALES</t>
  </si>
  <si>
    <t>DISCAPACIDAD E INCLUSIÓN</t>
  </si>
  <si>
    <t>EDUCACIÓN AMBIENTAL</t>
  </si>
  <si>
    <t>GESTIÓN DE CALIDAD Y ACREDITACIÓN DE LABORATORIOS CLÍNICOS</t>
  </si>
  <si>
    <t>HÁBITOS DE VIDA SALUDABLE EN LA INFANCIA Y ADOLESCENCIA</t>
  </si>
  <si>
    <t>INTERVENCIONES PSICOLÓGICAS EFECTIVAS EN LA SALUD MENTAL</t>
  </si>
  <si>
    <t>DIPLOMADO EN KINESIOLOGÍA EN CUIDADOS RESPIRATORIOS PEDIÁTRICOS Y NEONATALES</t>
  </si>
  <si>
    <t>KINESIOLOGÍA RESPIRATORIA EN CUIDADOS INTENSIVOS</t>
  </si>
  <si>
    <t>NEUROKINESIOLOGÍA ADULTOS</t>
  </si>
  <si>
    <t>PERICIAS FORENSES EN EL ÁMBITO DE LA SALUD MENTAL</t>
  </si>
  <si>
    <t>REPARACIÓN QUIRÚRGICA EN DEFECTOS APICALES EN PROLAPSO GENITAL FEMENINO</t>
  </si>
  <si>
    <t>SALUD MENTAL</t>
  </si>
  <si>
    <t>SALUD PÉLVICA Y REHABILITACIÓN PELVIPERINEAL</t>
  </si>
  <si>
    <t>SALUD PRIMAL</t>
  </si>
  <si>
    <t>SALUD PÚBLICA Y REDES ASISTENCIALES</t>
  </si>
  <si>
    <t>TÉCNICAS MANUALES EN DISFUNCIONES MUSCULOESQUELÉTICAS</t>
  </si>
  <si>
    <t>TELEMEDICINA Y TECNOLOGÍAS DE INFORMACIÓN EN SALUD</t>
  </si>
  <si>
    <t>TRASTORNOS DE LA FLUIDEZ DEL HABLA</t>
  </si>
  <si>
    <t>ANÁLISIS Y GESTIÓN DEL AMBIENTE</t>
  </si>
  <si>
    <t>Biotecnología Vegetal</t>
  </si>
  <si>
    <t>DISEÑO Y GESTIÓN DE PROYECTOS URBANOS SOSTENIBLES</t>
  </si>
  <si>
    <t>ECONOMETRÍA APLICADA A LA GESTIÓN EMPRESARIAL</t>
  </si>
  <si>
    <t>GESTIÓN FINANCIERA Y CONTABLE</t>
  </si>
  <si>
    <t>MERCADOS ELÉCTRICOS</t>
  </si>
  <si>
    <t>Mitigación y Adaptación al Cambio Climático en el Sector Silvoagropecuario</t>
  </si>
  <si>
    <t>ANÁLISIS DE INTELIGENCIA POLÍTICO-ESTRATÉGICO</t>
  </si>
  <si>
    <t>GEOMÁTICA APLICADA A LA PLANIFICACIÓN TERRITORIAL</t>
  </si>
  <si>
    <t>GESTIÓN CONTABLE Y DE AUDITORÍA</t>
  </si>
  <si>
    <t>Gestión Estratégica para Empresas de hoy</t>
  </si>
  <si>
    <t>Implementación de Sistemas de Gestión Integrados con mención de Auditor Líder</t>
  </si>
  <si>
    <t>Bioestadística</t>
  </si>
  <si>
    <t>ERGONOMÍA</t>
  </si>
  <si>
    <t>ESTADÍSTICA APLICADA</t>
  </si>
  <si>
    <t>Formulación y Evaluación de Proyectos</t>
  </si>
  <si>
    <t>FERTIRRIGACIÓN</t>
  </si>
  <si>
    <t>Veterinara</t>
  </si>
  <si>
    <t>PRODUCCIÓN DE EQUINOS DE DEPORTE</t>
  </si>
  <si>
    <t>RIEGO AVANZADO</t>
  </si>
  <si>
    <t>Interdisciplinario en Intervención Familiar</t>
  </si>
  <si>
    <t>RESPONSABILIDAD SOCIAL</t>
  </si>
  <si>
    <t>ATENCIÓN ODONTOLÓGICA DE PACIENTES ESPECIALES</t>
  </si>
  <si>
    <t>ODONTOLOGÍA FAMILIAR Y COMUNITARIA</t>
  </si>
  <si>
    <t>ORTOPEDIA TEMPRANA EN NIÑOS</t>
  </si>
  <si>
    <t>GESTIÓN DE PERSONAS Y FELICIDAD ORGANIZACIONAL</t>
  </si>
  <si>
    <t>TRIBUTACIÓN APLICADA</t>
  </si>
  <si>
    <t>USM</t>
  </si>
  <si>
    <t>Diplomado en gestión de activos y mantenimiento</t>
  </si>
  <si>
    <t>mariela.calderon@usm.cl</t>
  </si>
  <si>
    <t>Diplomado en Innovación y Emprendimiento para la Gestión Pública</t>
  </si>
  <si>
    <t>diegp.contacto@usm.cl</t>
  </si>
  <si>
    <t>Diploma en Dirección Financiera</t>
  </si>
  <si>
    <t>Diplomado en Gestión de Negocios</t>
  </si>
  <si>
    <t>Diploma en Ingeniería Industrial</t>
  </si>
  <si>
    <t>diplomados.ind@usm.cl</t>
  </si>
  <si>
    <t>Diploma en Gestión y liderazgo para Supervisión de 1era Línea</t>
  </si>
  <si>
    <t>Diploma Desarrollo y Gestión de Planes y Programa de Mantenimiento</t>
  </si>
  <si>
    <t>Diploma de Ejecución de Planes y Programa de Mantenimiento</t>
  </si>
  <si>
    <t>Diploma en Gestión Innovación Tecnológica</t>
  </si>
  <si>
    <t>Diploma en Gestión de Proyectos de Eficiencia Energética</t>
  </si>
  <si>
    <t>UACh</t>
  </si>
  <si>
    <t>Diplomado en Psicooncología</t>
  </si>
  <si>
    <t>Diplomado en Gestión y Calidad en Salud</t>
  </si>
  <si>
    <t>postitulofame@uach.cl</t>
  </si>
  <si>
    <t>Diplomado Odontología Estética Adhesiva y Funcional Avanzada</t>
  </si>
  <si>
    <t>Diplomado Endodoncia Moderna con Enfoque Clínico</t>
  </si>
  <si>
    <t>Diplomado en Herramientas Clínicas para la Atención Integral de Adolescentes</t>
  </si>
  <si>
    <t>Diplomado Métodos Activos para la Intervención Grupal</t>
  </si>
  <si>
    <t>Diplomado en derecho tributario</t>
  </si>
  <si>
    <t>Diplomado en derechos humanos</t>
  </si>
  <si>
    <t>DIPLOMADO EN PRODUCCIÓN ANIMAL</t>
  </si>
  <si>
    <t>Diplomado en eficiencia energética y calidad ambiental en la construcción</t>
  </si>
  <si>
    <t>Diplomado en arte terapia</t>
  </si>
  <si>
    <t>DIPLOMADO EN INOCUIDAD DE LOS ALIMENTOS</t>
  </si>
  <si>
    <t>postgvet@uach.cl</t>
  </si>
  <si>
    <t>UNAB</t>
  </si>
  <si>
    <t>Diplomado en diálisis</t>
  </si>
  <si>
    <t>educacioncontinua@unab.cl</t>
  </si>
  <si>
    <t>Diplomado en Bases Fisiológicas e Intervención con Agentes Físicos en Kinesiología</t>
  </si>
  <si>
    <t>Diplomado en Técnicas de Oratoria y Habilidades Vocales</t>
  </si>
  <si>
    <t>Diplomado en Educación y Rehabilitación para Niños con Necesidades Educativas Especiales</t>
  </si>
  <si>
    <t>Diplomado en Neuro Rehabilitación II, Mención Trastornos Neurológicos en Adultos</t>
  </si>
  <si>
    <t>Diplomado en Kinesiología y Rehabilitación en Unidad de Paciente Crítico</t>
  </si>
  <si>
    <t>Diplomado en Neuro Rehabilitación I: Actualización en Neurociencia Aplicada y Clínica Neurológica</t>
  </si>
  <si>
    <t>Diplomado en Terapia Manual Ortopédica en Evaluación y Tratamiento Avanzado de Tejidos Blandos y Extremidades</t>
  </si>
  <si>
    <t>Diplomado en Terapia Manual Ortopédica en Evaluación y Tratamiento Avanzado de Columna Vertebral</t>
  </si>
  <si>
    <t>Diplomado en Neuro Rehabilitación III, Mención Trastornos del Desarrollo Infantil</t>
  </si>
  <si>
    <t>Diplomado de Anestesia y Analgesia Veterinaria, Principios Esenciales</t>
  </si>
  <si>
    <t>Diplomado en Astronomía General</t>
  </si>
  <si>
    <t>Diplomado en Derecho de la Empresa</t>
  </si>
  <si>
    <t>Diplomado en Gestión de Proyectos Educativos</t>
  </si>
  <si>
    <t>Diplomado en Evaluación Educacional</t>
  </si>
  <si>
    <t>Diplomado en Diseño e Innovación Curricular</t>
  </si>
  <si>
    <t>Diplomado en Higiene Industrial</t>
  </si>
  <si>
    <t>Diplomado en Gestión de Operaciones</t>
  </si>
  <si>
    <t>Diplomado de Mecanismos de Pago: GRD</t>
  </si>
  <si>
    <t>carlos.fuenzalida@unab.cl</t>
  </si>
  <si>
    <t>Diplomado en Gestión de Riesgos Jurídico Sanitarios y Derechos de las Personas en Salud</t>
  </si>
  <si>
    <t>Diplomado en Pilares de Salud Pública: Métodos y Determinantes de la Salud</t>
  </si>
  <si>
    <t>Diplomado en Medicina Estética y Salud 1</t>
  </si>
  <si>
    <t>600 220 3333</t>
  </si>
  <si>
    <t>Diplomado en Simulación Clínica con Mención en Gestión</t>
  </si>
  <si>
    <t>Diplomado en Ortodoncia Interceptiva Interdisciplinaria</t>
  </si>
  <si>
    <t>Diplomado en Implantología Multidisciplinaria</t>
  </si>
  <si>
    <t>Diplomado de Aplicación Clínica en Rehabilitación Oral Estética</t>
  </si>
  <si>
    <t>postgrado.odo@unab.cl</t>
  </si>
  <si>
    <t>Diplomado en Diagnóstico Ortodóncico y Ortopedia Dentomaxilar</t>
  </si>
  <si>
    <t>Diplomado Teórico – Clínico en Cirugía para Implantes</t>
  </si>
  <si>
    <t>Diplomado en Oclusión Clínica</t>
  </si>
  <si>
    <t>Diplomado en Cirugía Ortognática</t>
  </si>
  <si>
    <t>Pasantía Gestión Sanitaria y Políticas de Salud Madrid, España</t>
  </si>
  <si>
    <t>UV</t>
  </si>
  <si>
    <t>Vestibulometría Clínica y Rehabilitación Vestibular</t>
  </si>
  <si>
    <t xml:space="preserve"> b-learning</t>
  </si>
  <si>
    <t>juanluis.leyton@uv.cl</t>
  </si>
  <si>
    <t>Ecografía Obstétrica</t>
  </si>
  <si>
    <t>postitulo.oyp@uv.cl</t>
  </si>
  <si>
    <t>Análisis Clínico</t>
  </si>
  <si>
    <t>Interdisciplinario en Gestión Social de Emergencias y Desastres</t>
  </si>
  <si>
    <t>diplomaemergydesast@uv.cl</t>
  </si>
  <si>
    <t>Neurodesarrollo y Aprendizaje</t>
  </si>
  <si>
    <t>diploma.nds@uv.cl</t>
  </si>
  <si>
    <t>UA</t>
  </si>
  <si>
    <t>Diplomado en Comunicación Estratégica</t>
  </si>
  <si>
    <t>postgrados@uautonoma.cl</t>
  </si>
  <si>
    <t>Diplomado en Procesos de Formulación y Planificación Estratégica</t>
  </si>
  <si>
    <t>Diplomado en gestión de personas</t>
  </si>
  <si>
    <t>Diplomado en Normas Internacionales de Información Financiera (NIIF)</t>
  </si>
  <si>
    <t>Diplomado en Métodos de Investigación y Publicaciones Académicas</t>
  </si>
  <si>
    <t>Diplomado en Protección de Datos Personales</t>
  </si>
  <si>
    <t>Diplomado en Modelación BIM</t>
  </si>
  <si>
    <t>Diplomado en Gestión Ambiental en la Construcción</t>
  </si>
  <si>
    <t>Diplomado en Tasación y Negocios con Bienes Raíces Urbanos</t>
  </si>
  <si>
    <t>Diplomado en e-Learning: Aprendizaje con nuevas tecnologías.</t>
  </si>
  <si>
    <t>Diplomado en Competencias Digitales para la Docencia</t>
  </si>
  <si>
    <t>Diplomado en Docencia de la Educación Superior</t>
  </si>
  <si>
    <t>Fundamentos de las Neurociencias aplicadas a la Educación, una mirada holística</t>
  </si>
  <si>
    <t>Diplomado en Metodologías Tecnológicas Aplicadas al Aprendizaje</t>
  </si>
  <si>
    <t>Diplomado en neurociencias en el aula, tecnología y ética ciudadana: Desafíos al modelo educativo tradicional</t>
  </si>
  <si>
    <t>Diplomado en Participación Ciudadana y Gobernanza</t>
  </si>
  <si>
    <t>UTA</t>
  </si>
  <si>
    <t>Diplomado en Psicoterapia Cognitiva para la Depresión</t>
  </si>
  <si>
    <t>aquinones@academicos.uta.cl</t>
  </si>
  <si>
    <t>UTC</t>
  </si>
  <si>
    <t>DIPLOMADO EN COMERCIO ELECTRÓNICO Y MARKETING DIGITAL</t>
  </si>
  <si>
    <t>foyarzo@uct.cl</t>
  </si>
  <si>
    <t>DIPLOMADO HIGIENE INDUSTRIAL Y GESTIÓN DE LA SEGURIDAD Y SALUD EN EL TRABAJO BASADA EN EL ESTÁNDAR INTERNACIONAL ISO 45001:2018</t>
  </si>
  <si>
    <t>ybobadilla@uct.cl</t>
  </si>
  <si>
    <t>DIPLOMADO EN CONTROL DE CALIDAD EN SOFTWARE</t>
  </si>
  <si>
    <t>DIPLOMADO ASEGURAMIENTO DE CALIDAD Y CERTIFICACIONES EN LA INDUSTRIA FRUTÍCOLA</t>
  </si>
  <si>
    <t>econtinua@uct.cl</t>
  </si>
  <si>
    <t>DIPLOMADO EN PROCESOS DE CONTABILIDAD GENERAL Y TRIBUTARIA</t>
  </si>
  <si>
    <t>DIPLOMADO EN DESARROLLO DE APLICACIONES MÓVILES</t>
  </si>
  <si>
    <t>DIPLOMADO EN CONTROL SOBRE CULTIVO DESTINADO A LA PRODUCCIÓN DE SEMILLAS</t>
  </si>
  <si>
    <t>DIPLOMADO EN CONTROL DE LA GESTIÓN INTERNA MUNICIPAL</t>
  </si>
  <si>
    <t>DIPLOMADO EN GESTIÓN DE LA CALIDAD MUNICIPAL</t>
  </si>
  <si>
    <t>DIPLOMADO INTERNACIONAL EN PSICOLOGÍA Y ACCIÓN SOCIAL EN EMERGENCIAS Y DESASTRES</t>
  </si>
  <si>
    <t>DIPLOMADO EN PLANIFICACIÓN TRIBUTARIA</t>
  </si>
  <si>
    <t>DIPLOMADO EN DERECHO ADMINISTRATIVO</t>
  </si>
  <si>
    <t>DIPLOMADO EN NEUROEDUCACIÓN Y APRENDIZAJE ( IV VERSIÓN )</t>
  </si>
  <si>
    <t>DIPLOMADO EN ESTUDIO INTERRELIGIOSO E INTERCULTURAL</t>
  </si>
  <si>
    <t>DIPLOMADO EN TRASTORNOS DEL LENGUAJE (TEL/TDL) ACTUALIZACIÓN EN DIAGNÓSTICO, EVALUACIÓN E INTERVENCIÓN</t>
  </si>
  <si>
    <t>DIPLOMADO EN TURISMO</t>
  </si>
  <si>
    <t>DIPLOMADO EN NORMAS INTERNACIONALES DE CONTABILIDAD NICSP -CGR</t>
  </si>
  <si>
    <t>DIPLOMADO EN GESTIÓN CULTURAL</t>
  </si>
  <si>
    <t>DIPLOMADO EN MANEJO ARTIFICIAL DE LA REPRODUCCIÓN DE SALMÓNIDOS</t>
  </si>
  <si>
    <t>DIPLOMADO EN TRASTORNOS DEL ESPECTRO AUTISTA. “ESTRATEGIAS DE EVALUACIÓN E INTERVENCIÓN” E-LEARNING</t>
  </si>
  <si>
    <t>DIPLOMADO EN VEJEZ Y ABORDAJE FONOAUDIOLÓGICO PARA LA ATENCIÓN EN SALUD</t>
  </si>
  <si>
    <t>DIPLOMADO EN TRASTORNOS DE LA DEGLUCIÓN, HABLA, LENGUAJE Y NEUROREHABILITACIÓN INFANTIL E-LEARNING</t>
  </si>
  <si>
    <t>DIPLOMADO EN TRASTORNOS DE LA DEGLUCIÓN, HABLA, LENGUAJE Y NEUROREHABILITACIÓN EN ADULTOS E-LEARNING</t>
  </si>
  <si>
    <t>DIPLOMADO ATENCIÓN TEMPRANA DE NIÑOS CON LA CONDICIÓN DE ESPECTRO AUTISTA. MODELO CENTRADO EN FAMILIA</t>
  </si>
  <si>
    <t>DIPLOMADO EN ORDENAMIENTO TERRITORIAL</t>
  </si>
  <si>
    <t>DIPLOMADO EN GESTIÓN DE CALIDAD E INOCUIDAD ALIMENTARIA</t>
  </si>
  <si>
    <t>DIPLOMADO GERENCIA PUBLICA CON ENFOQUE TERRITORIAL</t>
  </si>
  <si>
    <t>DIPLOMADO EN EVALUACIÓN Y RETROALIMENTACIÓN EFECTIVA DE APRENDIZAJES</t>
  </si>
  <si>
    <t>DIPLOMADO INTERNACIONAL EN GESTIÓN SUSTENTABLE DE PROYECTOS EN MADERA ARAUCANÍA, CANADÁ Y FINLANDIA</t>
  </si>
  <si>
    <t>DIPLOMADO EN FRUTICULTURA PARA EL SUR DE CHILE (II VERSIÓN)</t>
  </si>
  <si>
    <t>DIPLOMADO EN ANÁLISIS POLÍTICO Y SOCIAL</t>
  </si>
  <si>
    <t>DIPLOMADO EN AGROECOLOGÍA, MENCIÓN MANEJO DEL SUELO Y BIODIVERSIDAD (II VERSIÓN)</t>
  </si>
  <si>
    <t>DIPLOMADO EN REHABILITACIÓN CON ENFOQUE COMUNITARIO DE PERSONAS CON DOLOR CRÓNICO</t>
  </si>
  <si>
    <t>DIPLOMADO EN POLÍTICAS PÚBLICAS</t>
  </si>
  <si>
    <t>DIPLOMADO EN EDUCACIÓN EN INFANCIA: NEURODESARROLLO, DIDÁCTICA Y EMOCIONALIDAD</t>
  </si>
  <si>
    <t>DIPLOMADO EN FILOSOFÍA MODERNA Y CONTEMPORÁNEA (III VERSIÓN)</t>
  </si>
  <si>
    <t>DIPLOMADO EN DERECHOS HUMANOS PARA EDUCADORES/AS EN CONTEXTO INTERCULTURAL</t>
  </si>
  <si>
    <t>DIPLOMADO GESTIÓN DE BIENESTAR Y CALIDAD DE VIDA LABORAL</t>
  </si>
  <si>
    <t>DIPLOMADO DRAMATERAPIA COMO MÉTODO TERAPÉUTICO PARA EL DESARROLLO HUMANO</t>
  </si>
  <si>
    <t>DIPLOMADO EN TASACIÓN DE BIENES RAICES</t>
  </si>
  <si>
    <t>DIPLOMADO EN GESTIÓN DE ABASTECIMIENTOS Y COMPRAS PÚBLICAS</t>
  </si>
  <si>
    <t>DIPLOMADO EN GESTIÓN DE RECURSOS HUMANOS PARA UNA ORGANIZACIÓN</t>
  </si>
  <si>
    <t>DIPLOMADO EN FORMULACIÓN Y EVALUACIÓN DE PROYECTOS</t>
  </si>
  <si>
    <t>DIPLOMADO E-LEARNING “LA CALIGIDOSIS EN CENTROS DE CULTIVO DE SALMONIDEOS: UNA PARASITOSIS EN VIAS DE CONTROL”</t>
  </si>
  <si>
    <t>DIPLOMADO E-LEARNING “SISTEMAS DE GESTIÓN DE LA CALIDAD E INOCUIDAD DE LOS ALIMENTOS”</t>
  </si>
  <si>
    <t>DIPLOMADO EN POLÍTICA INDÍGENA, INTERCULTURALIDAD Y AUTONOMÍA</t>
  </si>
  <si>
    <t>DIPLOMADO EN GESTIÓN MUNICIPAL</t>
  </si>
  <si>
    <t>DIPLOMADO EN FORMULACIÓN Y EVALUACIÓN DE PROYECTOS MUNICIPALES</t>
  </si>
  <si>
    <t>DIPLOMADO EN DESARROLLO ECONÓMICO LOCAL Y EMPRENDIMIENTO SOCIAL</t>
  </si>
  <si>
    <t>DIPLOMADO CONTROL DE GESTIÓN EN EMPRESAS</t>
  </si>
  <si>
    <t>DIPLOMADO EN LIDERAZGO TERRITORIAL</t>
  </si>
  <si>
    <t>DIPLOMADO “ARTESANÍA Y GESTIÓN: ECOSISTEMAS CREATIVOS CON PERTINENCIA TERRITORIAL”</t>
  </si>
  <si>
    <t>DIPLOMADO EN FORMACIÓN CIUDADANA EN TIEMPOS DE CAMBIO (II VERSIÓN)</t>
  </si>
  <si>
    <t>DIPLOMADO ABORDAJE INTEGRAL DE LA NUTRICIÓN EN NECESIDADES ESPECIALES DE NIÑOS Y ADOLESCENTES</t>
  </si>
  <si>
    <t>DIPLOMADO GESTIÓN DE NEGOCIOS DESDE LA CULTURA Y EL TERRITORIO</t>
  </si>
  <si>
    <t>DIPLOMADO E-LEARNING “DESARROLLO DE HABILIDADES Y HERRAMIENTAS PARA EL LIDERAZGO EFECTIVO EN TIEMPOS DE INCERTIDUMBRE”</t>
  </si>
  <si>
    <t>DIPLOMADO EN ACOMPAÑAMIENTO ESPIRITUAL INTERCULTURAL EN SALUD</t>
  </si>
  <si>
    <t>DIPLOMADO E-LEARNING “SALUD DE PECES PARA CENTROS DE CULTIVO AGUA DULCE”</t>
  </si>
  <si>
    <t>DIPLOMADO INTERNACIONAL EN INNOVACIÓN, EMPRENDIMIENTO Y RESPONSABILIDAD SOCIAL TERRITORIAL (RST) E-LEARNING</t>
  </si>
  <si>
    <t>DIPLOMADO INTERNACIONAL EN ELECTROFISIOLOGÍA Y PROCESAMIENTO AUDITIVO CENTRAL (PAC)</t>
  </si>
  <si>
    <t>CURSO INTERNACIONAL ACTUALIZACION EN TERMINOLOGIA Y CRITERIOS DIAGNOSTICOS EN LENGUAJE INFANTIL</t>
  </si>
  <si>
    <t>DIPLOMADO EN TRANSVERSALIDAD DEL ENFOQUE DE GÉNERO EN LAS POLÍTICAS PÚBLICAS</t>
  </si>
  <si>
    <t>DIPLOMADO DE EDUCACIÓN EMOCIONAL</t>
  </si>
  <si>
    <t>DIPLOMADO HERRAMIENTAS TECNOLÓGICAS PARA LA GESTIÓN DE EMPRESAS</t>
  </si>
  <si>
    <t>DIPLOMADO EN DOCENCIA UNIVERSITARIA</t>
  </si>
  <si>
    <t>DIPLOMADO EL TEATRO COMO ESTRATEGIA DE ACCIÓN PEDAGÓGICA EN CONTEXTOS DIVERSOS</t>
  </si>
  <si>
    <t>DIPLOMADO INTERNACIONAL EN PSICOLOGÍA COMUNITARIA: METODOLOGÍAS PARA LA ACCIÓN SOCIAL EN SALUD, EDUCACIÓN Y ORGANIZACIONES</t>
  </si>
  <si>
    <t>DIPLOMADO DE ACOMPAÑAMIENTO ESPIRITUAL MULTICULTURAL EN SALUD</t>
  </si>
  <si>
    <t>DIPLOMADO EN TRASTORNO ESPECÍFICO DEL LENGUAJE Y ESTRATEGIAS DE INTERVENCIÓN COLABORATIVAS E INCLUSIVAS</t>
  </si>
  <si>
    <t>DIPLOMADO DE PERITAJE PSICOSOCIAL EN CONTEXTO DE DIVERSIDAD SOCIOCULTURAL</t>
  </si>
  <si>
    <t>DIPLOMADO DE COACHING ORGANIZACIONAL</t>
  </si>
  <si>
    <t>DIPLOMADO EN HABILIDADES CLÍNICAS PARA EL TRATO HUMANIZADO DE LA SALUD</t>
  </si>
  <si>
    <t>DIPLOMADO EN CONTROL DE GESTIÓN DE EMPRESAS</t>
  </si>
  <si>
    <t>DIPLOMADO EN SALUD E INCLUSIÓN</t>
  </si>
  <si>
    <t>DIPLOMADO EN FILOSOFÍA ANTIGUA Y MEDIEVAL.</t>
  </si>
  <si>
    <t>DIPLOMADO EN PRODUCCIÓN, SANIDAD Y MANEJO OVINO</t>
  </si>
  <si>
    <t>DIPLOMADO EN ARTE TERAPIA PARA EL DESARROLLO HUMANO</t>
  </si>
  <si>
    <t>DIPLOMADO GESTIÓN DE PROGRAMAS DE SALUD EN REBAÑOS</t>
  </si>
  <si>
    <t>Institución</t>
  </si>
  <si>
    <t>Horas</t>
  </si>
  <si>
    <t>Meses</t>
  </si>
  <si>
    <t>Doctorado</t>
  </si>
  <si>
    <t>$ 1100000</t>
  </si>
  <si>
    <t>$946000</t>
  </si>
  <si>
    <t>$ 980000</t>
  </si>
  <si>
    <t>$1000000</t>
  </si>
  <si>
    <t>$900000</t>
  </si>
  <si>
    <t>$800000</t>
  </si>
  <si>
    <t>$1200000</t>
  </si>
  <si>
    <t>$ 1064500</t>
  </si>
  <si>
    <t>$ 1000000</t>
  </si>
  <si>
    <t>$ 850000</t>
  </si>
  <si>
    <t>$850000</t>
  </si>
  <si>
    <t>$ 640000</t>
  </si>
  <si>
    <t>N</t>
  </si>
  <si>
    <t>Acronimo</t>
  </si>
  <si>
    <t>Link portal Diplomados</t>
  </si>
  <si>
    <t>Opcional 2 (En caso de no encontrar pagina de diplomdos, o haber 2, o solo la de postgrados)</t>
  </si>
  <si>
    <t>Pontificia Universidad Católica de Chile</t>
  </si>
  <si>
    <t>https://www.claseejecutiva.uc.cl/programas/diplomados-de-verano/?origen=a0d2L00000E7K0c&amp;idCampana=7012L000000u8ni&amp;nombreOportunidad=Oportunidad%20Descarga%20Programa%20adword&amp;gclid=CjwKCAjwzaSLBhBJEiwAJSRoktr2ErrafqhQbPbZ4DgbO-iebqDuuNL0aTjEFPf4ZgRwyAWil2MSeBoCh8cQAvD_BwE</t>
  </si>
  <si>
    <t>Universidad de Chile</t>
  </si>
  <si>
    <t>https://unegocios.uchile.cl/diplomados/?gclid=CjwKCAjwzaSLBhBJEiwAJSRoktr0IoG8v1b5VgA8QAWf4ub-cK6sOqe5kw8XvkB4pEiYYA3Wr-SfhhoCQcIQAvD_BwE</t>
  </si>
  <si>
    <t>Universidad de Concepción</t>
  </si>
  <si>
    <t>https://formacionpermanente.udec.cl/</t>
  </si>
  <si>
    <t>Universidad Austral de Chile</t>
  </si>
  <si>
    <t>http://medicina.uach.cl/postgrado/diplomados/</t>
  </si>
  <si>
    <t>http://humanidades.uach.cl/postgrados/escuela-de-graduados/</t>
  </si>
  <si>
    <t>https://www.economicas.uach.cl/diplomados/</t>
  </si>
  <si>
    <t>https://www.forestal.uach.cl/postgrado/</t>
  </si>
  <si>
    <t>https://www.derecho.uach.cl/index.php/postgrado/diplomados.html</t>
  </si>
  <si>
    <t>http://ingenieria.uach.cl/postgrado.html</t>
  </si>
  <si>
    <t>https://postgradoagrarias.uach.cl/</t>
  </si>
  <si>
    <t>https://www.postgradociencias.uach.cl/</t>
  </si>
  <si>
    <t>https://arquitectura-artes.uach.cl/diplomado-en-arte-terapia/</t>
  </si>
  <si>
    <t>https://veterinaria.uach.cl/diplomado_ia</t>
  </si>
  <si>
    <t>Universidad de Santiago de Chile</t>
  </si>
  <si>
    <t>USACh</t>
  </si>
  <si>
    <t>https://www.educacioncontinua.usach.cl/oferta_academica?utf8=%E2%9C%93&amp;search=&amp;button=&amp;level=3</t>
  </si>
  <si>
    <t>Pontificia Universidad Católica de Valparaíso</t>
  </si>
  <si>
    <t>PUCV</t>
  </si>
  <si>
    <t>https://www.pucv.cl/uuaa/ceapucv/diplomados-y-cursos-0</t>
  </si>
  <si>
    <t>Universidad Andrés Bello</t>
  </si>
  <si>
    <t>https://www.postgradounab.cl/diplomados/</t>
  </si>
  <si>
    <t>Universidad Técnica Federico Santa María</t>
  </si>
  <si>
    <t>https://www.industrias.usm.cl/postgrado-y-educacion-continua/diplomados/</t>
  </si>
  <si>
    <t>Universidad de Talca</t>
  </si>
  <si>
    <t>UTAL</t>
  </si>
  <si>
    <t>https://formacioncontinua.utalca.cl/</t>
  </si>
  <si>
    <t>Universidad del Desarrollo</t>
  </si>
  <si>
    <t>UDD</t>
  </si>
  <si>
    <t>https://admisionpostgrados.udd.cl/?utm_source=google_cpc&amp;utm_medium=search&amp;utm_campaign=postgrados_cl&amp;utm_content=udd%20diplomados&amp;utm_source=google&amp;utm_medium=cpc&amp;utm_campaign=10502345239&amp;utm_content=106605628489&amp;utm_term=udd%20diplomados&amp;gclid=CjwKCAjwk6-LBhBZEiwAOUUDp3Qoe8SrcYvEX1jb-QDckh17yDOQyQjkiLMiovTiZCrs4fjokn3xbhoCxQIQAvD_BwE</t>
  </si>
  <si>
    <t>Universidad Diego Portales</t>
  </si>
  <si>
    <t>UDP</t>
  </si>
  <si>
    <t>https://postgrados.udp.cl/tipo/diplomados/</t>
  </si>
  <si>
    <t>Universidad de Valparaíso</t>
  </si>
  <si>
    <t>https://educacioncontinua.uv.cl/diplomados/9-diplomados</t>
  </si>
  <si>
    <t>https://postgrados.uv.cl/</t>
  </si>
  <si>
    <t>Universidad de los Andes</t>
  </si>
  <si>
    <t>UANDES</t>
  </si>
  <si>
    <t>https://postgradosuandes.cl/filtro/?programa=diplomados&amp;gclid=CjwKCAjwk6-LBhBZEiwAOUUDp_xQ54LlTBe8D7JqymIOOSFH4URGLmAripESoa4ogLWaqMHnfRFcLhoCeEMQAvD_BwE</t>
  </si>
  <si>
    <t>Universidad de La Frontera</t>
  </si>
  <si>
    <t>UFRO</t>
  </si>
  <si>
    <t>https://www.ufro.cl/index.php/formacion-continua/formacion-continua-separador/oferta-cursos-y-programas</t>
  </si>
  <si>
    <t>Universidad Autónoma de Chile</t>
  </si>
  <si>
    <t>https://www.uautonoma.cl/postgrados/diplomados/</t>
  </si>
  <si>
    <t>Universidad Adolfo Ibáñez</t>
  </si>
  <si>
    <t>UAI</t>
  </si>
  <si>
    <t>https://www.uai.cl/postgrados/diplomados/</t>
  </si>
  <si>
    <t>Universidad de Antofagasta</t>
  </si>
  <si>
    <t>http://www.uavirtual.cl/index.php/diplomados/</t>
  </si>
  <si>
    <t>http://postgrados.uantof.cl/</t>
  </si>
  <si>
    <t>Universidad Católica del Norte</t>
  </si>
  <si>
    <t>UCN</t>
  </si>
  <si>
    <t>https://www.ucn.cl/academia/educacion-continua/</t>
  </si>
  <si>
    <t>Universidad de Tarapacá</t>
  </si>
  <si>
    <t>https://www.uta.cl/index.php/postgrados/</t>
  </si>
  <si>
    <t>Universidad Mayor</t>
  </si>
  <si>
    <t>U.Mayor</t>
  </si>
  <si>
    <t>https://www.umayor.cl/postgrados/tipos-de-programas/diplomado/</t>
  </si>
  <si>
    <t>http://formacioncontinua.ubiobio.cl/diplomados.html</t>
  </si>
  <si>
    <t>Universidad San Sebastián</t>
  </si>
  <si>
    <t>USS</t>
  </si>
  <si>
    <t>https://edu.postgrados.uss.cl/tag/diplomado/?post_type=post&amp;post_parent=0&amp;name_program&amp;category_name&amp;headquarters</t>
  </si>
  <si>
    <t>Universidad de La Serena</t>
  </si>
  <si>
    <t>ULS</t>
  </si>
  <si>
    <t>http://www.admision.userena.cl/index.php/diplomados</t>
  </si>
  <si>
    <t>Universidad Católica de Temuco</t>
  </si>
  <si>
    <t>UCT</t>
  </si>
  <si>
    <t>https://econtinua.uct.cl/categoria-curso/diplomado/</t>
  </si>
  <si>
    <t>Universidad Católica de la Santísima Concepción</t>
  </si>
  <si>
    <t>UCSC</t>
  </si>
  <si>
    <t>https://formacioncontinua.ucsc.cl/diplomado/</t>
  </si>
  <si>
    <t>Universidad de Los Lagos</t>
  </si>
  <si>
    <t>ULAGOS</t>
  </si>
  <si>
    <t>SOLO OTEC</t>
  </si>
  <si>
    <t>https://otec.loslagos.cl/</t>
  </si>
  <si>
    <t>Universidad de Magallanes</t>
  </si>
  <si>
    <t>UMAG</t>
  </si>
  <si>
    <t>http://www.umag.cl/postgrados/?page_id=10</t>
  </si>
  <si>
    <t>Universidad Alberto Hurtado</t>
  </si>
  <si>
    <t>UAH</t>
  </si>
  <si>
    <t>https://postgrados.uahurtado.cl/especialidad/diplomado/?gclid=CjwKCAjwk6-LBhBZEiwAOUUDp6iLSAN__SnMLGSmpq7DBpreTTYVJpJ5kNUvjDwipwHDW6drAQffthoCrq4QAvD_BwE</t>
  </si>
  <si>
    <t>https://www.emagister.cl/universidad-arturo-prat-virtual-cursos-184297-centrodetalles.htm</t>
  </si>
  <si>
    <t>https://www.unap.cl/prontus_unap/site/edic/base/port/admision_postgrado.html</t>
  </si>
  <si>
    <t>http://www.ubocapacitacion.cl/diplomados/</t>
  </si>
  <si>
    <t>Universidad de Playa Ancha</t>
  </si>
  <si>
    <t>https://www.upla.cl/postgrado/</t>
  </si>
  <si>
    <t>https://www.upla.cl/postgrado/escuela-de-postgrado/aranceles/</t>
  </si>
  <si>
    <t>Universidad Católica del Maule</t>
  </si>
  <si>
    <t>https://ucmonline.cl/diplomados</t>
  </si>
  <si>
    <t>VERDE = REDI</t>
  </si>
  <si>
    <t>https://direcap.utem.cl/tipo-programa/diplomados/</t>
  </si>
  <si>
    <r>
      <rPr>
        <u/>
        <sz val="10"/>
        <color rgb="FF202122"/>
        <rFont val="Arial"/>
        <family val="2"/>
      </rPr>
      <t xml:space="preserve">https://www.postgradosucen.cl/postgrado/site/edic/base/port/diplomados_administracion_y_comercio.html
</t>
    </r>
    <r>
      <rPr>
        <u/>
        <sz val="10"/>
        <color rgb="FF1155CC"/>
        <rFont val="Arial"/>
        <family val="2"/>
      </rPr>
      <t>https://www.postgradosucen.cl/postgrado/site/edic/base/port/diplomados_arte_y_arquitectura.html</t>
    </r>
    <r>
      <rPr>
        <sz val="10"/>
        <color rgb="FF000000"/>
        <rFont val="Arial"/>
        <family val="2"/>
      </rPr>
      <t xml:space="preserve">
</t>
    </r>
    <r>
      <rPr>
        <u/>
        <sz val="10"/>
        <color rgb="FF1155CC"/>
        <rFont val="Arial"/>
        <family val="2"/>
      </rPr>
      <t>https://www.postgradosucen.cl/postgrado/site/edic/base/port/diplomados_ciencias_sociales.html</t>
    </r>
    <r>
      <rPr>
        <sz val="10"/>
        <color rgb="FF000000"/>
        <rFont val="Arial"/>
        <family val="2"/>
      </rPr>
      <t xml:space="preserve">
</t>
    </r>
    <r>
      <rPr>
        <u/>
        <sz val="10"/>
        <color rgb="FF1155CC"/>
        <rFont val="Arial"/>
        <family val="2"/>
      </rPr>
      <t>https://www.postgradosucen.cl/postgrado/site/edic/base/port/diplomados_deporte_y_bienestar.html</t>
    </r>
    <r>
      <rPr>
        <sz val="10"/>
        <color rgb="FF000000"/>
        <rFont val="Arial"/>
        <family val="2"/>
      </rPr>
      <t xml:space="preserve">
</t>
    </r>
    <r>
      <rPr>
        <u/>
        <sz val="10"/>
        <color rgb="FF1155CC"/>
        <rFont val="Arial"/>
        <family val="2"/>
      </rPr>
      <t>https://www.postgradosucen.cl/postgrado/site/edic/base/port/diplomados_derecho.html</t>
    </r>
    <r>
      <rPr>
        <sz val="10"/>
        <color rgb="FF000000"/>
        <rFont val="Arial"/>
        <family val="2"/>
      </rPr>
      <t xml:space="preserve">
</t>
    </r>
    <r>
      <rPr>
        <u/>
        <sz val="10"/>
        <color rgb="FF1155CC"/>
        <rFont val="Arial"/>
        <family val="2"/>
      </rPr>
      <t>https://www.postgradosucen.cl/postgrado/site/edic/base/port/diplomados_educacion.html</t>
    </r>
    <r>
      <rPr>
        <sz val="10"/>
        <color rgb="FF000000"/>
        <rFont val="Arial"/>
        <family val="2"/>
      </rPr>
      <t xml:space="preserve">
https://www.postgradosucen.cl/postgrado/site/edic/base/port/diplomados_idiomas.html
</t>
    </r>
    <r>
      <rPr>
        <u/>
        <sz val="10"/>
        <color rgb="FF1155CC"/>
        <rFont val="Arial"/>
        <family val="2"/>
      </rPr>
      <t>https://www.postgradosucen.cl/postgrado/site/edic/base/port/diplomados_ingenieria_y_tecnologia.html</t>
    </r>
    <r>
      <rPr>
        <sz val="10"/>
        <color rgb="FF000000"/>
        <rFont val="Arial"/>
        <family val="2"/>
      </rPr>
      <t xml:space="preserve">
</t>
    </r>
    <r>
      <rPr>
        <u/>
        <sz val="10"/>
        <color rgb="FF1155CC"/>
        <rFont val="Arial"/>
        <family val="2"/>
      </rPr>
      <t>https://www.postgradosucen.cl/postgrado/site/edic/base/port/diplomados_salud.html</t>
    </r>
    <r>
      <rPr>
        <sz val="10"/>
        <color rgb="FF000000"/>
        <rFont val="Arial"/>
        <family val="2"/>
      </rPr>
      <t xml:space="preserve">
</t>
    </r>
    <r>
      <rPr>
        <u/>
        <sz val="10"/>
        <color rgb="FF1155CC"/>
        <rFont val="Arial"/>
        <family val="2"/>
      </rPr>
      <t>https://www.postgradosucen.cl/postgrado/site/edic/base/port/diplomados_gobierno_y_asuntos_publicos.html</t>
    </r>
  </si>
  <si>
    <t>https://uda.cl/index.php?option=com_content&amp;view=category&amp;id=12</t>
  </si>
  <si>
    <t>https://uda.cl/index.php?option=com_content&amp;view=article&amp;id=4180&amp;Itemid=364</t>
  </si>
  <si>
    <t>https://postgrados.uft.cl/resultados-de-busqueda/?widget-posgtrados_buscador_programas%5B2%5D%5Bfacultad%5D=Facultad+de+Econom%C3%ADa+y+Negocios&amp;widget-posgtrados_buscador_programas%5B2%5D%5Btipo_programa%5D=Diplomado&amp;src=google/cpc&amp;gclid=CjwKCAjwzaSLBhBJEiwAJSRoktMhr90L47Q8VNqwiF1rTYUf9JZRWnksa31jMvUJvf0j8Ajk4rPUyRoCDtYQAvD_BwE</t>
  </si>
  <si>
    <t>Universidad Santo Tomás</t>
  </si>
  <si>
    <t>UST</t>
  </si>
  <si>
    <t>https://www.postgradounab.cl/?s=&amp;category_name=diplomados&amp;facultades=0&amp;sede=&amp;src=google/cpc&amp;gclid=CjwKCAjwzaSLBhBJEiwAJSRokvvLGl9rSuouDT5Od8TAQFgqBN546ZJP8-9UDtey-JftKxOiDbVW8BoCv5gQAvD_BwE</t>
  </si>
  <si>
    <t>Universidad Metropolitana de Ciencias de la Educación</t>
  </si>
  <si>
    <t>http://www.umce.cl/index.php/68-direcciones/dir-relaciones-internacionales/440-drici-cursos-talleres</t>
  </si>
  <si>
    <r>
      <rPr>
        <u/>
        <sz val="10"/>
        <color rgb="FF202122"/>
        <rFont val="Arial"/>
        <family val="2"/>
      </rPr>
      <t xml:space="preserve">https://econtinua.umce.cl/index.php/es/programas/diplomados/diplomado-en-entomologia-mencion-taxonomia-de-insectos-o-forense-o-medica
</t>
    </r>
    <r>
      <rPr>
        <sz val="10"/>
        <color rgb="FF000000"/>
        <rFont val="Arial"/>
        <family val="2"/>
      </rPr>
      <t xml:space="preserve">https://econtinua.umce.cl/index.php/es/programas/diplomados/diplomado-en-actividad-fisica-deporte-e-inclusion
https://econtinua.umce.cl/index.php/es/programas/cursos/curso-de-perfeccionamiento-y-actualizacion-en-estetica-y-filosofia-del-arte
</t>
    </r>
    <r>
      <rPr>
        <u/>
        <sz val="10"/>
        <color rgb="FF1155CC"/>
        <rFont val="Arial"/>
        <family val="2"/>
      </rPr>
      <t>https://econtinua.umce.cl/index.php/es/programas/diplomados/diplomado-juego-y-psicomotricidad-como-estrategia-de-acompanamiento-al-desarrollo-integral-de-la-ninez</t>
    </r>
  </si>
  <si>
    <t>Universidad Tecnológica de Chile - Inacap</t>
  </si>
  <si>
    <t>UTECH</t>
  </si>
  <si>
    <t>https://admision.iacc.cl/diplomados/?utm_source=google-search-movil&amp;utm_medium=cpc&amp;utm_campaign=generica-ANT&amp;gclid=Cj0KCQjwtrSLBhCLARIsACh6RmgnSiigFBVHhMov7Ptu_DQ1ON-8cpQmJiqtxaNN507O1By44vjuF9QaAh45EALw_wcB</t>
  </si>
  <si>
    <t>https://portales.inacap.cl/educacion-continua/cursos/curso?t=5&amp;s=0&amp;c=50841&amp;v=2</t>
  </si>
  <si>
    <t>Universidad de O'Higgins</t>
  </si>
  <si>
    <t>UOH</t>
  </si>
  <si>
    <t>https://ucampus.uoh.cl/m/catalogo/?semestre=20211&amp;depto=51</t>
  </si>
  <si>
    <t>Universidad Católica Silva Henríquez</t>
  </si>
  <si>
    <t>UCSH</t>
  </si>
  <si>
    <t>http://ces.ucsh.cl/?page_id=1335</t>
  </si>
  <si>
    <t>Universidad de Las Américas</t>
  </si>
  <si>
    <t>https://consultores.udlap.mx/categoria-programas/diplomado/</t>
  </si>
  <si>
    <t>https://econtinua.udla.cl/?buscar=&amp;programas%5Bdiplomado%5D=1</t>
  </si>
  <si>
    <t>https://www.udlacdmx.mx/ver3/index.php/k2-4/cursos-y-diplomados</t>
  </si>
  <si>
    <t>Universidad Academia de Humanismo Cristiano</t>
  </si>
  <si>
    <t>Academia</t>
  </si>
  <si>
    <t>https://www.academia.cl/diplomados</t>
  </si>
  <si>
    <t>Universidad de Aysén</t>
  </si>
  <si>
    <t>UAY</t>
  </si>
  <si>
    <t>https://conviveaysen.cl/diplomados/</t>
  </si>
  <si>
    <t>Universidad Viña del Mar</t>
  </si>
  <si>
    <t>UVM</t>
  </si>
  <si>
    <t>sin precios</t>
  </si>
  <si>
    <t>https://www.uvm.cl/postgrados/</t>
  </si>
  <si>
    <t>Universidad Gabriela Mistral</t>
  </si>
  <si>
    <t>UGM</t>
  </si>
  <si>
    <t>https://postgrados.ugm.cl/</t>
  </si>
  <si>
    <t>Universidad SEK</t>
  </si>
  <si>
    <t>USEK</t>
  </si>
  <si>
    <t>https://posgrado.usek.cl/</t>
  </si>
  <si>
    <t>Universidad Adventista de Chile</t>
  </si>
  <si>
    <t>UnACh</t>
  </si>
  <si>
    <t>https://posgrado.unach.cl/diplomados/</t>
  </si>
  <si>
    <t>Universidad UNIACC</t>
  </si>
  <si>
    <t>UNIACC</t>
  </si>
  <si>
    <t>https://universidad.uniacc.cl/educacioncontinua?vendor=Promoplan&amp;utm_term=uniacc&amp;utm_campaign=Gen%C3%A9rica+BT+2021&amp;utm_source=GoogleAds&amp;utm_medium=&amp;hsa_acc=7495669679&amp;hsa_cam=14737664855&amp;hsa_grp=127582122237&amp;hsa_ad=547554530047&amp;hsa_src=g&amp;hsa_tgt=kwd-514210756752&amp;hsa_kw=uniacc&amp;hsa_mt=e&amp;hsa_net=adwords&amp;hsa_ver=3&amp;gclid=Cj0KCQjwtrSLBhCLARIsACh6RmhpFLU9l4UacnSPtT-mqt94SsYEyUhZow-Bat60HrOR9zWK80viN-EaAgHtEALw_wcB</t>
  </si>
  <si>
    <t>Universidad Chileno-Británica de Cultura (en cierre)</t>
  </si>
  <si>
    <t>UCBC</t>
  </si>
  <si>
    <t>http://desarrollo.britanico.cl/contenido.php?idCategoria=53&amp;con_codigo=208&amp;op=4</t>
  </si>
  <si>
    <t>Universidad de Aconcagua</t>
  </si>
  <si>
    <t>UAC</t>
  </si>
  <si>
    <t>https://uac.cl/diplomados/</t>
  </si>
  <si>
    <t>Universidad Bolivariana</t>
  </si>
  <si>
    <t>UB</t>
  </si>
  <si>
    <t>https://ubolivariana.cl/carreras-online_nueva/</t>
  </si>
  <si>
    <t>Universidad del Alba</t>
  </si>
  <si>
    <t>UDALBA</t>
  </si>
  <si>
    <t>https://educacioncontinua.udalba.cl/diplomados</t>
  </si>
  <si>
    <t>Universidad Miguel de Cervantes</t>
  </si>
  <si>
    <t>UMC</t>
  </si>
  <si>
    <t>https://www.umcervantes.cl/diplomados-y-cursos/</t>
  </si>
  <si>
    <t>Universidad Los Leones</t>
  </si>
  <si>
    <t>ULL</t>
  </si>
  <si>
    <t>no encontré :c</t>
  </si>
  <si>
    <t>Universidad La República</t>
  </si>
  <si>
    <t>ULARE</t>
  </si>
  <si>
    <t>https://icampus.ularepublica.cl/postgrados/</t>
  </si>
  <si>
    <t>Geomática</t>
  </si>
  <si>
    <t>Código</t>
  </si>
  <si>
    <t>BIM</t>
  </si>
  <si>
    <t>Calidad</t>
  </si>
  <si>
    <t>Gestión</t>
  </si>
  <si>
    <t>Gestión_Pública</t>
  </si>
  <si>
    <t>Recursos_Humanos</t>
  </si>
  <si>
    <t>Blockchain</t>
  </si>
  <si>
    <t>Agronegocios</t>
  </si>
  <si>
    <t>Migración</t>
  </si>
  <si>
    <t>Delictual</t>
  </si>
  <si>
    <t>Mediación</t>
  </si>
  <si>
    <t>Marketing</t>
  </si>
  <si>
    <t>Innovación y tecnología</t>
  </si>
  <si>
    <t>Alimentos</t>
  </si>
  <si>
    <t>Top</t>
  </si>
  <si>
    <t>NIIF</t>
  </si>
  <si>
    <t>Gestión_municipal</t>
  </si>
  <si>
    <t>Finanzas</t>
  </si>
  <si>
    <t>Gestión_personas</t>
  </si>
  <si>
    <t>Mediación_Familia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</si>
</sst>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 * #,##0_ ;_ * \-#,##0_ ;_ * &quot;-&quot;_ ;_ @_ "/>
    <numFmt numFmtId="164" formatCode="d/m/yyyy"/>
    <numFmt numFmtId="165" formatCode="[$$]#,##0"/>
  </numFmts>
  <fonts count="94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9"/>
      <color rgb="FF333333"/>
      <name val="Inherit"/>
    </font>
    <font>
      <u/>
      <sz val="9"/>
      <color rgb="FF338C5F"/>
      <name val="Inherit"/>
    </font>
    <font>
      <sz val="9"/>
      <color theme="1"/>
      <name val="Inherit"/>
    </font>
    <font>
      <u/>
      <sz val="9"/>
      <color theme="1"/>
      <name val="Inherit"/>
    </font>
    <font>
      <sz val="11"/>
      <color theme="1"/>
      <name val="Calibri"/>
      <family val="2"/>
    </font>
    <font>
      <u/>
      <sz val="9"/>
      <color theme="1"/>
      <name val="Inherit"/>
    </font>
    <font>
      <sz val="11"/>
      <color rgb="FF0645AD"/>
      <name val="Calibri"/>
      <family val="2"/>
    </font>
    <font>
      <b/>
      <sz val="12"/>
      <color theme="1"/>
      <name val="Calibri"/>
      <family val="2"/>
    </font>
    <font>
      <b/>
      <sz val="12"/>
      <name val="Arial"/>
      <family val="2"/>
    </font>
    <font>
      <sz val="11"/>
      <name val="Arial"/>
      <family val="2"/>
    </font>
    <font>
      <sz val="9"/>
      <name val="Calibri"/>
      <family val="2"/>
    </font>
    <font>
      <sz val="11"/>
      <color rgb="FFFF0000"/>
      <name val="Calibri"/>
      <family val="2"/>
    </font>
    <font>
      <sz val="11"/>
      <color rgb="FFFF0000"/>
      <name val="Arial"/>
      <family val="2"/>
    </font>
    <font>
      <sz val="9"/>
      <color rgb="FFFF0000"/>
      <name val="Calibri"/>
      <family val="2"/>
    </font>
    <font>
      <sz val="11"/>
      <color rgb="FF2EA3F2"/>
      <name val="Calibri"/>
      <family val="2"/>
    </font>
    <font>
      <sz val="11"/>
      <color rgb="FF2EA3F2"/>
      <name val="Arial"/>
      <family val="2"/>
    </font>
    <font>
      <sz val="9"/>
      <color rgb="FF2EA3F2"/>
      <name val="Calibri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rgb="FF0563C1"/>
      <name val="Arial"/>
      <family val="2"/>
    </font>
    <font>
      <u/>
      <sz val="11"/>
      <color rgb="FF0000FF"/>
      <name val="Arial"/>
      <family val="2"/>
    </font>
    <font>
      <sz val="11"/>
      <color rgb="FF202122"/>
      <name val="Sans-serif"/>
    </font>
    <font>
      <u/>
      <sz val="11"/>
      <color rgb="FF0645AD"/>
      <name val="Sans-serif"/>
    </font>
    <font>
      <u/>
      <sz val="11"/>
      <color rgb="FF0563C1"/>
      <name val="Arial"/>
      <family val="2"/>
    </font>
    <font>
      <u/>
      <sz val="11"/>
      <color rgb="FF202122"/>
      <name val="Sans-serif"/>
    </font>
    <font>
      <sz val="11"/>
      <color rgb="FF202122"/>
      <name val="Arial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1"/>
      <name val="Calibri"/>
      <family val="2"/>
    </font>
    <font>
      <b/>
      <sz val="9"/>
      <name val="Calibri"/>
      <family val="2"/>
    </font>
    <font>
      <sz val="11"/>
      <color rgb="FFFFFFFF"/>
      <name val="Raleway"/>
    </font>
    <font>
      <b/>
      <sz val="9"/>
      <color theme="1"/>
      <name val="Calibri"/>
      <family val="2"/>
    </font>
    <font>
      <sz val="9"/>
      <color rgb="FF980000"/>
      <name val="Calibri"/>
      <family val="2"/>
    </font>
    <font>
      <b/>
      <u/>
      <sz val="11"/>
      <color rgb="FF0066CC"/>
      <name val="Raleway"/>
    </font>
    <font>
      <sz val="11"/>
      <color rgb="FF000000"/>
      <name val="Raleway"/>
    </font>
    <font>
      <u/>
      <sz val="11"/>
      <color rgb="FFFFFFFF"/>
      <name val="Raleway"/>
    </font>
    <font>
      <u/>
      <sz val="11"/>
      <color rgb="FF2EA3F2"/>
      <name val="Lato"/>
      <family val="2"/>
    </font>
    <font>
      <u/>
      <sz val="11"/>
      <color rgb="FFE94E23"/>
      <name val="Poppins"/>
    </font>
    <font>
      <sz val="11"/>
      <color rgb="FF404040"/>
      <name val="&quot;Open Sans&quot;"/>
    </font>
    <font>
      <u/>
      <sz val="11"/>
      <color rgb="FF337AB7"/>
      <name val="&quot;Open Sans&quot;"/>
    </font>
    <font>
      <sz val="11"/>
      <color rgb="FF337AB7"/>
      <name val="&quot;Open Sans&quot;"/>
    </font>
    <font>
      <u/>
      <sz val="11"/>
      <color rgb="FF0077AD"/>
      <name val="&quot;Source Sans Pro&quot;"/>
    </font>
    <font>
      <u/>
      <sz val="9"/>
      <color rgb="FFA91C3C"/>
      <name val="Open_sansregular"/>
    </font>
    <font>
      <u/>
      <sz val="11"/>
      <color rgb="FF0563C1"/>
      <name val="Calibri"/>
      <family val="2"/>
    </font>
    <font>
      <sz val="11"/>
      <color rgb="FF555B60"/>
      <name val="Raleway"/>
    </font>
    <font>
      <sz val="9"/>
      <color rgb="FF181F2C"/>
      <name val="Raleway"/>
    </font>
    <font>
      <u/>
      <sz val="12"/>
      <color rgb="FF17499F"/>
      <name val="&quot;Nunito Sans&quot;"/>
    </font>
    <font>
      <u/>
      <sz val="12"/>
      <color rgb="FF000118"/>
      <name val="&quot;Nunito Sans&quot;"/>
    </font>
    <font>
      <b/>
      <u/>
      <sz val="11"/>
      <color rgb="FF666666"/>
      <name val="Montserrat"/>
    </font>
    <font>
      <sz val="11"/>
      <color rgb="FF232323"/>
      <name val="&quot;Open Sans&quot;"/>
    </font>
    <font>
      <u/>
      <sz val="11"/>
      <color rgb="FF326BA6"/>
      <name val="&quot;Roboto Condensed&quot;"/>
    </font>
    <font>
      <u/>
      <sz val="11"/>
      <color rgb="FF7B7B7B"/>
      <name val="FontAwesome"/>
    </font>
    <font>
      <u/>
      <sz val="11"/>
      <color rgb="FF7B7B7B"/>
      <name val="FontAwesome"/>
    </font>
    <font>
      <b/>
      <sz val="12"/>
      <color rgb="FF202122"/>
      <name val="Arial"/>
      <family val="2"/>
    </font>
    <font>
      <b/>
      <sz val="12"/>
      <color theme="1"/>
      <name val="Arial"/>
      <family val="2"/>
    </font>
    <font>
      <sz val="11"/>
      <color rgb="FF202122"/>
      <name val="Arial"/>
      <family val="2"/>
    </font>
    <font>
      <sz val="11"/>
      <color theme="1"/>
      <name val="Arial"/>
      <family val="2"/>
    </font>
    <font>
      <sz val="11"/>
      <color rgb="FF202122"/>
      <name val="Calibri"/>
      <family val="2"/>
    </font>
    <font>
      <sz val="10"/>
      <color theme="1"/>
      <name val="Arial"/>
      <family val="2"/>
    </font>
    <font>
      <sz val="10"/>
      <color rgb="FFFF00FF"/>
      <name val="Arial"/>
      <family val="2"/>
    </font>
    <font>
      <u/>
      <sz val="11"/>
      <color theme="1"/>
      <name val="Arial"/>
      <family val="2"/>
    </font>
    <font>
      <u/>
      <sz val="11"/>
      <color rgb="FF0563C1"/>
      <name val="Arial"/>
      <family val="2"/>
    </font>
    <font>
      <u/>
      <sz val="11"/>
      <color theme="1"/>
      <name val="Arial"/>
      <family val="2"/>
    </font>
    <font>
      <u/>
      <sz val="11"/>
      <color rgb="FF0000FF"/>
      <name val="Arial"/>
      <family val="2"/>
    </font>
    <font>
      <u/>
      <sz val="11"/>
      <color theme="1"/>
      <name val="Arial"/>
      <family val="2"/>
    </font>
    <font>
      <u/>
      <sz val="11"/>
      <color theme="1"/>
      <name val="Arial"/>
      <family val="2"/>
    </font>
    <font>
      <u/>
      <sz val="11"/>
      <color theme="1"/>
      <name val="Arial"/>
      <family val="2"/>
    </font>
    <font>
      <u/>
      <sz val="11"/>
      <color rgb="FF0563C1"/>
      <name val="Arial"/>
      <family val="2"/>
    </font>
    <font>
      <u/>
      <sz val="11"/>
      <color theme="1"/>
      <name val="Arial"/>
      <family val="2"/>
    </font>
    <font>
      <u/>
      <sz val="11"/>
      <color rgb="FF0563C1"/>
      <name val="Arial"/>
      <family val="2"/>
    </font>
    <font>
      <u/>
      <sz val="11"/>
      <color theme="1"/>
      <name val="Arial"/>
      <family val="2"/>
    </font>
    <font>
      <u/>
      <sz val="10"/>
      <color rgb="FF202122"/>
      <name val="Arial"/>
      <family val="2"/>
    </font>
    <font>
      <u/>
      <sz val="10"/>
      <color rgb="FF202122"/>
      <name val="Arial"/>
      <family val="2"/>
    </font>
    <font>
      <sz val="10"/>
      <color rgb="FF202122"/>
      <name val="Arial"/>
      <family val="2"/>
    </font>
    <font>
      <u/>
      <sz val="11"/>
      <color theme="1"/>
      <name val="Arial"/>
      <family val="2"/>
    </font>
    <font>
      <u/>
      <sz val="10"/>
      <color rgb="FF202122"/>
      <name val="Arial"/>
      <family val="2"/>
    </font>
    <font>
      <u/>
      <sz val="10"/>
      <color rgb="FF202122"/>
      <name val="Arial"/>
      <family val="2"/>
    </font>
    <font>
      <u/>
      <sz val="10"/>
      <color rgb="FF202122"/>
      <name val="Arial"/>
      <family val="2"/>
    </font>
    <font>
      <u/>
      <sz val="10"/>
      <color rgb="FF202122"/>
      <name val="Arial"/>
      <family val="2"/>
    </font>
    <font>
      <u/>
      <sz val="10"/>
      <color rgb="FF202122"/>
      <name val="Arial"/>
      <family val="2"/>
    </font>
    <font>
      <u/>
      <sz val="11"/>
      <color theme="1"/>
      <name val="Arial"/>
      <family val="2"/>
    </font>
    <font>
      <u/>
      <sz val="11"/>
      <color theme="1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EA3F2"/>
      <name val="Calibri"/>
      <family val="2"/>
      <scheme val="minor"/>
    </font>
    <font>
      <sz val="11"/>
      <color theme="1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rgb="FFC3D9FF"/>
        <bgColor rgb="FFC3D9FF"/>
      </patternFill>
    </fill>
    <fill>
      <patternFill patternType="solid">
        <fgColor rgb="FF00FF00"/>
        <bgColor rgb="FF00FF00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D87990"/>
        <bgColor rgb="FFD87990"/>
      </patternFill>
    </fill>
    <fill>
      <patternFill patternType="solid">
        <fgColor rgb="FFDBADE6"/>
        <bgColor rgb="FFDBADE6"/>
      </patternFill>
    </fill>
    <fill>
      <patternFill patternType="solid">
        <fgColor rgb="FFFAC3E9"/>
        <bgColor rgb="FFFAC3E9"/>
      </patternFill>
    </fill>
    <fill>
      <patternFill patternType="solid">
        <fgColor rgb="FFF8F9FA"/>
        <bgColor rgb="FFF8F9FA"/>
      </patternFill>
    </fill>
    <fill>
      <patternFill patternType="solid">
        <fgColor rgb="FFB7B7B7"/>
        <bgColor rgb="FFB7B7B7"/>
      </patternFill>
    </fill>
    <fill>
      <patternFill patternType="solid">
        <fgColor rgb="FF37383E"/>
        <bgColor rgb="FF37383E"/>
      </patternFill>
    </fill>
    <fill>
      <patternFill patternType="solid">
        <fgColor rgb="FFFFFFFF"/>
        <bgColor rgb="FFFFFFFF"/>
      </patternFill>
    </fill>
    <fill>
      <patternFill patternType="solid">
        <fgColor rgb="FFA2A6AA"/>
        <bgColor rgb="FFA2A6AA"/>
      </patternFill>
    </fill>
    <fill>
      <patternFill patternType="solid">
        <fgColor rgb="FFBDBDBD"/>
        <bgColor rgb="FFBDBDBD"/>
      </patternFill>
    </fill>
    <fill>
      <patternFill patternType="solid">
        <fgColor rgb="FFEA9999"/>
        <bgColor rgb="FFEA9999"/>
      </patternFill>
    </fill>
    <fill>
      <patternFill patternType="solid">
        <fgColor rgb="FFC27BA0"/>
        <bgColor rgb="FFC27BA0"/>
      </patternFill>
    </fill>
    <fill>
      <patternFill patternType="solid">
        <fgColor rgb="FFFF0000"/>
        <bgColor rgb="FFFF0000"/>
      </patternFill>
    </fill>
    <fill>
      <patternFill patternType="solid">
        <fgColor theme="2"/>
        <bgColor rgb="FFB4A7D6"/>
      </patternFill>
    </fill>
    <fill>
      <patternFill patternType="solid">
        <fgColor theme="2"/>
        <bgColor rgb="FF93C47D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theme="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4" tint="0.79998168889431442"/>
        <bgColor rgb="FFF8F9FA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499984740745262"/>
        <bgColor theme="0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FFFFFF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thin">
        <color rgb="FF000000"/>
      </left>
      <right style="medium">
        <color rgb="FFA2A9B1"/>
      </right>
      <top style="thin">
        <color rgb="FF000000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thin">
        <color rgb="FF000000"/>
      </top>
      <bottom style="medium">
        <color rgb="FFA2A9B1"/>
      </bottom>
      <diagonal/>
    </border>
    <border>
      <left style="medium">
        <color rgb="FFA2A9B1"/>
      </left>
      <right style="thin">
        <color rgb="FF000000"/>
      </right>
      <top style="thin">
        <color rgb="FF000000"/>
      </top>
      <bottom style="medium">
        <color rgb="FFA2A9B1"/>
      </bottom>
      <diagonal/>
    </border>
    <border>
      <left style="thin">
        <color rgb="FF000000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thin">
        <color rgb="FF000000"/>
      </right>
      <top style="medium">
        <color rgb="FFA2A9B1"/>
      </top>
      <bottom/>
      <diagonal/>
    </border>
    <border>
      <left style="thin">
        <color rgb="FF000000"/>
      </left>
      <right style="medium">
        <color rgb="FFA2A9B1"/>
      </right>
      <top/>
      <bottom/>
      <diagonal/>
    </border>
    <border>
      <left style="medium">
        <color rgb="FFA2A9B1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thin">
        <color rgb="FF000000"/>
      </right>
      <top/>
      <bottom style="medium">
        <color rgb="FFA2A9B1"/>
      </bottom>
      <diagonal/>
    </border>
    <border>
      <left style="thin">
        <color rgb="FF000000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thin">
        <color rgb="FF000000"/>
      </right>
      <top style="medium">
        <color rgb="FFA2A9B1"/>
      </top>
      <bottom style="medium">
        <color rgb="FFA2A9B1"/>
      </bottom>
      <diagonal/>
    </border>
    <border>
      <left style="thin">
        <color rgb="FF000000"/>
      </left>
      <right style="medium">
        <color rgb="FFA2A9B1"/>
      </right>
      <top/>
      <bottom style="thin">
        <color rgb="FF000000"/>
      </bottom>
      <diagonal/>
    </border>
    <border>
      <left style="medium">
        <color rgb="FFA2A9B1"/>
      </left>
      <right style="medium">
        <color rgb="FFA2A9B1"/>
      </right>
      <top/>
      <bottom style="thin">
        <color rgb="FF000000"/>
      </bottom>
      <diagonal/>
    </border>
    <border>
      <left style="medium">
        <color rgb="FFA2A9B1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1" fontId="93" fillId="0" borderId="0" applyFont="0" applyFill="0" applyBorder="0" applyAlignment="0" applyProtection="0"/>
    <xf numFmtId="0" fontId="1" fillId="0" borderId="0"/>
  </cellStyleXfs>
  <cellXfs count="704">
    <xf numFmtId="0" fontId="0" fillId="0" borderId="0" xfId="0" applyFont="1" applyAlignment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6" fillId="3" borderId="0" xfId="0" applyFont="1" applyFill="1"/>
    <xf numFmtId="0" fontId="4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8" fillId="0" borderId="0" xfId="0" applyFont="1"/>
    <xf numFmtId="0" fontId="10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1" fillId="0" borderId="2" xfId="0" applyFont="1" applyBorder="1" applyAlignment="1">
      <alignment horizontal="left"/>
    </xf>
    <xf numFmtId="164" fontId="12" fillId="5" borderId="2" xfId="0" applyNumberFormat="1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6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6" borderId="2" xfId="0" applyFont="1" applyFill="1" applyBorder="1" applyAlignment="1">
      <alignment horizontal="left"/>
    </xf>
    <xf numFmtId="0" fontId="14" fillId="0" borderId="2" xfId="0" applyFont="1" applyBorder="1" applyAlignment="1">
      <alignment horizontal="left"/>
    </xf>
    <xf numFmtId="164" fontId="15" fillId="5" borderId="2" xfId="0" applyNumberFormat="1" applyFont="1" applyFill="1" applyBorder="1" applyAlignment="1">
      <alignment horizontal="left"/>
    </xf>
    <xf numFmtId="0" fontId="14" fillId="6" borderId="2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3" fontId="11" fillId="0" borderId="2" xfId="0" applyNumberFormat="1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5" borderId="2" xfId="0" applyFont="1" applyFill="1" applyBorder="1" applyAlignment="1">
      <alignment horizontal="left"/>
    </xf>
    <xf numFmtId="0" fontId="17" fillId="6" borderId="2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2" xfId="0" applyFont="1" applyBorder="1" applyAlignment="1">
      <alignment horizontal="left"/>
    </xf>
    <xf numFmtId="164" fontId="18" fillId="5" borderId="2" xfId="0" applyNumberFormat="1" applyFont="1" applyFill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7" fillId="6" borderId="2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6" fillId="7" borderId="3" xfId="0" applyFont="1" applyFill="1" applyBorder="1"/>
    <xf numFmtId="0" fontId="6" fillId="7" borderId="4" xfId="0" applyFont="1" applyFill="1" applyBorder="1"/>
    <xf numFmtId="0" fontId="19" fillId="7" borderId="5" xfId="0" applyFont="1" applyFill="1" applyBorder="1"/>
    <xf numFmtId="0" fontId="6" fillId="7" borderId="4" xfId="0" applyFont="1" applyFill="1" applyBorder="1" applyAlignment="1"/>
    <xf numFmtId="0" fontId="6" fillId="7" borderId="5" xfId="0" applyFont="1" applyFill="1" applyBorder="1" applyAlignment="1"/>
    <xf numFmtId="0" fontId="6" fillId="8" borderId="6" xfId="0" applyFont="1" applyFill="1" applyBorder="1"/>
    <xf numFmtId="0" fontId="20" fillId="9" borderId="0" xfId="0" applyFont="1" applyFill="1"/>
    <xf numFmtId="0" fontId="6" fillId="8" borderId="7" xfId="0" applyFont="1" applyFill="1" applyBorder="1"/>
    <xf numFmtId="0" fontId="21" fillId="0" borderId="0" xfId="0" applyFont="1" applyAlignment="1"/>
    <xf numFmtId="0" fontId="22" fillId="9" borderId="0" xfId="0" applyFont="1" applyFill="1" applyAlignment="1"/>
    <xf numFmtId="0" fontId="6" fillId="0" borderId="0" xfId="0" applyFont="1" applyAlignment="1"/>
    <xf numFmtId="0" fontId="6" fillId="9" borderId="0" xfId="0" applyFont="1" applyFill="1"/>
    <xf numFmtId="0" fontId="23" fillId="9" borderId="0" xfId="0" applyFont="1" applyFill="1" applyAlignment="1"/>
    <xf numFmtId="0" fontId="6" fillId="8" borderId="8" xfId="0" applyFont="1" applyFill="1" applyBorder="1"/>
    <xf numFmtId="0" fontId="6" fillId="9" borderId="9" xfId="0" applyFont="1" applyFill="1" applyBorder="1"/>
    <xf numFmtId="0" fontId="6" fillId="8" borderId="10" xfId="0" applyFont="1" applyFill="1" applyBorder="1"/>
    <xf numFmtId="0" fontId="24" fillId="10" borderId="0" xfId="0" applyFont="1" applyFill="1" applyAlignment="1">
      <alignment horizontal="center"/>
    </xf>
    <xf numFmtId="0" fontId="24" fillId="10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/>
    <xf numFmtId="0" fontId="27" fillId="10" borderId="0" xfId="0" applyFont="1" applyFill="1" applyAlignment="1">
      <alignment horizontal="left"/>
    </xf>
    <xf numFmtId="0" fontId="28" fillId="10" borderId="0" xfId="0" applyFont="1" applyFill="1" applyAlignment="1">
      <alignment horizontal="center"/>
    </xf>
    <xf numFmtId="0" fontId="29" fillId="0" borderId="0" xfId="0" applyFont="1" applyAlignment="1">
      <alignment horizontal="right"/>
    </xf>
    <xf numFmtId="0" fontId="29" fillId="0" borderId="2" xfId="0" applyFont="1" applyBorder="1" applyAlignment="1">
      <alignment horizontal="right"/>
    </xf>
    <xf numFmtId="0" fontId="30" fillId="0" borderId="2" xfId="0" applyFont="1" applyBorder="1" applyAlignment="1">
      <alignment horizontal="right"/>
    </xf>
    <xf numFmtId="0" fontId="29" fillId="0" borderId="11" xfId="0" applyFont="1" applyBorder="1" applyAlignment="1">
      <alignment horizontal="right"/>
    </xf>
    <xf numFmtId="0" fontId="29" fillId="0" borderId="0" xfId="0" applyFont="1" applyAlignment="1">
      <alignment horizontal="right"/>
    </xf>
    <xf numFmtId="0" fontId="31" fillId="0" borderId="0" xfId="0" applyFont="1" applyAlignment="1">
      <alignment horizontal="right"/>
    </xf>
    <xf numFmtId="165" fontId="6" fillId="0" borderId="0" xfId="0" applyNumberFormat="1" applyFont="1" applyAlignment="1">
      <alignment horizontal="right"/>
    </xf>
    <xf numFmtId="165" fontId="29" fillId="0" borderId="0" xfId="0" applyNumberFormat="1" applyFont="1" applyAlignment="1">
      <alignment horizontal="right"/>
    </xf>
    <xf numFmtId="0" fontId="29" fillId="9" borderId="0" xfId="0" applyFont="1" applyFill="1" applyAlignment="1">
      <alignment horizontal="right"/>
    </xf>
    <xf numFmtId="0" fontId="29" fillId="11" borderId="0" xfId="0" applyFont="1" applyFill="1" applyAlignment="1">
      <alignment horizontal="right"/>
    </xf>
    <xf numFmtId="1" fontId="29" fillId="11" borderId="0" xfId="0" applyNumberFormat="1" applyFont="1" applyFill="1" applyAlignment="1">
      <alignment horizontal="right"/>
    </xf>
    <xf numFmtId="0" fontId="29" fillId="0" borderId="12" xfId="0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29" fillId="0" borderId="11" xfId="0" applyFont="1" applyBorder="1" applyAlignment="1">
      <alignment horizontal="right"/>
    </xf>
    <xf numFmtId="0" fontId="29" fillId="0" borderId="2" xfId="0" applyFont="1" applyBorder="1" applyAlignment="1">
      <alignment horizontal="right"/>
    </xf>
    <xf numFmtId="165" fontId="29" fillId="0" borderId="2" xfId="0" applyNumberFormat="1" applyFont="1" applyBorder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6" fillId="5" borderId="0" xfId="0" applyFont="1" applyFill="1" applyAlignment="1">
      <alignment horizontal="right"/>
    </xf>
    <xf numFmtId="0" fontId="14" fillId="0" borderId="0" xfId="0" applyFont="1" applyAlignment="1">
      <alignment horizontal="left"/>
    </xf>
    <xf numFmtId="0" fontId="11" fillId="5" borderId="0" xfId="0" applyFont="1" applyFill="1" applyAlignment="1">
      <alignment horizontal="left"/>
    </xf>
    <xf numFmtId="0" fontId="17" fillId="5" borderId="0" xfId="0" applyFont="1" applyFill="1" applyAlignment="1">
      <alignment horizontal="left"/>
    </xf>
    <xf numFmtId="0" fontId="17" fillId="5" borderId="2" xfId="0" applyFont="1" applyFill="1" applyBorder="1" applyAlignment="1">
      <alignment horizontal="left"/>
    </xf>
    <xf numFmtId="0" fontId="17" fillId="5" borderId="2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right"/>
    </xf>
    <xf numFmtId="0" fontId="31" fillId="0" borderId="0" xfId="0" applyFont="1" applyAlignment="1">
      <alignment horizontal="right"/>
    </xf>
    <xf numFmtId="0" fontId="31" fillId="0" borderId="0" xfId="0" applyFont="1" applyAlignment="1">
      <alignment horizontal="right"/>
    </xf>
    <xf numFmtId="3" fontId="32" fillId="7" borderId="2" xfId="0" applyNumberFormat="1" applyFont="1" applyFill="1" applyBorder="1" applyAlignment="1">
      <alignment horizontal="right"/>
    </xf>
    <xf numFmtId="3" fontId="32" fillId="0" borderId="2" xfId="0" applyNumberFormat="1" applyFont="1" applyBorder="1" applyAlignment="1">
      <alignment horizontal="right"/>
    </xf>
    <xf numFmtId="3" fontId="32" fillId="0" borderId="2" xfId="0" applyNumberFormat="1" applyFont="1" applyBorder="1" applyAlignment="1">
      <alignment horizontal="right"/>
    </xf>
    <xf numFmtId="165" fontId="32" fillId="0" borderId="2" xfId="0" applyNumberFormat="1" applyFont="1" applyBorder="1" applyAlignment="1">
      <alignment horizontal="right"/>
    </xf>
    <xf numFmtId="0" fontId="31" fillId="8" borderId="0" xfId="0" applyFont="1" applyFill="1" applyAlignment="1">
      <alignment horizontal="right"/>
    </xf>
    <xf numFmtId="0" fontId="31" fillId="9" borderId="0" xfId="0" applyFont="1" applyFill="1" applyAlignment="1">
      <alignment horizontal="right"/>
    </xf>
    <xf numFmtId="1" fontId="29" fillId="11" borderId="0" xfId="0" applyNumberFormat="1" applyFont="1" applyFill="1" applyAlignment="1">
      <alignment horizontal="right"/>
    </xf>
    <xf numFmtId="0" fontId="33" fillId="12" borderId="0" xfId="0" applyFont="1" applyFill="1" applyAlignment="1">
      <alignment horizontal="right"/>
    </xf>
    <xf numFmtId="0" fontId="31" fillId="0" borderId="7" xfId="0" applyFont="1" applyBorder="1" applyAlignment="1">
      <alignment horizontal="right"/>
    </xf>
    <xf numFmtId="0" fontId="30" fillId="0" borderId="2" xfId="0" applyFont="1" applyBorder="1" applyAlignment="1">
      <alignment horizontal="right"/>
    </xf>
    <xf numFmtId="0" fontId="30" fillId="0" borderId="2" xfId="0" applyFont="1" applyBorder="1" applyAlignment="1">
      <alignment horizontal="right"/>
    </xf>
    <xf numFmtId="0" fontId="29" fillId="7" borderId="0" xfId="0" applyFont="1" applyFill="1" applyAlignment="1">
      <alignment horizontal="right"/>
    </xf>
    <xf numFmtId="165" fontId="34" fillId="0" borderId="2" xfId="0" applyNumberFormat="1" applyFont="1" applyBorder="1" applyAlignment="1">
      <alignment horizontal="right"/>
    </xf>
    <xf numFmtId="0" fontId="29" fillId="8" borderId="0" xfId="0" applyFont="1" applyFill="1" applyAlignment="1">
      <alignment horizontal="right"/>
    </xf>
    <xf numFmtId="0" fontId="29" fillId="9" borderId="0" xfId="0" applyFont="1" applyFill="1" applyAlignment="1">
      <alignment horizontal="right"/>
    </xf>
    <xf numFmtId="0" fontId="29" fillId="0" borderId="7" xfId="0" applyFont="1" applyBorder="1" applyAlignment="1">
      <alignment horizontal="right"/>
    </xf>
    <xf numFmtId="0" fontId="35" fillId="0" borderId="2" xfId="0" applyFont="1" applyBorder="1" applyAlignment="1">
      <alignment horizontal="right"/>
    </xf>
    <xf numFmtId="3" fontId="34" fillId="0" borderId="2" xfId="0" applyNumberFormat="1" applyFont="1" applyBorder="1" applyAlignment="1">
      <alignment horizontal="right"/>
    </xf>
    <xf numFmtId="165" fontId="34" fillId="0" borderId="2" xfId="0" applyNumberFormat="1" applyFont="1" applyBorder="1" applyAlignment="1">
      <alignment horizontal="right"/>
    </xf>
    <xf numFmtId="0" fontId="29" fillId="11" borderId="0" xfId="0" applyFont="1" applyFill="1" applyAlignment="1">
      <alignment horizontal="right"/>
    </xf>
    <xf numFmtId="0" fontId="36" fillId="13" borderId="0" xfId="0" applyFont="1" applyFill="1" applyAlignment="1">
      <alignment horizontal="right"/>
    </xf>
    <xf numFmtId="165" fontId="6" fillId="0" borderId="0" xfId="0" applyNumberFormat="1" applyFont="1" applyAlignment="1">
      <alignment horizontal="right"/>
    </xf>
    <xf numFmtId="165" fontId="37" fillId="13" borderId="0" xfId="0" applyNumberFormat="1" applyFont="1" applyFill="1" applyAlignment="1">
      <alignment horizontal="right"/>
    </xf>
    <xf numFmtId="0" fontId="30" fillId="0" borderId="2" xfId="0" applyFont="1" applyBorder="1" applyAlignment="1">
      <alignment horizontal="right"/>
    </xf>
    <xf numFmtId="165" fontId="29" fillId="0" borderId="0" xfId="0" applyNumberFormat="1" applyFont="1" applyAlignment="1">
      <alignment horizontal="right"/>
    </xf>
    <xf numFmtId="0" fontId="35" fillId="0" borderId="2" xfId="0" applyFont="1" applyBorder="1" applyAlignment="1">
      <alignment horizontal="right"/>
    </xf>
    <xf numFmtId="0" fontId="6" fillId="11" borderId="0" xfId="0" applyFont="1" applyFill="1" applyAlignment="1">
      <alignment horizontal="right"/>
    </xf>
    <xf numFmtId="1" fontId="6" fillId="11" borderId="0" xfId="0" applyNumberFormat="1" applyFont="1" applyFill="1" applyAlignment="1">
      <alignment horizontal="right"/>
    </xf>
    <xf numFmtId="0" fontId="29" fillId="0" borderId="2" xfId="0" applyFont="1" applyBorder="1" applyAlignment="1">
      <alignment horizontal="right"/>
    </xf>
    <xf numFmtId="0" fontId="29" fillId="0" borderId="0" xfId="0" applyFont="1" applyAlignment="1">
      <alignment horizontal="right"/>
    </xf>
    <xf numFmtId="0" fontId="38" fillId="12" borderId="0" xfId="0" applyFont="1" applyFill="1" applyAlignment="1">
      <alignment horizontal="right"/>
    </xf>
    <xf numFmtId="4" fontId="6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0" fontId="30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9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165" fontId="6" fillId="9" borderId="0" xfId="0" applyNumberFormat="1" applyFont="1" applyFill="1" applyAlignment="1">
      <alignment horizontal="right"/>
    </xf>
    <xf numFmtId="0" fontId="30" fillId="0" borderId="2" xfId="0" applyFont="1" applyBorder="1" applyAlignment="1">
      <alignment horizontal="right"/>
    </xf>
    <xf numFmtId="0" fontId="29" fillId="0" borderId="0" xfId="0" applyFont="1" applyAlignment="1">
      <alignment horizontal="right"/>
    </xf>
    <xf numFmtId="0" fontId="39" fillId="13" borderId="0" xfId="0" applyFont="1" applyFill="1" applyAlignment="1">
      <alignment horizontal="right"/>
    </xf>
    <xf numFmtId="0" fontId="31" fillId="0" borderId="0" xfId="0" applyFont="1" applyAlignment="1">
      <alignment horizontal="right"/>
    </xf>
    <xf numFmtId="0" fontId="40" fillId="13" borderId="0" xfId="0" applyFont="1" applyFill="1" applyAlignment="1">
      <alignment horizontal="right"/>
    </xf>
    <xf numFmtId="0" fontId="29" fillId="0" borderId="0" xfId="0" applyFont="1" applyAlignment="1">
      <alignment horizontal="right"/>
    </xf>
    <xf numFmtId="0" fontId="29" fillId="7" borderId="0" xfId="0" applyFont="1" applyFill="1" applyAlignment="1">
      <alignment horizontal="right"/>
    </xf>
    <xf numFmtId="0" fontId="41" fillId="13" borderId="0" xfId="0" applyFont="1" applyFill="1" applyAlignment="1">
      <alignment horizontal="right"/>
    </xf>
    <xf numFmtId="0" fontId="42" fillId="0" borderId="0" xfId="0" applyFont="1" applyAlignment="1">
      <alignment horizontal="right"/>
    </xf>
    <xf numFmtId="0" fontId="30" fillId="0" borderId="2" xfId="0" applyFont="1" applyBorder="1" applyAlignment="1">
      <alignment horizontal="right"/>
    </xf>
    <xf numFmtId="1" fontId="29" fillId="9" borderId="0" xfId="0" applyNumberFormat="1" applyFont="1" applyFill="1" applyAlignment="1">
      <alignment horizontal="right"/>
    </xf>
    <xf numFmtId="0" fontId="43" fillId="0" borderId="0" xfId="0" applyFont="1" applyAlignment="1">
      <alignment horizontal="right"/>
    </xf>
    <xf numFmtId="0" fontId="44" fillId="13" borderId="0" xfId="0" applyFont="1" applyFill="1" applyAlignment="1"/>
    <xf numFmtId="1" fontId="29" fillId="11" borderId="0" xfId="0" applyNumberFormat="1" applyFont="1" applyFill="1" applyAlignment="1">
      <alignment horizontal="right"/>
    </xf>
    <xf numFmtId="0" fontId="45" fillId="13" borderId="0" xfId="0" applyFont="1" applyFill="1" applyAlignment="1">
      <alignment horizontal="right"/>
    </xf>
    <xf numFmtId="0" fontId="46" fillId="3" borderId="0" xfId="0" applyFont="1" applyFill="1" applyAlignment="1">
      <alignment horizontal="right"/>
    </xf>
    <xf numFmtId="0" fontId="47" fillId="3" borderId="0" xfId="0" applyFont="1" applyFill="1" applyAlignment="1">
      <alignment horizontal="right"/>
    </xf>
    <xf numFmtId="0" fontId="48" fillId="14" borderId="0" xfId="0" applyFont="1" applyFill="1" applyAlignment="1">
      <alignment horizontal="right"/>
    </xf>
    <xf numFmtId="0" fontId="49" fillId="3" borderId="0" xfId="0" applyFont="1" applyFill="1" applyAlignment="1">
      <alignment horizontal="right"/>
    </xf>
    <xf numFmtId="0" fontId="50" fillId="3" borderId="0" xfId="0" applyFont="1" applyFill="1" applyAlignment="1">
      <alignment horizontal="right"/>
    </xf>
    <xf numFmtId="0" fontId="51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52" fillId="3" borderId="0" xfId="0" applyFont="1" applyFill="1" applyAlignment="1">
      <alignment horizontal="right"/>
    </xf>
    <xf numFmtId="0" fontId="53" fillId="3" borderId="0" xfId="0" applyFont="1" applyFill="1" applyAlignment="1">
      <alignment horizontal="right"/>
    </xf>
    <xf numFmtId="0" fontId="54" fillId="3" borderId="0" xfId="0" applyFont="1" applyFill="1" applyAlignment="1">
      <alignment horizontal="right"/>
    </xf>
    <xf numFmtId="0" fontId="11" fillId="0" borderId="0" xfId="0" applyFont="1" applyAlignment="1"/>
    <xf numFmtId="0" fontId="30" fillId="10" borderId="2" xfId="0" applyFont="1" applyFill="1" applyBorder="1" applyAlignment="1">
      <alignment horizontal="right"/>
    </xf>
    <xf numFmtId="0" fontId="29" fillId="0" borderId="9" xfId="0" applyFont="1" applyBorder="1" applyAlignment="1">
      <alignment horizontal="right"/>
    </xf>
    <xf numFmtId="0" fontId="29" fillId="0" borderId="9" xfId="0" applyFont="1" applyBorder="1" applyAlignment="1">
      <alignment horizontal="right"/>
    </xf>
    <xf numFmtId="0" fontId="29" fillId="7" borderId="9" xfId="0" applyFont="1" applyFill="1" applyBorder="1" applyAlignment="1">
      <alignment horizontal="right"/>
    </xf>
    <xf numFmtId="165" fontId="6" fillId="0" borderId="9" xfId="0" applyNumberFormat="1" applyFont="1" applyBorder="1" applyAlignment="1">
      <alignment horizontal="right"/>
    </xf>
    <xf numFmtId="165" fontId="29" fillId="0" borderId="9" xfId="0" applyNumberFormat="1" applyFont="1" applyBorder="1" applyAlignment="1">
      <alignment horizontal="right"/>
    </xf>
    <xf numFmtId="0" fontId="29" fillId="9" borderId="9" xfId="0" applyFont="1" applyFill="1" applyBorder="1" applyAlignment="1">
      <alignment horizontal="right"/>
    </xf>
    <xf numFmtId="0" fontId="29" fillId="11" borderId="9" xfId="0" applyFont="1" applyFill="1" applyBorder="1" applyAlignment="1">
      <alignment horizontal="right"/>
    </xf>
    <xf numFmtId="1" fontId="29" fillId="11" borderId="9" xfId="0" applyNumberFormat="1" applyFont="1" applyFill="1" applyBorder="1" applyAlignment="1">
      <alignment horizontal="right"/>
    </xf>
    <xf numFmtId="0" fontId="55" fillId="3" borderId="9" xfId="0" applyFont="1" applyFill="1" applyBorder="1" applyAlignment="1">
      <alignment horizontal="right"/>
    </xf>
    <xf numFmtId="0" fontId="29" fillId="0" borderId="10" xfId="0" applyFont="1" applyBorder="1" applyAlignment="1">
      <alignment horizontal="right"/>
    </xf>
    <xf numFmtId="0" fontId="34" fillId="8" borderId="2" xfId="0" applyFont="1" applyFill="1" applyBorder="1" applyAlignment="1">
      <alignment horizontal="right"/>
    </xf>
    <xf numFmtId="0" fontId="34" fillId="0" borderId="2" xfId="0" applyFont="1" applyBorder="1" applyAlignment="1">
      <alignment horizontal="right"/>
    </xf>
    <xf numFmtId="165" fontId="31" fillId="0" borderId="0" xfId="0" applyNumberFormat="1" applyFont="1" applyAlignment="1">
      <alignment horizontal="right"/>
    </xf>
    <xf numFmtId="0" fontId="9" fillId="0" borderId="2" xfId="0" applyFont="1" applyBorder="1" applyAlignment="1"/>
    <xf numFmtId="0" fontId="10" fillId="0" borderId="2" xfId="0" applyFont="1" applyBorder="1" applyAlignment="1"/>
    <xf numFmtId="0" fontId="56" fillId="0" borderId="2" xfId="0" applyFont="1" applyBorder="1" applyAlignment="1"/>
    <xf numFmtId="10" fontId="10" fillId="0" borderId="2" xfId="0" applyNumberFormat="1" applyFont="1" applyBorder="1" applyAlignment="1"/>
    <xf numFmtId="0" fontId="11" fillId="0" borderId="2" xfId="0" applyFont="1" applyBorder="1" applyAlignment="1"/>
    <xf numFmtId="0" fontId="6" fillId="0" borderId="2" xfId="0" applyFont="1" applyBorder="1"/>
    <xf numFmtId="10" fontId="29" fillId="0" borderId="2" xfId="0" applyNumberFormat="1" applyFont="1" applyBorder="1" applyAlignment="1">
      <alignment horizontal="right"/>
    </xf>
    <xf numFmtId="0" fontId="6" fillId="5" borderId="2" xfId="0" applyFont="1" applyFill="1" applyBorder="1" applyAlignment="1">
      <alignment horizontal="right"/>
    </xf>
    <xf numFmtId="0" fontId="6" fillId="0" borderId="2" xfId="0" applyFont="1" applyBorder="1" applyAlignment="1"/>
    <xf numFmtId="0" fontId="29" fillId="5" borderId="2" xfId="0" applyFont="1" applyFill="1" applyBorder="1" applyAlignment="1">
      <alignment horizontal="right"/>
    </xf>
    <xf numFmtId="10" fontId="29" fillId="0" borderId="2" xfId="0" applyNumberFormat="1" applyFont="1" applyBorder="1" applyAlignment="1">
      <alignment horizontal="right"/>
    </xf>
    <xf numFmtId="0" fontId="6" fillId="5" borderId="2" xfId="0" applyFont="1" applyFill="1" applyBorder="1" applyAlignment="1">
      <alignment horizontal="right"/>
    </xf>
    <xf numFmtId="0" fontId="6" fillId="5" borderId="2" xfId="0" applyFont="1" applyFill="1" applyBorder="1" applyAlignment="1">
      <alignment horizontal="right"/>
    </xf>
    <xf numFmtId="3" fontId="6" fillId="0" borderId="2" xfId="0" applyNumberFormat="1" applyFont="1" applyBorder="1"/>
    <xf numFmtId="0" fontId="6" fillId="0" borderId="2" xfId="0" applyFont="1" applyBorder="1" applyAlignment="1"/>
    <xf numFmtId="0" fontId="58" fillId="0" borderId="2" xfId="0" applyFont="1" applyBorder="1" applyAlignment="1"/>
    <xf numFmtId="0" fontId="60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4" fontId="6" fillId="0" borderId="2" xfId="0" applyNumberFormat="1" applyFont="1" applyBorder="1" applyAlignment="1">
      <alignment horizontal="right"/>
    </xf>
    <xf numFmtId="0" fontId="60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0" fillId="0" borderId="2" xfId="0" applyFont="1" applyBorder="1" applyAlignment="1">
      <alignment horizontal="left"/>
    </xf>
    <xf numFmtId="0" fontId="61" fillId="15" borderId="0" xfId="0" applyFont="1" applyFill="1" applyAlignment="1">
      <alignment horizontal="right" vertical="center" wrapText="1"/>
    </xf>
    <xf numFmtId="0" fontId="29" fillId="15" borderId="0" xfId="0" applyFont="1" applyFill="1" applyAlignment="1">
      <alignment vertical="center" wrapText="1"/>
    </xf>
    <xf numFmtId="0" fontId="61" fillId="15" borderId="0" xfId="0" applyFont="1" applyFill="1" applyAlignment="1">
      <alignment vertical="center" wrapText="1"/>
    </xf>
    <xf numFmtId="0" fontId="62" fillId="7" borderId="0" xfId="0" applyFont="1" applyFill="1" applyAlignment="1">
      <alignment vertical="center" wrapText="1"/>
    </xf>
    <xf numFmtId="0" fontId="6" fillId="7" borderId="0" xfId="0" applyFont="1" applyFill="1"/>
    <xf numFmtId="0" fontId="61" fillId="16" borderId="14" xfId="0" applyFont="1" applyFill="1" applyBorder="1" applyAlignment="1">
      <alignment horizontal="right" vertical="center" wrapText="1"/>
    </xf>
    <xf numFmtId="0" fontId="63" fillId="16" borderId="14" xfId="0" applyFont="1" applyFill="1" applyBorder="1" applyAlignment="1">
      <alignment vertical="center" wrapText="1"/>
    </xf>
    <xf numFmtId="0" fontId="61" fillId="16" borderId="14" xfId="0" applyFont="1" applyFill="1" applyBorder="1" applyAlignment="1">
      <alignment vertical="center" wrapText="1"/>
    </xf>
    <xf numFmtId="0" fontId="64" fillId="7" borderId="0" xfId="0" applyFont="1" applyFill="1" applyAlignment="1"/>
    <xf numFmtId="0" fontId="61" fillId="17" borderId="14" xfId="0" applyFont="1" applyFill="1" applyBorder="1" applyAlignment="1">
      <alignment horizontal="right" vertical="center" wrapText="1"/>
    </xf>
    <xf numFmtId="0" fontId="65" fillId="17" borderId="14" xfId="0" applyFont="1" applyFill="1" applyBorder="1" applyAlignment="1">
      <alignment vertical="center" wrapText="1"/>
    </xf>
    <xf numFmtId="0" fontId="61" fillId="17" borderId="14" xfId="0" applyFont="1" applyFill="1" applyBorder="1" applyAlignment="1">
      <alignment vertical="center" wrapText="1"/>
    </xf>
    <xf numFmtId="0" fontId="66" fillId="7" borderId="0" xfId="0" applyFont="1" applyFill="1" applyAlignment="1"/>
    <xf numFmtId="0" fontId="6" fillId="18" borderId="0" xfId="0" applyFont="1" applyFill="1"/>
    <xf numFmtId="0" fontId="70" fillId="18" borderId="0" xfId="0" applyFont="1" applyFill="1" applyAlignment="1"/>
    <xf numFmtId="0" fontId="72" fillId="3" borderId="0" xfId="0" applyFont="1" applyFill="1" applyAlignment="1"/>
    <xf numFmtId="0" fontId="6" fillId="18" borderId="0" xfId="0" applyFont="1" applyFill="1" applyAlignment="1"/>
    <xf numFmtId="0" fontId="61" fillId="16" borderId="18" xfId="0" applyFont="1" applyFill="1" applyBorder="1" applyAlignment="1">
      <alignment horizontal="right" vertical="center" wrapText="1"/>
    </xf>
    <xf numFmtId="0" fontId="73" fillId="16" borderId="19" xfId="0" applyFont="1" applyFill="1" applyBorder="1" applyAlignment="1">
      <alignment vertical="center" wrapText="1"/>
    </xf>
    <xf numFmtId="0" fontId="61" fillId="16" borderId="20" xfId="0" applyFont="1" applyFill="1" applyBorder="1" applyAlignment="1">
      <alignment vertical="center" wrapText="1"/>
    </xf>
    <xf numFmtId="0" fontId="62" fillId="7" borderId="0" xfId="0" applyFont="1" applyFill="1" applyAlignment="1">
      <alignment vertical="center" wrapText="1"/>
    </xf>
    <xf numFmtId="0" fontId="61" fillId="3" borderId="27" xfId="0" applyFont="1" applyFill="1" applyBorder="1" applyAlignment="1">
      <alignment horizontal="right" vertical="center" wrapText="1"/>
    </xf>
    <xf numFmtId="0" fontId="77" fillId="3" borderId="14" xfId="0" applyFont="1" applyFill="1" applyBorder="1" applyAlignment="1">
      <alignment vertical="center" wrapText="1"/>
    </xf>
    <xf numFmtId="0" fontId="61" fillId="3" borderId="28" xfId="0" applyFont="1" applyFill="1" applyBorder="1" applyAlignment="1">
      <alignment vertical="center" wrapText="1"/>
    </xf>
    <xf numFmtId="0" fontId="78" fillId="3" borderId="0" xfId="0" applyFont="1" applyFill="1" applyAlignment="1">
      <alignment vertical="center" wrapText="1"/>
    </xf>
    <xf numFmtId="0" fontId="76" fillId="3" borderId="0" xfId="0" applyFont="1" applyFill="1" applyAlignment="1">
      <alignment vertical="center" wrapText="1"/>
    </xf>
    <xf numFmtId="0" fontId="61" fillId="17" borderId="27" xfId="0" applyFont="1" applyFill="1" applyBorder="1" applyAlignment="1">
      <alignment horizontal="right" vertical="center" wrapText="1"/>
    </xf>
    <xf numFmtId="0" fontId="61" fillId="17" borderId="28" xfId="0" applyFont="1" applyFill="1" applyBorder="1" applyAlignment="1">
      <alignment vertical="center" wrapText="1"/>
    </xf>
    <xf numFmtId="0" fontId="79" fillId="7" borderId="0" xfId="0" applyFont="1" applyFill="1" applyAlignment="1">
      <alignment vertical="center" wrapText="1"/>
    </xf>
    <xf numFmtId="0" fontId="76" fillId="7" borderId="0" xfId="0" applyFont="1" applyFill="1" applyAlignment="1">
      <alignment vertical="center" wrapText="1"/>
    </xf>
    <xf numFmtId="0" fontId="76" fillId="3" borderId="0" xfId="0" applyFont="1" applyFill="1" applyAlignment="1">
      <alignment vertical="center" wrapText="1"/>
    </xf>
    <xf numFmtId="0" fontId="80" fillId="7" borderId="0" xfId="0" applyFont="1" applyFill="1" applyAlignment="1">
      <alignment vertical="center"/>
    </xf>
    <xf numFmtId="0" fontId="81" fillId="7" borderId="0" xfId="0" applyFont="1" applyFill="1" applyAlignment="1">
      <alignment vertical="center" wrapText="1"/>
    </xf>
    <xf numFmtId="0" fontId="82" fillId="7" borderId="0" xfId="0" applyFont="1" applyFill="1" applyAlignment="1">
      <alignment vertical="center"/>
    </xf>
    <xf numFmtId="0" fontId="76" fillId="7" borderId="0" xfId="0" applyFont="1" applyFill="1" applyAlignment="1">
      <alignment vertical="center"/>
    </xf>
    <xf numFmtId="0" fontId="61" fillId="16" borderId="27" xfId="0" applyFont="1" applyFill="1" applyBorder="1" applyAlignment="1">
      <alignment horizontal="right" vertical="center" wrapText="1"/>
    </xf>
    <xf numFmtId="0" fontId="61" fillId="16" borderId="28" xfId="0" applyFont="1" applyFill="1" applyBorder="1" applyAlignment="1">
      <alignment vertical="center" wrapText="1"/>
    </xf>
    <xf numFmtId="0" fontId="84" fillId="16" borderId="14" xfId="0" applyFont="1" applyFill="1" applyBorder="1" applyAlignment="1">
      <alignment vertical="center" wrapText="1"/>
    </xf>
    <xf numFmtId="0" fontId="76" fillId="7" borderId="0" xfId="0" applyFont="1" applyFill="1" applyAlignment="1">
      <alignment vertical="center"/>
    </xf>
    <xf numFmtId="0" fontId="6" fillId="17" borderId="0" xfId="0" applyFont="1" applyFill="1"/>
    <xf numFmtId="0" fontId="6" fillId="0" borderId="0" xfId="0" applyFont="1" applyAlignment="1"/>
    <xf numFmtId="0" fontId="6" fillId="16" borderId="0" xfId="0" applyFont="1" applyFill="1"/>
    <xf numFmtId="2" fontId="10" fillId="0" borderId="2" xfId="0" applyNumberFormat="1" applyFont="1" applyBorder="1" applyAlignment="1"/>
    <xf numFmtId="2" fontId="0" fillId="0" borderId="0" xfId="0" applyNumberFormat="1" applyFont="1" applyAlignment="1"/>
    <xf numFmtId="2" fontId="11" fillId="0" borderId="2" xfId="0" applyNumberFormat="1" applyFont="1" applyBorder="1" applyAlignment="1"/>
    <xf numFmtId="2" fontId="6" fillId="0" borderId="2" xfId="0" applyNumberFormat="1" applyFont="1" applyBorder="1" applyAlignment="1"/>
    <xf numFmtId="0" fontId="0" fillId="0" borderId="0" xfId="0" applyFont="1" applyAlignment="1"/>
    <xf numFmtId="0" fontId="16" fillId="19" borderId="0" xfId="0" applyFont="1" applyFill="1" applyAlignment="1">
      <alignment horizontal="left"/>
    </xf>
    <xf numFmtId="0" fontId="0" fillId="21" borderId="0" xfId="0" applyFont="1" applyFill="1" applyAlignment="1"/>
    <xf numFmtId="0" fontId="87" fillId="0" borderId="0" xfId="0" applyFont="1" applyAlignment="1">
      <alignment horizontal="left"/>
    </xf>
    <xf numFmtId="0" fontId="88" fillId="0" borderId="0" xfId="0" applyFont="1" applyAlignment="1"/>
    <xf numFmtId="0" fontId="6" fillId="0" borderId="32" xfId="0" applyFont="1" applyBorder="1" applyAlignment="1">
      <alignment horizontal="left"/>
    </xf>
    <xf numFmtId="0" fontId="11" fillId="0" borderId="32" xfId="0" applyFont="1" applyBorder="1" applyAlignment="1">
      <alignment horizontal="left"/>
    </xf>
    <xf numFmtId="164" fontId="12" fillId="5" borderId="32" xfId="0" applyNumberFormat="1" applyFont="1" applyFill="1" applyBorder="1" applyAlignment="1">
      <alignment horizontal="left"/>
    </xf>
    <xf numFmtId="0" fontId="11" fillId="6" borderId="32" xfId="0" applyFont="1" applyFill="1" applyBorder="1" applyAlignment="1">
      <alignment horizontal="left"/>
    </xf>
    <xf numFmtId="0" fontId="13" fillId="0" borderId="32" xfId="0" applyFont="1" applyBorder="1" applyAlignment="1">
      <alignment horizontal="left"/>
    </xf>
    <xf numFmtId="0" fontId="14" fillId="0" borderId="32" xfId="0" applyFont="1" applyBorder="1" applyAlignment="1">
      <alignment horizontal="left"/>
    </xf>
    <xf numFmtId="164" fontId="15" fillId="5" borderId="32" xfId="0" applyNumberFormat="1" applyFont="1" applyFill="1" applyBorder="1" applyAlignment="1">
      <alignment horizontal="left"/>
    </xf>
    <xf numFmtId="0" fontId="14" fillId="6" borderId="32" xfId="0" applyFont="1" applyFill="1" applyBorder="1" applyAlignment="1">
      <alignment horizontal="left"/>
    </xf>
    <xf numFmtId="3" fontId="11" fillId="0" borderId="32" xfId="0" applyNumberFormat="1" applyFont="1" applyBorder="1" applyAlignment="1">
      <alignment horizontal="left"/>
    </xf>
    <xf numFmtId="0" fontId="12" fillId="5" borderId="32" xfId="0" applyFont="1" applyFill="1" applyBorder="1" applyAlignment="1">
      <alignment horizontal="left"/>
    </xf>
    <xf numFmtId="0" fontId="16" fillId="19" borderId="32" xfId="0" applyFont="1" applyFill="1" applyBorder="1" applyAlignment="1">
      <alignment horizontal="left"/>
    </xf>
    <xf numFmtId="0" fontId="17" fillId="19" borderId="32" xfId="0" applyFont="1" applyFill="1" applyBorder="1" applyAlignment="1">
      <alignment horizontal="left"/>
    </xf>
    <xf numFmtId="164" fontId="18" fillId="19" borderId="32" xfId="0" applyNumberFormat="1" applyFont="1" applyFill="1" applyBorder="1" applyAlignment="1">
      <alignment horizontal="left"/>
    </xf>
    <xf numFmtId="0" fontId="17" fillId="20" borderId="32" xfId="0" applyFont="1" applyFill="1" applyBorder="1" applyAlignment="1">
      <alignment horizontal="left"/>
    </xf>
    <xf numFmtId="0" fontId="16" fillId="0" borderId="32" xfId="0" applyFont="1" applyBorder="1" applyAlignment="1">
      <alignment horizontal="left"/>
    </xf>
    <xf numFmtId="0" fontId="17" fillId="0" borderId="32" xfId="0" applyFont="1" applyBorder="1" applyAlignment="1">
      <alignment horizontal="left"/>
    </xf>
    <xf numFmtId="164" fontId="18" fillId="5" borderId="32" xfId="0" applyNumberFormat="1" applyFont="1" applyFill="1" applyBorder="1" applyAlignment="1">
      <alignment horizontal="left"/>
    </xf>
    <xf numFmtId="0" fontId="17" fillId="6" borderId="32" xfId="0" applyFont="1" applyFill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11" fillId="0" borderId="34" xfId="0" applyFont="1" applyBorder="1" applyAlignment="1">
      <alignment horizontal="left"/>
    </xf>
    <xf numFmtId="0" fontId="14" fillId="0" borderId="34" xfId="0" applyFont="1" applyBorder="1" applyAlignment="1">
      <alignment horizontal="left"/>
    </xf>
    <xf numFmtId="0" fontId="17" fillId="19" borderId="34" xfId="0" applyFont="1" applyFill="1" applyBorder="1" applyAlignment="1">
      <alignment horizontal="left"/>
    </xf>
    <xf numFmtId="0" fontId="17" fillId="0" borderId="34" xfId="0" applyFont="1" applyBorder="1" applyAlignment="1">
      <alignment horizontal="left"/>
    </xf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11" fillId="0" borderId="36" xfId="0" applyFont="1" applyBorder="1" applyAlignment="1">
      <alignment horizontal="left"/>
    </xf>
    <xf numFmtId="164" fontId="12" fillId="5" borderId="36" xfId="0" applyNumberFormat="1" applyFont="1" applyFill="1" applyBorder="1" applyAlignment="1">
      <alignment horizontal="left"/>
    </xf>
    <xf numFmtId="0" fontId="11" fillId="6" borderId="36" xfId="0" applyFont="1" applyFill="1" applyBorder="1" applyAlignment="1">
      <alignment horizontal="left"/>
    </xf>
    <xf numFmtId="0" fontId="17" fillId="6" borderId="36" xfId="0" applyFont="1" applyFill="1" applyBorder="1" applyAlignment="1">
      <alignment horizontal="left"/>
    </xf>
    <xf numFmtId="0" fontId="11" fillId="0" borderId="37" xfId="0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6" fillId="0" borderId="39" xfId="0" applyFont="1" applyBorder="1" applyAlignment="1">
      <alignment horizontal="left"/>
    </xf>
    <xf numFmtId="0" fontId="11" fillId="0" borderId="39" xfId="0" applyFont="1" applyBorder="1" applyAlignment="1">
      <alignment horizontal="left"/>
    </xf>
    <xf numFmtId="164" fontId="12" fillId="5" borderId="39" xfId="0" applyNumberFormat="1" applyFont="1" applyFill="1" applyBorder="1" applyAlignment="1">
      <alignment horizontal="left"/>
    </xf>
    <xf numFmtId="0" fontId="11" fillId="6" borderId="39" xfId="0" applyFont="1" applyFill="1" applyBorder="1" applyAlignment="1">
      <alignment horizontal="left"/>
    </xf>
    <xf numFmtId="0" fontId="11" fillId="0" borderId="40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10" fillId="0" borderId="42" xfId="0" applyFont="1" applyBorder="1" applyAlignment="1">
      <alignment horizontal="left"/>
    </xf>
    <xf numFmtId="0" fontId="10" fillId="0" borderId="43" xfId="0" applyFont="1" applyBorder="1" applyAlignment="1">
      <alignment horizontal="left"/>
    </xf>
    <xf numFmtId="0" fontId="11" fillId="22" borderId="2" xfId="0" applyFont="1" applyFill="1" applyBorder="1" applyAlignment="1"/>
    <xf numFmtId="2" fontId="11" fillId="22" borderId="2" xfId="0" applyNumberFormat="1" applyFont="1" applyFill="1" applyBorder="1" applyAlignment="1"/>
    <xf numFmtId="0" fontId="0" fillId="22" borderId="0" xfId="0" applyFont="1" applyFill="1" applyAlignment="1"/>
    <xf numFmtId="0" fontId="11" fillId="22" borderId="0" xfId="0" applyFont="1" applyFill="1" applyAlignment="1"/>
    <xf numFmtId="0" fontId="11" fillId="24" borderId="2" xfId="0" applyFont="1" applyFill="1" applyBorder="1" applyAlignment="1"/>
    <xf numFmtId="2" fontId="11" fillId="24" borderId="2" xfId="0" applyNumberFormat="1" applyFont="1" applyFill="1" applyBorder="1" applyAlignment="1"/>
    <xf numFmtId="0" fontId="0" fillId="24" borderId="0" xfId="0" applyFont="1" applyFill="1" applyAlignment="1"/>
    <xf numFmtId="2" fontId="6" fillId="24" borderId="2" xfId="0" applyNumberFormat="1" applyFont="1" applyFill="1" applyBorder="1" applyAlignment="1"/>
    <xf numFmtId="0" fontId="59" fillId="0" borderId="2" xfId="0" applyFont="1" applyBorder="1" applyAlignment="1"/>
    <xf numFmtId="0" fontId="59" fillId="26" borderId="2" xfId="0" applyFont="1" applyFill="1" applyBorder="1" applyAlignment="1"/>
    <xf numFmtId="2" fontId="6" fillId="26" borderId="2" xfId="0" applyNumberFormat="1" applyFont="1" applyFill="1" applyBorder="1" applyAlignment="1"/>
    <xf numFmtId="0" fontId="59" fillId="26" borderId="0" xfId="0" applyFont="1" applyFill="1" applyAlignment="1"/>
    <xf numFmtId="0" fontId="11" fillId="26" borderId="2" xfId="0" applyFont="1" applyFill="1" applyBorder="1" applyAlignment="1"/>
    <xf numFmtId="0" fontId="0" fillId="26" borderId="0" xfId="0" applyFont="1" applyFill="1" applyAlignment="1"/>
    <xf numFmtId="2" fontId="11" fillId="26" borderId="2" xfId="0" applyNumberFormat="1" applyFont="1" applyFill="1" applyBorder="1" applyAlignment="1"/>
    <xf numFmtId="0" fontId="11" fillId="28" borderId="2" xfId="0" applyFont="1" applyFill="1" applyBorder="1" applyAlignment="1"/>
    <xf numFmtId="2" fontId="11" fillId="28" borderId="2" xfId="0" applyNumberFormat="1" applyFont="1" applyFill="1" applyBorder="1" applyAlignment="1"/>
    <xf numFmtId="0" fontId="0" fillId="28" borderId="0" xfId="0" applyFont="1" applyFill="1" applyAlignment="1"/>
    <xf numFmtId="2" fontId="6" fillId="28" borderId="2" xfId="0" applyNumberFormat="1" applyFont="1" applyFill="1" applyBorder="1" applyAlignment="1"/>
    <xf numFmtId="0" fontId="11" fillId="30" borderId="2" xfId="0" applyFont="1" applyFill="1" applyBorder="1" applyAlignment="1"/>
    <xf numFmtId="2" fontId="11" fillId="30" borderId="2" xfId="0" applyNumberFormat="1" applyFont="1" applyFill="1" applyBorder="1" applyAlignment="1"/>
    <xf numFmtId="0" fontId="0" fillId="30" borderId="0" xfId="0" applyFont="1" applyFill="1" applyAlignment="1"/>
    <xf numFmtId="0" fontId="58" fillId="30" borderId="2" xfId="0" applyFont="1" applyFill="1" applyBorder="1" applyAlignment="1"/>
    <xf numFmtId="0" fontId="11" fillId="32" borderId="2" xfId="0" applyFont="1" applyFill="1" applyBorder="1" applyAlignment="1"/>
    <xf numFmtId="2" fontId="11" fillId="32" borderId="2" xfId="0" applyNumberFormat="1" applyFont="1" applyFill="1" applyBorder="1" applyAlignment="1"/>
    <xf numFmtId="0" fontId="0" fillId="32" borderId="0" xfId="0" applyFont="1" applyFill="1" applyAlignment="1"/>
    <xf numFmtId="0" fontId="59" fillId="32" borderId="2" xfId="0" applyFont="1" applyFill="1" applyBorder="1" applyAlignment="1"/>
    <xf numFmtId="0" fontId="30" fillId="0" borderId="2" xfId="0" applyFont="1" applyBorder="1" applyAlignment="1"/>
    <xf numFmtId="0" fontId="59" fillId="5" borderId="2" xfId="0" applyFont="1" applyFill="1" applyBorder="1" applyAlignment="1"/>
    <xf numFmtId="0" fontId="30" fillId="32" borderId="2" xfId="0" applyFont="1" applyFill="1" applyBorder="1" applyAlignment="1"/>
    <xf numFmtId="2" fontId="6" fillId="32" borderId="2" xfId="0" applyNumberFormat="1" applyFont="1" applyFill="1" applyBorder="1" applyAlignment="1"/>
    <xf numFmtId="0" fontId="59" fillId="33" borderId="2" xfId="0" applyFont="1" applyFill="1" applyBorder="1" applyAlignment="1"/>
    <xf numFmtId="0" fontId="11" fillId="34" borderId="2" xfId="0" applyFont="1" applyFill="1" applyBorder="1" applyAlignment="1"/>
    <xf numFmtId="0" fontId="59" fillId="34" borderId="2" xfId="0" applyFont="1" applyFill="1" applyBorder="1" applyAlignment="1"/>
    <xf numFmtId="2" fontId="11" fillId="34" borderId="2" xfId="0" applyNumberFormat="1" applyFont="1" applyFill="1" applyBorder="1" applyAlignment="1"/>
    <xf numFmtId="0" fontId="0" fillId="34" borderId="0" xfId="0" applyFont="1" applyFill="1" applyAlignment="1"/>
    <xf numFmtId="0" fontId="30" fillId="34" borderId="2" xfId="0" applyFont="1" applyFill="1" applyBorder="1" applyAlignment="1"/>
    <xf numFmtId="2" fontId="6" fillId="34" borderId="2" xfId="0" applyNumberFormat="1" applyFont="1" applyFill="1" applyBorder="1" applyAlignment="1"/>
    <xf numFmtId="0" fontId="59" fillId="35" borderId="2" xfId="0" applyFont="1" applyFill="1" applyBorder="1" applyAlignment="1"/>
    <xf numFmtId="0" fontId="57" fillId="0" borderId="2" xfId="0" applyFont="1" applyBorder="1" applyAlignment="1"/>
    <xf numFmtId="0" fontId="57" fillId="5" borderId="2" xfId="0" applyFont="1" applyFill="1" applyBorder="1" applyAlignment="1"/>
    <xf numFmtId="0" fontId="6" fillId="26" borderId="2" xfId="0" applyFont="1" applyFill="1" applyBorder="1" applyAlignment="1"/>
    <xf numFmtId="0" fontId="6" fillId="27" borderId="2" xfId="0" applyFont="1" applyFill="1" applyBorder="1" applyAlignment="1"/>
    <xf numFmtId="10" fontId="6" fillId="26" borderId="2" xfId="0" applyNumberFormat="1" applyFont="1" applyFill="1" applyBorder="1" applyAlignment="1"/>
    <xf numFmtId="3" fontId="6" fillId="0" borderId="2" xfId="0" applyNumberFormat="1" applyFont="1" applyBorder="1" applyAlignment="1"/>
    <xf numFmtId="10" fontId="29" fillId="0" borderId="2" xfId="0" applyNumberFormat="1" applyFont="1" applyBorder="1" applyAlignment="1"/>
    <xf numFmtId="0" fontId="29" fillId="0" borderId="2" xfId="0" applyFont="1" applyBorder="1" applyAlignment="1"/>
    <xf numFmtId="0" fontId="29" fillId="5" borderId="2" xfId="0" applyFont="1" applyFill="1" applyBorder="1" applyAlignment="1"/>
    <xf numFmtId="0" fontId="60" fillId="0" borderId="0" xfId="0" applyFont="1" applyAlignment="1"/>
    <xf numFmtId="0" fontId="59" fillId="5" borderId="0" xfId="0" applyFont="1" applyFill="1" applyAlignment="1"/>
    <xf numFmtId="10" fontId="6" fillId="0" borderId="0" xfId="0" applyNumberFormat="1" applyFont="1" applyAlignment="1"/>
    <xf numFmtId="0" fontId="14" fillId="0" borderId="2" xfId="0" applyFont="1" applyBorder="1" applyAlignment="1"/>
    <xf numFmtId="0" fontId="15" fillId="0" borderId="2" xfId="0" applyFont="1" applyBorder="1" applyAlignment="1"/>
    <xf numFmtId="2" fontId="13" fillId="0" borderId="2" xfId="0" applyNumberFormat="1" applyFont="1" applyBorder="1" applyAlignment="1"/>
    <xf numFmtId="0" fontId="14" fillId="0" borderId="0" xfId="0" applyFont="1" applyAlignment="1"/>
    <xf numFmtId="0" fontId="6" fillId="22" borderId="2" xfId="0" applyFont="1" applyFill="1" applyBorder="1" applyAlignment="1"/>
    <xf numFmtId="0" fontId="59" fillId="22" borderId="2" xfId="0" applyFont="1" applyFill="1" applyBorder="1" applyAlignment="1"/>
    <xf numFmtId="0" fontId="59" fillId="23" borderId="2" xfId="0" applyFont="1" applyFill="1" applyBorder="1" applyAlignment="1"/>
    <xf numFmtId="10" fontId="29" fillId="22" borderId="2" xfId="0" applyNumberFormat="1" applyFont="1" applyFill="1" applyBorder="1" applyAlignment="1"/>
    <xf numFmtId="0" fontId="6" fillId="24" borderId="2" xfId="0" applyFont="1" applyFill="1" applyBorder="1" applyAlignment="1"/>
    <xf numFmtId="0" fontId="58" fillId="24" borderId="2" xfId="0" applyFont="1" applyFill="1" applyBorder="1" applyAlignment="1"/>
    <xf numFmtId="0" fontId="59" fillId="25" borderId="2" xfId="0" applyFont="1" applyFill="1" applyBorder="1" applyAlignment="1"/>
    <xf numFmtId="0" fontId="59" fillId="24" borderId="2" xfId="0" applyFont="1" applyFill="1" applyBorder="1" applyAlignment="1"/>
    <xf numFmtId="0" fontId="6" fillId="25" borderId="2" xfId="0" applyFont="1" applyFill="1" applyBorder="1" applyAlignment="1"/>
    <xf numFmtId="10" fontId="31" fillId="24" borderId="2" xfId="0" applyNumberFormat="1" applyFont="1" applyFill="1" applyBorder="1" applyAlignment="1"/>
    <xf numFmtId="0" fontId="6" fillId="28" borderId="2" xfId="0" applyFont="1" applyFill="1" applyBorder="1" applyAlignment="1"/>
    <xf numFmtId="0" fontId="58" fillId="28" borderId="2" xfId="0" applyFont="1" applyFill="1" applyBorder="1" applyAlignment="1"/>
    <xf numFmtId="0" fontId="59" fillId="28" borderId="2" xfId="0" applyFont="1" applyFill="1" applyBorder="1" applyAlignment="1"/>
    <xf numFmtId="0" fontId="59" fillId="29" borderId="2" xfId="0" applyFont="1" applyFill="1" applyBorder="1" applyAlignment="1"/>
    <xf numFmtId="10" fontId="31" fillId="28" borderId="2" xfId="0" applyNumberFormat="1" applyFont="1" applyFill="1" applyBorder="1" applyAlignment="1"/>
    <xf numFmtId="0" fontId="6" fillId="32" borderId="2" xfId="0" applyFont="1" applyFill="1" applyBorder="1" applyAlignment="1"/>
    <xf numFmtId="0" fontId="58" fillId="32" borderId="2" xfId="0" applyFont="1" applyFill="1" applyBorder="1" applyAlignment="1"/>
    <xf numFmtId="10" fontId="31" fillId="32" borderId="2" xfId="0" applyNumberFormat="1" applyFont="1" applyFill="1" applyBorder="1" applyAlignment="1"/>
    <xf numFmtId="0" fontId="6" fillId="34" borderId="2" xfId="0" applyFont="1" applyFill="1" applyBorder="1" applyAlignment="1"/>
    <xf numFmtId="0" fontId="58" fillId="34" borderId="2" xfId="0" applyFont="1" applyFill="1" applyBorder="1" applyAlignment="1"/>
    <xf numFmtId="0" fontId="6" fillId="35" borderId="2" xfId="0" applyFont="1" applyFill="1" applyBorder="1" applyAlignment="1"/>
    <xf numFmtId="10" fontId="31" fillId="34" borderId="2" xfId="0" applyNumberFormat="1" applyFont="1" applyFill="1" applyBorder="1" applyAlignment="1"/>
    <xf numFmtId="0" fontId="13" fillId="0" borderId="2" xfId="0" applyFont="1" applyBorder="1" applyAlignment="1"/>
    <xf numFmtId="2" fontId="14" fillId="0" borderId="2" xfId="0" applyNumberFormat="1" applyFont="1" applyBorder="1" applyAlignment="1"/>
    <xf numFmtId="4" fontId="13" fillId="5" borderId="2" xfId="0" applyNumberFormat="1" applyFont="1" applyFill="1" applyBorder="1" applyAlignment="1"/>
    <xf numFmtId="10" fontId="13" fillId="0" borderId="2" xfId="0" applyNumberFormat="1" applyFont="1" applyBorder="1" applyAlignment="1"/>
    <xf numFmtId="0" fontId="6" fillId="5" borderId="2" xfId="0" applyFont="1" applyFill="1" applyBorder="1" applyAlignment="1"/>
    <xf numFmtId="10" fontId="31" fillId="0" borderId="2" xfId="0" applyNumberFormat="1" applyFont="1" applyBorder="1" applyAlignment="1"/>
    <xf numFmtId="0" fontId="6" fillId="30" borderId="2" xfId="0" applyFont="1" applyFill="1" applyBorder="1" applyAlignment="1"/>
    <xf numFmtId="0" fontId="59" fillId="30" borderId="2" xfId="0" applyFont="1" applyFill="1" applyBorder="1" applyAlignment="1"/>
    <xf numFmtId="0" fontId="59" fillId="31" borderId="2" xfId="0" applyFont="1" applyFill="1" applyBorder="1" applyAlignment="1"/>
    <xf numFmtId="10" fontId="31" fillId="30" borderId="2" xfId="0" applyNumberFormat="1" applyFont="1" applyFill="1" applyBorder="1" applyAlignment="1"/>
    <xf numFmtId="3" fontId="6" fillId="32" borderId="2" xfId="0" applyNumberFormat="1" applyFont="1" applyFill="1" applyBorder="1" applyAlignment="1"/>
    <xf numFmtId="0" fontId="29" fillId="33" borderId="2" xfId="0" applyFont="1" applyFill="1" applyBorder="1" applyAlignment="1"/>
    <xf numFmtId="10" fontId="29" fillId="32" borderId="2" xfId="0" applyNumberFormat="1" applyFont="1" applyFill="1" applyBorder="1" applyAlignment="1"/>
    <xf numFmtId="3" fontId="13" fillId="0" borderId="2" xfId="0" applyNumberFormat="1" applyFont="1" applyBorder="1" applyAlignment="1"/>
    <xf numFmtId="0" fontId="13" fillId="5" borderId="2" xfId="0" applyFont="1" applyFill="1" applyBorder="1" applyAlignment="1"/>
    <xf numFmtId="3" fontId="6" fillId="34" borderId="2" xfId="0" applyNumberFormat="1" applyFont="1" applyFill="1" applyBorder="1" applyAlignment="1"/>
    <xf numFmtId="0" fontId="29" fillId="35" borderId="2" xfId="0" applyFont="1" applyFill="1" applyBorder="1" applyAlignment="1"/>
    <xf numFmtId="10" fontId="29" fillId="34" borderId="2" xfId="0" applyNumberFormat="1" applyFont="1" applyFill="1" applyBorder="1" applyAlignment="1"/>
    <xf numFmtId="4" fontId="29" fillId="5" borderId="2" xfId="0" applyNumberFormat="1" applyFont="1" applyFill="1" applyBorder="1" applyAlignment="1"/>
    <xf numFmtId="0" fontId="29" fillId="24" borderId="2" xfId="0" applyFont="1" applyFill="1" applyBorder="1" applyAlignment="1"/>
    <xf numFmtId="0" fontId="29" fillId="25" borderId="2" xfId="0" applyFont="1" applyFill="1" applyBorder="1" applyAlignment="1"/>
    <xf numFmtId="10" fontId="29" fillId="24" borderId="2" xfId="0" applyNumberFormat="1" applyFont="1" applyFill="1" applyBorder="1" applyAlignment="1"/>
    <xf numFmtId="165" fontId="29" fillId="0" borderId="2" xfId="0" applyNumberFormat="1" applyFont="1" applyBorder="1" applyAlignment="1"/>
    <xf numFmtId="165" fontId="6" fillId="0" borderId="2" xfId="0" applyNumberFormat="1" applyFont="1" applyBorder="1" applyAlignment="1"/>
    <xf numFmtId="0" fontId="58" fillId="26" borderId="2" xfId="0" applyFont="1" applyFill="1" applyBorder="1" applyAlignment="1"/>
    <xf numFmtId="0" fontId="59" fillId="27" borderId="2" xfId="0" applyFont="1" applyFill="1" applyBorder="1" applyAlignment="1"/>
    <xf numFmtId="10" fontId="29" fillId="26" borderId="2" xfId="0" applyNumberFormat="1" applyFont="1" applyFill="1" applyBorder="1" applyAlignment="1"/>
    <xf numFmtId="10" fontId="29" fillId="28" borderId="2" xfId="0" applyNumberFormat="1" applyFont="1" applyFill="1" applyBorder="1" applyAlignment="1"/>
    <xf numFmtId="165" fontId="59" fillId="0" borderId="2" xfId="0" applyNumberFormat="1" applyFont="1" applyBorder="1" applyAlignment="1"/>
    <xf numFmtId="0" fontId="29" fillId="34" borderId="2" xfId="0" applyFont="1" applyFill="1" applyBorder="1" applyAlignment="1"/>
    <xf numFmtId="0" fontId="29" fillId="28" borderId="2" xfId="0" applyFont="1" applyFill="1" applyBorder="1" applyAlignment="1"/>
    <xf numFmtId="0" fontId="29" fillId="29" borderId="2" xfId="0" applyFont="1" applyFill="1" applyBorder="1" applyAlignment="1"/>
    <xf numFmtId="0" fontId="29" fillId="32" borderId="2" xfId="0" applyFont="1" applyFill="1" applyBorder="1" applyAlignment="1"/>
    <xf numFmtId="0" fontId="31" fillId="22" borderId="2" xfId="0" applyFont="1" applyFill="1" applyBorder="1" applyAlignment="1"/>
    <xf numFmtId="0" fontId="31" fillId="23" borderId="2" xfId="0" applyFont="1" applyFill="1" applyBorder="1" applyAlignment="1"/>
    <xf numFmtId="10" fontId="31" fillId="22" borderId="2" xfId="0" applyNumberFormat="1" applyFont="1" applyFill="1" applyBorder="1" applyAlignment="1"/>
    <xf numFmtId="4" fontId="6" fillId="5" borderId="2" xfId="0" applyNumberFormat="1" applyFont="1" applyFill="1" applyBorder="1" applyAlignment="1"/>
    <xf numFmtId="0" fontId="29" fillId="30" borderId="2" xfId="0" applyFont="1" applyFill="1" applyBorder="1" applyAlignment="1"/>
    <xf numFmtId="0" fontId="29" fillId="31" borderId="2" xfId="0" applyFont="1" applyFill="1" applyBorder="1" applyAlignment="1"/>
    <xf numFmtId="10" fontId="29" fillId="30" borderId="2" xfId="0" applyNumberFormat="1" applyFont="1" applyFill="1" applyBorder="1" applyAlignment="1"/>
    <xf numFmtId="0" fontId="29" fillId="26" borderId="2" xfId="0" applyFont="1" applyFill="1" applyBorder="1" applyAlignment="1"/>
    <xf numFmtId="0" fontId="29" fillId="27" borderId="2" xfId="0" applyFont="1" applyFill="1" applyBorder="1" applyAlignment="1"/>
    <xf numFmtId="0" fontId="30" fillId="30" borderId="2" xfId="0" applyFont="1" applyFill="1" applyBorder="1" applyAlignment="1"/>
    <xf numFmtId="0" fontId="11" fillId="36" borderId="2" xfId="0" applyFont="1" applyFill="1" applyBorder="1" applyAlignment="1"/>
    <xf numFmtId="0" fontId="6" fillId="36" borderId="2" xfId="0" applyFont="1" applyFill="1" applyBorder="1" applyAlignment="1"/>
    <xf numFmtId="0" fontId="58" fillId="36" borderId="2" xfId="0" applyFont="1" applyFill="1" applyBorder="1" applyAlignment="1"/>
    <xf numFmtId="0" fontId="59" fillId="36" borderId="2" xfId="0" applyFont="1" applyFill="1" applyBorder="1" applyAlignment="1"/>
    <xf numFmtId="2" fontId="11" fillId="36" borderId="2" xfId="0" applyNumberFormat="1" applyFont="1" applyFill="1" applyBorder="1" applyAlignment="1"/>
    <xf numFmtId="0" fontId="29" fillId="37" borderId="2" xfId="0" applyFont="1" applyFill="1" applyBorder="1" applyAlignment="1"/>
    <xf numFmtId="10" fontId="29" fillId="36" borderId="2" xfId="0" applyNumberFormat="1" applyFont="1" applyFill="1" applyBorder="1" applyAlignment="1"/>
    <xf numFmtId="0" fontId="0" fillId="36" borderId="0" xfId="0" applyFont="1" applyFill="1" applyAlignment="1"/>
    <xf numFmtId="0" fontId="59" fillId="37" borderId="2" xfId="0" applyFont="1" applyFill="1" applyBorder="1" applyAlignment="1"/>
    <xf numFmtId="0" fontId="29" fillId="36" borderId="2" xfId="0" applyFont="1" applyFill="1" applyBorder="1" applyAlignment="1"/>
    <xf numFmtId="0" fontId="11" fillId="38" borderId="2" xfId="0" applyFont="1" applyFill="1" applyBorder="1" applyAlignment="1"/>
    <xf numFmtId="0" fontId="6" fillId="38" borderId="2" xfId="0" applyFont="1" applyFill="1" applyBorder="1" applyAlignment="1"/>
    <xf numFmtId="0" fontId="58" fillId="38" borderId="2" xfId="0" applyFont="1" applyFill="1" applyBorder="1" applyAlignment="1"/>
    <xf numFmtId="0" fontId="59" fillId="38" borderId="2" xfId="0" applyFont="1" applyFill="1" applyBorder="1" applyAlignment="1"/>
    <xf numFmtId="2" fontId="11" fillId="38" borderId="2" xfId="0" applyNumberFormat="1" applyFont="1" applyFill="1" applyBorder="1" applyAlignment="1"/>
    <xf numFmtId="0" fontId="29" fillId="39" borderId="2" xfId="0" applyFont="1" applyFill="1" applyBorder="1" applyAlignment="1"/>
    <xf numFmtId="10" fontId="29" fillId="38" borderId="2" xfId="0" applyNumberFormat="1" applyFont="1" applyFill="1" applyBorder="1" applyAlignment="1"/>
    <xf numFmtId="0" fontId="0" fillId="38" borderId="0" xfId="0" applyFont="1" applyFill="1" applyAlignment="1"/>
    <xf numFmtId="0" fontId="59" fillId="39" borderId="2" xfId="0" applyFont="1" applyFill="1" applyBorder="1" applyAlignment="1"/>
    <xf numFmtId="0" fontId="29" fillId="38" borderId="2" xfId="0" applyFont="1" applyFill="1" applyBorder="1" applyAlignment="1"/>
    <xf numFmtId="2" fontId="6" fillId="38" borderId="2" xfId="0" applyNumberFormat="1" applyFont="1" applyFill="1" applyBorder="1" applyAlignment="1"/>
    <xf numFmtId="0" fontId="11" fillId="40" borderId="2" xfId="0" applyFont="1" applyFill="1" applyBorder="1" applyAlignment="1"/>
    <xf numFmtId="0" fontId="6" fillId="40" borderId="2" xfId="0" applyFont="1" applyFill="1" applyBorder="1" applyAlignment="1"/>
    <xf numFmtId="0" fontId="58" fillId="40" borderId="2" xfId="0" applyFont="1" applyFill="1" applyBorder="1" applyAlignment="1"/>
    <xf numFmtId="0" fontId="59" fillId="40" borderId="2" xfId="0" applyFont="1" applyFill="1" applyBorder="1" applyAlignment="1"/>
    <xf numFmtId="2" fontId="11" fillId="40" borderId="2" xfId="0" applyNumberFormat="1" applyFont="1" applyFill="1" applyBorder="1" applyAlignment="1"/>
    <xf numFmtId="0" fontId="29" fillId="41" borderId="2" xfId="0" applyFont="1" applyFill="1" applyBorder="1" applyAlignment="1"/>
    <xf numFmtId="10" fontId="29" fillId="40" borderId="2" xfId="0" applyNumberFormat="1" applyFont="1" applyFill="1" applyBorder="1" applyAlignment="1"/>
    <xf numFmtId="0" fontId="0" fillId="40" borderId="0" xfId="0" applyFont="1" applyFill="1" applyAlignment="1"/>
    <xf numFmtId="0" fontId="30" fillId="40" borderId="2" xfId="0" applyFont="1" applyFill="1" applyBorder="1" applyAlignment="1"/>
    <xf numFmtId="3" fontId="6" fillId="40" borderId="2" xfId="0" applyNumberFormat="1" applyFont="1" applyFill="1" applyBorder="1" applyAlignment="1"/>
    <xf numFmtId="2" fontId="6" fillId="40" borderId="2" xfId="0" applyNumberFormat="1" applyFont="1" applyFill="1" applyBorder="1" applyAlignment="1"/>
    <xf numFmtId="0" fontId="59" fillId="41" borderId="2" xfId="0" applyFont="1" applyFill="1" applyBorder="1" applyAlignment="1"/>
    <xf numFmtId="0" fontId="6" fillId="41" borderId="2" xfId="0" applyFont="1" applyFill="1" applyBorder="1" applyAlignment="1"/>
    <xf numFmtId="0" fontId="11" fillId="42" borderId="2" xfId="0" applyFont="1" applyFill="1" applyBorder="1" applyAlignment="1"/>
    <xf numFmtId="0" fontId="6" fillId="42" borderId="2" xfId="0" applyFont="1" applyFill="1" applyBorder="1" applyAlignment="1"/>
    <xf numFmtId="0" fontId="58" fillId="42" borderId="2" xfId="0" applyFont="1" applyFill="1" applyBorder="1" applyAlignment="1"/>
    <xf numFmtId="0" fontId="59" fillId="42" borderId="2" xfId="0" applyFont="1" applyFill="1" applyBorder="1" applyAlignment="1"/>
    <xf numFmtId="2" fontId="11" fillId="42" borderId="2" xfId="0" applyNumberFormat="1" applyFont="1" applyFill="1" applyBorder="1" applyAlignment="1"/>
    <xf numFmtId="0" fontId="6" fillId="43" borderId="2" xfId="0" applyFont="1" applyFill="1" applyBorder="1" applyAlignment="1"/>
    <xf numFmtId="10" fontId="31" fillId="42" borderId="2" xfId="0" applyNumberFormat="1" applyFont="1" applyFill="1" applyBorder="1" applyAlignment="1"/>
    <xf numFmtId="0" fontId="0" fillId="42" borderId="0" xfId="0" applyFont="1" applyFill="1" applyAlignment="1"/>
    <xf numFmtId="0" fontId="59" fillId="43" borderId="2" xfId="0" applyFont="1" applyFill="1" applyBorder="1" applyAlignment="1"/>
    <xf numFmtId="0" fontId="29" fillId="42" borderId="2" xfId="0" applyFont="1" applyFill="1" applyBorder="1" applyAlignment="1"/>
    <xf numFmtId="0" fontId="29" fillId="43" borderId="2" xfId="0" applyFont="1" applyFill="1" applyBorder="1" applyAlignment="1"/>
    <xf numFmtId="10" fontId="29" fillId="42" borderId="2" xfId="0" applyNumberFormat="1" applyFont="1" applyFill="1" applyBorder="1" applyAlignment="1"/>
    <xf numFmtId="2" fontId="6" fillId="42" borderId="2" xfId="0" applyNumberFormat="1" applyFont="1" applyFill="1" applyBorder="1" applyAlignment="1"/>
    <xf numFmtId="0" fontId="11" fillId="44" borderId="2" xfId="0" applyFont="1" applyFill="1" applyBorder="1" applyAlignment="1"/>
    <xf numFmtId="0" fontId="6" fillId="44" borderId="2" xfId="0" applyFont="1" applyFill="1" applyBorder="1" applyAlignment="1"/>
    <xf numFmtId="0" fontId="58" fillId="44" borderId="2" xfId="0" applyFont="1" applyFill="1" applyBorder="1" applyAlignment="1"/>
    <xf numFmtId="0" fontId="59" fillId="44" borderId="2" xfId="0" applyFont="1" applyFill="1" applyBorder="1" applyAlignment="1"/>
    <xf numFmtId="10" fontId="31" fillId="44" borderId="2" xfId="0" applyNumberFormat="1" applyFont="1" applyFill="1" applyBorder="1" applyAlignment="1"/>
    <xf numFmtId="2" fontId="11" fillId="44" borderId="2" xfId="0" applyNumberFormat="1" applyFont="1" applyFill="1" applyBorder="1" applyAlignment="1"/>
    <xf numFmtId="0" fontId="0" fillId="44" borderId="0" xfId="0" applyFont="1" applyFill="1" applyAlignment="1"/>
    <xf numFmtId="0" fontId="14" fillId="46" borderId="2" xfId="0" applyFont="1" applyFill="1" applyBorder="1" applyAlignment="1"/>
    <xf numFmtId="0" fontId="13" fillId="46" borderId="2" xfId="0" applyFont="1" applyFill="1" applyBorder="1" applyAlignment="1"/>
    <xf numFmtId="10" fontId="13" fillId="46" borderId="2" xfId="0" applyNumberFormat="1" applyFont="1" applyFill="1" applyBorder="1" applyAlignment="1"/>
    <xf numFmtId="2" fontId="14" fillId="46" borderId="2" xfId="0" applyNumberFormat="1" applyFont="1" applyFill="1" applyBorder="1" applyAlignment="1"/>
    <xf numFmtId="0" fontId="14" fillId="46" borderId="0" xfId="0" applyFont="1" applyFill="1" applyAlignment="1"/>
    <xf numFmtId="0" fontId="14" fillId="5" borderId="2" xfId="0" applyFont="1" applyFill="1" applyBorder="1" applyAlignment="1"/>
    <xf numFmtId="0" fontId="59" fillId="45" borderId="2" xfId="0" applyFont="1" applyFill="1" applyBorder="1" applyAlignment="1"/>
    <xf numFmtId="0" fontId="29" fillId="44" borderId="2" xfId="0" applyFont="1" applyFill="1" applyBorder="1" applyAlignment="1"/>
    <xf numFmtId="4" fontId="29" fillId="45" borderId="2" xfId="0" applyNumberFormat="1" applyFont="1" applyFill="1" applyBorder="1" applyAlignment="1"/>
    <xf numFmtId="10" fontId="29" fillId="44" borderId="2" xfId="0" applyNumberFormat="1" applyFont="1" applyFill="1" applyBorder="1" applyAlignment="1"/>
    <xf numFmtId="0" fontId="29" fillId="45" borderId="2" xfId="0" applyFont="1" applyFill="1" applyBorder="1" applyAlignment="1"/>
    <xf numFmtId="0" fontId="14" fillId="47" borderId="2" xfId="0" applyFont="1" applyFill="1" applyBorder="1" applyAlignment="1"/>
    <xf numFmtId="0" fontId="13" fillId="47" borderId="2" xfId="0" applyFont="1" applyFill="1" applyBorder="1" applyAlignment="1"/>
    <xf numFmtId="2" fontId="14" fillId="47" borderId="2" xfId="0" applyNumberFormat="1" applyFont="1" applyFill="1" applyBorder="1" applyAlignment="1"/>
    <xf numFmtId="0" fontId="14" fillId="48" borderId="2" xfId="0" applyFont="1" applyFill="1" applyBorder="1" applyAlignment="1"/>
    <xf numFmtId="10" fontId="13" fillId="47" borderId="2" xfId="0" applyNumberFormat="1" applyFont="1" applyFill="1" applyBorder="1" applyAlignment="1"/>
    <xf numFmtId="0" fontId="14" fillId="47" borderId="0" xfId="0" applyFont="1" applyFill="1" applyAlignment="1"/>
    <xf numFmtId="0" fontId="11" fillId="49" borderId="2" xfId="0" applyFont="1" applyFill="1" applyBorder="1" applyAlignment="1"/>
    <xf numFmtId="0" fontId="6" fillId="49" borderId="2" xfId="0" applyFont="1" applyFill="1" applyBorder="1" applyAlignment="1"/>
    <xf numFmtId="0" fontId="58" fillId="49" borderId="2" xfId="0" applyFont="1" applyFill="1" applyBorder="1" applyAlignment="1"/>
    <xf numFmtId="0" fontId="59" fillId="49" borderId="2" xfId="0" applyFont="1" applyFill="1" applyBorder="1" applyAlignment="1"/>
    <xf numFmtId="2" fontId="6" fillId="49" borderId="2" xfId="0" applyNumberFormat="1" applyFont="1" applyFill="1" applyBorder="1" applyAlignment="1"/>
    <xf numFmtId="0" fontId="6" fillId="50" borderId="2" xfId="0" applyFont="1" applyFill="1" applyBorder="1" applyAlignment="1"/>
    <xf numFmtId="10" fontId="29" fillId="49" borderId="2" xfId="0" applyNumberFormat="1" applyFont="1" applyFill="1" applyBorder="1" applyAlignment="1"/>
    <xf numFmtId="2" fontId="11" fillId="49" borderId="2" xfId="0" applyNumberFormat="1" applyFont="1" applyFill="1" applyBorder="1" applyAlignment="1"/>
    <xf numFmtId="0" fontId="0" fillId="49" borderId="0" xfId="0" applyFont="1" applyFill="1" applyAlignment="1"/>
    <xf numFmtId="0" fontId="59" fillId="50" borderId="2" xfId="0" applyFont="1" applyFill="1" applyBorder="1" applyAlignment="1"/>
    <xf numFmtId="0" fontId="29" fillId="49" borderId="2" xfId="0" applyFont="1" applyFill="1" applyBorder="1" applyAlignment="1"/>
    <xf numFmtId="0" fontId="29" fillId="50" borderId="2" xfId="0" applyFont="1" applyFill="1" applyBorder="1" applyAlignment="1"/>
    <xf numFmtId="0" fontId="11" fillId="51" borderId="2" xfId="0" applyFont="1" applyFill="1" applyBorder="1" applyAlignment="1"/>
    <xf numFmtId="0" fontId="6" fillId="51" borderId="2" xfId="0" applyFont="1" applyFill="1" applyBorder="1" applyAlignment="1"/>
    <xf numFmtId="0" fontId="58" fillId="51" borderId="2" xfId="0" applyFont="1" applyFill="1" applyBorder="1" applyAlignment="1"/>
    <xf numFmtId="0" fontId="59" fillId="52" borderId="2" xfId="0" applyFont="1" applyFill="1" applyBorder="1" applyAlignment="1"/>
    <xf numFmtId="2" fontId="11" fillId="51" borderId="2" xfId="0" applyNumberFormat="1" applyFont="1" applyFill="1" applyBorder="1" applyAlignment="1"/>
    <xf numFmtId="10" fontId="31" fillId="51" borderId="2" xfId="0" applyNumberFormat="1" applyFont="1" applyFill="1" applyBorder="1" applyAlignment="1"/>
    <xf numFmtId="0" fontId="0" fillId="51" borderId="0" xfId="0" applyFont="1" applyFill="1" applyAlignment="1"/>
    <xf numFmtId="0" fontId="29" fillId="51" borderId="2" xfId="0" applyFont="1" applyFill="1" applyBorder="1" applyAlignment="1"/>
    <xf numFmtId="0" fontId="29" fillId="52" borderId="2" xfId="0" applyFont="1" applyFill="1" applyBorder="1" applyAlignment="1"/>
    <xf numFmtId="10" fontId="29" fillId="51" borderId="2" xfId="0" applyNumberFormat="1" applyFont="1" applyFill="1" applyBorder="1" applyAlignment="1"/>
    <xf numFmtId="0" fontId="30" fillId="53" borderId="2" xfId="0" applyFont="1" applyFill="1" applyBorder="1" applyAlignment="1"/>
    <xf numFmtId="0" fontId="30" fillId="51" borderId="2" xfId="0" applyFont="1" applyFill="1" applyBorder="1" applyAlignment="1"/>
    <xf numFmtId="2" fontId="6" fillId="51" borderId="2" xfId="0" applyNumberFormat="1" applyFont="1" applyFill="1" applyBorder="1" applyAlignment="1"/>
    <xf numFmtId="0" fontId="11" fillId="54" borderId="2" xfId="0" applyFont="1" applyFill="1" applyBorder="1" applyAlignment="1"/>
    <xf numFmtId="0" fontId="6" fillId="54" borderId="2" xfId="0" applyFont="1" applyFill="1" applyBorder="1" applyAlignment="1"/>
    <xf numFmtId="0" fontId="58" fillId="54" borderId="2" xfId="0" applyFont="1" applyFill="1" applyBorder="1" applyAlignment="1"/>
    <xf numFmtId="0" fontId="59" fillId="54" borderId="2" xfId="0" applyFont="1" applyFill="1" applyBorder="1" applyAlignment="1"/>
    <xf numFmtId="2" fontId="11" fillId="54" borderId="2" xfId="0" applyNumberFormat="1" applyFont="1" applyFill="1" applyBorder="1" applyAlignment="1"/>
    <xf numFmtId="0" fontId="6" fillId="55" borderId="2" xfId="0" applyFont="1" applyFill="1" applyBorder="1" applyAlignment="1"/>
    <xf numFmtId="10" fontId="29" fillId="54" borderId="2" xfId="0" applyNumberFormat="1" applyFont="1" applyFill="1" applyBorder="1" applyAlignment="1"/>
    <xf numFmtId="0" fontId="0" fillId="54" borderId="0" xfId="0" applyFont="1" applyFill="1" applyAlignment="1"/>
    <xf numFmtId="0" fontId="30" fillId="54" borderId="2" xfId="0" applyFont="1" applyFill="1" applyBorder="1" applyAlignment="1"/>
    <xf numFmtId="3" fontId="6" fillId="54" borderId="2" xfId="0" applyNumberFormat="1" applyFont="1" applyFill="1" applyBorder="1" applyAlignment="1"/>
    <xf numFmtId="0" fontId="29" fillId="55" borderId="2" xfId="0" applyFont="1" applyFill="1" applyBorder="1" applyAlignment="1"/>
    <xf numFmtId="2" fontId="6" fillId="54" borderId="2" xfId="0" applyNumberFormat="1" applyFont="1" applyFill="1" applyBorder="1" applyAlignment="1"/>
    <xf numFmtId="0" fontId="59" fillId="55" borderId="2" xfId="0" applyFont="1" applyFill="1" applyBorder="1" applyAlignment="1"/>
    <xf numFmtId="0" fontId="29" fillId="54" borderId="2" xfId="0" applyFont="1" applyFill="1" applyBorder="1" applyAlignment="1"/>
    <xf numFmtId="0" fontId="11" fillId="56" borderId="2" xfId="0" applyFont="1" applyFill="1" applyBorder="1" applyAlignment="1"/>
    <xf numFmtId="0" fontId="6" fillId="56" borderId="2" xfId="0" applyFont="1" applyFill="1" applyBorder="1" applyAlignment="1"/>
    <xf numFmtId="0" fontId="58" fillId="56" borderId="2" xfId="0" applyFont="1" applyFill="1" applyBorder="1" applyAlignment="1"/>
    <xf numFmtId="2" fontId="11" fillId="56" borderId="2" xfId="0" applyNumberFormat="1" applyFont="1" applyFill="1" applyBorder="1" applyAlignment="1"/>
    <xf numFmtId="0" fontId="6" fillId="57" borderId="2" xfId="0" applyFont="1" applyFill="1" applyBorder="1" applyAlignment="1"/>
    <xf numFmtId="10" fontId="29" fillId="56" borderId="2" xfId="0" applyNumberFormat="1" applyFont="1" applyFill="1" applyBorder="1" applyAlignment="1"/>
    <xf numFmtId="0" fontId="0" fillId="56" borderId="0" xfId="0" applyFont="1" applyFill="1" applyAlignment="1"/>
    <xf numFmtId="0" fontId="30" fillId="56" borderId="2" xfId="0" applyFont="1" applyFill="1" applyBorder="1" applyAlignment="1"/>
    <xf numFmtId="0" fontId="59" fillId="56" borderId="2" xfId="0" applyFont="1" applyFill="1" applyBorder="1" applyAlignment="1"/>
    <xf numFmtId="3" fontId="6" fillId="56" borderId="2" xfId="0" applyNumberFormat="1" applyFont="1" applyFill="1" applyBorder="1" applyAlignment="1"/>
    <xf numFmtId="0" fontId="29" fillId="57" borderId="2" xfId="0" applyFont="1" applyFill="1" applyBorder="1" applyAlignment="1"/>
    <xf numFmtId="2" fontId="6" fillId="56" borderId="2" xfId="0" applyNumberFormat="1" applyFont="1" applyFill="1" applyBorder="1" applyAlignment="1"/>
    <xf numFmtId="0" fontId="59" fillId="57" borderId="2" xfId="0" applyFont="1" applyFill="1" applyBorder="1" applyAlignment="1"/>
    <xf numFmtId="0" fontId="29" fillId="56" borderId="2" xfId="0" applyFont="1" applyFill="1" applyBorder="1" applyAlignment="1"/>
    <xf numFmtId="0" fontId="11" fillId="58" borderId="2" xfId="0" applyFont="1" applyFill="1" applyBorder="1" applyAlignment="1"/>
    <xf numFmtId="0" fontId="6" fillId="58" borderId="2" xfId="0" applyFont="1" applyFill="1" applyBorder="1" applyAlignment="1"/>
    <xf numFmtId="0" fontId="58" fillId="58" borderId="2" xfId="0" applyFont="1" applyFill="1" applyBorder="1" applyAlignment="1"/>
    <xf numFmtId="2" fontId="6" fillId="58" borderId="2" xfId="0" applyNumberFormat="1" applyFont="1" applyFill="1" applyBorder="1" applyAlignment="1"/>
    <xf numFmtId="0" fontId="29" fillId="59" borderId="2" xfId="0" applyFont="1" applyFill="1" applyBorder="1" applyAlignment="1"/>
    <xf numFmtId="10" fontId="29" fillId="58" borderId="2" xfId="0" applyNumberFormat="1" applyFont="1" applyFill="1" applyBorder="1" applyAlignment="1"/>
    <xf numFmtId="2" fontId="11" fillId="58" borderId="2" xfId="0" applyNumberFormat="1" applyFont="1" applyFill="1" applyBorder="1" applyAlignment="1"/>
    <xf numFmtId="0" fontId="0" fillId="58" borderId="0" xfId="0" applyFont="1" applyFill="1" applyAlignment="1"/>
    <xf numFmtId="0" fontId="30" fillId="58" borderId="2" xfId="0" applyFont="1" applyFill="1" applyBorder="1" applyAlignment="1"/>
    <xf numFmtId="0" fontId="59" fillId="58" borderId="2" xfId="0" applyFont="1" applyFill="1" applyBorder="1" applyAlignment="1"/>
    <xf numFmtId="3" fontId="6" fillId="58" borderId="2" xfId="0" applyNumberFormat="1" applyFont="1" applyFill="1" applyBorder="1" applyAlignment="1"/>
    <xf numFmtId="0" fontId="59" fillId="59" borderId="2" xfId="0" applyFont="1" applyFill="1" applyBorder="1" applyAlignment="1"/>
    <xf numFmtId="0" fontId="29" fillId="58" borderId="2" xfId="0" applyFont="1" applyFill="1" applyBorder="1" applyAlignment="1"/>
    <xf numFmtId="0" fontId="6" fillId="46" borderId="2" xfId="0" applyFont="1" applyFill="1" applyBorder="1" applyAlignment="1"/>
    <xf numFmtId="0" fontId="11" fillId="46" borderId="2" xfId="0" applyFont="1" applyFill="1" applyBorder="1" applyAlignment="1"/>
    <xf numFmtId="0" fontId="58" fillId="46" borderId="2" xfId="0" applyFont="1" applyFill="1" applyBorder="1" applyAlignment="1"/>
    <xf numFmtId="0" fontId="30" fillId="46" borderId="2" xfId="0" applyFont="1" applyFill="1" applyBorder="1" applyAlignment="1"/>
    <xf numFmtId="2" fontId="11" fillId="46" borderId="2" xfId="0" applyNumberFormat="1" applyFont="1" applyFill="1" applyBorder="1" applyAlignment="1"/>
    <xf numFmtId="0" fontId="59" fillId="46" borderId="2" xfId="0" applyFont="1" applyFill="1" applyBorder="1" applyAlignment="1"/>
    <xf numFmtId="3" fontId="6" fillId="46" borderId="2" xfId="0" applyNumberFormat="1" applyFont="1" applyFill="1" applyBorder="1" applyAlignment="1"/>
    <xf numFmtId="10" fontId="29" fillId="46" borderId="2" xfId="0" applyNumberFormat="1" applyFont="1" applyFill="1" applyBorder="1" applyAlignment="1"/>
    <xf numFmtId="2" fontId="6" fillId="46" borderId="2" xfId="0" applyNumberFormat="1" applyFont="1" applyFill="1" applyBorder="1" applyAlignment="1"/>
    <xf numFmtId="0" fontId="0" fillId="46" borderId="0" xfId="0" applyFont="1" applyFill="1" applyAlignment="1"/>
    <xf numFmtId="0" fontId="29" fillId="46" borderId="2" xfId="0" applyFont="1" applyFill="1" applyBorder="1" applyAlignment="1"/>
    <xf numFmtId="0" fontId="90" fillId="0" borderId="32" xfId="0" applyFont="1" applyBorder="1"/>
    <xf numFmtId="0" fontId="91" fillId="0" borderId="44" xfId="0" applyFont="1" applyBorder="1"/>
    <xf numFmtId="0" fontId="91" fillId="0" borderId="45" xfId="0" applyFont="1" applyBorder="1" applyAlignment="1">
      <alignment wrapText="1"/>
    </xf>
    <xf numFmtId="0" fontId="0" fillId="0" borderId="32" xfId="0" applyBorder="1" applyAlignment="1">
      <alignment horizontal="right"/>
    </xf>
    <xf numFmtId="0" fontId="0" fillId="0" borderId="0" xfId="0"/>
    <xf numFmtId="0" fontId="0" fillId="0" borderId="45" xfId="0" applyBorder="1" applyAlignment="1">
      <alignment wrapText="1"/>
    </xf>
    <xf numFmtId="0" fontId="89" fillId="0" borderId="45" xfId="0" applyFont="1" applyBorder="1" applyAlignment="1">
      <alignment wrapText="1"/>
    </xf>
    <xf numFmtId="0" fontId="92" fillId="60" borderId="45" xfId="0" applyFont="1" applyFill="1" applyBorder="1" applyAlignment="1">
      <alignment wrapText="1"/>
    </xf>
    <xf numFmtId="0" fontId="92" fillId="0" borderId="45" xfId="0" applyFont="1" applyBorder="1" applyAlignment="1">
      <alignment wrapText="1"/>
    </xf>
    <xf numFmtId="0" fontId="0" fillId="0" borderId="46" xfId="0" applyBorder="1" applyAlignment="1">
      <alignment horizontal="right" wrapText="1"/>
    </xf>
    <xf numFmtId="0" fontId="0" fillId="0" borderId="47" xfId="0" applyBorder="1" applyAlignment="1">
      <alignment horizontal="right" wrapText="1"/>
    </xf>
    <xf numFmtId="0" fontId="0" fillId="0" borderId="48" xfId="0" applyBorder="1" applyAlignment="1">
      <alignment wrapText="1"/>
    </xf>
    <xf numFmtId="41" fontId="10" fillId="0" borderId="2" xfId="1" applyFont="1" applyBorder="1" applyAlignment="1"/>
    <xf numFmtId="41" fontId="6" fillId="22" borderId="2" xfId="1" applyFont="1" applyFill="1" applyBorder="1" applyAlignment="1"/>
    <xf numFmtId="41" fontId="6" fillId="24" borderId="2" xfId="1" applyFont="1" applyFill="1" applyBorder="1" applyAlignment="1"/>
    <xf numFmtId="41" fontId="6" fillId="26" borderId="2" xfId="1" applyFont="1" applyFill="1" applyBorder="1" applyAlignment="1"/>
    <xf numFmtId="41" fontId="6" fillId="28" borderId="2" xfId="1" applyFont="1" applyFill="1" applyBorder="1" applyAlignment="1"/>
    <xf numFmtId="41" fontId="6" fillId="32" borderId="2" xfId="1" applyFont="1" applyFill="1" applyBorder="1" applyAlignment="1"/>
    <xf numFmtId="41" fontId="6" fillId="34" borderId="2" xfId="1" applyFont="1" applyFill="1" applyBorder="1" applyAlignment="1"/>
    <xf numFmtId="41" fontId="13" fillId="0" borderId="2" xfId="1" applyFont="1" applyBorder="1" applyAlignment="1"/>
    <xf numFmtId="41" fontId="13" fillId="46" borderId="2" xfId="1" applyFont="1" applyFill="1" applyBorder="1" applyAlignment="1"/>
    <xf numFmtId="41" fontId="6" fillId="36" borderId="2" xfId="1" applyFont="1" applyFill="1" applyBorder="1" applyAlignment="1"/>
    <xf numFmtId="41" fontId="6" fillId="38" borderId="2" xfId="1" applyFont="1" applyFill="1" applyBorder="1" applyAlignment="1"/>
    <xf numFmtId="41" fontId="6" fillId="40" borderId="2" xfId="1" applyFont="1" applyFill="1" applyBorder="1" applyAlignment="1"/>
    <xf numFmtId="41" fontId="6" fillId="42" borderId="2" xfId="1" applyFont="1" applyFill="1" applyBorder="1" applyAlignment="1"/>
    <xf numFmtId="41" fontId="6" fillId="44" borderId="2" xfId="1" applyFont="1" applyFill="1" applyBorder="1" applyAlignment="1"/>
    <xf numFmtId="41" fontId="13" fillId="47" borderId="2" xfId="1" applyFont="1" applyFill="1" applyBorder="1" applyAlignment="1"/>
    <xf numFmtId="41" fontId="6" fillId="30" borderId="2" xfId="1" applyFont="1" applyFill="1" applyBorder="1" applyAlignment="1"/>
    <xf numFmtId="41" fontId="6" fillId="49" borderId="2" xfId="1" applyFont="1" applyFill="1" applyBorder="1" applyAlignment="1"/>
    <xf numFmtId="41" fontId="6" fillId="51" borderId="2" xfId="1" applyFont="1" applyFill="1" applyBorder="1" applyAlignment="1"/>
    <xf numFmtId="41" fontId="6" fillId="54" borderId="2" xfId="1" applyFont="1" applyFill="1" applyBorder="1" applyAlignment="1"/>
    <xf numFmtId="41" fontId="6" fillId="56" borderId="2" xfId="1" applyFont="1" applyFill="1" applyBorder="1" applyAlignment="1"/>
    <xf numFmtId="41" fontId="6" fillId="58" borderId="2" xfId="1" applyFont="1" applyFill="1" applyBorder="1" applyAlignment="1"/>
    <xf numFmtId="41" fontId="6" fillId="0" borderId="2" xfId="1" applyFont="1" applyBorder="1" applyAlignment="1"/>
    <xf numFmtId="41" fontId="11" fillId="0" borderId="2" xfId="1" applyFont="1" applyBorder="1" applyAlignment="1"/>
    <xf numFmtId="41" fontId="6" fillId="46" borderId="2" xfId="1" applyFont="1" applyFill="1" applyBorder="1" applyAlignment="1"/>
    <xf numFmtId="41" fontId="11" fillId="26" borderId="2" xfId="1" applyFont="1" applyFill="1" applyBorder="1" applyAlignment="1"/>
    <xf numFmtId="41" fontId="11" fillId="54" borderId="2" xfId="1" applyFont="1" applyFill="1" applyBorder="1" applyAlignment="1"/>
    <xf numFmtId="41" fontId="11" fillId="56" borderId="2" xfId="1" applyFont="1" applyFill="1" applyBorder="1" applyAlignment="1"/>
    <xf numFmtId="41" fontId="11" fillId="28" borderId="2" xfId="1" applyFont="1" applyFill="1" applyBorder="1" applyAlignment="1"/>
    <xf numFmtId="41" fontId="11" fillId="34" borderId="2" xfId="1" applyFont="1" applyFill="1" applyBorder="1" applyAlignment="1"/>
    <xf numFmtId="41" fontId="31" fillId="22" borderId="2" xfId="1" applyFont="1" applyFill="1" applyBorder="1" applyAlignment="1"/>
    <xf numFmtId="41" fontId="11" fillId="44" borderId="2" xfId="1" applyFont="1" applyFill="1" applyBorder="1" applyAlignment="1"/>
    <xf numFmtId="41" fontId="11" fillId="46" borderId="2" xfId="1" applyFont="1" applyFill="1" applyBorder="1" applyAlignment="1"/>
    <xf numFmtId="41" fontId="11" fillId="30" borderId="2" xfId="1" applyFont="1" applyFill="1" applyBorder="1" applyAlignment="1"/>
    <xf numFmtId="41" fontId="31" fillId="0" borderId="2" xfId="1" applyFont="1" applyBorder="1" applyAlignment="1"/>
    <xf numFmtId="41" fontId="0" fillId="0" borderId="0" xfId="1" applyFont="1" applyAlignment="1"/>
    <xf numFmtId="41" fontId="11" fillId="22" borderId="2" xfId="1" applyFont="1" applyFill="1" applyBorder="1" applyAlignment="1"/>
    <xf numFmtId="41" fontId="11" fillId="24" borderId="2" xfId="1" applyFont="1" applyFill="1" applyBorder="1" applyAlignment="1"/>
    <xf numFmtId="41" fontId="59" fillId="26" borderId="2" xfId="1" applyFont="1" applyFill="1" applyBorder="1" applyAlignment="1"/>
    <xf numFmtId="41" fontId="11" fillId="32" borderId="2" xfId="1" applyFont="1" applyFill="1" applyBorder="1" applyAlignment="1"/>
    <xf numFmtId="41" fontId="14" fillId="0" borderId="2" xfId="1" applyFont="1" applyBorder="1" applyAlignment="1"/>
    <xf numFmtId="41" fontId="14" fillId="46" borderId="2" xfId="1" applyFont="1" applyFill="1" applyBorder="1" applyAlignment="1"/>
    <xf numFmtId="41" fontId="11" fillId="36" borderId="2" xfId="1" applyFont="1" applyFill="1" applyBorder="1" applyAlignment="1"/>
    <xf numFmtId="41" fontId="11" fillId="38" borderId="2" xfId="1" applyFont="1" applyFill="1" applyBorder="1" applyAlignment="1"/>
    <xf numFmtId="41" fontId="11" fillId="40" borderId="2" xfId="1" applyFont="1" applyFill="1" applyBorder="1" applyAlignment="1"/>
    <xf numFmtId="41" fontId="11" fillId="42" borderId="2" xfId="1" applyFont="1" applyFill="1" applyBorder="1" applyAlignment="1"/>
    <xf numFmtId="41" fontId="14" fillId="47" borderId="2" xfId="1" applyFont="1" applyFill="1" applyBorder="1" applyAlignment="1"/>
    <xf numFmtId="41" fontId="11" fillId="51" borderId="2" xfId="1" applyFont="1" applyFill="1" applyBorder="1" applyAlignment="1"/>
    <xf numFmtId="41" fontId="11" fillId="58" borderId="2" xfId="1" applyFont="1" applyFill="1" applyBorder="1" applyAlignment="1"/>
    <xf numFmtId="41" fontId="31" fillId="34" borderId="2" xfId="1" applyFont="1" applyFill="1" applyBorder="1" applyAlignment="1"/>
    <xf numFmtId="41" fontId="29" fillId="0" borderId="2" xfId="1" applyFont="1" applyBorder="1" applyAlignment="1"/>
    <xf numFmtId="41" fontId="31" fillId="38" borderId="2" xfId="1" applyFont="1" applyFill="1" applyBorder="1" applyAlignment="1"/>
    <xf numFmtId="41" fontId="31" fillId="58" borderId="2" xfId="1" applyFont="1" applyFill="1" applyBorder="1" applyAlignment="1"/>
    <xf numFmtId="41" fontId="31" fillId="49" borderId="2" xfId="1" applyFont="1" applyFill="1" applyBorder="1" applyAlignment="1"/>
    <xf numFmtId="41" fontId="31" fillId="56" borderId="2" xfId="1" applyFont="1" applyFill="1" applyBorder="1" applyAlignment="1"/>
    <xf numFmtId="41" fontId="31" fillId="28" borderId="2" xfId="1" applyFont="1" applyFill="1" applyBorder="1" applyAlignment="1"/>
    <xf numFmtId="41" fontId="29" fillId="54" borderId="2" xfId="1" applyFont="1" applyFill="1" applyBorder="1" applyAlignment="1"/>
    <xf numFmtId="41" fontId="29" fillId="42" borderId="2" xfId="1" applyFont="1" applyFill="1" applyBorder="1" applyAlignment="1"/>
    <xf numFmtId="41" fontId="29" fillId="46" borderId="2" xfId="1" applyFont="1" applyFill="1" applyBorder="1" applyAlignment="1"/>
    <xf numFmtId="41" fontId="29" fillId="24" borderId="2" xfId="1" applyFont="1" applyFill="1" applyBorder="1" applyAlignment="1"/>
    <xf numFmtId="41" fontId="29" fillId="56" borderId="2" xfId="1" applyFont="1" applyFill="1" applyBorder="1" applyAlignment="1"/>
    <xf numFmtId="41" fontId="29" fillId="28" borderId="2" xfId="1" applyFont="1" applyFill="1" applyBorder="1" applyAlignment="1"/>
    <xf numFmtId="41" fontId="31" fillId="42" borderId="2" xfId="1" applyFont="1" applyFill="1" applyBorder="1" applyAlignment="1"/>
    <xf numFmtId="41" fontId="31" fillId="54" borderId="2" xfId="1" applyFont="1" applyFill="1" applyBorder="1" applyAlignment="1"/>
    <xf numFmtId="41" fontId="31" fillId="46" borderId="2" xfId="1" applyFont="1" applyFill="1" applyBorder="1" applyAlignment="1"/>
    <xf numFmtId="41" fontId="31" fillId="32" borderId="2" xfId="1" applyFont="1" applyFill="1" applyBorder="1" applyAlignment="1"/>
    <xf numFmtId="41" fontId="31" fillId="44" borderId="2" xfId="1" applyFont="1" applyFill="1" applyBorder="1" applyAlignment="1"/>
    <xf numFmtId="41" fontId="31" fillId="36" borderId="2" xfId="1" applyFont="1" applyFill="1" applyBorder="1" applyAlignment="1"/>
    <xf numFmtId="41" fontId="29" fillId="30" borderId="2" xfId="1" applyFont="1" applyFill="1" applyBorder="1" applyAlignment="1"/>
    <xf numFmtId="41" fontId="31" fillId="26" borderId="2" xfId="1" applyFont="1" applyFill="1" applyBorder="1" applyAlignment="1"/>
    <xf numFmtId="41" fontId="31" fillId="51" borderId="2" xfId="1" applyFont="1" applyFill="1" applyBorder="1" applyAlignment="1"/>
    <xf numFmtId="41" fontId="31" fillId="30" borderId="2" xfId="1" applyFont="1" applyFill="1" applyBorder="1" applyAlignment="1"/>
    <xf numFmtId="41" fontId="31" fillId="24" borderId="2" xfId="1" applyFont="1" applyFill="1" applyBorder="1" applyAlignment="1"/>
    <xf numFmtId="41" fontId="11" fillId="0" borderId="0" xfId="1" applyFont="1" applyAlignment="1"/>
    <xf numFmtId="2" fontId="10" fillId="0" borderId="2" xfId="0" applyNumberFormat="1" applyFont="1" applyBorder="1"/>
    <xf numFmtId="0" fontId="0" fillId="22" borderId="0" xfId="0" applyFill="1"/>
    <xf numFmtId="0" fontId="59" fillId="24" borderId="0" xfId="0" applyFont="1" applyFill="1"/>
    <xf numFmtId="0" fontId="59" fillId="26" borderId="0" xfId="0" applyFont="1" applyFill="1"/>
    <xf numFmtId="0" fontId="59" fillId="28" borderId="0" xfId="0" applyFont="1" applyFill="1"/>
    <xf numFmtId="0" fontId="0" fillId="32" borderId="0" xfId="0" applyFill="1"/>
    <xf numFmtId="0" fontId="59" fillId="34" borderId="0" xfId="0" applyFont="1" applyFill="1"/>
    <xf numFmtId="0" fontId="14" fillId="0" borderId="0" xfId="0" applyFont="1"/>
    <xf numFmtId="0" fontId="14" fillId="46" borderId="0" xfId="0" applyFont="1" applyFill="1"/>
    <xf numFmtId="0" fontId="59" fillId="36" borderId="0" xfId="0" applyFont="1" applyFill="1"/>
    <xf numFmtId="0" fontId="59" fillId="38" borderId="0" xfId="0" applyFont="1" applyFill="1"/>
    <xf numFmtId="0" fontId="59" fillId="40" borderId="0" xfId="0" applyFont="1" applyFill="1"/>
    <xf numFmtId="0" fontId="59" fillId="42" borderId="0" xfId="0" applyFont="1" applyFill="1"/>
    <xf numFmtId="0" fontId="59" fillId="44" borderId="0" xfId="0" applyFont="1" applyFill="1"/>
    <xf numFmtId="0" fontId="14" fillId="47" borderId="0" xfId="0" applyFont="1" applyFill="1"/>
    <xf numFmtId="0" fontId="59" fillId="30" borderId="0" xfId="0" applyFont="1" applyFill="1"/>
    <xf numFmtId="0" fontId="59" fillId="49" borderId="0" xfId="0" applyFont="1" applyFill="1"/>
    <xf numFmtId="0" fontId="59" fillId="51" borderId="0" xfId="0" applyFont="1" applyFill="1"/>
    <xf numFmtId="0" fontId="59" fillId="54" borderId="0" xfId="0" applyFont="1" applyFill="1"/>
    <xf numFmtId="0" fontId="59" fillId="56" borderId="0" xfId="0" applyFont="1" applyFill="1"/>
    <xf numFmtId="0" fontId="59" fillId="58" borderId="0" xfId="0" applyFont="1" applyFill="1"/>
    <xf numFmtId="0" fontId="0" fillId="34" borderId="0" xfId="0" applyFill="1"/>
    <xf numFmtId="0" fontId="0" fillId="46" borderId="0" xfId="0" applyFill="1"/>
    <xf numFmtId="0" fontId="0" fillId="24" borderId="0" xfId="0" applyFill="1"/>
    <xf numFmtId="0" fontId="11" fillId="22" borderId="0" xfId="0" applyFont="1" applyFill="1"/>
    <xf numFmtId="0" fontId="28" fillId="22" borderId="2" xfId="0" applyFont="1" applyFill="1" applyBorder="1" applyAlignment="1"/>
    <xf numFmtId="0" fontId="28" fillId="56" borderId="2" xfId="0" applyFont="1" applyFill="1" applyBorder="1" applyAlignment="1"/>
    <xf numFmtId="0" fontId="67" fillId="16" borderId="15" xfId="0" applyFont="1" applyFill="1" applyBorder="1" applyAlignment="1">
      <alignment vertical="center" wrapText="1"/>
    </xf>
    <xf numFmtId="0" fontId="11" fillId="17" borderId="17" xfId="0" applyFont="1" applyFill="1" applyBorder="1"/>
    <xf numFmtId="0" fontId="11" fillId="16" borderId="17" xfId="0" applyFont="1" applyFill="1" applyBorder="1"/>
    <xf numFmtId="0" fontId="11" fillId="17" borderId="16" xfId="0" applyFont="1" applyFill="1" applyBorder="1"/>
    <xf numFmtId="0" fontId="61" fillId="16" borderId="15" xfId="0" applyFont="1" applyFill="1" applyBorder="1" applyAlignment="1">
      <alignment vertical="center" wrapText="1"/>
    </xf>
    <xf numFmtId="0" fontId="74" fillId="7" borderId="22" xfId="0" applyFont="1" applyFill="1" applyBorder="1" applyAlignment="1">
      <alignment vertical="center" wrapText="1"/>
    </xf>
    <xf numFmtId="0" fontId="11" fillId="0" borderId="24" xfId="0" applyFont="1" applyBorder="1"/>
    <xf numFmtId="0" fontId="11" fillId="0" borderId="26" xfId="0" applyFont="1" applyBorder="1"/>
    <xf numFmtId="0" fontId="75" fillId="7" borderId="22" xfId="0" applyFont="1" applyFill="1" applyBorder="1" applyAlignment="1">
      <alignment vertical="center" wrapText="1"/>
    </xf>
    <xf numFmtId="0" fontId="76" fillId="7" borderId="22" xfId="0" applyFont="1" applyFill="1" applyBorder="1" applyAlignment="1">
      <alignment vertical="center" wrapText="1"/>
    </xf>
    <xf numFmtId="0" fontId="80" fillId="7" borderId="0" xfId="0" applyFont="1" applyFill="1" applyAlignment="1">
      <alignment vertical="center"/>
    </xf>
    <xf numFmtId="0" fontId="0" fillId="0" borderId="0" xfId="0" applyFont="1" applyAlignment="1"/>
    <xf numFmtId="0" fontId="61" fillId="16" borderId="15" xfId="0" applyFont="1" applyFill="1" applyBorder="1" applyAlignment="1">
      <alignment horizontal="right" vertical="center" wrapText="1"/>
    </xf>
    <xf numFmtId="0" fontId="11" fillId="16" borderId="16" xfId="0" applyFont="1" applyFill="1" applyBorder="1"/>
    <xf numFmtId="0" fontId="61" fillId="17" borderId="15" xfId="0" applyFont="1" applyFill="1" applyBorder="1" applyAlignment="1">
      <alignment horizontal="right" vertical="center" wrapText="1"/>
    </xf>
    <xf numFmtId="0" fontId="68" fillId="17" borderId="15" xfId="0" applyFont="1" applyFill="1" applyBorder="1" applyAlignment="1">
      <alignment vertical="center" wrapText="1"/>
    </xf>
    <xf numFmtId="0" fontId="61" fillId="17" borderId="15" xfId="0" applyFont="1" applyFill="1" applyBorder="1" applyAlignment="1">
      <alignment vertical="center" wrapText="1"/>
    </xf>
    <xf numFmtId="0" fontId="61" fillId="17" borderId="22" xfId="0" applyFont="1" applyFill="1" applyBorder="1" applyAlignment="1">
      <alignment vertical="center" wrapText="1"/>
    </xf>
    <xf numFmtId="0" fontId="11" fillId="16" borderId="24" xfId="0" applyFont="1" applyFill="1" applyBorder="1"/>
    <xf numFmtId="0" fontId="11" fillId="17" borderId="24" xfId="0" applyFont="1" applyFill="1" applyBorder="1"/>
    <xf numFmtId="0" fontId="11" fillId="17" borderId="26" xfId="0" applyFont="1" applyFill="1" applyBorder="1"/>
    <xf numFmtId="0" fontId="61" fillId="18" borderId="15" xfId="0" applyFont="1" applyFill="1" applyBorder="1" applyAlignment="1">
      <alignment horizontal="right" vertical="center" wrapText="1"/>
    </xf>
    <xf numFmtId="0" fontId="69" fillId="18" borderId="15" xfId="0" applyFont="1" applyFill="1" applyBorder="1" applyAlignment="1">
      <alignment vertical="center" wrapText="1"/>
    </xf>
    <xf numFmtId="0" fontId="61" fillId="18" borderId="15" xfId="0" applyFont="1" applyFill="1" applyBorder="1" applyAlignment="1">
      <alignment vertical="center" wrapText="1"/>
    </xf>
    <xf numFmtId="0" fontId="61" fillId="17" borderId="21" xfId="0" applyFont="1" applyFill="1" applyBorder="1" applyAlignment="1">
      <alignment horizontal="right" vertical="center" wrapText="1"/>
    </xf>
    <xf numFmtId="0" fontId="11" fillId="16" borderId="23" xfId="0" applyFont="1" applyFill="1" applyBorder="1"/>
    <xf numFmtId="0" fontId="11" fillId="17" borderId="23" xfId="0" applyFont="1" applyFill="1" applyBorder="1"/>
    <xf numFmtId="0" fontId="11" fillId="17" borderId="25" xfId="0" applyFont="1" applyFill="1" applyBorder="1"/>
    <xf numFmtId="0" fontId="61" fillId="16" borderId="22" xfId="0" applyFont="1" applyFill="1" applyBorder="1" applyAlignment="1">
      <alignment vertical="center" wrapText="1"/>
    </xf>
    <xf numFmtId="0" fontId="61" fillId="16" borderId="21" xfId="0" applyFont="1" applyFill="1" applyBorder="1" applyAlignment="1">
      <alignment horizontal="right" vertical="center" wrapText="1"/>
    </xf>
    <xf numFmtId="0" fontId="11" fillId="16" borderId="25" xfId="0" applyFont="1" applyFill="1" applyBorder="1"/>
    <xf numFmtId="0" fontId="11" fillId="16" borderId="26" xfId="0" applyFont="1" applyFill="1" applyBorder="1"/>
    <xf numFmtId="0" fontId="83" fillId="17" borderId="15" xfId="0" applyFont="1" applyFill="1" applyBorder="1" applyAlignment="1">
      <alignment vertical="center" wrapText="1"/>
    </xf>
    <xf numFmtId="0" fontId="61" fillId="3" borderId="15" xfId="0" applyFont="1" applyFill="1" applyBorder="1" applyAlignment="1">
      <alignment horizontal="right" vertical="center" wrapText="1"/>
    </xf>
    <xf numFmtId="0" fontId="71" fillId="3" borderId="15" xfId="0" applyFont="1" applyFill="1" applyBorder="1" applyAlignment="1">
      <alignment vertical="center" wrapText="1"/>
    </xf>
    <xf numFmtId="0" fontId="61" fillId="3" borderId="15" xfId="0" applyFont="1" applyFill="1" applyBorder="1" applyAlignment="1">
      <alignment vertical="center" wrapText="1"/>
    </xf>
    <xf numFmtId="0" fontId="11" fillId="16" borderId="29" xfId="0" applyFont="1" applyFill="1" applyBorder="1"/>
    <xf numFmtId="0" fontId="11" fillId="16" borderId="30" xfId="0" applyFont="1" applyFill="1" applyBorder="1"/>
    <xf numFmtId="0" fontId="11" fillId="16" borderId="31" xfId="0" applyFont="1" applyFill="1" applyBorder="1"/>
  </cellXfs>
  <cellStyles count="3">
    <cellStyle name="Millares [0]" xfId="1" builtinId="6"/>
    <cellStyle name="Normal" xfId="0" builtinId="0"/>
    <cellStyle name="Normal 2" xfId="2" xr:uid="{ADC0C6A8-ADA5-4E93-8A9E-8DFB45BD4065}"/>
  </cellStyles>
  <dxfs count="4">
    <dxf>
      <fill>
        <patternFill patternType="solid">
          <fgColor rgb="FFFF0000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Institutos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B20">
  <tableColumns count="1">
    <tableColumn id="1" xr3:uid="{00000000-0010-0000-0000-000001000000}" name="Instituto Profesional AIEP"/>
  </tableColumns>
  <tableStyleInfo name="Institut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biobio.cl/" TargetMode="External"/><Relationship Id="rId13" Type="http://schemas.openxmlformats.org/officeDocument/2006/relationships/hyperlink" Target="https://uft.cl/" TargetMode="External"/><Relationship Id="rId3" Type="http://schemas.openxmlformats.org/officeDocument/2006/relationships/hyperlink" Target="https://www.webometrics.info/es/Latin_America_es/Chile?sort=asc&amp;order=Impacto%20%28Posici%C3%B3n%2A%29" TargetMode="External"/><Relationship Id="rId7" Type="http://schemas.openxmlformats.org/officeDocument/2006/relationships/hyperlink" Target="https://uda.cl/" TargetMode="External"/><Relationship Id="rId12" Type="http://schemas.openxmlformats.org/officeDocument/2006/relationships/hyperlink" Target="https://www.ubo.cl/" TargetMode="External"/><Relationship Id="rId2" Type="http://schemas.openxmlformats.org/officeDocument/2006/relationships/hyperlink" Target="https://www.webometrics.info/es/Latin_America_es/Chile?sort=asc&amp;order=Universidad" TargetMode="External"/><Relationship Id="rId16" Type="http://schemas.openxmlformats.org/officeDocument/2006/relationships/hyperlink" Target="https://www.udla.cl/" TargetMode="External"/><Relationship Id="rId1" Type="http://schemas.openxmlformats.org/officeDocument/2006/relationships/hyperlink" Target="https://www.webometrics.info/es/Latin_America_es/Chile?sort=desc&amp;order=Ranking%20Mundial" TargetMode="External"/><Relationship Id="rId6" Type="http://schemas.openxmlformats.org/officeDocument/2006/relationships/hyperlink" Target="https://www.upla.cl/" TargetMode="External"/><Relationship Id="rId11" Type="http://schemas.openxmlformats.org/officeDocument/2006/relationships/hyperlink" Target="https://www.utem.cl/" TargetMode="External"/><Relationship Id="rId5" Type="http://schemas.openxmlformats.org/officeDocument/2006/relationships/hyperlink" Target="https://www.webometrics.info/es/Latin_America_es/Chile?sort=asc&amp;order=Excelencia%20%28Posici%C3%B3n%2A%29" TargetMode="External"/><Relationship Id="rId15" Type="http://schemas.openxmlformats.org/officeDocument/2006/relationships/hyperlink" Target="https://uoh.cl/" TargetMode="External"/><Relationship Id="rId10" Type="http://schemas.openxmlformats.org/officeDocument/2006/relationships/hyperlink" Target="https://www.ucentral.cl/" TargetMode="External"/><Relationship Id="rId4" Type="http://schemas.openxmlformats.org/officeDocument/2006/relationships/hyperlink" Target="https://www.webometrics.info/es/Latin_America_es/Chile?sort=asc&amp;order=Apertura%20%28Posici%C3%B3n%2A%29" TargetMode="External"/><Relationship Id="rId9" Type="http://schemas.openxmlformats.org/officeDocument/2006/relationships/hyperlink" Target="https://www.unap.cl/" TargetMode="External"/><Relationship Id="rId14" Type="http://schemas.openxmlformats.org/officeDocument/2006/relationships/hyperlink" Target="https://www.umce.cl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irginiogomez.cl/capacitacion/cursos/" TargetMode="External"/><Relationship Id="rId18" Type="http://schemas.openxmlformats.org/officeDocument/2006/relationships/hyperlink" Target="https://es.wikipedia.org/wiki/Instituto_Profesional_Providencia" TargetMode="External"/><Relationship Id="rId26" Type="http://schemas.openxmlformats.org/officeDocument/2006/relationships/hyperlink" Target="https://www.culinary.cl/diplomados-y-certificados/" TargetMode="External"/><Relationship Id="rId39" Type="http://schemas.openxmlformats.org/officeDocument/2006/relationships/hyperlink" Target="http://www.eatri.cl/diplomado/" TargetMode="External"/><Relationship Id="rId21" Type="http://schemas.openxmlformats.org/officeDocument/2006/relationships/hyperlink" Target="https://es.wikipedia.org/wiki/Escuela_de_Cine_de_Chile" TargetMode="External"/><Relationship Id="rId34" Type="http://schemas.openxmlformats.org/officeDocument/2006/relationships/hyperlink" Target="https://econtinua.escueladecomercio.cl/" TargetMode="External"/><Relationship Id="rId42" Type="http://schemas.openxmlformats.org/officeDocument/2006/relationships/hyperlink" Target="https://www.ipg.cl/educacion-continua/" TargetMode="External"/><Relationship Id="rId47" Type="http://schemas.openxmlformats.org/officeDocument/2006/relationships/hyperlink" Target="https://es.wikipedia.org/wiki/Anexo:Institutos_Profesionales_de_Chile" TargetMode="External"/><Relationship Id="rId50" Type="http://schemas.openxmlformats.org/officeDocument/2006/relationships/hyperlink" Target="https://portales.inacap.cl/educacion-continua/index" TargetMode="External"/><Relationship Id="rId7" Type="http://schemas.openxmlformats.org/officeDocument/2006/relationships/hyperlink" Target="https://www.iacc.cl/diplomados/" TargetMode="External"/><Relationship Id="rId2" Type="http://schemas.openxmlformats.org/officeDocument/2006/relationships/hyperlink" Target="https://es.wikipedia.org/wiki/Duoc_UC" TargetMode="External"/><Relationship Id="rId16" Type="http://schemas.openxmlformats.org/officeDocument/2006/relationships/hyperlink" Target="https://emoderna.cl/diplomados/diplomado-ritmica-jaques-dalcroze/" TargetMode="External"/><Relationship Id="rId29" Type="http://schemas.openxmlformats.org/officeDocument/2006/relationships/hyperlink" Target="https://www.esucomex.cl/educacion-continua-diplomados/" TargetMode="External"/><Relationship Id="rId11" Type="http://schemas.openxmlformats.org/officeDocument/2006/relationships/hyperlink" Target="https://www.arcos.cl/category/diplomados/" TargetMode="External"/><Relationship Id="rId24" Type="http://schemas.openxmlformats.org/officeDocument/2006/relationships/hyperlink" Target="https://es.wikipedia.org/wiki/Instituto_Nacional_del_F%C3%BAtbol" TargetMode="External"/><Relationship Id="rId32" Type="http://schemas.openxmlformats.org/officeDocument/2006/relationships/hyperlink" Target="https://es.wikipedia.org/wiki/Instituto_Profesional_Ciisa" TargetMode="External"/><Relationship Id="rId37" Type="http://schemas.openxmlformats.org/officeDocument/2006/relationships/hyperlink" Target="https://es.wikipedia.org/wiki/Instituto_Guillermo_Subercaseaux" TargetMode="External"/><Relationship Id="rId40" Type="http://schemas.openxmlformats.org/officeDocument/2006/relationships/hyperlink" Target="https://www.otecloslagos.cl/index.php/diplomados" TargetMode="External"/><Relationship Id="rId45" Type="http://schemas.openxmlformats.org/officeDocument/2006/relationships/hyperlink" Target="https://www.universidadesonline.cl/instituto-profesional-libertador-de-los-andes" TargetMode="External"/><Relationship Id="rId53" Type="http://schemas.openxmlformats.org/officeDocument/2006/relationships/table" Target="../tables/table1.xml"/><Relationship Id="rId5" Type="http://schemas.openxmlformats.org/officeDocument/2006/relationships/hyperlink" Target="https://educacion-continua.aiep.cl/" TargetMode="External"/><Relationship Id="rId10" Type="http://schemas.openxmlformats.org/officeDocument/2006/relationships/hyperlink" Target="https://www.ipchile.cl/admision/formacion-continua/" TargetMode="External"/><Relationship Id="rId19" Type="http://schemas.openxmlformats.org/officeDocument/2006/relationships/hyperlink" Target="https://es.wikipedia.org/wiki/Instituto_Profesional_Los_Leones" TargetMode="External"/><Relationship Id="rId31" Type="http://schemas.openxmlformats.org/officeDocument/2006/relationships/hyperlink" Target="https://www.universidadesonline.cl/institute-for-executive-development" TargetMode="External"/><Relationship Id="rId44" Type="http://schemas.openxmlformats.org/officeDocument/2006/relationships/hyperlink" Target="https://britanicostore.cl/diplomados/" TargetMode="External"/><Relationship Id="rId52" Type="http://schemas.openxmlformats.org/officeDocument/2006/relationships/hyperlink" Target="https://www.postgradoust.cl/como-postular/contactanos/" TargetMode="External"/><Relationship Id="rId4" Type="http://schemas.openxmlformats.org/officeDocument/2006/relationships/hyperlink" Target="https://es.wikipedia.org/wiki/Instituto_Profesional_AIEP" TargetMode="External"/><Relationship Id="rId9" Type="http://schemas.openxmlformats.org/officeDocument/2006/relationships/hyperlink" Target="https://institutovertical.cl/educacion-continua/" TargetMode="External"/><Relationship Id="rId14" Type="http://schemas.openxmlformats.org/officeDocument/2006/relationships/hyperlink" Target="https://es.wikipedia.org/wiki/Escuela_Moderna_de_M%C3%BAsica_y_Danza" TargetMode="External"/><Relationship Id="rId22" Type="http://schemas.openxmlformats.org/officeDocument/2006/relationships/hyperlink" Target="https://www.escuelacine.cl/diplomados/" TargetMode="External"/><Relationship Id="rId27" Type="http://schemas.openxmlformats.org/officeDocument/2006/relationships/hyperlink" Target="https://es.wikipedia.org/wiki/Instituto_Profesional_Valle_Central" TargetMode="External"/><Relationship Id="rId30" Type="http://schemas.openxmlformats.org/officeDocument/2006/relationships/hyperlink" Target="http://www.dportales.cl/cursos-y-diplomados-ciencias-empresariales/" TargetMode="External"/><Relationship Id="rId35" Type="http://schemas.openxmlformats.org/officeDocument/2006/relationships/hyperlink" Target="https://es.wikipedia.org/wiki/Anexo:Institutos_Profesionales_de_Chile" TargetMode="External"/><Relationship Id="rId43" Type="http://schemas.openxmlformats.org/officeDocument/2006/relationships/hyperlink" Target="https://www.amatthei.cl/otec/cursos/" TargetMode="External"/><Relationship Id="rId48" Type="http://schemas.openxmlformats.org/officeDocument/2006/relationships/hyperlink" Target="https://www.cursosycarreras.cl/instituto-profesional-chileno-norteamericano-I-2535" TargetMode="External"/><Relationship Id="rId8" Type="http://schemas.openxmlformats.org/officeDocument/2006/relationships/hyperlink" Target="https://es.wikipedia.org/wiki/Anexo:Institutos_Profesionales_de_Chile" TargetMode="External"/><Relationship Id="rId51" Type="http://schemas.openxmlformats.org/officeDocument/2006/relationships/hyperlink" Target="https://es.wikipedia.org/wiki/Universidad_Santo_Tom%C3%A1s_(Chile)" TargetMode="External"/><Relationship Id="rId3" Type="http://schemas.openxmlformats.org/officeDocument/2006/relationships/hyperlink" Target="https://www.duoc.cl/oferta-academica/cursos-diplomados/diplomados/?gclid=Cj0KCQjwtrSLBhCLARIsACh6RmiZDhXxze1_sX22gMM_jAtfBAN7UdPBJT6x8VInPobtMFCoRIYSV9UaAmzEEALw_wcB" TargetMode="External"/><Relationship Id="rId12" Type="http://schemas.openxmlformats.org/officeDocument/2006/relationships/hyperlink" Target="https://es.wikipedia.org/wiki/Instituto_Profesional_Virginio_G%C3%B3mez" TargetMode="External"/><Relationship Id="rId17" Type="http://schemas.openxmlformats.org/officeDocument/2006/relationships/hyperlink" Target="https://www.iplacex.cl/es/perfeccionamiento/diplomados" TargetMode="External"/><Relationship Id="rId25" Type="http://schemas.openxmlformats.org/officeDocument/2006/relationships/hyperlink" Target="https://www.inaf.cl/diplomados/" TargetMode="External"/><Relationship Id="rId33" Type="http://schemas.openxmlformats.org/officeDocument/2006/relationships/hyperlink" Target="https://ciisa.cl/academia-digital/" TargetMode="External"/><Relationship Id="rId38" Type="http://schemas.openxmlformats.org/officeDocument/2006/relationships/hyperlink" Target="https://formacioncontinua.isubercaseaux.cl/diplomados/" TargetMode="External"/><Relationship Id="rId46" Type="http://schemas.openxmlformats.org/officeDocument/2006/relationships/hyperlink" Target="http://www.karenconnolly.cl/carrera-profesional/" TargetMode="External"/><Relationship Id="rId20" Type="http://schemas.openxmlformats.org/officeDocument/2006/relationships/hyperlink" Target="https://ipleones.cl/2016/04/18/instituto-profesional-los-leones-inauguro-diplomado-en-competencias-docentes-para-la-educacion-superior/" TargetMode="External"/><Relationship Id="rId41" Type="http://schemas.openxmlformats.org/officeDocument/2006/relationships/hyperlink" Target="https://www.universidadesonline.cl/instituto-profesional-de-ciencias-de-la-computacion-acuario-data/carreras-universitarias" TargetMode="External"/><Relationship Id="rId1" Type="http://schemas.openxmlformats.org/officeDocument/2006/relationships/hyperlink" Target="https://es.wikipedia.org/wiki/Consejo_Superior_de_Investigaciones_Cient%C3%ADficas" TargetMode="External"/><Relationship Id="rId6" Type="http://schemas.openxmlformats.org/officeDocument/2006/relationships/hyperlink" Target="https://es.wikipedia.org/wiki/Instituto_Profesional_IACC_(Chile)" TargetMode="External"/><Relationship Id="rId15" Type="http://schemas.openxmlformats.org/officeDocument/2006/relationships/hyperlink" Target="https://emoderna.cl/diplomados/comprovisation/" TargetMode="External"/><Relationship Id="rId23" Type="http://schemas.openxmlformats.org/officeDocument/2006/relationships/hyperlink" Target="https://www.emagister.cl/cursos-instituto-profesional-projazz-cen-64937.htm?ignorarCustomFilter=1&amp;idTipoCurso=1090&amp;country=cl" TargetMode="External"/><Relationship Id="rId28" Type="http://schemas.openxmlformats.org/officeDocument/2006/relationships/hyperlink" Target="https://evalley.cl/tecnicas/" TargetMode="External"/><Relationship Id="rId36" Type="http://schemas.openxmlformats.org/officeDocument/2006/relationships/hyperlink" Target="https://www.educaedu-chile.com/nf/search.php?txtBusqueda=Instituto+Profesional+Carlos+Casanueva&amp;impartition_type_id=&amp;course_type_id=20&amp;category_id=&amp;state_id=" TargetMode="External"/><Relationship Id="rId49" Type="http://schemas.openxmlformats.org/officeDocument/2006/relationships/hyperlink" Target="https://es.wikipedia.org/wiki/INACAP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econt@udladf.mx" TargetMode="External"/><Relationship Id="rId299" Type="http://schemas.openxmlformats.org/officeDocument/2006/relationships/hyperlink" Target="mailto:contacto@claseejecutiva.cl" TargetMode="External"/><Relationship Id="rId21" Type="http://schemas.openxmlformats.org/officeDocument/2006/relationships/hyperlink" Target="mailto:admisionpostgrado@uft.cl" TargetMode="External"/><Relationship Id="rId63" Type="http://schemas.openxmlformats.org/officeDocument/2006/relationships/hyperlink" Target="mailto:admisionpostgrado@uft.cl" TargetMode="External"/><Relationship Id="rId159" Type="http://schemas.openxmlformats.org/officeDocument/2006/relationships/hyperlink" Target="mailto:scortes@uahurtado.cl" TargetMode="External"/><Relationship Id="rId324" Type="http://schemas.openxmlformats.org/officeDocument/2006/relationships/hyperlink" Target="mailto:postgrados@uautonoma.cl" TargetMode="External"/><Relationship Id="rId366" Type="http://schemas.openxmlformats.org/officeDocument/2006/relationships/hyperlink" Target="mailto:econtinua@uct.cl" TargetMode="External"/><Relationship Id="rId170" Type="http://schemas.openxmlformats.org/officeDocument/2006/relationships/hyperlink" Target="mailto:scortes@uahurtado.cl" TargetMode="External"/><Relationship Id="rId226" Type="http://schemas.openxmlformats.org/officeDocument/2006/relationships/hyperlink" Target="mailto:contacto@claseejecutiva.cl" TargetMode="External"/><Relationship Id="rId268" Type="http://schemas.openxmlformats.org/officeDocument/2006/relationships/hyperlink" Target="mailto:contacto@claseejecutiva.cl" TargetMode="External"/><Relationship Id="rId32" Type="http://schemas.openxmlformats.org/officeDocument/2006/relationships/hyperlink" Target="mailto:admisionpostgrado@uft.cl" TargetMode="External"/><Relationship Id="rId74" Type="http://schemas.openxmlformats.org/officeDocument/2006/relationships/hyperlink" Target="mailto:admisionpostgrado@uft.cl" TargetMode="External"/><Relationship Id="rId128" Type="http://schemas.openxmlformats.org/officeDocument/2006/relationships/hyperlink" Target="mailto:escueladepostgrado@upla.cl" TargetMode="External"/><Relationship Id="rId335" Type="http://schemas.openxmlformats.org/officeDocument/2006/relationships/hyperlink" Target="mailto:ybobadilla@uct.cl" TargetMode="External"/><Relationship Id="rId377" Type="http://schemas.openxmlformats.org/officeDocument/2006/relationships/hyperlink" Target="mailto:econtinua@uct.cl" TargetMode="External"/><Relationship Id="rId5" Type="http://schemas.openxmlformats.org/officeDocument/2006/relationships/hyperlink" Target="mailto:postgrados@ucentral.cl" TargetMode="External"/><Relationship Id="rId181" Type="http://schemas.openxmlformats.org/officeDocument/2006/relationships/hyperlink" Target="mailto:scortes@uahurtado.cl" TargetMode="External"/><Relationship Id="rId237" Type="http://schemas.openxmlformats.org/officeDocument/2006/relationships/hyperlink" Target="mailto:contacto@claseejecutiva.cl" TargetMode="External"/><Relationship Id="rId402" Type="http://schemas.openxmlformats.org/officeDocument/2006/relationships/hyperlink" Target="mailto:econtinua@uct.cl" TargetMode="External"/><Relationship Id="rId279" Type="http://schemas.openxmlformats.org/officeDocument/2006/relationships/hyperlink" Target="mailto:contacto@claseejecutiva.cl" TargetMode="External"/><Relationship Id="rId43" Type="http://schemas.openxmlformats.org/officeDocument/2006/relationships/hyperlink" Target="mailto:admisionpostgrado@uft.cl" TargetMode="External"/><Relationship Id="rId139" Type="http://schemas.openxmlformats.org/officeDocument/2006/relationships/hyperlink" Target="mailto:scortes@uahurtado.cl" TargetMode="External"/><Relationship Id="rId290" Type="http://schemas.openxmlformats.org/officeDocument/2006/relationships/hyperlink" Target="mailto:contacto@claseejecutiva.cl" TargetMode="External"/><Relationship Id="rId304" Type="http://schemas.openxmlformats.org/officeDocument/2006/relationships/hyperlink" Target="mailto:admisionpostgrado@uft.cl" TargetMode="External"/><Relationship Id="rId346" Type="http://schemas.openxmlformats.org/officeDocument/2006/relationships/hyperlink" Target="mailto:econtinua@uct.cl" TargetMode="External"/><Relationship Id="rId388" Type="http://schemas.openxmlformats.org/officeDocument/2006/relationships/hyperlink" Target="mailto:econtinua@uct.cl" TargetMode="External"/><Relationship Id="rId85" Type="http://schemas.openxmlformats.org/officeDocument/2006/relationships/hyperlink" Target="mailto:admisionpostgrado@uft.cl" TargetMode="External"/><Relationship Id="rId150" Type="http://schemas.openxmlformats.org/officeDocument/2006/relationships/hyperlink" Target="mailto:scortes@uahurtado.cl" TargetMode="External"/><Relationship Id="rId192" Type="http://schemas.openxmlformats.org/officeDocument/2006/relationships/hyperlink" Target="mailto:scortes@uahurtado.cl" TargetMode="External"/><Relationship Id="rId206" Type="http://schemas.openxmlformats.org/officeDocument/2006/relationships/hyperlink" Target="mailto:cprieto@ucm.cl" TargetMode="External"/><Relationship Id="rId413" Type="http://schemas.openxmlformats.org/officeDocument/2006/relationships/comments" Target="../comments1.xml"/><Relationship Id="rId248" Type="http://schemas.openxmlformats.org/officeDocument/2006/relationships/hyperlink" Target="mailto:contacto@claseejecutiva.cl" TargetMode="External"/><Relationship Id="rId12" Type="http://schemas.openxmlformats.org/officeDocument/2006/relationships/hyperlink" Target="mailto:admisionpostgrado@uft.cl" TargetMode="External"/><Relationship Id="rId108" Type="http://schemas.openxmlformats.org/officeDocument/2006/relationships/hyperlink" Target="mailto:econt@udladf.mx" TargetMode="External"/><Relationship Id="rId315" Type="http://schemas.openxmlformats.org/officeDocument/2006/relationships/hyperlink" Target="mailto:gradmedi@uach.cl" TargetMode="External"/><Relationship Id="rId357" Type="http://schemas.openxmlformats.org/officeDocument/2006/relationships/hyperlink" Target="mailto:econtinua@uct.cl" TargetMode="External"/><Relationship Id="rId54" Type="http://schemas.openxmlformats.org/officeDocument/2006/relationships/hyperlink" Target="mailto:admisionpostgrado@uft.cl" TargetMode="External"/><Relationship Id="rId96" Type="http://schemas.openxmlformats.org/officeDocument/2006/relationships/hyperlink" Target="mailto:econt@udladf.mx" TargetMode="External"/><Relationship Id="rId161" Type="http://schemas.openxmlformats.org/officeDocument/2006/relationships/hyperlink" Target="mailto:scortes@uahurtado.cl" TargetMode="External"/><Relationship Id="rId217" Type="http://schemas.openxmlformats.org/officeDocument/2006/relationships/hyperlink" Target="mailto:contacto@claseejecutiva.cl" TargetMode="External"/><Relationship Id="rId399" Type="http://schemas.openxmlformats.org/officeDocument/2006/relationships/hyperlink" Target="mailto:econtinua@uct.cl" TargetMode="External"/><Relationship Id="rId259" Type="http://schemas.openxmlformats.org/officeDocument/2006/relationships/hyperlink" Target="mailto:contacto@claseejecutiva.cl" TargetMode="External"/><Relationship Id="rId23" Type="http://schemas.openxmlformats.org/officeDocument/2006/relationships/hyperlink" Target="mailto:admisionpostgrado@uft.cl" TargetMode="External"/><Relationship Id="rId119" Type="http://schemas.openxmlformats.org/officeDocument/2006/relationships/hyperlink" Target="mailto:econt@udladf.mx" TargetMode="External"/><Relationship Id="rId270" Type="http://schemas.openxmlformats.org/officeDocument/2006/relationships/hyperlink" Target="mailto:contacto@claseejecutiva.cl" TargetMode="External"/><Relationship Id="rId326" Type="http://schemas.openxmlformats.org/officeDocument/2006/relationships/hyperlink" Target="mailto:postgrados@uautonoma.cl" TargetMode="External"/><Relationship Id="rId65" Type="http://schemas.openxmlformats.org/officeDocument/2006/relationships/hyperlink" Target="mailto:admisionpostgrado@uft.cl" TargetMode="External"/><Relationship Id="rId130" Type="http://schemas.openxmlformats.org/officeDocument/2006/relationships/hyperlink" Target="mailto:scortes@uahurtado.cl" TargetMode="External"/><Relationship Id="rId368" Type="http://schemas.openxmlformats.org/officeDocument/2006/relationships/hyperlink" Target="mailto:econtinua@uct.cl" TargetMode="External"/><Relationship Id="rId172" Type="http://schemas.openxmlformats.org/officeDocument/2006/relationships/hyperlink" Target="mailto:scortes@uahurtado.cl" TargetMode="External"/><Relationship Id="rId228" Type="http://schemas.openxmlformats.org/officeDocument/2006/relationships/hyperlink" Target="mailto:contacto@claseejecutiva.cl" TargetMode="External"/><Relationship Id="rId281" Type="http://schemas.openxmlformats.org/officeDocument/2006/relationships/hyperlink" Target="mailto:contacto@claseejecutiva.cl" TargetMode="External"/><Relationship Id="rId337" Type="http://schemas.openxmlformats.org/officeDocument/2006/relationships/hyperlink" Target="mailto:econtinua@uct.cl" TargetMode="External"/><Relationship Id="rId34" Type="http://schemas.openxmlformats.org/officeDocument/2006/relationships/hyperlink" Target="mailto:admisionpostgrado@uft.cl" TargetMode="External"/><Relationship Id="rId76" Type="http://schemas.openxmlformats.org/officeDocument/2006/relationships/hyperlink" Target="mailto:admisionpostgrado@uft.cl" TargetMode="External"/><Relationship Id="rId141" Type="http://schemas.openxmlformats.org/officeDocument/2006/relationships/hyperlink" Target="mailto:scortes@uahurtado.cl" TargetMode="External"/><Relationship Id="rId379" Type="http://schemas.openxmlformats.org/officeDocument/2006/relationships/hyperlink" Target="mailto:econtinua@uct.cl" TargetMode="External"/><Relationship Id="rId7" Type="http://schemas.openxmlformats.org/officeDocument/2006/relationships/hyperlink" Target="mailto:postgrados@ucentral.cl" TargetMode="External"/><Relationship Id="rId183" Type="http://schemas.openxmlformats.org/officeDocument/2006/relationships/hyperlink" Target="mailto:scortes@uahurtado.cl" TargetMode="External"/><Relationship Id="rId239" Type="http://schemas.openxmlformats.org/officeDocument/2006/relationships/hyperlink" Target="mailto:contacto@claseejecutiva.cl" TargetMode="External"/><Relationship Id="rId390" Type="http://schemas.openxmlformats.org/officeDocument/2006/relationships/hyperlink" Target="mailto:econtinua@uct.cl" TargetMode="External"/><Relationship Id="rId404" Type="http://schemas.openxmlformats.org/officeDocument/2006/relationships/hyperlink" Target="mailto:econtinua@uct.cl" TargetMode="External"/><Relationship Id="rId250" Type="http://schemas.openxmlformats.org/officeDocument/2006/relationships/hyperlink" Target="mailto:contacto@claseejecutiva.cl" TargetMode="External"/><Relationship Id="rId292" Type="http://schemas.openxmlformats.org/officeDocument/2006/relationships/hyperlink" Target="mailto:contacto@claseejecutiva.cl" TargetMode="External"/><Relationship Id="rId306" Type="http://schemas.openxmlformats.org/officeDocument/2006/relationships/hyperlink" Target="mailto:gradmedi@uach.cl" TargetMode="External"/><Relationship Id="rId45" Type="http://schemas.openxmlformats.org/officeDocument/2006/relationships/hyperlink" Target="mailto:admisionpostgrado@uft.cl" TargetMode="External"/><Relationship Id="rId87" Type="http://schemas.openxmlformats.org/officeDocument/2006/relationships/hyperlink" Target="mailto:admisionpostgrado@uft.cl" TargetMode="External"/><Relationship Id="rId110" Type="http://schemas.openxmlformats.org/officeDocument/2006/relationships/hyperlink" Target="mailto:econt@udladf.mx" TargetMode="External"/><Relationship Id="rId348" Type="http://schemas.openxmlformats.org/officeDocument/2006/relationships/hyperlink" Target="mailto:econtinua@uct.cl" TargetMode="External"/><Relationship Id="rId152" Type="http://schemas.openxmlformats.org/officeDocument/2006/relationships/hyperlink" Target="mailto:scortes@uahurtado.cl" TargetMode="External"/><Relationship Id="rId194" Type="http://schemas.openxmlformats.org/officeDocument/2006/relationships/hyperlink" Target="mailto:scortes@uahurtado.cl" TargetMode="External"/><Relationship Id="rId208" Type="http://schemas.openxmlformats.org/officeDocument/2006/relationships/hyperlink" Target="mailto:cprieto@ucm.cl" TargetMode="External"/><Relationship Id="rId261" Type="http://schemas.openxmlformats.org/officeDocument/2006/relationships/hyperlink" Target="mailto:contacto@claseejecutiva.cl" TargetMode="External"/><Relationship Id="rId14" Type="http://schemas.openxmlformats.org/officeDocument/2006/relationships/hyperlink" Target="mailto:admisionpostgrado@uft.cl" TargetMode="External"/><Relationship Id="rId56" Type="http://schemas.openxmlformats.org/officeDocument/2006/relationships/hyperlink" Target="mailto:admisionpostgrado@uft.cl" TargetMode="External"/><Relationship Id="rId317" Type="http://schemas.openxmlformats.org/officeDocument/2006/relationships/hyperlink" Target="mailto:juanluis.leyton@uv.cl" TargetMode="External"/><Relationship Id="rId359" Type="http://schemas.openxmlformats.org/officeDocument/2006/relationships/hyperlink" Target="mailto:econtinua@uct.cl" TargetMode="External"/><Relationship Id="rId98" Type="http://schemas.openxmlformats.org/officeDocument/2006/relationships/hyperlink" Target="mailto:econt@udladf.mx" TargetMode="External"/><Relationship Id="rId121" Type="http://schemas.openxmlformats.org/officeDocument/2006/relationships/hyperlink" Target="mailto:escueladepostgrado@upla.cl" TargetMode="External"/><Relationship Id="rId163" Type="http://schemas.openxmlformats.org/officeDocument/2006/relationships/hyperlink" Target="mailto:scortes@uahurtado.cl" TargetMode="External"/><Relationship Id="rId219" Type="http://schemas.openxmlformats.org/officeDocument/2006/relationships/hyperlink" Target="mailto:contacto@claseejecutiva.cl" TargetMode="External"/><Relationship Id="rId370" Type="http://schemas.openxmlformats.org/officeDocument/2006/relationships/hyperlink" Target="mailto:econtinua@uct.cl" TargetMode="External"/><Relationship Id="rId230" Type="http://schemas.openxmlformats.org/officeDocument/2006/relationships/hyperlink" Target="mailto:contacto@claseejecutiva.cl" TargetMode="External"/><Relationship Id="rId25" Type="http://schemas.openxmlformats.org/officeDocument/2006/relationships/hyperlink" Target="mailto:admisionpostgrado@uft.cl" TargetMode="External"/><Relationship Id="rId67" Type="http://schemas.openxmlformats.org/officeDocument/2006/relationships/hyperlink" Target="mailto:admisionpostgrado@uft.cl" TargetMode="External"/><Relationship Id="rId272" Type="http://schemas.openxmlformats.org/officeDocument/2006/relationships/hyperlink" Target="mailto:contacto@claseejecutiva.cl" TargetMode="External"/><Relationship Id="rId328" Type="http://schemas.openxmlformats.org/officeDocument/2006/relationships/hyperlink" Target="mailto:postgrados@uautonoma.cl" TargetMode="External"/><Relationship Id="rId132" Type="http://schemas.openxmlformats.org/officeDocument/2006/relationships/hyperlink" Target="mailto:scortes@uahurtado.cl" TargetMode="External"/><Relationship Id="rId174" Type="http://schemas.openxmlformats.org/officeDocument/2006/relationships/hyperlink" Target="mailto:scortes@uahurtado.cl" TargetMode="External"/><Relationship Id="rId381" Type="http://schemas.openxmlformats.org/officeDocument/2006/relationships/hyperlink" Target="mailto:econtinua@uct.cl" TargetMode="External"/><Relationship Id="rId241" Type="http://schemas.openxmlformats.org/officeDocument/2006/relationships/hyperlink" Target="mailto:contacto@claseejecutiva.cl" TargetMode="External"/><Relationship Id="rId36" Type="http://schemas.openxmlformats.org/officeDocument/2006/relationships/hyperlink" Target="mailto:admisionpostgrado@uft.cl" TargetMode="External"/><Relationship Id="rId283" Type="http://schemas.openxmlformats.org/officeDocument/2006/relationships/hyperlink" Target="mailto:contacto@claseejecutiva.cl" TargetMode="External"/><Relationship Id="rId339" Type="http://schemas.openxmlformats.org/officeDocument/2006/relationships/hyperlink" Target="mailto:econtinua@uct.cl" TargetMode="External"/><Relationship Id="rId78" Type="http://schemas.openxmlformats.org/officeDocument/2006/relationships/hyperlink" Target="mailto:admisionpostgrado@uft.cl" TargetMode="External"/><Relationship Id="rId101" Type="http://schemas.openxmlformats.org/officeDocument/2006/relationships/hyperlink" Target="mailto:econt@udladf.mx" TargetMode="External"/><Relationship Id="rId143" Type="http://schemas.openxmlformats.org/officeDocument/2006/relationships/hyperlink" Target="mailto:scortes@uahurtado.cl" TargetMode="External"/><Relationship Id="rId185" Type="http://schemas.openxmlformats.org/officeDocument/2006/relationships/hyperlink" Target="mailto:scortes@uahurtado.cl" TargetMode="External"/><Relationship Id="rId350" Type="http://schemas.openxmlformats.org/officeDocument/2006/relationships/hyperlink" Target="mailto:econtinua@uct.cl" TargetMode="External"/><Relationship Id="rId406" Type="http://schemas.openxmlformats.org/officeDocument/2006/relationships/hyperlink" Target="mailto:econtinua@uct.cl" TargetMode="External"/><Relationship Id="rId9" Type="http://schemas.openxmlformats.org/officeDocument/2006/relationships/hyperlink" Target="mailto:admisionpostgrado@uft.cl" TargetMode="External"/><Relationship Id="rId210" Type="http://schemas.openxmlformats.org/officeDocument/2006/relationships/hyperlink" Target="mailto:cprieto@ucm.cl" TargetMode="External"/><Relationship Id="rId392" Type="http://schemas.openxmlformats.org/officeDocument/2006/relationships/hyperlink" Target="mailto:econtinua@uct.cl" TargetMode="External"/><Relationship Id="rId252" Type="http://schemas.openxmlformats.org/officeDocument/2006/relationships/hyperlink" Target="mailto:contacto@claseejecutiva.cl" TargetMode="External"/><Relationship Id="rId294" Type="http://schemas.openxmlformats.org/officeDocument/2006/relationships/hyperlink" Target="mailto:contacto@claseejecutiva.cl" TargetMode="External"/><Relationship Id="rId308" Type="http://schemas.openxmlformats.org/officeDocument/2006/relationships/hyperlink" Target="mailto:gradmedi@uach.cl" TargetMode="External"/><Relationship Id="rId47" Type="http://schemas.openxmlformats.org/officeDocument/2006/relationships/hyperlink" Target="mailto:admisionpostgrado@uft.cl" TargetMode="External"/><Relationship Id="rId89" Type="http://schemas.openxmlformats.org/officeDocument/2006/relationships/hyperlink" Target="mailto:admisionpostgrado@uft.cl" TargetMode="External"/><Relationship Id="rId112" Type="http://schemas.openxmlformats.org/officeDocument/2006/relationships/hyperlink" Target="mailto:econt@udladf.mx" TargetMode="External"/><Relationship Id="rId154" Type="http://schemas.openxmlformats.org/officeDocument/2006/relationships/hyperlink" Target="mailto:scortes@uahurtado.cl" TargetMode="External"/><Relationship Id="rId361" Type="http://schemas.openxmlformats.org/officeDocument/2006/relationships/hyperlink" Target="mailto:econtinua@uct.cl" TargetMode="External"/><Relationship Id="rId196" Type="http://schemas.openxmlformats.org/officeDocument/2006/relationships/hyperlink" Target="mailto:cprieto@ucm.cl" TargetMode="External"/><Relationship Id="rId16" Type="http://schemas.openxmlformats.org/officeDocument/2006/relationships/hyperlink" Target="mailto:admisionpostgrado@uft.cl" TargetMode="External"/><Relationship Id="rId221" Type="http://schemas.openxmlformats.org/officeDocument/2006/relationships/hyperlink" Target="mailto:contacto@claseejecutiva.cl" TargetMode="External"/><Relationship Id="rId263" Type="http://schemas.openxmlformats.org/officeDocument/2006/relationships/hyperlink" Target="mailto:contacto@claseejecutiva.cl" TargetMode="External"/><Relationship Id="rId319" Type="http://schemas.openxmlformats.org/officeDocument/2006/relationships/hyperlink" Target="mailto:diplomaemergydesast@uv.cl" TargetMode="External"/><Relationship Id="rId58" Type="http://schemas.openxmlformats.org/officeDocument/2006/relationships/hyperlink" Target="mailto:admisionpostgrado@uft.cl" TargetMode="External"/><Relationship Id="rId123" Type="http://schemas.openxmlformats.org/officeDocument/2006/relationships/hyperlink" Target="mailto:escueladepostgrado@upla.cl" TargetMode="External"/><Relationship Id="rId330" Type="http://schemas.openxmlformats.org/officeDocument/2006/relationships/hyperlink" Target="mailto:postgrados@uautonoma.cl" TargetMode="External"/><Relationship Id="rId165" Type="http://schemas.openxmlformats.org/officeDocument/2006/relationships/hyperlink" Target="mailto:scortes@uahurtado.cl" TargetMode="External"/><Relationship Id="rId372" Type="http://schemas.openxmlformats.org/officeDocument/2006/relationships/hyperlink" Target="mailto:econtinua@uct.cl" TargetMode="External"/><Relationship Id="rId232" Type="http://schemas.openxmlformats.org/officeDocument/2006/relationships/hyperlink" Target="mailto:contacto@claseejecutiva.cl" TargetMode="External"/><Relationship Id="rId274" Type="http://schemas.openxmlformats.org/officeDocument/2006/relationships/hyperlink" Target="mailto:contacto@claseejecutiva.cl" TargetMode="External"/><Relationship Id="rId27" Type="http://schemas.openxmlformats.org/officeDocument/2006/relationships/hyperlink" Target="mailto:admisionpostgrado@uft.cl" TargetMode="External"/><Relationship Id="rId69" Type="http://schemas.openxmlformats.org/officeDocument/2006/relationships/hyperlink" Target="mailto:admisionpostgrado@uft.cl" TargetMode="External"/><Relationship Id="rId134" Type="http://schemas.openxmlformats.org/officeDocument/2006/relationships/hyperlink" Target="mailto:scortes@uahurtado.cl" TargetMode="External"/><Relationship Id="rId80" Type="http://schemas.openxmlformats.org/officeDocument/2006/relationships/hyperlink" Target="mailto:admisionpostgrado@uft.cl" TargetMode="External"/><Relationship Id="rId155" Type="http://schemas.openxmlformats.org/officeDocument/2006/relationships/hyperlink" Target="mailto:scortes@uahurtado.cl" TargetMode="External"/><Relationship Id="rId176" Type="http://schemas.openxmlformats.org/officeDocument/2006/relationships/hyperlink" Target="mailto:scortes@uahurtado.cl" TargetMode="External"/><Relationship Id="rId197" Type="http://schemas.openxmlformats.org/officeDocument/2006/relationships/hyperlink" Target="mailto:cprieto@ucm.cl" TargetMode="External"/><Relationship Id="rId341" Type="http://schemas.openxmlformats.org/officeDocument/2006/relationships/hyperlink" Target="mailto:econtinua@uct.cl" TargetMode="External"/><Relationship Id="rId362" Type="http://schemas.openxmlformats.org/officeDocument/2006/relationships/hyperlink" Target="mailto:econtinua@uct.cl" TargetMode="External"/><Relationship Id="rId383" Type="http://schemas.openxmlformats.org/officeDocument/2006/relationships/hyperlink" Target="mailto:econtinua@uct.cl" TargetMode="External"/><Relationship Id="rId201" Type="http://schemas.openxmlformats.org/officeDocument/2006/relationships/hyperlink" Target="mailto:cprieto@ucm.cl" TargetMode="External"/><Relationship Id="rId222" Type="http://schemas.openxmlformats.org/officeDocument/2006/relationships/hyperlink" Target="mailto:contacto@claseejecutiva.cl" TargetMode="External"/><Relationship Id="rId243" Type="http://schemas.openxmlformats.org/officeDocument/2006/relationships/hyperlink" Target="mailto:contacto@claseejecutiva.cl" TargetMode="External"/><Relationship Id="rId264" Type="http://schemas.openxmlformats.org/officeDocument/2006/relationships/hyperlink" Target="mailto:contacto@claseejecutiva.cl" TargetMode="External"/><Relationship Id="rId285" Type="http://schemas.openxmlformats.org/officeDocument/2006/relationships/hyperlink" Target="mailto:contacto@claseejecutiva.cl" TargetMode="External"/><Relationship Id="rId17" Type="http://schemas.openxmlformats.org/officeDocument/2006/relationships/hyperlink" Target="mailto:admisionpostgrado@uft.cl" TargetMode="External"/><Relationship Id="rId38" Type="http://schemas.openxmlformats.org/officeDocument/2006/relationships/hyperlink" Target="mailto:admisionpostgrado@uft.cl" TargetMode="External"/><Relationship Id="rId59" Type="http://schemas.openxmlformats.org/officeDocument/2006/relationships/hyperlink" Target="mailto:admisionpostgrado@uft.cl" TargetMode="External"/><Relationship Id="rId103" Type="http://schemas.openxmlformats.org/officeDocument/2006/relationships/hyperlink" Target="mailto:econt@udladf.mx" TargetMode="External"/><Relationship Id="rId124" Type="http://schemas.openxmlformats.org/officeDocument/2006/relationships/hyperlink" Target="mailto:escueladepostgrado@upla.cl" TargetMode="External"/><Relationship Id="rId310" Type="http://schemas.openxmlformats.org/officeDocument/2006/relationships/hyperlink" Target="mailto:gradmedi@uach.cl" TargetMode="External"/><Relationship Id="rId70" Type="http://schemas.openxmlformats.org/officeDocument/2006/relationships/hyperlink" Target="mailto:admisionpostgrado@uft.cl" TargetMode="External"/><Relationship Id="rId91" Type="http://schemas.openxmlformats.org/officeDocument/2006/relationships/hyperlink" Target="mailto:admisionpostgrado@uft.cl" TargetMode="External"/><Relationship Id="rId145" Type="http://schemas.openxmlformats.org/officeDocument/2006/relationships/hyperlink" Target="mailto:scortes@uahurtado.cl" TargetMode="External"/><Relationship Id="rId166" Type="http://schemas.openxmlformats.org/officeDocument/2006/relationships/hyperlink" Target="mailto:scortes@uahurtado.cl" TargetMode="External"/><Relationship Id="rId187" Type="http://schemas.openxmlformats.org/officeDocument/2006/relationships/hyperlink" Target="mailto:scortes@uahurtado.cl" TargetMode="External"/><Relationship Id="rId331" Type="http://schemas.openxmlformats.org/officeDocument/2006/relationships/hyperlink" Target="mailto:postgrados@uautonoma.cl" TargetMode="External"/><Relationship Id="rId352" Type="http://schemas.openxmlformats.org/officeDocument/2006/relationships/hyperlink" Target="mailto:econtinua@uct.cl" TargetMode="External"/><Relationship Id="rId373" Type="http://schemas.openxmlformats.org/officeDocument/2006/relationships/hyperlink" Target="mailto:econtinua@uct.cl" TargetMode="External"/><Relationship Id="rId394" Type="http://schemas.openxmlformats.org/officeDocument/2006/relationships/hyperlink" Target="mailto:econtinua@uct.cl" TargetMode="External"/><Relationship Id="rId408" Type="http://schemas.openxmlformats.org/officeDocument/2006/relationships/hyperlink" Target="mailto:econtinua@uct.cl" TargetMode="External"/><Relationship Id="rId1" Type="http://schemas.openxmlformats.org/officeDocument/2006/relationships/hyperlink" Target="mailto:postgrados@ucentral.cl" TargetMode="External"/><Relationship Id="rId212" Type="http://schemas.openxmlformats.org/officeDocument/2006/relationships/hyperlink" Target="mailto:cprieto@ucm.cl" TargetMode="External"/><Relationship Id="rId233" Type="http://schemas.openxmlformats.org/officeDocument/2006/relationships/hyperlink" Target="mailto:contacto@claseejecutiva.cl" TargetMode="External"/><Relationship Id="rId254" Type="http://schemas.openxmlformats.org/officeDocument/2006/relationships/hyperlink" Target="mailto:contacto@claseejecutiva.cl" TargetMode="External"/><Relationship Id="rId28" Type="http://schemas.openxmlformats.org/officeDocument/2006/relationships/hyperlink" Target="mailto:admisionpostgrado@uft.cl" TargetMode="External"/><Relationship Id="rId49" Type="http://schemas.openxmlformats.org/officeDocument/2006/relationships/hyperlink" Target="mailto:admisionpostgrado@uft.cl" TargetMode="External"/><Relationship Id="rId114" Type="http://schemas.openxmlformats.org/officeDocument/2006/relationships/hyperlink" Target="mailto:econt@udladf.mx" TargetMode="External"/><Relationship Id="rId275" Type="http://schemas.openxmlformats.org/officeDocument/2006/relationships/hyperlink" Target="mailto:contacto@claseejecutiva.cl" TargetMode="External"/><Relationship Id="rId296" Type="http://schemas.openxmlformats.org/officeDocument/2006/relationships/hyperlink" Target="mailto:contacto@claseejecutiva.cl" TargetMode="External"/><Relationship Id="rId300" Type="http://schemas.openxmlformats.org/officeDocument/2006/relationships/hyperlink" Target="mailto:contacto@claseejecutiva.cl" TargetMode="External"/><Relationship Id="rId60" Type="http://schemas.openxmlformats.org/officeDocument/2006/relationships/hyperlink" Target="mailto:admisionpostgrado@uft.cl" TargetMode="External"/><Relationship Id="rId81" Type="http://schemas.openxmlformats.org/officeDocument/2006/relationships/hyperlink" Target="mailto:admisionpostgrado@uft.cl" TargetMode="External"/><Relationship Id="rId135" Type="http://schemas.openxmlformats.org/officeDocument/2006/relationships/hyperlink" Target="mailto:scortes@uahurtado.cl" TargetMode="External"/><Relationship Id="rId156" Type="http://schemas.openxmlformats.org/officeDocument/2006/relationships/hyperlink" Target="mailto:scortes@uahurtado.cl" TargetMode="External"/><Relationship Id="rId177" Type="http://schemas.openxmlformats.org/officeDocument/2006/relationships/hyperlink" Target="mailto:scortes@uahurtado.cl" TargetMode="External"/><Relationship Id="rId198" Type="http://schemas.openxmlformats.org/officeDocument/2006/relationships/hyperlink" Target="mailto:cprieto@ucm.cl" TargetMode="External"/><Relationship Id="rId321" Type="http://schemas.openxmlformats.org/officeDocument/2006/relationships/hyperlink" Target="mailto:postgrados@uautonoma.cl" TargetMode="External"/><Relationship Id="rId342" Type="http://schemas.openxmlformats.org/officeDocument/2006/relationships/hyperlink" Target="mailto:econtinua@uct.cl" TargetMode="External"/><Relationship Id="rId363" Type="http://schemas.openxmlformats.org/officeDocument/2006/relationships/hyperlink" Target="mailto:econtinua@uct.cl" TargetMode="External"/><Relationship Id="rId384" Type="http://schemas.openxmlformats.org/officeDocument/2006/relationships/hyperlink" Target="mailto:econtinua@uct.cl" TargetMode="External"/><Relationship Id="rId202" Type="http://schemas.openxmlformats.org/officeDocument/2006/relationships/hyperlink" Target="mailto:cprieto@ucm.cl" TargetMode="External"/><Relationship Id="rId223" Type="http://schemas.openxmlformats.org/officeDocument/2006/relationships/hyperlink" Target="mailto:contacto@claseejecutiva.cl" TargetMode="External"/><Relationship Id="rId244" Type="http://schemas.openxmlformats.org/officeDocument/2006/relationships/hyperlink" Target="mailto:contacto@claseejecutiva.cl" TargetMode="External"/><Relationship Id="rId18" Type="http://schemas.openxmlformats.org/officeDocument/2006/relationships/hyperlink" Target="mailto:admisionpostgrado@uft.cl" TargetMode="External"/><Relationship Id="rId39" Type="http://schemas.openxmlformats.org/officeDocument/2006/relationships/hyperlink" Target="mailto:admisionpostgrado@uft.cl" TargetMode="External"/><Relationship Id="rId265" Type="http://schemas.openxmlformats.org/officeDocument/2006/relationships/hyperlink" Target="mailto:contacto@claseejecutiva.cl" TargetMode="External"/><Relationship Id="rId286" Type="http://schemas.openxmlformats.org/officeDocument/2006/relationships/hyperlink" Target="mailto:contacto@claseejecutiva.cl" TargetMode="External"/><Relationship Id="rId50" Type="http://schemas.openxmlformats.org/officeDocument/2006/relationships/hyperlink" Target="mailto:admisionpostgrado@uft.cl" TargetMode="External"/><Relationship Id="rId104" Type="http://schemas.openxmlformats.org/officeDocument/2006/relationships/hyperlink" Target="mailto:econt@udladf.mx" TargetMode="External"/><Relationship Id="rId125" Type="http://schemas.openxmlformats.org/officeDocument/2006/relationships/hyperlink" Target="mailto:escueladepostgrado@upla.cl" TargetMode="External"/><Relationship Id="rId146" Type="http://schemas.openxmlformats.org/officeDocument/2006/relationships/hyperlink" Target="mailto:scortes@uahurtado.cl" TargetMode="External"/><Relationship Id="rId167" Type="http://schemas.openxmlformats.org/officeDocument/2006/relationships/hyperlink" Target="mailto:scortes@uahurtado.cl" TargetMode="External"/><Relationship Id="rId188" Type="http://schemas.openxmlformats.org/officeDocument/2006/relationships/hyperlink" Target="mailto:scortes@uahurtado.cl" TargetMode="External"/><Relationship Id="rId311" Type="http://schemas.openxmlformats.org/officeDocument/2006/relationships/hyperlink" Target="mailto:gradmedi@uach.cl" TargetMode="External"/><Relationship Id="rId332" Type="http://schemas.openxmlformats.org/officeDocument/2006/relationships/hyperlink" Target="mailto:postgrados@uautonoma.cl" TargetMode="External"/><Relationship Id="rId353" Type="http://schemas.openxmlformats.org/officeDocument/2006/relationships/hyperlink" Target="mailto:econtinua@uct.cl" TargetMode="External"/><Relationship Id="rId374" Type="http://schemas.openxmlformats.org/officeDocument/2006/relationships/hyperlink" Target="mailto:econtinua@uct.cl" TargetMode="External"/><Relationship Id="rId395" Type="http://schemas.openxmlformats.org/officeDocument/2006/relationships/hyperlink" Target="mailto:econtinua@uct.cl" TargetMode="External"/><Relationship Id="rId409" Type="http://schemas.openxmlformats.org/officeDocument/2006/relationships/hyperlink" Target="mailto:econtinua@uct.cl" TargetMode="External"/><Relationship Id="rId71" Type="http://schemas.openxmlformats.org/officeDocument/2006/relationships/hyperlink" Target="mailto:admisionpostgrado@uft.cl" TargetMode="External"/><Relationship Id="rId92" Type="http://schemas.openxmlformats.org/officeDocument/2006/relationships/hyperlink" Target="mailto:admisionpostgrado@uft.cl" TargetMode="External"/><Relationship Id="rId213" Type="http://schemas.openxmlformats.org/officeDocument/2006/relationships/hyperlink" Target="mailto:contacto@claseejecutiva.cl" TargetMode="External"/><Relationship Id="rId234" Type="http://schemas.openxmlformats.org/officeDocument/2006/relationships/hyperlink" Target="mailto:contacto@claseejecutiva.cl" TargetMode="External"/><Relationship Id="rId2" Type="http://schemas.openxmlformats.org/officeDocument/2006/relationships/hyperlink" Target="mailto:postgrados@ucentral.cl" TargetMode="External"/><Relationship Id="rId29" Type="http://schemas.openxmlformats.org/officeDocument/2006/relationships/hyperlink" Target="mailto:admisionpostgrado@uft.cl" TargetMode="External"/><Relationship Id="rId255" Type="http://schemas.openxmlformats.org/officeDocument/2006/relationships/hyperlink" Target="mailto:contacto@claseejecutiva.cl" TargetMode="External"/><Relationship Id="rId276" Type="http://schemas.openxmlformats.org/officeDocument/2006/relationships/hyperlink" Target="mailto:contacto@claseejecutiva.cl" TargetMode="External"/><Relationship Id="rId297" Type="http://schemas.openxmlformats.org/officeDocument/2006/relationships/hyperlink" Target="mailto:contacto@claseejecutiva.cl" TargetMode="External"/><Relationship Id="rId40" Type="http://schemas.openxmlformats.org/officeDocument/2006/relationships/hyperlink" Target="mailto:admisionpostgrado@uft.cl" TargetMode="External"/><Relationship Id="rId115" Type="http://schemas.openxmlformats.org/officeDocument/2006/relationships/hyperlink" Target="mailto:econt@udladf.mx" TargetMode="External"/><Relationship Id="rId136" Type="http://schemas.openxmlformats.org/officeDocument/2006/relationships/hyperlink" Target="mailto:scortes@uahurtado.cl" TargetMode="External"/><Relationship Id="rId157" Type="http://schemas.openxmlformats.org/officeDocument/2006/relationships/hyperlink" Target="mailto:scortes@uahurtado.cl" TargetMode="External"/><Relationship Id="rId178" Type="http://schemas.openxmlformats.org/officeDocument/2006/relationships/hyperlink" Target="mailto:scortes@uahurtado.cl" TargetMode="External"/><Relationship Id="rId301" Type="http://schemas.openxmlformats.org/officeDocument/2006/relationships/hyperlink" Target="mailto:diegp.contacto@usm.cl" TargetMode="External"/><Relationship Id="rId322" Type="http://schemas.openxmlformats.org/officeDocument/2006/relationships/hyperlink" Target="mailto:postgrados@uautonoma.cl" TargetMode="External"/><Relationship Id="rId343" Type="http://schemas.openxmlformats.org/officeDocument/2006/relationships/hyperlink" Target="mailto:econtinua@uct.cl" TargetMode="External"/><Relationship Id="rId364" Type="http://schemas.openxmlformats.org/officeDocument/2006/relationships/hyperlink" Target="mailto:econtinua@uct.cl" TargetMode="External"/><Relationship Id="rId61" Type="http://schemas.openxmlformats.org/officeDocument/2006/relationships/hyperlink" Target="mailto:admisionpostgrado@uft.cl" TargetMode="External"/><Relationship Id="rId82" Type="http://schemas.openxmlformats.org/officeDocument/2006/relationships/hyperlink" Target="mailto:admisionpostgrado@uft.cl" TargetMode="External"/><Relationship Id="rId199" Type="http://schemas.openxmlformats.org/officeDocument/2006/relationships/hyperlink" Target="mailto:cprieto@ucm.cl" TargetMode="External"/><Relationship Id="rId203" Type="http://schemas.openxmlformats.org/officeDocument/2006/relationships/hyperlink" Target="mailto:cprieto@ucm.cl" TargetMode="External"/><Relationship Id="rId385" Type="http://schemas.openxmlformats.org/officeDocument/2006/relationships/hyperlink" Target="mailto:econtinua@uct.cl" TargetMode="External"/><Relationship Id="rId19" Type="http://schemas.openxmlformats.org/officeDocument/2006/relationships/hyperlink" Target="mailto:admisionpostgrado@uft.cl" TargetMode="External"/><Relationship Id="rId224" Type="http://schemas.openxmlformats.org/officeDocument/2006/relationships/hyperlink" Target="mailto:contacto@claseejecutiva.cl" TargetMode="External"/><Relationship Id="rId245" Type="http://schemas.openxmlformats.org/officeDocument/2006/relationships/hyperlink" Target="mailto:contacto@claseejecutiva.cl" TargetMode="External"/><Relationship Id="rId266" Type="http://schemas.openxmlformats.org/officeDocument/2006/relationships/hyperlink" Target="mailto:contacto@claseejecutiva.cl" TargetMode="External"/><Relationship Id="rId287" Type="http://schemas.openxmlformats.org/officeDocument/2006/relationships/hyperlink" Target="mailto:contacto@claseejecutiva.cl" TargetMode="External"/><Relationship Id="rId410" Type="http://schemas.openxmlformats.org/officeDocument/2006/relationships/hyperlink" Target="mailto:econtinua@uct.cl" TargetMode="External"/><Relationship Id="rId30" Type="http://schemas.openxmlformats.org/officeDocument/2006/relationships/hyperlink" Target="mailto:admisionpostgrado@uft.cl" TargetMode="External"/><Relationship Id="rId105" Type="http://schemas.openxmlformats.org/officeDocument/2006/relationships/hyperlink" Target="mailto:econt@udladf.mx" TargetMode="External"/><Relationship Id="rId126" Type="http://schemas.openxmlformats.org/officeDocument/2006/relationships/hyperlink" Target="mailto:escueladepostgrado@upla.cl" TargetMode="External"/><Relationship Id="rId147" Type="http://schemas.openxmlformats.org/officeDocument/2006/relationships/hyperlink" Target="mailto:scortes@uahurtado.cl" TargetMode="External"/><Relationship Id="rId168" Type="http://schemas.openxmlformats.org/officeDocument/2006/relationships/hyperlink" Target="mailto:scortes@uahurtado.cl" TargetMode="External"/><Relationship Id="rId312" Type="http://schemas.openxmlformats.org/officeDocument/2006/relationships/hyperlink" Target="mailto:gradmedi@uach.cl" TargetMode="External"/><Relationship Id="rId333" Type="http://schemas.openxmlformats.org/officeDocument/2006/relationships/hyperlink" Target="mailto:postgrados@uautonoma.cl" TargetMode="External"/><Relationship Id="rId354" Type="http://schemas.openxmlformats.org/officeDocument/2006/relationships/hyperlink" Target="mailto:econtinua@uct.cl" TargetMode="External"/><Relationship Id="rId51" Type="http://schemas.openxmlformats.org/officeDocument/2006/relationships/hyperlink" Target="mailto:admisionpostgrado@uft.cl" TargetMode="External"/><Relationship Id="rId72" Type="http://schemas.openxmlformats.org/officeDocument/2006/relationships/hyperlink" Target="mailto:admisionpostgrado@uft.cl" TargetMode="External"/><Relationship Id="rId93" Type="http://schemas.openxmlformats.org/officeDocument/2006/relationships/hyperlink" Target="mailto:admisionpostgrado@uft.cl" TargetMode="External"/><Relationship Id="rId189" Type="http://schemas.openxmlformats.org/officeDocument/2006/relationships/hyperlink" Target="mailto:scortes@uahurtado.cl" TargetMode="External"/><Relationship Id="rId375" Type="http://schemas.openxmlformats.org/officeDocument/2006/relationships/hyperlink" Target="mailto:econtinua@uct.cl" TargetMode="External"/><Relationship Id="rId396" Type="http://schemas.openxmlformats.org/officeDocument/2006/relationships/hyperlink" Target="mailto:econtinua@uct.cl" TargetMode="External"/><Relationship Id="rId3" Type="http://schemas.openxmlformats.org/officeDocument/2006/relationships/hyperlink" Target="mailto:postgrados@ucentral.cl" TargetMode="External"/><Relationship Id="rId214" Type="http://schemas.openxmlformats.org/officeDocument/2006/relationships/hyperlink" Target="mailto:contacto@claseejecutiva.cl" TargetMode="External"/><Relationship Id="rId235" Type="http://schemas.openxmlformats.org/officeDocument/2006/relationships/hyperlink" Target="mailto:contacto@claseejecutiva.cl" TargetMode="External"/><Relationship Id="rId256" Type="http://schemas.openxmlformats.org/officeDocument/2006/relationships/hyperlink" Target="mailto:contacto@claseejecutiva.cl" TargetMode="External"/><Relationship Id="rId277" Type="http://schemas.openxmlformats.org/officeDocument/2006/relationships/hyperlink" Target="mailto:contacto@claseejecutiva.cl" TargetMode="External"/><Relationship Id="rId298" Type="http://schemas.openxmlformats.org/officeDocument/2006/relationships/hyperlink" Target="mailto:contacto@claseejecutiva.cl" TargetMode="External"/><Relationship Id="rId400" Type="http://schemas.openxmlformats.org/officeDocument/2006/relationships/hyperlink" Target="mailto:econtinua@uct.cl" TargetMode="External"/><Relationship Id="rId116" Type="http://schemas.openxmlformats.org/officeDocument/2006/relationships/hyperlink" Target="mailto:econt@udladf.mx" TargetMode="External"/><Relationship Id="rId137" Type="http://schemas.openxmlformats.org/officeDocument/2006/relationships/hyperlink" Target="mailto:scortes@uahurtado.cl" TargetMode="External"/><Relationship Id="rId158" Type="http://schemas.openxmlformats.org/officeDocument/2006/relationships/hyperlink" Target="mailto:scortes@uahurtado.cl" TargetMode="External"/><Relationship Id="rId302" Type="http://schemas.openxmlformats.org/officeDocument/2006/relationships/hyperlink" Target="mailto:diegp.contacto@usm.cl" TargetMode="External"/><Relationship Id="rId323" Type="http://schemas.openxmlformats.org/officeDocument/2006/relationships/hyperlink" Target="mailto:postgrados@uautonoma.cl" TargetMode="External"/><Relationship Id="rId344" Type="http://schemas.openxmlformats.org/officeDocument/2006/relationships/hyperlink" Target="mailto:econtinua@uct.cl" TargetMode="External"/><Relationship Id="rId20" Type="http://schemas.openxmlformats.org/officeDocument/2006/relationships/hyperlink" Target="mailto:admisionpostgrado@uft.cl" TargetMode="External"/><Relationship Id="rId41" Type="http://schemas.openxmlformats.org/officeDocument/2006/relationships/hyperlink" Target="mailto:admisionpostgrado@uft.cl" TargetMode="External"/><Relationship Id="rId62" Type="http://schemas.openxmlformats.org/officeDocument/2006/relationships/hyperlink" Target="mailto:admisionpostgrado@uft.cl" TargetMode="External"/><Relationship Id="rId83" Type="http://schemas.openxmlformats.org/officeDocument/2006/relationships/hyperlink" Target="mailto:admisionpostgrado@uft.cl" TargetMode="External"/><Relationship Id="rId179" Type="http://schemas.openxmlformats.org/officeDocument/2006/relationships/hyperlink" Target="mailto:scortes@uahurtado.cl" TargetMode="External"/><Relationship Id="rId365" Type="http://schemas.openxmlformats.org/officeDocument/2006/relationships/hyperlink" Target="mailto:econtinua@uct.cl" TargetMode="External"/><Relationship Id="rId386" Type="http://schemas.openxmlformats.org/officeDocument/2006/relationships/hyperlink" Target="mailto:econtinua@uct.cl" TargetMode="External"/><Relationship Id="rId190" Type="http://schemas.openxmlformats.org/officeDocument/2006/relationships/hyperlink" Target="mailto:scortes@uahurtado.cl" TargetMode="External"/><Relationship Id="rId204" Type="http://schemas.openxmlformats.org/officeDocument/2006/relationships/hyperlink" Target="mailto:cprieto@ucm.cl" TargetMode="External"/><Relationship Id="rId225" Type="http://schemas.openxmlformats.org/officeDocument/2006/relationships/hyperlink" Target="mailto:contacto@claseejecutiva.cl" TargetMode="External"/><Relationship Id="rId246" Type="http://schemas.openxmlformats.org/officeDocument/2006/relationships/hyperlink" Target="mailto:contacto@claseejecutiva.cl" TargetMode="External"/><Relationship Id="rId267" Type="http://schemas.openxmlformats.org/officeDocument/2006/relationships/hyperlink" Target="mailto:contacto@claseejecutiva.cl" TargetMode="External"/><Relationship Id="rId288" Type="http://schemas.openxmlformats.org/officeDocument/2006/relationships/hyperlink" Target="mailto:contacto@claseejecutiva.cl" TargetMode="External"/><Relationship Id="rId411" Type="http://schemas.openxmlformats.org/officeDocument/2006/relationships/hyperlink" Target="mailto:econtinua@uct.cl" TargetMode="External"/><Relationship Id="rId106" Type="http://schemas.openxmlformats.org/officeDocument/2006/relationships/hyperlink" Target="mailto:econt@udladf.mx" TargetMode="External"/><Relationship Id="rId127" Type="http://schemas.openxmlformats.org/officeDocument/2006/relationships/hyperlink" Target="mailto:escueladepostgrado@upla.cl" TargetMode="External"/><Relationship Id="rId313" Type="http://schemas.openxmlformats.org/officeDocument/2006/relationships/hyperlink" Target="mailto:gradmedi@uach.cl" TargetMode="External"/><Relationship Id="rId10" Type="http://schemas.openxmlformats.org/officeDocument/2006/relationships/hyperlink" Target="mailto:admisionpostgrado@uft.cl" TargetMode="External"/><Relationship Id="rId31" Type="http://schemas.openxmlformats.org/officeDocument/2006/relationships/hyperlink" Target="mailto:admisionpostgrado@uft.cl" TargetMode="External"/><Relationship Id="rId52" Type="http://schemas.openxmlformats.org/officeDocument/2006/relationships/hyperlink" Target="mailto:admisionpostgrado@uft.cl" TargetMode="External"/><Relationship Id="rId73" Type="http://schemas.openxmlformats.org/officeDocument/2006/relationships/hyperlink" Target="mailto:admisionpostgrado@uft.cl" TargetMode="External"/><Relationship Id="rId94" Type="http://schemas.openxmlformats.org/officeDocument/2006/relationships/hyperlink" Target="mailto:admisionpostgrado@uft.cl" TargetMode="External"/><Relationship Id="rId148" Type="http://schemas.openxmlformats.org/officeDocument/2006/relationships/hyperlink" Target="mailto:scortes@uahurtado.cl" TargetMode="External"/><Relationship Id="rId169" Type="http://schemas.openxmlformats.org/officeDocument/2006/relationships/hyperlink" Target="mailto:scortes@uahurtado.cl" TargetMode="External"/><Relationship Id="rId334" Type="http://schemas.openxmlformats.org/officeDocument/2006/relationships/hyperlink" Target="mailto:foyarzo@uct.cl" TargetMode="External"/><Relationship Id="rId355" Type="http://schemas.openxmlformats.org/officeDocument/2006/relationships/hyperlink" Target="mailto:econtinua@uct.cl" TargetMode="External"/><Relationship Id="rId376" Type="http://schemas.openxmlformats.org/officeDocument/2006/relationships/hyperlink" Target="mailto:econtinua@uct.cl" TargetMode="External"/><Relationship Id="rId397" Type="http://schemas.openxmlformats.org/officeDocument/2006/relationships/hyperlink" Target="mailto:econtinua@uct.cl" TargetMode="External"/><Relationship Id="rId4" Type="http://schemas.openxmlformats.org/officeDocument/2006/relationships/hyperlink" Target="mailto:postgrados@ucentral.cl" TargetMode="External"/><Relationship Id="rId180" Type="http://schemas.openxmlformats.org/officeDocument/2006/relationships/hyperlink" Target="mailto:scortes@uahurtado.cl" TargetMode="External"/><Relationship Id="rId215" Type="http://schemas.openxmlformats.org/officeDocument/2006/relationships/hyperlink" Target="mailto:contacto@claseejecutiva.cl" TargetMode="External"/><Relationship Id="rId236" Type="http://schemas.openxmlformats.org/officeDocument/2006/relationships/hyperlink" Target="mailto:contacto@claseejecutiva.cl" TargetMode="External"/><Relationship Id="rId257" Type="http://schemas.openxmlformats.org/officeDocument/2006/relationships/hyperlink" Target="mailto:contacto@claseejecutiva.cl" TargetMode="External"/><Relationship Id="rId278" Type="http://schemas.openxmlformats.org/officeDocument/2006/relationships/hyperlink" Target="mailto:contacto@claseejecutiva.cl" TargetMode="External"/><Relationship Id="rId401" Type="http://schemas.openxmlformats.org/officeDocument/2006/relationships/hyperlink" Target="mailto:econtinua@uct.cl" TargetMode="External"/><Relationship Id="rId303" Type="http://schemas.openxmlformats.org/officeDocument/2006/relationships/hyperlink" Target="mailto:diegp.contacto@usm.cl" TargetMode="External"/><Relationship Id="rId42" Type="http://schemas.openxmlformats.org/officeDocument/2006/relationships/hyperlink" Target="mailto:admisionpostgrado@uft.cl" TargetMode="External"/><Relationship Id="rId84" Type="http://schemas.openxmlformats.org/officeDocument/2006/relationships/hyperlink" Target="mailto:admisionpostgrado@uft.cl" TargetMode="External"/><Relationship Id="rId138" Type="http://schemas.openxmlformats.org/officeDocument/2006/relationships/hyperlink" Target="mailto:scortes@uahurtado.cl" TargetMode="External"/><Relationship Id="rId345" Type="http://schemas.openxmlformats.org/officeDocument/2006/relationships/hyperlink" Target="mailto:econtinua@uct.cl" TargetMode="External"/><Relationship Id="rId387" Type="http://schemas.openxmlformats.org/officeDocument/2006/relationships/hyperlink" Target="mailto:econtinua@uct.cl" TargetMode="External"/><Relationship Id="rId191" Type="http://schemas.openxmlformats.org/officeDocument/2006/relationships/hyperlink" Target="mailto:scortes@uahurtado.cl" TargetMode="External"/><Relationship Id="rId205" Type="http://schemas.openxmlformats.org/officeDocument/2006/relationships/hyperlink" Target="mailto:cprieto@ucm.cl" TargetMode="External"/><Relationship Id="rId247" Type="http://schemas.openxmlformats.org/officeDocument/2006/relationships/hyperlink" Target="mailto:contacto@claseejecutiva.cl" TargetMode="External"/><Relationship Id="rId412" Type="http://schemas.openxmlformats.org/officeDocument/2006/relationships/vmlDrawing" Target="../drawings/vmlDrawing1.vml"/><Relationship Id="rId107" Type="http://schemas.openxmlformats.org/officeDocument/2006/relationships/hyperlink" Target="mailto:econt@udladf.mx" TargetMode="External"/><Relationship Id="rId289" Type="http://schemas.openxmlformats.org/officeDocument/2006/relationships/hyperlink" Target="mailto:contacto@claseejecutiva.cl" TargetMode="External"/><Relationship Id="rId11" Type="http://schemas.openxmlformats.org/officeDocument/2006/relationships/hyperlink" Target="mailto:admisionpostgrado@uft.cl" TargetMode="External"/><Relationship Id="rId53" Type="http://schemas.openxmlformats.org/officeDocument/2006/relationships/hyperlink" Target="mailto:admisionpostgrado@uft.cl" TargetMode="External"/><Relationship Id="rId149" Type="http://schemas.openxmlformats.org/officeDocument/2006/relationships/hyperlink" Target="mailto:scortes@uahurtado.cl" TargetMode="External"/><Relationship Id="rId314" Type="http://schemas.openxmlformats.org/officeDocument/2006/relationships/hyperlink" Target="mailto:gradmedi@uach.cl" TargetMode="External"/><Relationship Id="rId356" Type="http://schemas.openxmlformats.org/officeDocument/2006/relationships/hyperlink" Target="mailto:econtinua@uct.cl" TargetMode="External"/><Relationship Id="rId398" Type="http://schemas.openxmlformats.org/officeDocument/2006/relationships/hyperlink" Target="mailto:econtinua@uct.cl" TargetMode="External"/><Relationship Id="rId95" Type="http://schemas.openxmlformats.org/officeDocument/2006/relationships/hyperlink" Target="mailto:econt@udladf.mx" TargetMode="External"/><Relationship Id="rId160" Type="http://schemas.openxmlformats.org/officeDocument/2006/relationships/hyperlink" Target="mailto:scortes@uahurtado.cl" TargetMode="External"/><Relationship Id="rId216" Type="http://schemas.openxmlformats.org/officeDocument/2006/relationships/hyperlink" Target="mailto:contacto@claseejecutiva.cl" TargetMode="External"/><Relationship Id="rId258" Type="http://schemas.openxmlformats.org/officeDocument/2006/relationships/hyperlink" Target="mailto:contacto@claseejecutiva.cl" TargetMode="External"/><Relationship Id="rId22" Type="http://schemas.openxmlformats.org/officeDocument/2006/relationships/hyperlink" Target="mailto:admisionpostgrado@uft.cl" TargetMode="External"/><Relationship Id="rId64" Type="http://schemas.openxmlformats.org/officeDocument/2006/relationships/hyperlink" Target="mailto:admisionpostgrado@uft.cl" TargetMode="External"/><Relationship Id="rId118" Type="http://schemas.openxmlformats.org/officeDocument/2006/relationships/hyperlink" Target="mailto:econt@udladf.mx" TargetMode="External"/><Relationship Id="rId325" Type="http://schemas.openxmlformats.org/officeDocument/2006/relationships/hyperlink" Target="mailto:postgrados@uautonoma.cl" TargetMode="External"/><Relationship Id="rId367" Type="http://schemas.openxmlformats.org/officeDocument/2006/relationships/hyperlink" Target="mailto:econtinua@uct.cl" TargetMode="External"/><Relationship Id="rId171" Type="http://schemas.openxmlformats.org/officeDocument/2006/relationships/hyperlink" Target="mailto:scortes@uahurtado.cl" TargetMode="External"/><Relationship Id="rId227" Type="http://schemas.openxmlformats.org/officeDocument/2006/relationships/hyperlink" Target="mailto:contacto@claseejecutiva.cl" TargetMode="External"/><Relationship Id="rId269" Type="http://schemas.openxmlformats.org/officeDocument/2006/relationships/hyperlink" Target="mailto:contacto@claseejecutiva.cl" TargetMode="External"/><Relationship Id="rId33" Type="http://schemas.openxmlformats.org/officeDocument/2006/relationships/hyperlink" Target="mailto:admisionpostgrado@uft.cl" TargetMode="External"/><Relationship Id="rId129" Type="http://schemas.openxmlformats.org/officeDocument/2006/relationships/hyperlink" Target="mailto:escueladepostgrado@upla.cl" TargetMode="External"/><Relationship Id="rId280" Type="http://schemas.openxmlformats.org/officeDocument/2006/relationships/hyperlink" Target="mailto:contacto@claseejecutiva.cl" TargetMode="External"/><Relationship Id="rId336" Type="http://schemas.openxmlformats.org/officeDocument/2006/relationships/hyperlink" Target="mailto:ybobadilla@uct.cl" TargetMode="External"/><Relationship Id="rId75" Type="http://schemas.openxmlformats.org/officeDocument/2006/relationships/hyperlink" Target="mailto:admisionpostgrado@uft.cl" TargetMode="External"/><Relationship Id="rId140" Type="http://schemas.openxmlformats.org/officeDocument/2006/relationships/hyperlink" Target="mailto:scortes@uahurtado.cl" TargetMode="External"/><Relationship Id="rId182" Type="http://schemas.openxmlformats.org/officeDocument/2006/relationships/hyperlink" Target="mailto:scortes@uahurtado.cl" TargetMode="External"/><Relationship Id="rId378" Type="http://schemas.openxmlformats.org/officeDocument/2006/relationships/hyperlink" Target="mailto:econtinua@uct.cl" TargetMode="External"/><Relationship Id="rId403" Type="http://schemas.openxmlformats.org/officeDocument/2006/relationships/hyperlink" Target="mailto:econtinua@uct.cl" TargetMode="External"/><Relationship Id="rId6" Type="http://schemas.openxmlformats.org/officeDocument/2006/relationships/hyperlink" Target="mailto:postgrados@ucentral.cl" TargetMode="External"/><Relationship Id="rId238" Type="http://schemas.openxmlformats.org/officeDocument/2006/relationships/hyperlink" Target="mailto:contacto@claseejecutiva.cl" TargetMode="External"/><Relationship Id="rId291" Type="http://schemas.openxmlformats.org/officeDocument/2006/relationships/hyperlink" Target="mailto:contacto@claseejecutiva.cl" TargetMode="External"/><Relationship Id="rId305" Type="http://schemas.openxmlformats.org/officeDocument/2006/relationships/hyperlink" Target="mailto:gradmedi@uach.cl" TargetMode="External"/><Relationship Id="rId347" Type="http://schemas.openxmlformats.org/officeDocument/2006/relationships/hyperlink" Target="mailto:econtinua@uct.cl" TargetMode="External"/><Relationship Id="rId44" Type="http://schemas.openxmlformats.org/officeDocument/2006/relationships/hyperlink" Target="mailto:admisionpostgrado@uft.cl" TargetMode="External"/><Relationship Id="rId86" Type="http://schemas.openxmlformats.org/officeDocument/2006/relationships/hyperlink" Target="mailto:admisionpostgrado@uft.cl" TargetMode="External"/><Relationship Id="rId151" Type="http://schemas.openxmlformats.org/officeDocument/2006/relationships/hyperlink" Target="mailto:scortes@uahurtado.cl" TargetMode="External"/><Relationship Id="rId389" Type="http://schemas.openxmlformats.org/officeDocument/2006/relationships/hyperlink" Target="mailto:econtinua@uct.cl" TargetMode="External"/><Relationship Id="rId193" Type="http://schemas.openxmlformats.org/officeDocument/2006/relationships/hyperlink" Target="mailto:scortes@uahurtado.cl" TargetMode="External"/><Relationship Id="rId207" Type="http://schemas.openxmlformats.org/officeDocument/2006/relationships/hyperlink" Target="mailto:cprieto@ucm.cl" TargetMode="External"/><Relationship Id="rId249" Type="http://schemas.openxmlformats.org/officeDocument/2006/relationships/hyperlink" Target="mailto:contacto@claseejecutiva.cl" TargetMode="External"/><Relationship Id="rId13" Type="http://schemas.openxmlformats.org/officeDocument/2006/relationships/hyperlink" Target="mailto:admisionpostgrado@uft.cl" TargetMode="External"/><Relationship Id="rId109" Type="http://schemas.openxmlformats.org/officeDocument/2006/relationships/hyperlink" Target="mailto:econt@udladf.mx" TargetMode="External"/><Relationship Id="rId260" Type="http://schemas.openxmlformats.org/officeDocument/2006/relationships/hyperlink" Target="mailto:contacto@claseejecutiva.cl" TargetMode="External"/><Relationship Id="rId316" Type="http://schemas.openxmlformats.org/officeDocument/2006/relationships/hyperlink" Target="mailto:cerefas@uach.cl" TargetMode="External"/><Relationship Id="rId55" Type="http://schemas.openxmlformats.org/officeDocument/2006/relationships/hyperlink" Target="mailto:admisionpostgrado@uft.cl" TargetMode="External"/><Relationship Id="rId97" Type="http://schemas.openxmlformats.org/officeDocument/2006/relationships/hyperlink" Target="mailto:econt@udladf.mx" TargetMode="External"/><Relationship Id="rId120" Type="http://schemas.openxmlformats.org/officeDocument/2006/relationships/hyperlink" Target="mailto:econt@udladf.mx" TargetMode="External"/><Relationship Id="rId358" Type="http://schemas.openxmlformats.org/officeDocument/2006/relationships/hyperlink" Target="mailto:econtinua@uct.cl" TargetMode="External"/><Relationship Id="rId162" Type="http://schemas.openxmlformats.org/officeDocument/2006/relationships/hyperlink" Target="mailto:scortes@uahurtado.cl" TargetMode="External"/><Relationship Id="rId218" Type="http://schemas.openxmlformats.org/officeDocument/2006/relationships/hyperlink" Target="mailto:contacto@claseejecutiva.cl" TargetMode="External"/><Relationship Id="rId271" Type="http://schemas.openxmlformats.org/officeDocument/2006/relationships/hyperlink" Target="mailto:contacto@claseejecutiva.cl" TargetMode="External"/><Relationship Id="rId24" Type="http://schemas.openxmlformats.org/officeDocument/2006/relationships/hyperlink" Target="mailto:admisionpostgrado@uft.cl" TargetMode="External"/><Relationship Id="rId66" Type="http://schemas.openxmlformats.org/officeDocument/2006/relationships/hyperlink" Target="mailto:admisionpostgrado@uft.cl" TargetMode="External"/><Relationship Id="rId131" Type="http://schemas.openxmlformats.org/officeDocument/2006/relationships/hyperlink" Target="mailto:scortes@uahurtado.cl" TargetMode="External"/><Relationship Id="rId327" Type="http://schemas.openxmlformats.org/officeDocument/2006/relationships/hyperlink" Target="mailto:postgrados@uautonoma.cl" TargetMode="External"/><Relationship Id="rId369" Type="http://schemas.openxmlformats.org/officeDocument/2006/relationships/hyperlink" Target="mailto:econtinua@uct.cl" TargetMode="External"/><Relationship Id="rId173" Type="http://schemas.openxmlformats.org/officeDocument/2006/relationships/hyperlink" Target="mailto:scortes@uahurtado.cl" TargetMode="External"/><Relationship Id="rId229" Type="http://schemas.openxmlformats.org/officeDocument/2006/relationships/hyperlink" Target="mailto:contacto@claseejecutiva.cl" TargetMode="External"/><Relationship Id="rId380" Type="http://schemas.openxmlformats.org/officeDocument/2006/relationships/hyperlink" Target="mailto:econtinua@uct.cl" TargetMode="External"/><Relationship Id="rId240" Type="http://schemas.openxmlformats.org/officeDocument/2006/relationships/hyperlink" Target="mailto:contacto@claseejecutiva.cl" TargetMode="External"/><Relationship Id="rId35" Type="http://schemas.openxmlformats.org/officeDocument/2006/relationships/hyperlink" Target="mailto:admisionpostgrado@uft.cl" TargetMode="External"/><Relationship Id="rId77" Type="http://schemas.openxmlformats.org/officeDocument/2006/relationships/hyperlink" Target="mailto:admisionpostgrado@uft.cl" TargetMode="External"/><Relationship Id="rId100" Type="http://schemas.openxmlformats.org/officeDocument/2006/relationships/hyperlink" Target="mailto:econt@udladf.mx" TargetMode="External"/><Relationship Id="rId282" Type="http://schemas.openxmlformats.org/officeDocument/2006/relationships/hyperlink" Target="mailto:contacto@claseejecutiva.cl" TargetMode="External"/><Relationship Id="rId338" Type="http://schemas.openxmlformats.org/officeDocument/2006/relationships/hyperlink" Target="mailto:econtinua@uct.cl" TargetMode="External"/><Relationship Id="rId8" Type="http://schemas.openxmlformats.org/officeDocument/2006/relationships/hyperlink" Target="mailto:admisionpostgrado@uft.cl" TargetMode="External"/><Relationship Id="rId142" Type="http://schemas.openxmlformats.org/officeDocument/2006/relationships/hyperlink" Target="mailto:scortes@uahurtado.cl" TargetMode="External"/><Relationship Id="rId184" Type="http://schemas.openxmlformats.org/officeDocument/2006/relationships/hyperlink" Target="mailto:scortes@uahurtado.cl" TargetMode="External"/><Relationship Id="rId391" Type="http://schemas.openxmlformats.org/officeDocument/2006/relationships/hyperlink" Target="mailto:econtinua@uct.cl" TargetMode="External"/><Relationship Id="rId405" Type="http://schemas.openxmlformats.org/officeDocument/2006/relationships/hyperlink" Target="mailto:econtinua@uct.cl" TargetMode="External"/><Relationship Id="rId251" Type="http://schemas.openxmlformats.org/officeDocument/2006/relationships/hyperlink" Target="mailto:contacto@claseejecutiva.cl" TargetMode="External"/><Relationship Id="rId46" Type="http://schemas.openxmlformats.org/officeDocument/2006/relationships/hyperlink" Target="mailto:admisionpostgrado@uft.cl" TargetMode="External"/><Relationship Id="rId293" Type="http://schemas.openxmlformats.org/officeDocument/2006/relationships/hyperlink" Target="mailto:contacto@claseejecutiva.cl" TargetMode="External"/><Relationship Id="rId307" Type="http://schemas.openxmlformats.org/officeDocument/2006/relationships/hyperlink" Target="mailto:gradmedi@uach.cl" TargetMode="External"/><Relationship Id="rId349" Type="http://schemas.openxmlformats.org/officeDocument/2006/relationships/hyperlink" Target="mailto:econtinua@uct.cl" TargetMode="External"/><Relationship Id="rId88" Type="http://schemas.openxmlformats.org/officeDocument/2006/relationships/hyperlink" Target="mailto:admisionpostgrado@uft.cl" TargetMode="External"/><Relationship Id="rId111" Type="http://schemas.openxmlformats.org/officeDocument/2006/relationships/hyperlink" Target="mailto:econt@udladf.mx" TargetMode="External"/><Relationship Id="rId153" Type="http://schemas.openxmlformats.org/officeDocument/2006/relationships/hyperlink" Target="mailto:scortes@uahurtado.cl" TargetMode="External"/><Relationship Id="rId195" Type="http://schemas.openxmlformats.org/officeDocument/2006/relationships/hyperlink" Target="mailto:cprieto@ucm.cl" TargetMode="External"/><Relationship Id="rId209" Type="http://schemas.openxmlformats.org/officeDocument/2006/relationships/hyperlink" Target="mailto:cprieto@ucm.cl" TargetMode="External"/><Relationship Id="rId360" Type="http://schemas.openxmlformats.org/officeDocument/2006/relationships/hyperlink" Target="mailto:econtinua@uct.cl" TargetMode="External"/><Relationship Id="rId220" Type="http://schemas.openxmlformats.org/officeDocument/2006/relationships/hyperlink" Target="mailto:contacto@claseejecutiva.cl" TargetMode="External"/><Relationship Id="rId15" Type="http://schemas.openxmlformats.org/officeDocument/2006/relationships/hyperlink" Target="mailto:admisionpostgrado@uft.cl" TargetMode="External"/><Relationship Id="rId57" Type="http://schemas.openxmlformats.org/officeDocument/2006/relationships/hyperlink" Target="mailto:admisionpostgrado@uft.cl" TargetMode="External"/><Relationship Id="rId262" Type="http://schemas.openxmlformats.org/officeDocument/2006/relationships/hyperlink" Target="mailto:contacto@claseejecutiva.cl" TargetMode="External"/><Relationship Id="rId318" Type="http://schemas.openxmlformats.org/officeDocument/2006/relationships/hyperlink" Target="mailto:postitulo.oyp@uv.cl" TargetMode="External"/><Relationship Id="rId99" Type="http://schemas.openxmlformats.org/officeDocument/2006/relationships/hyperlink" Target="mailto:econt@udladf.mx" TargetMode="External"/><Relationship Id="rId122" Type="http://schemas.openxmlformats.org/officeDocument/2006/relationships/hyperlink" Target="mailto:escueladepostgrado@upla.cl" TargetMode="External"/><Relationship Id="rId164" Type="http://schemas.openxmlformats.org/officeDocument/2006/relationships/hyperlink" Target="mailto:scortes@uahurtado.cl" TargetMode="External"/><Relationship Id="rId371" Type="http://schemas.openxmlformats.org/officeDocument/2006/relationships/hyperlink" Target="mailto:econtinua@uct.cl" TargetMode="External"/><Relationship Id="rId26" Type="http://schemas.openxmlformats.org/officeDocument/2006/relationships/hyperlink" Target="mailto:admisionpostgrado@uft.cl" TargetMode="External"/><Relationship Id="rId231" Type="http://schemas.openxmlformats.org/officeDocument/2006/relationships/hyperlink" Target="mailto:contacto@claseejecutiva.cl" TargetMode="External"/><Relationship Id="rId273" Type="http://schemas.openxmlformats.org/officeDocument/2006/relationships/hyperlink" Target="mailto:contacto@claseejecutiva.cl" TargetMode="External"/><Relationship Id="rId329" Type="http://schemas.openxmlformats.org/officeDocument/2006/relationships/hyperlink" Target="mailto:postgrados@uautonoma.cl" TargetMode="External"/><Relationship Id="rId68" Type="http://schemas.openxmlformats.org/officeDocument/2006/relationships/hyperlink" Target="mailto:admisionpostgrado@uft.cl" TargetMode="External"/><Relationship Id="rId133" Type="http://schemas.openxmlformats.org/officeDocument/2006/relationships/hyperlink" Target="mailto:scortes@uahurtado.cl" TargetMode="External"/><Relationship Id="rId175" Type="http://schemas.openxmlformats.org/officeDocument/2006/relationships/hyperlink" Target="mailto:scortes@uahurtado.cl" TargetMode="External"/><Relationship Id="rId340" Type="http://schemas.openxmlformats.org/officeDocument/2006/relationships/hyperlink" Target="mailto:econtinua@uct.cl" TargetMode="External"/><Relationship Id="rId200" Type="http://schemas.openxmlformats.org/officeDocument/2006/relationships/hyperlink" Target="mailto:cprieto@ucm.cl" TargetMode="External"/><Relationship Id="rId382" Type="http://schemas.openxmlformats.org/officeDocument/2006/relationships/hyperlink" Target="mailto:econtinua@uct.cl" TargetMode="External"/><Relationship Id="rId242" Type="http://schemas.openxmlformats.org/officeDocument/2006/relationships/hyperlink" Target="mailto:contacto@claseejecutiva.cl" TargetMode="External"/><Relationship Id="rId284" Type="http://schemas.openxmlformats.org/officeDocument/2006/relationships/hyperlink" Target="mailto:contacto@claseejecutiva.cl" TargetMode="External"/><Relationship Id="rId37" Type="http://schemas.openxmlformats.org/officeDocument/2006/relationships/hyperlink" Target="mailto:admisionpostgrado@uft.cl" TargetMode="External"/><Relationship Id="rId79" Type="http://schemas.openxmlformats.org/officeDocument/2006/relationships/hyperlink" Target="mailto:admisionpostgrado@uft.cl" TargetMode="External"/><Relationship Id="rId102" Type="http://schemas.openxmlformats.org/officeDocument/2006/relationships/hyperlink" Target="mailto:econt@udladf.mx" TargetMode="External"/><Relationship Id="rId144" Type="http://schemas.openxmlformats.org/officeDocument/2006/relationships/hyperlink" Target="mailto:scortes@uahurtado.cl" TargetMode="External"/><Relationship Id="rId90" Type="http://schemas.openxmlformats.org/officeDocument/2006/relationships/hyperlink" Target="mailto:admisionpostgrado@uft.cl" TargetMode="External"/><Relationship Id="rId186" Type="http://schemas.openxmlformats.org/officeDocument/2006/relationships/hyperlink" Target="mailto:scortes@uahurtado.cl" TargetMode="External"/><Relationship Id="rId351" Type="http://schemas.openxmlformats.org/officeDocument/2006/relationships/hyperlink" Target="mailto:econtinua@uct.cl" TargetMode="External"/><Relationship Id="rId393" Type="http://schemas.openxmlformats.org/officeDocument/2006/relationships/hyperlink" Target="mailto:econtinua@uct.cl" TargetMode="External"/><Relationship Id="rId407" Type="http://schemas.openxmlformats.org/officeDocument/2006/relationships/hyperlink" Target="mailto:econtinua@uct.cl" TargetMode="External"/><Relationship Id="rId211" Type="http://schemas.openxmlformats.org/officeDocument/2006/relationships/hyperlink" Target="mailto:cprieto@ucm.cl" TargetMode="External"/><Relationship Id="rId253" Type="http://schemas.openxmlformats.org/officeDocument/2006/relationships/hyperlink" Target="mailto:contacto@claseejecutiva.cl" TargetMode="External"/><Relationship Id="rId295" Type="http://schemas.openxmlformats.org/officeDocument/2006/relationships/hyperlink" Target="mailto:contacto@claseejecutiva.cl" TargetMode="External"/><Relationship Id="rId309" Type="http://schemas.openxmlformats.org/officeDocument/2006/relationships/hyperlink" Target="mailto:gradmedi@uach.cl" TargetMode="External"/><Relationship Id="rId48" Type="http://schemas.openxmlformats.org/officeDocument/2006/relationships/hyperlink" Target="mailto:admisionpostgrado@uft.cl" TargetMode="External"/><Relationship Id="rId113" Type="http://schemas.openxmlformats.org/officeDocument/2006/relationships/hyperlink" Target="mailto:econt@udladf.mx" TargetMode="External"/><Relationship Id="rId320" Type="http://schemas.openxmlformats.org/officeDocument/2006/relationships/hyperlink" Target="mailto:diploma.nds@uv.cl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universidad.uniacc.cl/educacioncontinua?vendor=Promoplan&amp;utm_term=uniacc&amp;utm_campaign=Gen%C3%A9rica+BT+2021&amp;utm_source=GoogleAds&amp;utm_medium=&amp;hsa_acc=7495669679&amp;hsa_cam=14737664855&amp;hsa_grp=127582122237&amp;hsa_ad=547554530047&amp;hsa_src=g&amp;hsa_tgt=kwd-514210756752&amp;hsa_kw=uniacc&amp;hsa_mt=e&amp;hsa_net=adwords&amp;hsa_ver=3&amp;gclid=Cj0KCQjwtrSLBhCLARIsACh6RmhpFLU9l4UacnSPtT-mqt94SsYEyUhZow-Bat60HrOR9zWK80viN-EaAgHtEALw_wcB" TargetMode="External"/><Relationship Id="rId21" Type="http://schemas.openxmlformats.org/officeDocument/2006/relationships/hyperlink" Target="https://www.pucv.cl/uuaa/ceapucv/diplomados-y-cursos-0" TargetMode="External"/><Relationship Id="rId42" Type="http://schemas.openxmlformats.org/officeDocument/2006/relationships/hyperlink" Target="https://www.uai.cl/postgrados/diplomados/" TargetMode="External"/><Relationship Id="rId47" Type="http://schemas.openxmlformats.org/officeDocument/2006/relationships/hyperlink" Target="https://www.ucn.cl/academia/educacion-continua/" TargetMode="External"/><Relationship Id="rId63" Type="http://schemas.openxmlformats.org/officeDocument/2006/relationships/hyperlink" Target="https://otec.loslagos.cl/" TargetMode="External"/><Relationship Id="rId68" Type="http://schemas.openxmlformats.org/officeDocument/2006/relationships/hyperlink" Target="https://es.wikipedia.org/wiki/Universidad_Arturo_Prat" TargetMode="External"/><Relationship Id="rId84" Type="http://schemas.openxmlformats.org/officeDocument/2006/relationships/hyperlink" Target="https://uda.cl/index.php?option=com_content&amp;view=article&amp;id=4180&amp;Itemid=364" TargetMode="External"/><Relationship Id="rId89" Type="http://schemas.openxmlformats.org/officeDocument/2006/relationships/hyperlink" Target="https://es.wikipedia.org/wiki/Universidad_Metropolitana_de_Ciencias_de_la_Educaci%C3%B3n" TargetMode="External"/><Relationship Id="rId112" Type="http://schemas.openxmlformats.org/officeDocument/2006/relationships/hyperlink" Target="https://es.wikipedia.org/wiki/Universidad_SEK_Chile" TargetMode="External"/><Relationship Id="rId16" Type="http://schemas.openxmlformats.org/officeDocument/2006/relationships/hyperlink" Target="https://arquitectura-artes.uach.cl/diplomado-en-arte-terapia/" TargetMode="External"/><Relationship Id="rId107" Type="http://schemas.openxmlformats.org/officeDocument/2006/relationships/hyperlink" Target="https://conviveaysen.cl/diplomados/" TargetMode="External"/><Relationship Id="rId11" Type="http://schemas.openxmlformats.org/officeDocument/2006/relationships/hyperlink" Target="https://www.forestal.uach.cl/postgrado/" TargetMode="External"/><Relationship Id="rId32" Type="http://schemas.openxmlformats.org/officeDocument/2006/relationships/hyperlink" Target="https://es.wikipedia.org/wiki/Universidad_de_Valpara%C3%ADso" TargetMode="External"/><Relationship Id="rId37" Type="http://schemas.openxmlformats.org/officeDocument/2006/relationships/hyperlink" Target="https://es.wikipedia.org/wiki/Universidad_de_La_Frontera" TargetMode="External"/><Relationship Id="rId53" Type="http://schemas.openxmlformats.org/officeDocument/2006/relationships/hyperlink" Target="http://formacioncontinua.ubiobio.cl/diplomados.html" TargetMode="External"/><Relationship Id="rId58" Type="http://schemas.openxmlformats.org/officeDocument/2006/relationships/hyperlink" Target="https://es.wikipedia.org/wiki/Universidad_Cat%C3%B3lica_de_Temuco" TargetMode="External"/><Relationship Id="rId74" Type="http://schemas.openxmlformats.org/officeDocument/2006/relationships/hyperlink" Target="https://www.upla.cl/postgrado/" TargetMode="External"/><Relationship Id="rId79" Type="http://schemas.openxmlformats.org/officeDocument/2006/relationships/hyperlink" Target="https://direcap.utem.cl/tipo-programa/diplomados/" TargetMode="External"/><Relationship Id="rId102" Type="http://schemas.openxmlformats.org/officeDocument/2006/relationships/hyperlink" Target="https://econtinua.udla.cl/?buscar=&amp;programas%5Bdiplomado%5D=1" TargetMode="External"/><Relationship Id="rId123" Type="http://schemas.openxmlformats.org/officeDocument/2006/relationships/hyperlink" Target="https://ubolivariana.cl/carreras-online_nueva/" TargetMode="External"/><Relationship Id="rId128" Type="http://schemas.openxmlformats.org/officeDocument/2006/relationships/hyperlink" Target="https://es.wikipedia.org/wiki/Universidad_Los_Leones" TargetMode="External"/><Relationship Id="rId5" Type="http://schemas.openxmlformats.org/officeDocument/2006/relationships/hyperlink" Target="https://es.wikipedia.org/wiki/Universidad_de_Concepci%C3%B3n" TargetMode="External"/><Relationship Id="rId90" Type="http://schemas.openxmlformats.org/officeDocument/2006/relationships/hyperlink" Target="http://www.umce.cl/index.php/68-direcciones/dir-relaciones-internacionales/440-drici-cursos-talleres" TargetMode="External"/><Relationship Id="rId95" Type="http://schemas.openxmlformats.org/officeDocument/2006/relationships/hyperlink" Target="https://portales.inacap.cl/educacion-continua/index" TargetMode="External"/><Relationship Id="rId22" Type="http://schemas.openxmlformats.org/officeDocument/2006/relationships/hyperlink" Target="https://es.wikipedia.org/wiki/Universidad_Andr%C3%A9s_Bello" TargetMode="External"/><Relationship Id="rId27" Type="http://schemas.openxmlformats.org/officeDocument/2006/relationships/hyperlink" Target="https://formacioncontinua.utalca.cl/" TargetMode="External"/><Relationship Id="rId43" Type="http://schemas.openxmlformats.org/officeDocument/2006/relationships/hyperlink" Target="https://es.wikipedia.org/wiki/Universidad_de_Antofagasta" TargetMode="External"/><Relationship Id="rId48" Type="http://schemas.openxmlformats.org/officeDocument/2006/relationships/hyperlink" Target="https://es.wikipedia.org/wiki/Universidad_de_Tarapac%C3%A1" TargetMode="External"/><Relationship Id="rId64" Type="http://schemas.openxmlformats.org/officeDocument/2006/relationships/hyperlink" Target="https://es.wikipedia.org/wiki/Universidad_de_Magallanes" TargetMode="External"/><Relationship Id="rId69" Type="http://schemas.openxmlformats.org/officeDocument/2006/relationships/hyperlink" Target="https://www.emagister.cl/universidad-arturo-prat-virtual-cursos-184297-centrodetalles.htm" TargetMode="External"/><Relationship Id="rId113" Type="http://schemas.openxmlformats.org/officeDocument/2006/relationships/hyperlink" Target="https://posgrado.usek.cl/" TargetMode="External"/><Relationship Id="rId118" Type="http://schemas.openxmlformats.org/officeDocument/2006/relationships/hyperlink" Target="https://es.wikipedia.org/wiki/Universidad_Chileno-Brit%C3%A1nica_de_Cultura" TargetMode="External"/><Relationship Id="rId80" Type="http://schemas.openxmlformats.org/officeDocument/2006/relationships/hyperlink" Target="https://es.wikipedia.org/wiki/Universidad_Central_de_Chile" TargetMode="External"/><Relationship Id="rId85" Type="http://schemas.openxmlformats.org/officeDocument/2006/relationships/hyperlink" Target="https://es.wikipedia.org/wiki/Universidad_Finis_Terrae" TargetMode="External"/><Relationship Id="rId12" Type="http://schemas.openxmlformats.org/officeDocument/2006/relationships/hyperlink" Target="https://www.derecho.uach.cl/index.php/postgrado/diplomados.html" TargetMode="External"/><Relationship Id="rId17" Type="http://schemas.openxmlformats.org/officeDocument/2006/relationships/hyperlink" Target="https://veterinaria.uach.cl/diplomado_ia" TargetMode="External"/><Relationship Id="rId33" Type="http://schemas.openxmlformats.org/officeDocument/2006/relationships/hyperlink" Target="https://educacioncontinua.uv.cl/diplomados/9-diplomados" TargetMode="External"/><Relationship Id="rId38" Type="http://schemas.openxmlformats.org/officeDocument/2006/relationships/hyperlink" Target="https://www.ufro.cl/index.php/formacion-continua/formacion-continua-separador/oferta-cursos-y-programas" TargetMode="External"/><Relationship Id="rId59" Type="http://schemas.openxmlformats.org/officeDocument/2006/relationships/hyperlink" Target="https://econtinua.uct.cl/categoria-curso/diplomado/" TargetMode="External"/><Relationship Id="rId103" Type="http://schemas.openxmlformats.org/officeDocument/2006/relationships/hyperlink" Target="https://www.udlacdmx.mx/ver3/index.php/k2-4/cursos-y-diplomados" TargetMode="External"/><Relationship Id="rId108" Type="http://schemas.openxmlformats.org/officeDocument/2006/relationships/hyperlink" Target="https://es.wikipedia.org/wiki/Universidad_Vi%C3%B1a_del_Mar" TargetMode="External"/><Relationship Id="rId124" Type="http://schemas.openxmlformats.org/officeDocument/2006/relationships/hyperlink" Target="https://es.wikipedia.org/wiki/Universidad_del_Alba" TargetMode="External"/><Relationship Id="rId129" Type="http://schemas.openxmlformats.org/officeDocument/2006/relationships/hyperlink" Target="https://es.wikipedia.org/wiki/Universidad_La_Rep%C3%BAblica" TargetMode="External"/><Relationship Id="rId54" Type="http://schemas.openxmlformats.org/officeDocument/2006/relationships/hyperlink" Target="https://es.wikipedia.org/wiki/Universidad_San_Sebasti%C3%A1n" TargetMode="External"/><Relationship Id="rId70" Type="http://schemas.openxmlformats.org/officeDocument/2006/relationships/hyperlink" Target="https://www.unap.cl/prontus_unap/site/edic/base/port/admision_postgrado.html" TargetMode="External"/><Relationship Id="rId75" Type="http://schemas.openxmlformats.org/officeDocument/2006/relationships/hyperlink" Target="https://www.upla.cl/postgrado/escuela-de-postgrado/aranceles/" TargetMode="External"/><Relationship Id="rId91" Type="http://schemas.openxmlformats.org/officeDocument/2006/relationships/hyperlink" Target="https://econtinua.umce.cl/index.php/es/programas/diplomados/diplomado-en-entomologia-mencion-taxonomia-de-insectos-o-forense-o-medica" TargetMode="External"/><Relationship Id="rId96" Type="http://schemas.openxmlformats.org/officeDocument/2006/relationships/hyperlink" Target="https://es.wikipedia.org/wiki/Universidad_de_O%27Higgins" TargetMode="External"/><Relationship Id="rId1" Type="http://schemas.openxmlformats.org/officeDocument/2006/relationships/hyperlink" Target="https://es.wikipedia.org/wiki/Pontificia_Universidad_Cat%C3%B3lica_de_Chile" TargetMode="External"/><Relationship Id="rId6" Type="http://schemas.openxmlformats.org/officeDocument/2006/relationships/hyperlink" Target="https://formacionpermanente.udec.cl/" TargetMode="External"/><Relationship Id="rId23" Type="http://schemas.openxmlformats.org/officeDocument/2006/relationships/hyperlink" Target="https://www.postgradounab.cl/diplomados/" TargetMode="External"/><Relationship Id="rId28" Type="http://schemas.openxmlformats.org/officeDocument/2006/relationships/hyperlink" Target="https://es.wikipedia.org/wiki/Universidad_del_Desarrollo" TargetMode="External"/><Relationship Id="rId49" Type="http://schemas.openxmlformats.org/officeDocument/2006/relationships/hyperlink" Target="https://www.uta.cl/index.php/postgrados/" TargetMode="External"/><Relationship Id="rId114" Type="http://schemas.openxmlformats.org/officeDocument/2006/relationships/hyperlink" Target="https://es.wikipedia.org/wiki/Universidad_Adventista_de_Chile" TargetMode="External"/><Relationship Id="rId119" Type="http://schemas.openxmlformats.org/officeDocument/2006/relationships/hyperlink" Target="http://desarrollo.britanico.cl/contenido.php?idCategoria=53&amp;con_codigo=208&amp;op=4" TargetMode="External"/><Relationship Id="rId44" Type="http://schemas.openxmlformats.org/officeDocument/2006/relationships/hyperlink" Target="http://www.uavirtual.cl/index.php/diplomados/" TargetMode="External"/><Relationship Id="rId60" Type="http://schemas.openxmlformats.org/officeDocument/2006/relationships/hyperlink" Target="https://es.wikipedia.org/wiki/Universidad_Cat%C3%B3lica_de_la_Sant%C3%ADsima_Concepci%C3%B3n" TargetMode="External"/><Relationship Id="rId65" Type="http://schemas.openxmlformats.org/officeDocument/2006/relationships/hyperlink" Target="http://www.umag.cl/postgrados/?page_id=10" TargetMode="External"/><Relationship Id="rId81" Type="http://schemas.openxmlformats.org/officeDocument/2006/relationships/hyperlink" Target="https://www.postgradosucen.cl/postgrado/site/edic/base/port/diplomados_administracion_y_comercio.html" TargetMode="External"/><Relationship Id="rId86" Type="http://schemas.openxmlformats.org/officeDocument/2006/relationships/hyperlink" Target="https://postgrados.uft.cl/resultados-de-busqueda/?widget-posgtrados_buscador_programas%5B2%5D%5Bfacultad%5D=Facultad+de+Econom%C3%ADa+y+Negocios&amp;widget-posgtrados_buscador_programas%5B2%5D%5Btipo_programa%5D=Diplomado&amp;src=google/cpc&amp;gclid=CjwKCAjwzaSLBhBJEiwAJSRoktMhr90L47Q8VNqwiF1rTYUf9JZRWnksa31jMvUJvf0j8Ajk4rPUyRoCDtYQAvD_BwE" TargetMode="External"/><Relationship Id="rId130" Type="http://schemas.openxmlformats.org/officeDocument/2006/relationships/hyperlink" Target="https://icampus.ularepublica.cl/postgrados/" TargetMode="External"/><Relationship Id="rId13" Type="http://schemas.openxmlformats.org/officeDocument/2006/relationships/hyperlink" Target="http://ingenieria.uach.cl/postgrado.html" TargetMode="External"/><Relationship Id="rId18" Type="http://schemas.openxmlformats.org/officeDocument/2006/relationships/hyperlink" Target="https://es.wikipedia.org/wiki/Universidad_de_Santiago_de_Chile" TargetMode="External"/><Relationship Id="rId39" Type="http://schemas.openxmlformats.org/officeDocument/2006/relationships/hyperlink" Target="https://es.wikipedia.org/wiki/Universidad_Aut%C3%B3noma_de_Chile" TargetMode="External"/><Relationship Id="rId109" Type="http://schemas.openxmlformats.org/officeDocument/2006/relationships/hyperlink" Target="https://www.uvm.cl/postgrados/" TargetMode="External"/><Relationship Id="rId34" Type="http://schemas.openxmlformats.org/officeDocument/2006/relationships/hyperlink" Target="https://postgrados.uv.cl/" TargetMode="External"/><Relationship Id="rId50" Type="http://schemas.openxmlformats.org/officeDocument/2006/relationships/hyperlink" Target="https://es.wikipedia.org/wiki/Universidad_Mayor" TargetMode="External"/><Relationship Id="rId55" Type="http://schemas.openxmlformats.org/officeDocument/2006/relationships/hyperlink" Target="https://edu.postgrados.uss.cl/tag/diplomado/?post_type=post&amp;post_parent=0&amp;name_program&amp;category_name&amp;headquarters" TargetMode="External"/><Relationship Id="rId76" Type="http://schemas.openxmlformats.org/officeDocument/2006/relationships/hyperlink" Target="https://es.wikipedia.org/wiki/Universidad_Cat%C3%B3lica_del_Maule" TargetMode="External"/><Relationship Id="rId97" Type="http://schemas.openxmlformats.org/officeDocument/2006/relationships/hyperlink" Target="https://ucampus.uoh.cl/m/catalogo/?semestre=20211&amp;depto=51" TargetMode="External"/><Relationship Id="rId104" Type="http://schemas.openxmlformats.org/officeDocument/2006/relationships/hyperlink" Target="https://es.wikipedia.org/wiki/Universidad_Academia_de_Humanismo_Cristiano" TargetMode="External"/><Relationship Id="rId120" Type="http://schemas.openxmlformats.org/officeDocument/2006/relationships/hyperlink" Target="https://es.wikipedia.org/wiki/Universidad_de_Aconcagua" TargetMode="External"/><Relationship Id="rId125" Type="http://schemas.openxmlformats.org/officeDocument/2006/relationships/hyperlink" Target="https://educacioncontinua.udalba.cl/diplomados" TargetMode="External"/><Relationship Id="rId7" Type="http://schemas.openxmlformats.org/officeDocument/2006/relationships/hyperlink" Target="https://es.wikipedia.org/wiki/Universidad_Austral_de_Chile" TargetMode="External"/><Relationship Id="rId71" Type="http://schemas.openxmlformats.org/officeDocument/2006/relationships/hyperlink" Target="https://es.wikipedia.org/wiki/Universidad_Bernardo_O%27Higgins" TargetMode="External"/><Relationship Id="rId92" Type="http://schemas.openxmlformats.org/officeDocument/2006/relationships/hyperlink" Target="https://es.wikipedia.org/wiki/Inacap" TargetMode="External"/><Relationship Id="rId2" Type="http://schemas.openxmlformats.org/officeDocument/2006/relationships/hyperlink" Target="https://www.claseejecutiva.uc.cl/programas/diplomados-de-verano/?origen=a0d2L00000E7K0c&amp;idCampana=7012L000000u8ni&amp;nombreOportunidad=Oportunidad%20Descarga%20Programa%20adword&amp;gclid=CjwKCAjwzaSLBhBJEiwAJSRoktr2ErrafqhQbPbZ4DgbO-iebqDuuNL0aTjEFPf4ZgRwyAWil2MSeBoCh8cQAvD_BwE" TargetMode="External"/><Relationship Id="rId29" Type="http://schemas.openxmlformats.org/officeDocument/2006/relationships/hyperlink" Target="https://admisionpostgrados.udd.cl/?utm_source=google_cpc&amp;utm_medium=search&amp;utm_campaign=postgrados_cl&amp;utm_content=udd%20diplomados&amp;utm_source=google&amp;utm_medium=cpc&amp;utm_campaign=10502345239&amp;utm_content=106605628489&amp;utm_term=udd%20diplomados&amp;gclid=CjwKCAjwk6-LBhBZEiwAOUUDp3Qoe8SrcYvEX1jb-QDckh17yDOQyQjkiLMiovTiZCrs4fjokn3xbhoCxQIQAvD_BwE" TargetMode="External"/><Relationship Id="rId24" Type="http://schemas.openxmlformats.org/officeDocument/2006/relationships/hyperlink" Target="https://es.wikipedia.org/wiki/Universidad_T%C3%A9cnica_Federico_Santa_Mar%C3%ADa" TargetMode="External"/><Relationship Id="rId40" Type="http://schemas.openxmlformats.org/officeDocument/2006/relationships/hyperlink" Target="https://www.uautonoma.cl/postgrados/diplomados/" TargetMode="External"/><Relationship Id="rId45" Type="http://schemas.openxmlformats.org/officeDocument/2006/relationships/hyperlink" Target="http://postgrados.uantof.cl/" TargetMode="External"/><Relationship Id="rId66" Type="http://schemas.openxmlformats.org/officeDocument/2006/relationships/hyperlink" Target="https://es.wikipedia.org/wiki/Universidad_Alberto_Hurtado" TargetMode="External"/><Relationship Id="rId87" Type="http://schemas.openxmlformats.org/officeDocument/2006/relationships/hyperlink" Target="https://es.wikipedia.org/wiki/Universidad_Santo_Tom%C3%A1s_(Chile)" TargetMode="External"/><Relationship Id="rId110" Type="http://schemas.openxmlformats.org/officeDocument/2006/relationships/hyperlink" Target="https://es.wikipedia.org/wiki/Universidad_Gabriela_Mistral" TargetMode="External"/><Relationship Id="rId115" Type="http://schemas.openxmlformats.org/officeDocument/2006/relationships/hyperlink" Target="https://posgrado.unach.cl/diplomados/" TargetMode="External"/><Relationship Id="rId61" Type="http://schemas.openxmlformats.org/officeDocument/2006/relationships/hyperlink" Target="https://formacioncontinua.ucsc.cl/diplomado/" TargetMode="External"/><Relationship Id="rId82" Type="http://schemas.openxmlformats.org/officeDocument/2006/relationships/hyperlink" Target="https://es.wikipedia.org/wiki/Universidad_de_Atacama" TargetMode="External"/><Relationship Id="rId19" Type="http://schemas.openxmlformats.org/officeDocument/2006/relationships/hyperlink" Target="https://www.educacioncontinua.usach.cl/oferta_academica?utf8=%E2%9C%93&amp;search=&amp;button=&amp;level=3" TargetMode="External"/><Relationship Id="rId14" Type="http://schemas.openxmlformats.org/officeDocument/2006/relationships/hyperlink" Target="https://postgradoagrarias.uach.cl/" TargetMode="External"/><Relationship Id="rId30" Type="http://schemas.openxmlformats.org/officeDocument/2006/relationships/hyperlink" Target="https://es.wikipedia.org/wiki/Universidad_Diego_Portales" TargetMode="External"/><Relationship Id="rId35" Type="http://schemas.openxmlformats.org/officeDocument/2006/relationships/hyperlink" Target="https://es.wikipedia.org/wiki/Universidad_de_los_Andes_(Chile)" TargetMode="External"/><Relationship Id="rId56" Type="http://schemas.openxmlformats.org/officeDocument/2006/relationships/hyperlink" Target="https://es.wikipedia.org/wiki/Universidad_de_La_Serena" TargetMode="External"/><Relationship Id="rId77" Type="http://schemas.openxmlformats.org/officeDocument/2006/relationships/hyperlink" Target="https://ucmonline.cl/diplomados" TargetMode="External"/><Relationship Id="rId100" Type="http://schemas.openxmlformats.org/officeDocument/2006/relationships/hyperlink" Target="https://es.wikipedia.org/wiki/Universidad_de_Las_Am%C3%A9ricas_(Chile)" TargetMode="External"/><Relationship Id="rId105" Type="http://schemas.openxmlformats.org/officeDocument/2006/relationships/hyperlink" Target="https://www.academia.cl/diplomados" TargetMode="External"/><Relationship Id="rId126" Type="http://schemas.openxmlformats.org/officeDocument/2006/relationships/hyperlink" Target="https://es.wikipedia.org/wiki/Universidad_Miguel_de_Cervantes" TargetMode="External"/><Relationship Id="rId8" Type="http://schemas.openxmlformats.org/officeDocument/2006/relationships/hyperlink" Target="http://medicina.uach.cl/postgrado/diplomados/" TargetMode="External"/><Relationship Id="rId51" Type="http://schemas.openxmlformats.org/officeDocument/2006/relationships/hyperlink" Target="https://www.umayor.cl/postgrados/tipos-de-programas/diplomado/" TargetMode="External"/><Relationship Id="rId72" Type="http://schemas.openxmlformats.org/officeDocument/2006/relationships/hyperlink" Target="http://www.ubocapacitacion.cl/diplomados/" TargetMode="External"/><Relationship Id="rId93" Type="http://schemas.openxmlformats.org/officeDocument/2006/relationships/hyperlink" Target="https://admision.iacc.cl/diplomados/?utm_source=google-search-movil&amp;utm_medium=cpc&amp;utm_campaign=generica-ANT&amp;gclid=Cj0KCQjwtrSLBhCLARIsACh6RmgnSiigFBVHhMov7Ptu_DQ1ON-8cpQmJiqtxaNN507O1By44vjuF9QaAh45EALw_wcB" TargetMode="External"/><Relationship Id="rId98" Type="http://schemas.openxmlformats.org/officeDocument/2006/relationships/hyperlink" Target="https://es.wikipedia.org/wiki/Universidad_Cat%C3%B3lica_Silva_Henr%C3%ADquez" TargetMode="External"/><Relationship Id="rId121" Type="http://schemas.openxmlformats.org/officeDocument/2006/relationships/hyperlink" Target="https://uac.cl/diplomados/" TargetMode="External"/><Relationship Id="rId3" Type="http://schemas.openxmlformats.org/officeDocument/2006/relationships/hyperlink" Target="https://es.wikipedia.org/wiki/Universidad_de_Chile" TargetMode="External"/><Relationship Id="rId25" Type="http://schemas.openxmlformats.org/officeDocument/2006/relationships/hyperlink" Target="https://www.industrias.usm.cl/postgrado-y-educacion-continua/diplomados/" TargetMode="External"/><Relationship Id="rId46" Type="http://schemas.openxmlformats.org/officeDocument/2006/relationships/hyperlink" Target="https://es.wikipedia.org/wiki/Universidad_Cat%C3%B3lica_del_Norte" TargetMode="External"/><Relationship Id="rId67" Type="http://schemas.openxmlformats.org/officeDocument/2006/relationships/hyperlink" Target="https://postgrados.uahurtado.cl/especialidad/diplomado/?gclid=CjwKCAjwk6-LBhBZEiwAOUUDp6iLSAN__SnMLGSmpq7DBpreTTYVJpJ5kNUvjDwipwHDW6drAQffthoCrq4QAvD_BwE" TargetMode="External"/><Relationship Id="rId116" Type="http://schemas.openxmlformats.org/officeDocument/2006/relationships/hyperlink" Target="https://es.wikipedia.org/wiki/Universidad_UNIACC" TargetMode="External"/><Relationship Id="rId20" Type="http://schemas.openxmlformats.org/officeDocument/2006/relationships/hyperlink" Target="https://es.wikipedia.org/wiki/Pontificia_Universidad_Cat%C3%B3lica_de_Valpara%C3%ADso" TargetMode="External"/><Relationship Id="rId41" Type="http://schemas.openxmlformats.org/officeDocument/2006/relationships/hyperlink" Target="https://es.wikipedia.org/wiki/Universidad_Adolfo_Ib%C3%A1%C3%B1ez" TargetMode="External"/><Relationship Id="rId62" Type="http://schemas.openxmlformats.org/officeDocument/2006/relationships/hyperlink" Target="https://es.wikipedia.org/wiki/Universidad_de_Los_Lagos" TargetMode="External"/><Relationship Id="rId83" Type="http://schemas.openxmlformats.org/officeDocument/2006/relationships/hyperlink" Target="https://uda.cl/index.php?option=com_content&amp;view=category&amp;id=12" TargetMode="External"/><Relationship Id="rId88" Type="http://schemas.openxmlformats.org/officeDocument/2006/relationships/hyperlink" Target="https://www.postgradounab.cl/?s=&amp;category_name=diplomados&amp;facultades=0&amp;sede=&amp;src=google/cpc&amp;gclid=CjwKCAjwzaSLBhBJEiwAJSRokvvLGl9rSuouDT5Od8TAQFgqBN546ZJP8-9UDtey-JftKxOiDbVW8BoCv5gQAvD_BwE" TargetMode="External"/><Relationship Id="rId111" Type="http://schemas.openxmlformats.org/officeDocument/2006/relationships/hyperlink" Target="https://postgrados.ugm.cl/" TargetMode="External"/><Relationship Id="rId15" Type="http://schemas.openxmlformats.org/officeDocument/2006/relationships/hyperlink" Target="https://www.postgradociencias.uach.cl/" TargetMode="External"/><Relationship Id="rId36" Type="http://schemas.openxmlformats.org/officeDocument/2006/relationships/hyperlink" Target="https://postgradosuandes.cl/filtro/?programa=diplomados&amp;gclid=CjwKCAjwk6-LBhBZEiwAOUUDp_xQ54LlTBe8D7JqymIOOSFH4URGLmAripESoa4ogLWaqMHnfRFcLhoCeEMQAvD_BwE" TargetMode="External"/><Relationship Id="rId57" Type="http://schemas.openxmlformats.org/officeDocument/2006/relationships/hyperlink" Target="http://www.admision.userena.cl/index.php/diplomados" TargetMode="External"/><Relationship Id="rId106" Type="http://schemas.openxmlformats.org/officeDocument/2006/relationships/hyperlink" Target="https://es.wikipedia.org/wiki/Universidad_de_Ays%C3%A9n" TargetMode="External"/><Relationship Id="rId127" Type="http://schemas.openxmlformats.org/officeDocument/2006/relationships/hyperlink" Target="https://www.umcervantes.cl/diplomados-y-cursos/" TargetMode="External"/><Relationship Id="rId10" Type="http://schemas.openxmlformats.org/officeDocument/2006/relationships/hyperlink" Target="https://www.economicas.uach.cl/diplomados/" TargetMode="External"/><Relationship Id="rId31" Type="http://schemas.openxmlformats.org/officeDocument/2006/relationships/hyperlink" Target="https://postgrados.udp.cl/tipo/diplomados/" TargetMode="External"/><Relationship Id="rId52" Type="http://schemas.openxmlformats.org/officeDocument/2006/relationships/hyperlink" Target="https://es.wikipedia.org/wiki/Universidad_del_B%C3%ADo-B%C3%ADo" TargetMode="External"/><Relationship Id="rId73" Type="http://schemas.openxmlformats.org/officeDocument/2006/relationships/hyperlink" Target="https://es.wikipedia.org/wiki/Universidad_de_Playa_Ancha" TargetMode="External"/><Relationship Id="rId78" Type="http://schemas.openxmlformats.org/officeDocument/2006/relationships/hyperlink" Target="https://es.wikipedia.org/wiki/Universidad_Tecnol%C3%B3gica_Metropolitana_(Chile)" TargetMode="External"/><Relationship Id="rId94" Type="http://schemas.openxmlformats.org/officeDocument/2006/relationships/hyperlink" Target="https://portales.inacap.cl/educacion-continua/cursos/curso?t=5&amp;s=0&amp;c=50841&amp;v=2" TargetMode="External"/><Relationship Id="rId99" Type="http://schemas.openxmlformats.org/officeDocument/2006/relationships/hyperlink" Target="http://ces.ucsh.cl/?page_id=1335" TargetMode="External"/><Relationship Id="rId101" Type="http://schemas.openxmlformats.org/officeDocument/2006/relationships/hyperlink" Target="https://consultores.udlap.mx/categoria-programas/diplomado/" TargetMode="External"/><Relationship Id="rId122" Type="http://schemas.openxmlformats.org/officeDocument/2006/relationships/hyperlink" Target="https://es.wikipedia.org/wiki/Universidad_Bolivariana_de_Chile" TargetMode="External"/><Relationship Id="rId4" Type="http://schemas.openxmlformats.org/officeDocument/2006/relationships/hyperlink" Target="https://unegocios.uchile.cl/diplomados/?gclid=CjwKCAjwzaSLBhBJEiwAJSRoktr0IoG8v1b5VgA8QAWf4ub-cK6sOqe5kw8XvkB4pEiYYA3Wr-SfhhoCQcIQAvD_BwE" TargetMode="External"/><Relationship Id="rId9" Type="http://schemas.openxmlformats.org/officeDocument/2006/relationships/hyperlink" Target="http://humanidades.uach.cl/postgrados/escuela-de-graduados/" TargetMode="External"/><Relationship Id="rId26" Type="http://schemas.openxmlformats.org/officeDocument/2006/relationships/hyperlink" Target="https://es.wikipedia.org/wiki/Universidad_de_Tal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P1030"/>
  <sheetViews>
    <sheetView tabSelected="1" workbookViewId="0">
      <selection activeCell="D8" sqref="D8"/>
    </sheetView>
  </sheetViews>
  <sheetFormatPr baseColWidth="10" defaultColWidth="12.625" defaultRowHeight="15" customHeight="1"/>
  <cols>
    <col min="1" max="2" width="12.625" style="240"/>
    <col min="3" max="3" width="22.75" style="240" customWidth="1"/>
    <col min="4" max="4" width="111" style="240" customWidth="1"/>
    <col min="5" max="6" width="12.625" style="599"/>
    <col min="7" max="10" width="12.625" style="240"/>
    <col min="11" max="11" width="12.625" style="237"/>
    <col min="12" max="12" width="19.75" style="557" bestFit="1" customWidth="1"/>
    <col min="13" max="14" width="10" style="557"/>
    <col min="15" max="15" width="22.875" style="557" bestFit="1" customWidth="1"/>
    <col min="16" max="16384" width="12.625" style="240"/>
  </cols>
  <sheetData>
    <row r="1" spans="1:16" ht="16.5" thickBot="1">
      <c r="A1" s="169" t="str">
        <f>'Base Preliminar'!A4</f>
        <v>N°</v>
      </c>
      <c r="B1" s="170" t="s">
        <v>934</v>
      </c>
      <c r="C1" s="171" t="s">
        <v>19</v>
      </c>
      <c r="D1" s="324" t="s">
        <v>20</v>
      </c>
      <c r="E1" s="565" t="s">
        <v>935</v>
      </c>
      <c r="F1" s="565" t="s">
        <v>29</v>
      </c>
      <c r="G1" s="324" t="s">
        <v>30</v>
      </c>
      <c r="H1" s="170" t="s">
        <v>27</v>
      </c>
      <c r="I1" s="325" t="s">
        <v>936</v>
      </c>
      <c r="J1" s="172" t="s">
        <v>937</v>
      </c>
      <c r="K1" s="236" t="s">
        <v>32</v>
      </c>
      <c r="L1" s="638" t="s">
        <v>1116</v>
      </c>
      <c r="M1" s="553" t="s">
        <v>0</v>
      </c>
      <c r="N1" s="554" t="s">
        <v>1130</v>
      </c>
      <c r="O1" s="555" t="s">
        <v>36</v>
      </c>
    </row>
    <row r="2" spans="1:16" s="287" customFormat="1" ht="15.75" hidden="1" thickBot="1">
      <c r="A2" s="285">
        <v>1</v>
      </c>
      <c r="B2" s="340" t="str">
        <f>'Base Preliminar'!B5</f>
        <v>UTEM</v>
      </c>
      <c r="C2" s="663" t="s">
        <v>191</v>
      </c>
      <c r="D2" s="341" t="s">
        <v>39</v>
      </c>
      <c r="E2" s="566">
        <f>'Base Preliminar'!H5</f>
        <v>120</v>
      </c>
      <c r="F2" s="600">
        <v>1100000</v>
      </c>
      <c r="G2" s="341" t="s">
        <v>45</v>
      </c>
      <c r="H2" s="340" t="str">
        <f>'Base Preliminar'!K5</f>
        <v>E-learning</v>
      </c>
      <c r="I2" s="342">
        <v>4</v>
      </c>
      <c r="J2" s="343">
        <f>'Base Preliminar'!R5/'Base Preliminar'!Q5</f>
        <v>0</v>
      </c>
      <c r="K2" s="286"/>
      <c r="L2" s="639" t="s">
        <v>1115</v>
      </c>
      <c r="M2" s="556">
        <v>34</v>
      </c>
      <c r="N2" s="557" t="str">
        <f>+IF(M2&lt;10,"Si","No")</f>
        <v>No</v>
      </c>
      <c r="O2" s="558" t="s">
        <v>41</v>
      </c>
      <c r="P2" s="287" t="str">
        <f>+IF(M2&lt;10,"Top","Topn't")</f>
        <v>Topn't</v>
      </c>
    </row>
    <row r="3" spans="1:16" s="291" customFormat="1" ht="15.75" hidden="1" thickBot="1">
      <c r="A3" s="289">
        <v>2</v>
      </c>
      <c r="B3" s="344" t="str">
        <f>'Base Preliminar'!B6</f>
        <v>UTEM</v>
      </c>
      <c r="C3" s="345" t="s">
        <v>188</v>
      </c>
      <c r="D3" s="346" t="s">
        <v>47</v>
      </c>
      <c r="E3" s="567">
        <f>'Base Preliminar'!H6</f>
        <v>172</v>
      </c>
      <c r="F3" s="601">
        <v>946000</v>
      </c>
      <c r="G3" s="347" t="s">
        <v>45</v>
      </c>
      <c r="H3" s="344" t="str">
        <f>'Base Preliminar'!K6</f>
        <v>E-learning</v>
      </c>
      <c r="I3" s="348">
        <f>AVERAGE(I6,I22)</f>
        <v>3.5</v>
      </c>
      <c r="J3" s="349" t="s">
        <v>41</v>
      </c>
      <c r="K3" s="290"/>
      <c r="L3" s="640" t="s">
        <v>1121</v>
      </c>
      <c r="M3" s="556">
        <v>34</v>
      </c>
      <c r="N3" s="557" t="str">
        <f t="shared" ref="N3:N66" si="0">+IF(M3&lt;10,"Si","No")</f>
        <v>No</v>
      </c>
      <c r="O3" s="558" t="s">
        <v>41</v>
      </c>
    </row>
    <row r="4" spans="1:16" s="296" customFormat="1" ht="15.75" hidden="1" thickBot="1">
      <c r="A4" s="294">
        <v>3</v>
      </c>
      <c r="B4" s="326" t="str">
        <f>'Base Preliminar'!B7</f>
        <v>UTEM</v>
      </c>
      <c r="C4" s="294" t="s">
        <v>189</v>
      </c>
      <c r="D4" s="294" t="s">
        <v>51</v>
      </c>
      <c r="E4" s="568">
        <f>'Base Preliminar'!H7</f>
        <v>145</v>
      </c>
      <c r="F4" s="602">
        <v>980000</v>
      </c>
      <c r="G4" s="294" t="s">
        <v>45</v>
      </c>
      <c r="H4" s="326" t="str">
        <f>'Base Preliminar'!K7</f>
        <v>E-learning</v>
      </c>
      <c r="I4" s="327">
        <f>I42</f>
        <v>5</v>
      </c>
      <c r="J4" s="328">
        <f>'Base Preliminar'!R7/'Base Preliminar'!Q7</f>
        <v>0</v>
      </c>
      <c r="K4" s="295">
        <f>K136</f>
        <v>28.196774193548389</v>
      </c>
      <c r="L4" s="641" t="s">
        <v>1117</v>
      </c>
      <c r="M4" s="556">
        <v>34</v>
      </c>
      <c r="N4" s="557" t="str">
        <f t="shared" si="0"/>
        <v>No</v>
      </c>
      <c r="O4" s="558" t="s">
        <v>41</v>
      </c>
    </row>
    <row r="5" spans="1:16" s="302" customFormat="1" ht="15.75" hidden="1" thickBot="1">
      <c r="A5" s="300">
        <v>4</v>
      </c>
      <c r="B5" s="350" t="str">
        <f>'Base Preliminar'!B8</f>
        <v>UTEM</v>
      </c>
      <c r="C5" s="351" t="s">
        <v>54</v>
      </c>
      <c r="D5" s="352" t="s">
        <v>55</v>
      </c>
      <c r="E5" s="569">
        <f>'Base Preliminar'!H8</f>
        <v>120</v>
      </c>
      <c r="F5" s="592">
        <v>1000000</v>
      </c>
      <c r="G5" s="352" t="s">
        <v>45</v>
      </c>
      <c r="H5" s="350" t="str">
        <f>'Base Preliminar'!K8</f>
        <v>E-learning</v>
      </c>
      <c r="I5" s="353">
        <v>3</v>
      </c>
      <c r="J5" s="354" t="s">
        <v>41</v>
      </c>
      <c r="K5" s="301"/>
      <c r="L5" s="642" t="s">
        <v>1118</v>
      </c>
      <c r="M5" s="556">
        <v>34</v>
      </c>
      <c r="N5" s="557" t="str">
        <f t="shared" si="0"/>
        <v>No</v>
      </c>
      <c r="O5" s="558" t="s">
        <v>41</v>
      </c>
    </row>
    <row r="6" spans="1:16" s="310" customFormat="1" ht="15.75" hidden="1" thickBot="1">
      <c r="A6" s="308">
        <v>5</v>
      </c>
      <c r="B6" s="355" t="str">
        <f>'Base Preliminar'!B9</f>
        <v>UTEM</v>
      </c>
      <c r="C6" s="356" t="s">
        <v>188</v>
      </c>
      <c r="D6" s="311" t="s">
        <v>58</v>
      </c>
      <c r="E6" s="570">
        <f>'Base Preliminar'!H9</f>
        <v>120</v>
      </c>
      <c r="F6" s="603">
        <v>900000</v>
      </c>
      <c r="G6" s="311" t="s">
        <v>45</v>
      </c>
      <c r="H6" s="355" t="str">
        <f>'Base Preliminar'!K9</f>
        <v>E-learning</v>
      </c>
      <c r="I6" s="316">
        <v>3</v>
      </c>
      <c r="J6" s="357" t="s">
        <v>41</v>
      </c>
      <c r="K6" s="309"/>
      <c r="L6" s="643" t="s">
        <v>1119</v>
      </c>
      <c r="M6" s="556">
        <v>34</v>
      </c>
      <c r="N6" s="557" t="str">
        <f t="shared" si="0"/>
        <v>No</v>
      </c>
      <c r="O6" s="558" t="s">
        <v>41</v>
      </c>
    </row>
    <row r="7" spans="1:16" s="320" customFormat="1" ht="15.75" hidden="1" thickBot="1">
      <c r="A7" s="317">
        <v>6</v>
      </c>
      <c r="B7" s="358" t="str">
        <f>'Base Preliminar'!B10</f>
        <v>UTEM</v>
      </c>
      <c r="C7" s="359" t="s">
        <v>188</v>
      </c>
      <c r="D7" s="318" t="s">
        <v>60</v>
      </c>
      <c r="E7" s="571">
        <f>'Base Preliminar'!H10</f>
        <v>190</v>
      </c>
      <c r="F7" s="593">
        <v>1000000</v>
      </c>
      <c r="G7" s="318" t="s">
        <v>45</v>
      </c>
      <c r="H7" s="358" t="str">
        <f>'Base Preliminar'!K10</f>
        <v>E-learning</v>
      </c>
      <c r="I7" s="360">
        <f>AVERAGE(I6,I22)</f>
        <v>3.5</v>
      </c>
      <c r="J7" s="361" t="s">
        <v>41</v>
      </c>
      <c r="K7" s="319">
        <v>20</v>
      </c>
      <c r="L7" s="644" t="s">
        <v>1120</v>
      </c>
      <c r="M7" s="556">
        <v>34</v>
      </c>
      <c r="N7" s="557" t="str">
        <f t="shared" si="0"/>
        <v>No</v>
      </c>
      <c r="O7" s="558" t="s">
        <v>41</v>
      </c>
    </row>
    <row r="8" spans="1:16" s="339" customFormat="1" ht="15.75" thickBot="1">
      <c r="A8" s="336">
        <v>7</v>
      </c>
      <c r="B8" s="362" t="str">
        <f>'Base Preliminar'!B11</f>
        <v>UTEM</v>
      </c>
      <c r="C8" s="336" t="s">
        <v>61</v>
      </c>
      <c r="D8" s="336" t="s">
        <v>62</v>
      </c>
      <c r="E8" s="572">
        <f>'Base Preliminar'!H11</f>
        <v>108</v>
      </c>
      <c r="F8" s="604">
        <v>800000</v>
      </c>
      <c r="G8" s="336" t="s">
        <v>45</v>
      </c>
      <c r="H8" s="362" t="str">
        <f>'Base Preliminar'!K11</f>
        <v>E-learning</v>
      </c>
      <c r="I8" s="364">
        <f>AVERAGE(I118:I196)</f>
        <v>7.3188265843009459</v>
      </c>
      <c r="J8" s="365">
        <f>'Base Preliminar'!R11/'Base Preliminar'!Q11</f>
        <v>0.14285714285714285</v>
      </c>
      <c r="K8" s="363"/>
      <c r="L8" s="645"/>
      <c r="M8" s="556">
        <v>34</v>
      </c>
      <c r="N8" s="557" t="str">
        <f t="shared" si="0"/>
        <v>No</v>
      </c>
      <c r="O8" s="558" t="s">
        <v>41</v>
      </c>
      <c r="P8" s="287" t="str">
        <f>+IF(M8&lt;10,"Top","Topn't")</f>
        <v>Topn't</v>
      </c>
    </row>
    <row r="9" spans="1:16" s="463" customFormat="1" ht="15.75" thickBot="1">
      <c r="A9" s="459">
        <v>8</v>
      </c>
      <c r="B9" s="460" t="str">
        <f>'Base Preliminar'!B12</f>
        <v>UTEM</v>
      </c>
      <c r="C9" s="459" t="s">
        <v>188</v>
      </c>
      <c r="D9" s="459" t="s">
        <v>64</v>
      </c>
      <c r="E9" s="573">
        <f>'Base Preliminar'!H12</f>
        <v>120</v>
      </c>
      <c r="F9" s="605">
        <v>1200000</v>
      </c>
      <c r="G9" s="459" t="s">
        <v>45</v>
      </c>
      <c r="H9" s="460" t="str">
        <f>'Base Preliminar'!K12</f>
        <v>E-learning</v>
      </c>
      <c r="I9" s="376">
        <f>AVERAGE(I3:I7,I22)</f>
        <v>3.6666666666666665</v>
      </c>
      <c r="J9" s="461">
        <f>'Base Preliminar'!R12/'Base Preliminar'!Q12</f>
        <v>0.1</v>
      </c>
      <c r="K9" s="462"/>
      <c r="L9" s="646" t="s">
        <v>1122</v>
      </c>
      <c r="M9" s="556">
        <v>34</v>
      </c>
      <c r="N9" s="557" t="str">
        <f t="shared" si="0"/>
        <v>No</v>
      </c>
      <c r="O9" s="558" t="s">
        <v>41</v>
      </c>
    </row>
    <row r="10" spans="1:16" s="339" customFormat="1" ht="15.75" thickBot="1">
      <c r="A10" s="336">
        <v>9</v>
      </c>
      <c r="B10" s="362" t="str">
        <f>'Base Preliminar'!B13</f>
        <v>UTEM</v>
      </c>
      <c r="C10" s="336" t="s">
        <v>188</v>
      </c>
      <c r="D10" s="336" t="s">
        <v>66</v>
      </c>
      <c r="E10" s="572">
        <f>'Base Preliminar'!H13</f>
        <v>132</v>
      </c>
      <c r="F10" s="604">
        <v>900000</v>
      </c>
      <c r="G10" s="336" t="s">
        <v>45</v>
      </c>
      <c r="H10" s="362" t="str">
        <f>'Base Preliminar'!K13</f>
        <v>E-learning</v>
      </c>
      <c r="I10" s="376">
        <f>AVERAGE(I3:I9,I22)</f>
        <v>4.1231866563709518</v>
      </c>
      <c r="J10" s="365" t="s">
        <v>41</v>
      </c>
      <c r="K10" s="363"/>
      <c r="L10" s="645"/>
      <c r="M10" s="556">
        <v>34</v>
      </c>
      <c r="N10" s="557" t="str">
        <f t="shared" si="0"/>
        <v>No</v>
      </c>
      <c r="O10" s="558" t="s">
        <v>41</v>
      </c>
    </row>
    <row r="11" spans="1:16" s="412" customFormat="1" ht="15.75" hidden="1" thickBot="1">
      <c r="A11" s="405">
        <v>10</v>
      </c>
      <c r="B11" s="406" t="str">
        <f>'Base Preliminar'!B14</f>
        <v>UTEM</v>
      </c>
      <c r="C11" s="407" t="s">
        <v>61</v>
      </c>
      <c r="D11" s="408" t="s">
        <v>68</v>
      </c>
      <c r="E11" s="574">
        <f>'Base Preliminar'!H14</f>
        <v>120</v>
      </c>
      <c r="F11" s="606">
        <v>680000</v>
      </c>
      <c r="G11" s="408" t="s">
        <v>45</v>
      </c>
      <c r="H11" s="406" t="str">
        <f>'Base Preliminar'!K14</f>
        <v>E-learning</v>
      </c>
      <c r="I11" s="410">
        <f>AVERAGE(I121:I199)</f>
        <v>7.3189279547439297</v>
      </c>
      <c r="J11" s="411">
        <f>'Base Preliminar'!R14/'Base Preliminar'!Q14</f>
        <v>0</v>
      </c>
      <c r="K11" s="409"/>
      <c r="L11" s="647" t="s">
        <v>1124</v>
      </c>
      <c r="M11" s="556">
        <v>34</v>
      </c>
      <c r="N11" s="557" t="str">
        <f t="shared" si="0"/>
        <v>No</v>
      </c>
      <c r="O11" s="558" t="s">
        <v>41</v>
      </c>
      <c r="P11" s="287" t="str">
        <f>+IF(M11&lt;10,"Top","Topn't")</f>
        <v>Topn't</v>
      </c>
    </row>
    <row r="12" spans="1:16" s="422" customFormat="1" ht="15.75" hidden="1" thickBot="1">
      <c r="A12" s="415">
        <v>11</v>
      </c>
      <c r="B12" s="416" t="str">
        <f>'Base Preliminar'!B15</f>
        <v>UTEM</v>
      </c>
      <c r="C12" s="417" t="s">
        <v>61</v>
      </c>
      <c r="D12" s="418" t="s">
        <v>70</v>
      </c>
      <c r="E12" s="575">
        <f>'Base Preliminar'!H15</f>
        <v>120</v>
      </c>
      <c r="F12" s="607">
        <v>680000</v>
      </c>
      <c r="G12" s="418" t="s">
        <v>45</v>
      </c>
      <c r="H12" s="416" t="str">
        <f>'Base Preliminar'!K15</f>
        <v>E-learning</v>
      </c>
      <c r="I12" s="420">
        <f>AVERAGE(I122:I200)</f>
        <v>7.3189279547439297</v>
      </c>
      <c r="J12" s="421">
        <f>'Base Preliminar'!R15/'Base Preliminar'!Q15</f>
        <v>0</v>
      </c>
      <c r="K12" s="419"/>
      <c r="L12" s="648" t="s">
        <v>1125</v>
      </c>
      <c r="M12" s="556">
        <v>34</v>
      </c>
      <c r="N12" s="557" t="str">
        <f t="shared" si="0"/>
        <v>No</v>
      </c>
      <c r="O12" s="558" t="s">
        <v>41</v>
      </c>
      <c r="P12" s="287" t="str">
        <f>+IF(M12&lt;10,"Top","Topn't")</f>
        <v>Topn't</v>
      </c>
    </row>
    <row r="13" spans="1:16" s="433" customFormat="1" ht="15.75" hidden="1" thickBot="1">
      <c r="A13" s="426">
        <v>12</v>
      </c>
      <c r="B13" s="427" t="str">
        <f>'Base Preliminar'!B16</f>
        <v>UTEM</v>
      </c>
      <c r="C13" s="428" t="s">
        <v>61</v>
      </c>
      <c r="D13" s="429" t="s">
        <v>72</v>
      </c>
      <c r="E13" s="576">
        <f>'Base Preliminar'!H16</f>
        <v>240</v>
      </c>
      <c r="F13" s="608">
        <v>1003000</v>
      </c>
      <c r="G13" s="429" t="s">
        <v>92</v>
      </c>
      <c r="H13" s="427" t="str">
        <f>'Base Preliminar'!K16</f>
        <v>E-learning</v>
      </c>
      <c r="I13" s="431">
        <f>AVERAGE(I123:I201)</f>
        <v>7.3189279547439288</v>
      </c>
      <c r="J13" s="432">
        <f>AVERAGE(J4:J12,J27)</f>
        <v>4.0476190476190478E-2</v>
      </c>
      <c r="K13" s="430">
        <v>25</v>
      </c>
      <c r="L13" s="649" t="s">
        <v>1135</v>
      </c>
      <c r="M13" s="556">
        <v>34</v>
      </c>
      <c r="N13" s="557" t="str">
        <f t="shared" si="0"/>
        <v>No</v>
      </c>
      <c r="O13" s="559" t="s">
        <v>41</v>
      </c>
      <c r="P13" s="287" t="str">
        <f>+IF(M13&lt;10,"Top","Topn't")</f>
        <v>Topn't</v>
      </c>
    </row>
    <row r="14" spans="1:16" s="446" customFormat="1" ht="15.75" hidden="1" thickBot="1">
      <c r="A14" s="439">
        <v>13</v>
      </c>
      <c r="B14" s="440" t="str">
        <f>'Base Preliminar'!B17</f>
        <v>UTEM</v>
      </c>
      <c r="C14" s="441" t="s">
        <v>188</v>
      </c>
      <c r="D14" s="442" t="s">
        <v>74</v>
      </c>
      <c r="E14" s="577">
        <f>'Base Preliminar'!H17</f>
        <v>120</v>
      </c>
      <c r="F14" s="609">
        <v>900000</v>
      </c>
      <c r="G14" s="442" t="s">
        <v>45</v>
      </c>
      <c r="H14" s="440" t="str">
        <f>'Base Preliminar'!K17</f>
        <v>E-learning</v>
      </c>
      <c r="I14" s="444">
        <f>I10</f>
        <v>4.1231866563709518</v>
      </c>
      <c r="J14" s="445" t="s">
        <v>41</v>
      </c>
      <c r="K14" s="443"/>
      <c r="L14" s="650" t="s">
        <v>1127</v>
      </c>
      <c r="M14" s="556">
        <v>34</v>
      </c>
      <c r="N14" s="557" t="str">
        <f t="shared" si="0"/>
        <v>No</v>
      </c>
      <c r="O14" s="558" t="s">
        <v>41</v>
      </c>
    </row>
    <row r="15" spans="1:16" s="463" customFormat="1" ht="15.75" thickBot="1">
      <c r="A15" s="459">
        <v>14</v>
      </c>
      <c r="B15" s="460" t="str">
        <f>'Base Preliminar'!B18</f>
        <v>UTEM</v>
      </c>
      <c r="C15" s="459" t="s">
        <v>188</v>
      </c>
      <c r="D15" s="459" t="s">
        <v>75</v>
      </c>
      <c r="E15" s="573">
        <f>'Base Preliminar'!H18</f>
        <v>140</v>
      </c>
      <c r="F15" s="573">
        <f>F20</f>
        <v>905933.33333333337</v>
      </c>
      <c r="G15" s="459" t="s">
        <v>45</v>
      </c>
      <c r="H15" s="460" t="str">
        <f>'Base Preliminar'!K18</f>
        <v>E-learning</v>
      </c>
      <c r="I15" s="376">
        <f>I14</f>
        <v>4.1231866563709518</v>
      </c>
      <c r="J15" s="461" t="s">
        <v>41</v>
      </c>
      <c r="K15" s="462"/>
      <c r="L15" s="646" t="s">
        <v>1123</v>
      </c>
      <c r="M15" s="556">
        <v>34</v>
      </c>
      <c r="N15" s="557" t="str">
        <f t="shared" si="0"/>
        <v>No</v>
      </c>
      <c r="O15" s="558" t="s">
        <v>41</v>
      </c>
    </row>
    <row r="16" spans="1:16" s="339" customFormat="1" ht="15.75" thickBot="1">
      <c r="A16" s="336">
        <v>15</v>
      </c>
      <c r="B16" s="362" t="str">
        <f>'Base Preliminar'!B19</f>
        <v>UTEM</v>
      </c>
      <c r="C16" s="336" t="s">
        <v>38</v>
      </c>
      <c r="D16" s="336" t="s">
        <v>76</v>
      </c>
      <c r="E16" s="572">
        <f>'Base Preliminar'!H19</f>
        <v>120</v>
      </c>
      <c r="F16" s="604">
        <v>1064500</v>
      </c>
      <c r="G16" s="336" t="s">
        <v>45</v>
      </c>
      <c r="H16" s="362" t="str">
        <f>'Base Preliminar'!K19</f>
        <v>E-learning</v>
      </c>
      <c r="I16" s="464">
        <v>4</v>
      </c>
      <c r="J16" s="365">
        <f>'Base Preliminar'!R19/'Base Preliminar'!Q19</f>
        <v>0</v>
      </c>
      <c r="K16" s="363"/>
      <c r="L16" s="645"/>
      <c r="M16" s="556">
        <v>34</v>
      </c>
      <c r="N16" s="557" t="str">
        <f t="shared" si="0"/>
        <v>No</v>
      </c>
      <c r="O16" s="558" t="s">
        <v>41</v>
      </c>
    </row>
    <row r="17" spans="1:16" s="458" customFormat="1" ht="15.75" hidden="1" thickBot="1">
      <c r="A17" s="452">
        <v>16</v>
      </c>
      <c r="B17" s="453" t="str">
        <f>'Base Preliminar'!B20</f>
        <v>UTEM</v>
      </c>
      <c r="C17" s="454" t="s">
        <v>38</v>
      </c>
      <c r="D17" s="455" t="s">
        <v>80</v>
      </c>
      <c r="E17" s="578">
        <f>'Base Preliminar'!H20</f>
        <v>108</v>
      </c>
      <c r="F17" s="595">
        <v>1000000</v>
      </c>
      <c r="G17" s="455" t="s">
        <v>45</v>
      </c>
      <c r="H17" s="453" t="str">
        <f>'Base Preliminar'!K20</f>
        <v>E-learning</v>
      </c>
      <c r="I17" s="465">
        <v>4</v>
      </c>
      <c r="J17" s="456" t="s">
        <v>41</v>
      </c>
      <c r="K17" s="457"/>
      <c r="L17" s="651" t="s">
        <v>1128</v>
      </c>
      <c r="M17" s="556">
        <v>34</v>
      </c>
      <c r="N17" s="557" t="str">
        <f t="shared" si="0"/>
        <v>No</v>
      </c>
      <c r="O17" s="558" t="s">
        <v>41</v>
      </c>
    </row>
    <row r="18" spans="1:16" s="475" customFormat="1" ht="15.75" thickBot="1">
      <c r="A18" s="470">
        <v>17</v>
      </c>
      <c r="B18" s="471" t="str">
        <f>'Base Preliminar'!B21</f>
        <v>UTEM</v>
      </c>
      <c r="C18" s="470" t="s">
        <v>191</v>
      </c>
      <c r="D18" s="470" t="s">
        <v>82</v>
      </c>
      <c r="E18" s="579">
        <f>'Base Preliminar'!H21</f>
        <v>120</v>
      </c>
      <c r="F18" s="610">
        <v>1000000</v>
      </c>
      <c r="G18" s="470" t="s">
        <v>45</v>
      </c>
      <c r="H18" s="471" t="str">
        <f>'Base Preliminar'!K21</f>
        <v>E-learning</v>
      </c>
      <c r="I18" s="473">
        <v>4</v>
      </c>
      <c r="J18" s="474" t="s">
        <v>41</v>
      </c>
      <c r="K18" s="472"/>
      <c r="L18" s="652"/>
      <c r="M18" s="556">
        <v>34</v>
      </c>
      <c r="N18" s="557" t="str">
        <f t="shared" si="0"/>
        <v>No</v>
      </c>
      <c r="O18" s="558" t="s">
        <v>41</v>
      </c>
      <c r="P18" s="287" t="str">
        <f>+IF(M18&lt;10,"Top","Topn't")</f>
        <v>Topn't</v>
      </c>
    </row>
    <row r="19" spans="1:16" s="306" customFormat="1" ht="15.75" hidden="1" thickBot="1">
      <c r="A19" s="304">
        <v>18</v>
      </c>
      <c r="B19" s="368" t="str">
        <f>'Base Preliminar'!B22</f>
        <v>UTEM</v>
      </c>
      <c r="C19" s="307" t="s">
        <v>54</v>
      </c>
      <c r="D19" s="369" t="s">
        <v>84</v>
      </c>
      <c r="E19" s="580">
        <f>'Base Preliminar'!H22</f>
        <v>142</v>
      </c>
      <c r="F19" s="597">
        <f>+F5</f>
        <v>1000000</v>
      </c>
      <c r="G19" s="369" t="s">
        <v>45</v>
      </c>
      <c r="H19" s="368" t="str">
        <f>'Base Preliminar'!K22</f>
        <v>E-learning</v>
      </c>
      <c r="I19" s="370" t="s">
        <v>41</v>
      </c>
      <c r="J19" s="371" t="s">
        <v>41</v>
      </c>
      <c r="K19" s="305"/>
      <c r="L19" s="653" t="s">
        <v>1129</v>
      </c>
      <c r="M19" s="556">
        <v>34</v>
      </c>
      <c r="N19" s="557" t="str">
        <f t="shared" si="0"/>
        <v>No</v>
      </c>
      <c r="O19" s="558" t="s">
        <v>41</v>
      </c>
    </row>
    <row r="20" spans="1:16" s="484" customFormat="1" ht="15.75" hidden="1" thickBot="1">
      <c r="A20" s="476">
        <v>19</v>
      </c>
      <c r="B20" s="477" t="str">
        <f>'Base Preliminar'!B23</f>
        <v>UTEM</v>
      </c>
      <c r="C20" s="478" t="s">
        <v>188</v>
      </c>
      <c r="D20" s="479" t="s">
        <v>85</v>
      </c>
      <c r="E20" s="581">
        <f>'Base Preliminar'!H23</f>
        <v>120</v>
      </c>
      <c r="F20" s="581">
        <f>AVERAGE(F22:F24,F3:F14)</f>
        <v>905933.33333333337</v>
      </c>
      <c r="G20" s="479" t="s">
        <v>45</v>
      </c>
      <c r="H20" s="477" t="str">
        <f>'Base Preliminar'!K23</f>
        <v>E-learning</v>
      </c>
      <c r="I20" s="481">
        <f>I15</f>
        <v>4.1231866563709518</v>
      </c>
      <c r="J20" s="482">
        <f>'Base Preliminar'!R23/'Base Preliminar'!Q23</f>
        <v>0</v>
      </c>
      <c r="K20" s="483"/>
      <c r="L20" s="654" t="s">
        <v>1131</v>
      </c>
      <c r="M20" s="556">
        <v>34</v>
      </c>
      <c r="N20" s="557" t="str">
        <f t="shared" si="0"/>
        <v>No</v>
      </c>
      <c r="O20" s="558" t="s">
        <v>41</v>
      </c>
    </row>
    <row r="21" spans="1:16" s="339" customFormat="1" ht="15.75" thickBot="1">
      <c r="A21" s="336">
        <v>20</v>
      </c>
      <c r="B21" s="362" t="str">
        <f>'Base Preliminar'!B24</f>
        <v>UTEM</v>
      </c>
      <c r="C21" s="336" t="s">
        <v>38</v>
      </c>
      <c r="D21" s="336" t="s">
        <v>86</v>
      </c>
      <c r="E21" s="572">
        <f>'Base Preliminar'!H24</f>
        <v>240</v>
      </c>
      <c r="F21" s="572">
        <f>AVERAGE(F2:F17)</f>
        <v>941214.58333333337</v>
      </c>
      <c r="G21" s="336" t="s">
        <v>45</v>
      </c>
      <c r="H21" s="362" t="str">
        <f>'Base Preliminar'!K24</f>
        <v>E-learning</v>
      </c>
      <c r="I21" s="464">
        <v>4</v>
      </c>
      <c r="J21" s="365" t="s">
        <v>41</v>
      </c>
      <c r="K21" s="363"/>
      <c r="L21" s="645"/>
      <c r="M21" s="556">
        <v>34</v>
      </c>
      <c r="N21" s="557" t="str">
        <f t="shared" si="0"/>
        <v>No</v>
      </c>
      <c r="O21" s="558" t="s">
        <v>41</v>
      </c>
    </row>
    <row r="22" spans="1:16" s="494" customFormat="1" ht="15.75" hidden="1" thickBot="1">
      <c r="A22" s="488">
        <v>21</v>
      </c>
      <c r="B22" s="489" t="str">
        <f>'Base Preliminar'!B25</f>
        <v>UTEM</v>
      </c>
      <c r="C22" s="490" t="s">
        <v>188</v>
      </c>
      <c r="D22" s="491" t="s">
        <v>87</v>
      </c>
      <c r="E22" s="582">
        <f>'Base Preliminar'!H25</f>
        <v>148</v>
      </c>
      <c r="F22" s="611">
        <v>850000</v>
      </c>
      <c r="G22" s="491" t="s">
        <v>45</v>
      </c>
      <c r="H22" s="489" t="str">
        <f>'Base Preliminar'!K25</f>
        <v>E-learning</v>
      </c>
      <c r="I22" s="491">
        <v>4</v>
      </c>
      <c r="J22" s="493" t="s">
        <v>41</v>
      </c>
      <c r="K22" s="492">
        <v>20</v>
      </c>
      <c r="L22" s="655" t="s">
        <v>1132</v>
      </c>
      <c r="M22" s="556">
        <v>34</v>
      </c>
      <c r="N22" s="557" t="str">
        <f t="shared" si="0"/>
        <v>No</v>
      </c>
      <c r="O22" s="560">
        <v>2</v>
      </c>
    </row>
    <row r="23" spans="1:16" s="339" customFormat="1" ht="15.75" thickBot="1">
      <c r="A23" s="336">
        <v>22</v>
      </c>
      <c r="B23" s="362" t="str">
        <f>'Base Preliminar'!B26</f>
        <v>UTEM</v>
      </c>
      <c r="C23" s="336" t="s">
        <v>191</v>
      </c>
      <c r="D23" s="336" t="s">
        <v>90</v>
      </c>
      <c r="E23" s="572">
        <f>'Base Preliminar'!H26</f>
        <v>120</v>
      </c>
      <c r="F23" s="604">
        <v>850000</v>
      </c>
      <c r="G23" s="336" t="s">
        <v>92</v>
      </c>
      <c r="H23" s="362" t="str">
        <f>'Base Preliminar'!K26</f>
        <v>E-learning</v>
      </c>
      <c r="I23" s="464">
        <v>4</v>
      </c>
      <c r="J23" s="365" t="s">
        <v>41</v>
      </c>
      <c r="K23" s="363">
        <v>25</v>
      </c>
      <c r="L23" s="645"/>
      <c r="M23" s="556">
        <v>34</v>
      </c>
      <c r="N23" s="557" t="str">
        <f t="shared" si="0"/>
        <v>No</v>
      </c>
      <c r="O23" s="561">
        <v>2</v>
      </c>
      <c r="P23" s="287" t="str">
        <f>+IF(M23&lt;10,"Top","Topn't")</f>
        <v>Topn't</v>
      </c>
    </row>
    <row r="24" spans="1:16" s="508" customFormat="1" ht="15.75" hidden="1" thickBot="1">
      <c r="A24" s="501">
        <v>23</v>
      </c>
      <c r="B24" s="502" t="str">
        <f>'Base Preliminar'!B27</f>
        <v>UTEM</v>
      </c>
      <c r="C24" s="503" t="s">
        <v>188</v>
      </c>
      <c r="D24" s="504" t="s">
        <v>93</v>
      </c>
      <c r="E24" s="583">
        <f>'Base Preliminar'!H27</f>
        <v>120</v>
      </c>
      <c r="F24" s="590">
        <v>900000</v>
      </c>
      <c r="G24" s="504" t="s">
        <v>45</v>
      </c>
      <c r="H24" s="502" t="str">
        <f>'Base Preliminar'!K27</f>
        <v>E-learning</v>
      </c>
      <c r="I24" s="506">
        <f>I20</f>
        <v>4.1231866563709518</v>
      </c>
      <c r="J24" s="507">
        <f>'Base Preliminar'!R27/'Base Preliminar'!Q27</f>
        <v>0.2</v>
      </c>
      <c r="K24" s="505">
        <v>20</v>
      </c>
      <c r="L24" s="656" t="s">
        <v>1133</v>
      </c>
      <c r="M24" s="556">
        <v>34</v>
      </c>
      <c r="N24" s="557" t="str">
        <f t="shared" si="0"/>
        <v>No</v>
      </c>
      <c r="O24" s="561">
        <v>1</v>
      </c>
    </row>
    <row r="25" spans="1:16" s="339" customFormat="1" ht="15.75" thickBot="1">
      <c r="A25" s="336">
        <v>24</v>
      </c>
      <c r="B25" s="362" t="str">
        <f>'Base Preliminar'!B28</f>
        <v>UTEM</v>
      </c>
      <c r="C25" s="336" t="s">
        <v>191</v>
      </c>
      <c r="D25" s="336" t="s">
        <v>94</v>
      </c>
      <c r="E25" s="572">
        <f>'Base Preliminar'!H28</f>
        <v>145</v>
      </c>
      <c r="F25" s="604">
        <v>640000</v>
      </c>
      <c r="G25" s="336" t="s">
        <v>45</v>
      </c>
      <c r="H25" s="362" t="str">
        <f>'Base Preliminar'!K28</f>
        <v>E-learning</v>
      </c>
      <c r="I25" s="464">
        <v>4</v>
      </c>
      <c r="J25" s="365" t="s">
        <v>41</v>
      </c>
      <c r="K25" s="363">
        <v>25</v>
      </c>
      <c r="L25" s="645"/>
      <c r="M25" s="556">
        <v>34</v>
      </c>
      <c r="N25" s="557" t="str">
        <f t="shared" si="0"/>
        <v>No</v>
      </c>
      <c r="O25" s="561">
        <v>5</v>
      </c>
      <c r="P25" s="287" t="str">
        <f>+IF(M25&lt;10,"Top","Topn't")</f>
        <v>Topn't</v>
      </c>
    </row>
    <row r="26" spans="1:16" s="339" customFormat="1" ht="15.75" thickBot="1">
      <c r="A26" s="336">
        <v>25</v>
      </c>
      <c r="B26" s="362" t="str">
        <f>'Base Preliminar'!B29</f>
        <v>UTEM</v>
      </c>
      <c r="C26" s="336" t="s">
        <v>191</v>
      </c>
      <c r="D26" s="336" t="s">
        <v>98</v>
      </c>
      <c r="E26" s="572">
        <f>'Base Preliminar'!H29</f>
        <v>140</v>
      </c>
      <c r="F26" s="604">
        <v>850000</v>
      </c>
      <c r="G26" s="336" t="s">
        <v>45</v>
      </c>
      <c r="H26" s="362" t="str">
        <f>'Base Preliminar'!K29</f>
        <v>E-learning</v>
      </c>
      <c r="I26" s="464">
        <v>4</v>
      </c>
      <c r="J26" s="365">
        <f>'Base Preliminar'!R29/'Base Preliminar'!Q29</f>
        <v>0</v>
      </c>
      <c r="K26" s="363">
        <v>30</v>
      </c>
      <c r="L26" s="645"/>
      <c r="M26" s="556">
        <v>34</v>
      </c>
      <c r="N26" s="557" t="str">
        <f t="shared" si="0"/>
        <v>No</v>
      </c>
      <c r="O26" s="561">
        <v>1</v>
      </c>
      <c r="P26" s="287" t="str">
        <f>+IF(M26&lt;10,"Top","Topn't")</f>
        <v>Topn't</v>
      </c>
    </row>
    <row r="27" spans="1:16" s="339" customFormat="1" ht="15.75" thickBot="1">
      <c r="A27" s="336">
        <v>26</v>
      </c>
      <c r="B27" s="362" t="str">
        <f>'Base Preliminar'!B30</f>
        <v>UTEM</v>
      </c>
      <c r="C27" s="336" t="s">
        <v>61</v>
      </c>
      <c r="D27" s="336" t="s">
        <v>100</v>
      </c>
      <c r="E27" s="572">
        <f>'Base Preliminar'!H30</f>
        <v>120</v>
      </c>
      <c r="F27" s="604">
        <v>850000</v>
      </c>
      <c r="G27" s="336" t="s">
        <v>45</v>
      </c>
      <c r="H27" s="362" t="str">
        <f>'Base Preliminar'!K30</f>
        <v>E-learning</v>
      </c>
      <c r="I27" s="376">
        <f>AVERAGE(I137:I215)</f>
        <v>7.539181119300892</v>
      </c>
      <c r="J27" s="365">
        <f>'Base Preliminar'!R30/'Base Preliminar'!Q30</f>
        <v>0</v>
      </c>
      <c r="K27" s="363">
        <v>20</v>
      </c>
      <c r="L27" s="645"/>
      <c r="M27" s="556">
        <v>34</v>
      </c>
      <c r="N27" s="557" t="str">
        <f t="shared" si="0"/>
        <v>No</v>
      </c>
      <c r="O27" s="561">
        <v>1</v>
      </c>
      <c r="P27" s="287" t="str">
        <f>+IF(M27&lt;10,"Top","Topn't")</f>
        <v>Topn't</v>
      </c>
    </row>
    <row r="28" spans="1:16" s="521" customFormat="1" ht="15.75" hidden="1" thickBot="1">
      <c r="A28" s="515">
        <v>27</v>
      </c>
      <c r="B28" s="516" t="str">
        <f>'Base Preliminar'!B31</f>
        <v>UTEM</v>
      </c>
      <c r="C28" s="664" t="s">
        <v>61</v>
      </c>
      <c r="D28" s="515" t="s">
        <v>101</v>
      </c>
      <c r="E28" s="584">
        <f>'Base Preliminar'!H31</f>
        <v>108</v>
      </c>
      <c r="F28" s="591">
        <v>1003000</v>
      </c>
      <c r="G28" s="515" t="s">
        <v>41</v>
      </c>
      <c r="H28" s="516" t="str">
        <f>'Base Preliminar'!K31</f>
        <v>E-learning</v>
      </c>
      <c r="I28" s="519">
        <f>AVERAGE(I27,I22:I26)</f>
        <v>4.6103946292786402</v>
      </c>
      <c r="J28" s="520">
        <f>J13</f>
        <v>4.0476190476190478E-2</v>
      </c>
      <c r="K28" s="518">
        <v>20</v>
      </c>
      <c r="L28" s="657" t="s">
        <v>1134</v>
      </c>
      <c r="M28" s="556">
        <v>34</v>
      </c>
      <c r="N28" s="557" t="str">
        <f t="shared" si="0"/>
        <v>No</v>
      </c>
      <c r="O28" s="558">
        <v>1</v>
      </c>
      <c r="P28" s="287" t="str">
        <f>+IF(M28&lt;10,"Top","Topn't")</f>
        <v>Topn't</v>
      </c>
    </row>
    <row r="29" spans="1:16" s="536" customFormat="1" ht="15.75" hidden="1" thickBot="1">
      <c r="A29" s="529">
        <v>28</v>
      </c>
      <c r="B29" s="530" t="str">
        <f>'Base Preliminar'!B32</f>
        <v>UTEM</v>
      </c>
      <c r="C29" s="531" t="s">
        <v>61</v>
      </c>
      <c r="D29" s="529" t="s">
        <v>102</v>
      </c>
      <c r="E29" s="585">
        <f>'Base Preliminar'!H32</f>
        <v>240</v>
      </c>
      <c r="F29" s="585">
        <f>AVERAGE(F8:F27,F44)</f>
        <v>885732.44047619053</v>
      </c>
      <c r="G29" s="529" t="s">
        <v>41</v>
      </c>
      <c r="H29" s="530" t="str">
        <f>'Base Preliminar'!K32</f>
        <v>E-learning</v>
      </c>
      <c r="I29" s="533">
        <f>AVERAGE(I139:I217)</f>
        <v>7.3414342287021768</v>
      </c>
      <c r="J29" s="534">
        <f>J28</f>
        <v>4.0476190476190478E-2</v>
      </c>
      <c r="K29" s="535">
        <v>20</v>
      </c>
      <c r="L29" s="658" t="s">
        <v>1126</v>
      </c>
      <c r="M29" s="556">
        <v>34</v>
      </c>
      <c r="N29" s="557" t="str">
        <f t="shared" si="0"/>
        <v>No</v>
      </c>
      <c r="O29" s="558">
        <v>11</v>
      </c>
      <c r="P29" s="287" t="str">
        <f>+IF(M29&lt;10,"Top","Topn't")</f>
        <v>Topn't</v>
      </c>
    </row>
    <row r="30" spans="1:16" ht="15.75" hidden="1" thickBot="1">
      <c r="A30" s="173">
        <v>29</v>
      </c>
      <c r="B30" s="183" t="str">
        <f>'Base Preliminar'!B33</f>
        <v>UCEN</v>
      </c>
      <c r="C30" s="184" t="s">
        <v>188</v>
      </c>
      <c r="D30" s="312" t="s">
        <v>193</v>
      </c>
      <c r="E30" s="586">
        <f>AVERAGE(E3:E24,E104:E112,E139:E267)</f>
        <v>148.3048302774144</v>
      </c>
      <c r="F30" s="587">
        <v>1066050</v>
      </c>
      <c r="G30" s="293" t="s">
        <v>92</v>
      </c>
      <c r="H30" s="329" t="str">
        <f>'Base Preliminar'!K33</f>
        <v>Presencial</v>
      </c>
      <c r="I30" s="332">
        <f t="shared" ref="I30:I40" si="1">I31</f>
        <v>7.468571428571428</v>
      </c>
      <c r="J30" s="330">
        <f>'Base Preliminar'!R33/'Base Preliminar'!Q33</f>
        <v>0.34782608695652173</v>
      </c>
      <c r="K30" s="239">
        <f>K136</f>
        <v>28.196774193548389</v>
      </c>
      <c r="M30" s="556">
        <v>33</v>
      </c>
      <c r="N30" s="557" t="str">
        <f t="shared" si="0"/>
        <v>No</v>
      </c>
      <c r="O30" s="562">
        <v>1</v>
      </c>
    </row>
    <row r="31" spans="1:16" ht="15.75" hidden="1" thickBot="1">
      <c r="A31" s="173">
        <v>30</v>
      </c>
      <c r="B31" s="183" t="str">
        <f>'Base Preliminar'!B34</f>
        <v>UCEN</v>
      </c>
      <c r="C31" s="184" t="s">
        <v>188</v>
      </c>
      <c r="D31" s="312" t="s">
        <v>198</v>
      </c>
      <c r="E31" s="586">
        <f t="shared" ref="E31:E41" si="2">E30</f>
        <v>148.3048302774144</v>
      </c>
      <c r="F31" s="587">
        <v>1565600</v>
      </c>
      <c r="G31" s="293" t="s">
        <v>92</v>
      </c>
      <c r="H31" s="329" t="str">
        <f>'Base Preliminar'!K34</f>
        <v>b-learning</v>
      </c>
      <c r="I31" s="332">
        <f t="shared" si="1"/>
        <v>7.468571428571428</v>
      </c>
      <c r="J31" s="330">
        <f>'Base Preliminar'!R34/'Base Preliminar'!Q34</f>
        <v>0.42105263157894735</v>
      </c>
      <c r="K31" s="239">
        <f>K136</f>
        <v>28.196774193548389</v>
      </c>
      <c r="M31" s="556">
        <v>33</v>
      </c>
      <c r="N31" s="557" t="str">
        <f t="shared" si="0"/>
        <v>No</v>
      </c>
      <c r="O31" s="562">
        <v>1</v>
      </c>
    </row>
    <row r="32" spans="1:16" ht="15.75" hidden="1" thickBot="1">
      <c r="A32" s="173">
        <v>31</v>
      </c>
      <c r="B32" s="183" t="str">
        <f>'Base Preliminar'!B35</f>
        <v>UCEN</v>
      </c>
      <c r="C32" s="184" t="s">
        <v>188</v>
      </c>
      <c r="D32" s="312" t="s">
        <v>202</v>
      </c>
      <c r="E32" s="586">
        <f t="shared" si="2"/>
        <v>148.3048302774144</v>
      </c>
      <c r="F32" s="587">
        <v>1066050</v>
      </c>
      <c r="G32" s="293" t="s">
        <v>92</v>
      </c>
      <c r="H32" s="329" t="str">
        <f>'Base Preliminar'!K35</f>
        <v>Presencial</v>
      </c>
      <c r="I32" s="332">
        <f t="shared" si="1"/>
        <v>7.468571428571428</v>
      </c>
      <c r="J32" s="330">
        <f>'Base Preliminar'!R35/'Base Preliminar'!Q35</f>
        <v>0.34782608695652173</v>
      </c>
      <c r="K32" s="239">
        <f>K136</f>
        <v>28.196774193548389</v>
      </c>
      <c r="M32" s="556">
        <v>33</v>
      </c>
      <c r="N32" s="557" t="str">
        <f t="shared" si="0"/>
        <v>No</v>
      </c>
      <c r="O32" s="562">
        <v>1</v>
      </c>
    </row>
    <row r="33" spans="1:16" s="508" customFormat="1" ht="15.75" hidden="1" thickBot="1">
      <c r="A33" s="501">
        <v>32</v>
      </c>
      <c r="B33" s="502" t="str">
        <f>'Base Preliminar'!B36</f>
        <v>UCEN</v>
      </c>
      <c r="C33" s="503" t="s">
        <v>188</v>
      </c>
      <c r="D33" s="509" t="s">
        <v>203</v>
      </c>
      <c r="E33" s="583">
        <f t="shared" si="2"/>
        <v>148.3048302774144</v>
      </c>
      <c r="F33" s="590">
        <v>1066050</v>
      </c>
      <c r="G33" s="504" t="s">
        <v>92</v>
      </c>
      <c r="H33" s="510" t="str">
        <f>'Base Preliminar'!K36</f>
        <v>Presencial</v>
      </c>
      <c r="I33" s="511">
        <f t="shared" si="1"/>
        <v>7.468571428571428</v>
      </c>
      <c r="J33" s="507">
        <f>'Base Preliminar'!R36/'Base Preliminar'!Q36</f>
        <v>0.34782608695652173</v>
      </c>
      <c r="K33" s="512">
        <f>K136</f>
        <v>28.196774193548389</v>
      </c>
      <c r="L33" s="656" t="s">
        <v>1133</v>
      </c>
      <c r="M33" s="556">
        <v>33</v>
      </c>
      <c r="N33" s="557" t="str">
        <f t="shared" si="0"/>
        <v>No</v>
      </c>
      <c r="O33" s="562">
        <v>1</v>
      </c>
    </row>
    <row r="34" spans="1:16" ht="15.75" hidden="1" thickBot="1">
      <c r="A34" s="173">
        <v>33</v>
      </c>
      <c r="B34" s="183" t="str">
        <f>'Base Preliminar'!B37</f>
        <v>UCEN</v>
      </c>
      <c r="C34" s="184" t="s">
        <v>188</v>
      </c>
      <c r="D34" s="312" t="s">
        <v>204</v>
      </c>
      <c r="E34" s="586">
        <f t="shared" si="2"/>
        <v>148.3048302774144</v>
      </c>
      <c r="F34" s="587">
        <v>1066050</v>
      </c>
      <c r="G34" s="293" t="s">
        <v>92</v>
      </c>
      <c r="H34" s="329" t="str">
        <f>'Base Preliminar'!K37</f>
        <v>Presencial</v>
      </c>
      <c r="I34" s="332">
        <f t="shared" si="1"/>
        <v>7.468571428571428</v>
      </c>
      <c r="J34" s="330">
        <f>'Base Preliminar'!R37/'Base Preliminar'!Q37</f>
        <v>0.34782608695652173</v>
      </c>
      <c r="K34" s="239">
        <f>K136</f>
        <v>28.196774193548389</v>
      </c>
      <c r="M34" s="556">
        <v>33</v>
      </c>
      <c r="N34" s="557" t="str">
        <f t="shared" si="0"/>
        <v>No</v>
      </c>
      <c r="O34" s="562">
        <v>1</v>
      </c>
    </row>
    <row r="35" spans="1:16" s="310" customFormat="1" ht="15.75" hidden="1" thickBot="1">
      <c r="A35" s="308">
        <v>34</v>
      </c>
      <c r="B35" s="355" t="str">
        <f>'Base Preliminar'!B38</f>
        <v>UCEN</v>
      </c>
      <c r="C35" s="356" t="s">
        <v>188</v>
      </c>
      <c r="D35" s="314" t="s">
        <v>205</v>
      </c>
      <c r="E35" s="570">
        <f t="shared" si="2"/>
        <v>148.3048302774144</v>
      </c>
      <c r="F35" s="603">
        <v>1066050</v>
      </c>
      <c r="G35" s="311" t="s">
        <v>92</v>
      </c>
      <c r="H35" s="372" t="str">
        <f>'Base Preliminar'!K38</f>
        <v>Presencial</v>
      </c>
      <c r="I35" s="373">
        <f t="shared" si="1"/>
        <v>7.468571428571428</v>
      </c>
      <c r="J35" s="374">
        <f>'Base Preliminar'!R38/'Base Preliminar'!Q38</f>
        <v>0.34782608695652173</v>
      </c>
      <c r="K35" s="315">
        <f>K136</f>
        <v>28.196774193548389</v>
      </c>
      <c r="L35" s="643" t="s">
        <v>1119</v>
      </c>
      <c r="M35" s="556">
        <v>33</v>
      </c>
      <c r="N35" s="557" t="str">
        <f t="shared" si="0"/>
        <v>No</v>
      </c>
      <c r="O35" s="562">
        <v>1</v>
      </c>
    </row>
    <row r="36" spans="1:16" s="310" customFormat="1" ht="15.75" hidden="1" thickBot="1">
      <c r="A36" s="308">
        <v>35</v>
      </c>
      <c r="B36" s="355" t="str">
        <f>'Base Preliminar'!B39</f>
        <v>UCEN</v>
      </c>
      <c r="C36" s="356" t="s">
        <v>188</v>
      </c>
      <c r="D36" s="314" t="s">
        <v>208</v>
      </c>
      <c r="E36" s="570">
        <f t="shared" si="2"/>
        <v>148.3048302774144</v>
      </c>
      <c r="F36" s="603">
        <v>2100000</v>
      </c>
      <c r="G36" s="311" t="s">
        <v>92</v>
      </c>
      <c r="H36" s="372" t="str">
        <f>'Base Preliminar'!K39</f>
        <v>Presencial</v>
      </c>
      <c r="I36" s="373">
        <f t="shared" si="1"/>
        <v>7.468571428571428</v>
      </c>
      <c r="J36" s="374">
        <f>'Base Preliminar'!R39/'Base Preliminar'!Q39</f>
        <v>0.34782608695652173</v>
      </c>
      <c r="K36" s="315">
        <f>K136</f>
        <v>28.196774193548389</v>
      </c>
      <c r="L36" s="643" t="s">
        <v>1119</v>
      </c>
      <c r="M36" s="556">
        <v>33</v>
      </c>
      <c r="N36" s="557" t="str">
        <f t="shared" si="0"/>
        <v>No</v>
      </c>
      <c r="O36" s="562">
        <v>1</v>
      </c>
    </row>
    <row r="37" spans="1:16" s="339" customFormat="1" ht="15.75" thickBot="1">
      <c r="A37" s="336">
        <v>36</v>
      </c>
      <c r="B37" s="362" t="str">
        <f>'Base Preliminar'!B40</f>
        <v>UCEN</v>
      </c>
      <c r="C37" s="336" t="s">
        <v>188</v>
      </c>
      <c r="D37" s="337" t="s">
        <v>210</v>
      </c>
      <c r="E37" s="572">
        <f t="shared" si="2"/>
        <v>148.3048302774144</v>
      </c>
      <c r="F37" s="604">
        <v>1565600</v>
      </c>
      <c r="G37" s="336" t="s">
        <v>92</v>
      </c>
      <c r="H37" s="375" t="str">
        <f>'Base Preliminar'!K40</f>
        <v>b-learning</v>
      </c>
      <c r="I37" s="376">
        <f t="shared" si="1"/>
        <v>7.468571428571428</v>
      </c>
      <c r="J37" s="365">
        <f>'Base Preliminar'!R40/'Base Preliminar'!Q40</f>
        <v>0</v>
      </c>
      <c r="K37" s="338">
        <f>K136</f>
        <v>28.196774193548389</v>
      </c>
      <c r="L37" s="645"/>
      <c r="M37" s="556">
        <v>33</v>
      </c>
      <c r="N37" s="557" t="str">
        <f t="shared" si="0"/>
        <v>No</v>
      </c>
      <c r="O37" s="562">
        <v>1</v>
      </c>
    </row>
    <row r="38" spans="1:16" s="320" customFormat="1" ht="15.75" hidden="1" thickBot="1">
      <c r="A38" s="317">
        <v>37</v>
      </c>
      <c r="B38" s="358" t="str">
        <f>'Base Preliminar'!B41</f>
        <v>UCEN</v>
      </c>
      <c r="C38" s="359" t="s">
        <v>188</v>
      </c>
      <c r="D38" s="321" t="s">
        <v>211</v>
      </c>
      <c r="E38" s="571">
        <f t="shared" si="2"/>
        <v>148.3048302774144</v>
      </c>
      <c r="F38" s="593">
        <v>1565600</v>
      </c>
      <c r="G38" s="318" t="s">
        <v>92</v>
      </c>
      <c r="H38" s="377" t="str">
        <f>'Base Preliminar'!K41</f>
        <v>Presencial</v>
      </c>
      <c r="I38" s="378">
        <f t="shared" si="1"/>
        <v>7.468571428571428</v>
      </c>
      <c r="J38" s="379">
        <f>'Base Preliminar'!R41/'Base Preliminar'!Q41</f>
        <v>0.47058823529411764</v>
      </c>
      <c r="K38" s="322">
        <f>K136</f>
        <v>28.196774193548389</v>
      </c>
      <c r="L38" s="659" t="s">
        <v>1120</v>
      </c>
      <c r="M38" s="556">
        <v>33</v>
      </c>
      <c r="N38" s="557" t="str">
        <f t="shared" si="0"/>
        <v>No</v>
      </c>
      <c r="O38" s="562">
        <v>1</v>
      </c>
    </row>
    <row r="39" spans="1:16" ht="15.75" hidden="1" thickBot="1">
      <c r="A39" s="173">
        <v>38</v>
      </c>
      <c r="B39" s="183" t="str">
        <f>'Base Preliminar'!B42</f>
        <v>UCEN</v>
      </c>
      <c r="C39" s="184" t="s">
        <v>188</v>
      </c>
      <c r="D39" s="312" t="s">
        <v>212</v>
      </c>
      <c r="E39" s="586">
        <f t="shared" si="2"/>
        <v>148.3048302774144</v>
      </c>
      <c r="F39" s="587">
        <v>1066050</v>
      </c>
      <c r="G39" s="293" t="s">
        <v>92</v>
      </c>
      <c r="H39" s="329" t="str">
        <f>'Base Preliminar'!K42</f>
        <v>Presencial</v>
      </c>
      <c r="I39" s="332">
        <f t="shared" si="1"/>
        <v>7.468571428571428</v>
      </c>
      <c r="J39" s="330">
        <f>'Base Preliminar'!R42/'Base Preliminar'!Q42</f>
        <v>0.34782608695652173</v>
      </c>
      <c r="K39" s="239">
        <f>K136</f>
        <v>28.196774193548389</v>
      </c>
      <c r="M39" s="556">
        <v>33</v>
      </c>
      <c r="N39" s="557" t="str">
        <f t="shared" si="0"/>
        <v>No</v>
      </c>
      <c r="O39" s="562">
        <v>1</v>
      </c>
    </row>
    <row r="40" spans="1:16" ht="15.75" hidden="1" thickBot="1">
      <c r="A40" s="173">
        <v>39</v>
      </c>
      <c r="B40" s="183" t="str">
        <f>'Base Preliminar'!B43</f>
        <v>UCEN</v>
      </c>
      <c r="C40" s="184" t="s">
        <v>188</v>
      </c>
      <c r="D40" s="312" t="s">
        <v>213</v>
      </c>
      <c r="E40" s="586">
        <f t="shared" si="2"/>
        <v>148.3048302774144</v>
      </c>
      <c r="F40" s="587">
        <v>1066050</v>
      </c>
      <c r="G40" s="293" t="s">
        <v>92</v>
      </c>
      <c r="H40" s="329" t="str">
        <f>'Base Preliminar'!K43</f>
        <v>Presencial</v>
      </c>
      <c r="I40" s="332">
        <f t="shared" si="1"/>
        <v>7.468571428571428</v>
      </c>
      <c r="J40" s="330">
        <f>'Base Preliminar'!R43/'Base Preliminar'!Q43</f>
        <v>0.34782608695652173</v>
      </c>
      <c r="K40" s="239">
        <f>K136</f>
        <v>28.196774193548389</v>
      </c>
      <c r="M40" s="556">
        <v>33</v>
      </c>
      <c r="N40" s="557" t="str">
        <f t="shared" si="0"/>
        <v>No</v>
      </c>
      <c r="O40" s="562">
        <v>1</v>
      </c>
    </row>
    <row r="41" spans="1:16" ht="15.75" hidden="1" thickBot="1">
      <c r="A41" s="173">
        <v>40</v>
      </c>
      <c r="B41" s="183" t="str">
        <f>'Base Preliminar'!B44</f>
        <v>UCEN</v>
      </c>
      <c r="C41" s="184" t="s">
        <v>188</v>
      </c>
      <c r="D41" s="312" t="s">
        <v>214</v>
      </c>
      <c r="E41" s="586">
        <f t="shared" si="2"/>
        <v>148.3048302774144</v>
      </c>
      <c r="F41" s="587">
        <v>1066050</v>
      </c>
      <c r="G41" s="293" t="s">
        <v>92</v>
      </c>
      <c r="H41" s="329" t="str">
        <f>'Base Preliminar'!K44</f>
        <v>Presencial</v>
      </c>
      <c r="I41" s="332">
        <f>I100</f>
        <v>7.468571428571428</v>
      </c>
      <c r="J41" s="330">
        <f>'Base Preliminar'!R44/'Base Preliminar'!Q44</f>
        <v>0.34782608695652173</v>
      </c>
      <c r="K41" s="239">
        <f>K136</f>
        <v>28.196774193548389</v>
      </c>
      <c r="M41" s="556">
        <v>33</v>
      </c>
      <c r="N41" s="557" t="str">
        <f t="shared" si="0"/>
        <v>No</v>
      </c>
      <c r="O41" s="562">
        <v>1</v>
      </c>
    </row>
    <row r="42" spans="1:16" ht="15.75" hidden="1" thickBot="1">
      <c r="A42" s="173">
        <v>41</v>
      </c>
      <c r="B42" s="183" t="str">
        <f>'Base Preliminar'!B45</f>
        <v>UCEN</v>
      </c>
      <c r="C42" s="184" t="s">
        <v>189</v>
      </c>
      <c r="D42" s="312" t="s">
        <v>215</v>
      </c>
      <c r="E42" s="586">
        <f>AVERAGE(E4,E131:E136,E560:E562)</f>
        <v>165.70631578947351</v>
      </c>
      <c r="F42" s="587">
        <v>782800</v>
      </c>
      <c r="G42" s="293" t="s">
        <v>92</v>
      </c>
      <c r="H42" s="329" t="str">
        <f>'Base Preliminar'!K45</f>
        <v>Presencial</v>
      </c>
      <c r="I42" s="332">
        <f>I43</f>
        <v>5</v>
      </c>
      <c r="J42" s="330">
        <f>'Base Preliminar'!R45/'Base Preliminar'!Q45</f>
        <v>0.88888888888888884</v>
      </c>
      <c r="K42" s="239">
        <f>K136</f>
        <v>28.196774193548389</v>
      </c>
      <c r="M42" s="556">
        <v>33</v>
      </c>
      <c r="N42" s="557" t="str">
        <f t="shared" si="0"/>
        <v>No</v>
      </c>
      <c r="O42" s="562">
        <v>1</v>
      </c>
    </row>
    <row r="43" spans="1:16" ht="15.75" hidden="1" thickBot="1">
      <c r="A43" s="173">
        <v>42</v>
      </c>
      <c r="B43" s="183" t="str">
        <f>'Base Preliminar'!B46</f>
        <v>UCEN</v>
      </c>
      <c r="C43" s="184" t="s">
        <v>189</v>
      </c>
      <c r="D43" s="312" t="s">
        <v>218</v>
      </c>
      <c r="E43" s="586">
        <f>E42</f>
        <v>165.70631578947351</v>
      </c>
      <c r="F43" s="587">
        <v>782800</v>
      </c>
      <c r="G43" s="293" t="s">
        <v>92</v>
      </c>
      <c r="H43" s="329" t="str">
        <f>'Base Preliminar'!K46</f>
        <v>Presencial</v>
      </c>
      <c r="I43" s="332">
        <f>AVERAGE(I131:I136)</f>
        <v>5</v>
      </c>
      <c r="J43" s="330">
        <f>'Base Preliminar'!R46/'Base Preliminar'!Q46</f>
        <v>0.88888888888888884</v>
      </c>
      <c r="K43" s="239">
        <f>K136</f>
        <v>28.196774193548389</v>
      </c>
      <c r="M43" s="556">
        <v>33</v>
      </c>
      <c r="N43" s="557" t="str">
        <f t="shared" si="0"/>
        <v>No</v>
      </c>
      <c r="O43" s="562">
        <v>1</v>
      </c>
    </row>
    <row r="44" spans="1:16" ht="15.75" hidden="1" thickBot="1">
      <c r="A44" s="173">
        <v>43</v>
      </c>
      <c r="B44" s="183" t="str">
        <f>'Base Preliminar'!B47</f>
        <v>UCEN</v>
      </c>
      <c r="C44" s="184" t="s">
        <v>61</v>
      </c>
      <c r="D44" s="312" t="s">
        <v>221</v>
      </c>
      <c r="E44" s="586">
        <f>AVERAGE(E8:E29,E128:E205,E224,E227:E238,E239:E295)</f>
        <v>140.83840667846073</v>
      </c>
      <c r="F44" s="587">
        <v>679800</v>
      </c>
      <c r="G44" s="293" t="s">
        <v>92</v>
      </c>
      <c r="H44" s="329" t="str">
        <f>'Base Preliminar'!K47</f>
        <v>Presencial</v>
      </c>
      <c r="I44" s="332">
        <f>AVERAGE(I154:I232)</f>
        <v>7.8846558913302927</v>
      </c>
      <c r="J44" s="330">
        <f>'Base Preliminar'!R47/'Base Preliminar'!Q47</f>
        <v>1</v>
      </c>
      <c r="K44" s="239">
        <f>AVERAGE(K559:K607)</f>
        <v>28.608163265306125</v>
      </c>
      <c r="M44" s="556">
        <v>33</v>
      </c>
      <c r="N44" s="557" t="str">
        <f t="shared" si="0"/>
        <v>No</v>
      </c>
      <c r="O44" s="562">
        <v>1</v>
      </c>
      <c r="P44" s="287" t="str">
        <f>+IF(M44&lt;10,"Top","Topn't")</f>
        <v>Topn't</v>
      </c>
    </row>
    <row r="45" spans="1:16" ht="15.75" hidden="1" thickBot="1">
      <c r="A45" s="173">
        <v>44</v>
      </c>
      <c r="B45" s="183" t="str">
        <f>'Base Preliminar'!B48</f>
        <v>UCEN</v>
      </c>
      <c r="C45" s="184" t="s">
        <v>61</v>
      </c>
      <c r="D45" s="312" t="s">
        <v>223</v>
      </c>
      <c r="E45" s="586">
        <f>E44</f>
        <v>140.83840667846073</v>
      </c>
      <c r="F45" s="587">
        <v>922880</v>
      </c>
      <c r="G45" s="293" t="s">
        <v>92</v>
      </c>
      <c r="H45" s="329" t="str">
        <f>'Base Preliminar'!K48</f>
        <v>Presencial</v>
      </c>
      <c r="I45" s="332">
        <f>AVERAGE(I155:I233)</f>
        <v>7.8644027267733287</v>
      </c>
      <c r="J45" s="330">
        <f>'Base Preliminar'!R48/'Base Preliminar'!Q48</f>
        <v>0.88888888888888884</v>
      </c>
      <c r="K45" s="239">
        <f>AVERAGE(K559:K607)</f>
        <v>28.608163265306125</v>
      </c>
      <c r="M45" s="556">
        <v>33</v>
      </c>
      <c r="N45" s="557" t="str">
        <f t="shared" si="0"/>
        <v>No</v>
      </c>
      <c r="O45" s="562">
        <v>1</v>
      </c>
      <c r="P45" s="287" t="str">
        <f>+IF(M45&lt;10,"Top","Topn't")</f>
        <v>Topn't</v>
      </c>
    </row>
    <row r="46" spans="1:16" ht="15.75" hidden="1" thickBot="1">
      <c r="A46" s="173">
        <v>45</v>
      </c>
      <c r="B46" s="183" t="str">
        <f>'Base Preliminar'!B49</f>
        <v>UCEN</v>
      </c>
      <c r="C46" s="184" t="s">
        <v>61</v>
      </c>
      <c r="D46" s="312" t="s">
        <v>226</v>
      </c>
      <c r="E46" s="586">
        <f>E45</f>
        <v>140.83840667846073</v>
      </c>
      <c r="F46" s="587">
        <v>901250</v>
      </c>
      <c r="G46" s="293" t="s">
        <v>92</v>
      </c>
      <c r="H46" s="329" t="str">
        <f>'Base Preliminar'!K49</f>
        <v>Presencial</v>
      </c>
      <c r="I46" s="332">
        <f>AVERAGE(I156:I234)</f>
        <v>7.8821242457606715</v>
      </c>
      <c r="J46" s="330">
        <f>'Base Preliminar'!R49/'Base Preliminar'!Q49</f>
        <v>0.88888888888888884</v>
      </c>
      <c r="K46" s="239">
        <f>AVERAGE(K559:K607)</f>
        <v>28.608163265306125</v>
      </c>
      <c r="M46" s="556">
        <v>33</v>
      </c>
      <c r="N46" s="557" t="str">
        <f t="shared" si="0"/>
        <v>No</v>
      </c>
      <c r="O46" s="562">
        <v>1</v>
      </c>
      <c r="P46" s="287" t="str">
        <f>+IF(M46&lt;10,"Top","Topn't")</f>
        <v>Topn't</v>
      </c>
    </row>
    <row r="47" spans="1:16" ht="15.75" hidden="1" thickBot="1">
      <c r="A47" s="173">
        <v>46</v>
      </c>
      <c r="B47" s="183" t="str">
        <f>'Base Preliminar'!B50</f>
        <v>UCEN</v>
      </c>
      <c r="C47" s="184" t="s">
        <v>61</v>
      </c>
      <c r="D47" s="312" t="s">
        <v>229</v>
      </c>
      <c r="E47" s="586">
        <f>E46</f>
        <v>140.83840667846073</v>
      </c>
      <c r="F47" s="587">
        <v>679800</v>
      </c>
      <c r="G47" s="293" t="s">
        <v>92</v>
      </c>
      <c r="H47" s="329" t="str">
        <f>'Base Preliminar'!K50</f>
        <v>Presencial</v>
      </c>
      <c r="I47" s="332">
        <f>AVERAGE(I157:I235)</f>
        <v>7.8618710812037103</v>
      </c>
      <c r="J47" s="330">
        <f>'Base Preliminar'!R50/'Base Preliminar'!Q50</f>
        <v>0.83333333333333337</v>
      </c>
      <c r="K47" s="239">
        <f>AVERAGE(K559:K607)</f>
        <v>28.608163265306125</v>
      </c>
      <c r="M47" s="556">
        <v>33</v>
      </c>
      <c r="N47" s="557" t="str">
        <f t="shared" si="0"/>
        <v>No</v>
      </c>
      <c r="O47" s="562">
        <v>1</v>
      </c>
      <c r="P47" s="287" t="str">
        <f>+IF(M47&lt;10,"Top","Topn't")</f>
        <v>Topn't</v>
      </c>
    </row>
    <row r="48" spans="1:16" ht="15.75" hidden="1" thickBot="1">
      <c r="A48" s="173">
        <v>47</v>
      </c>
      <c r="B48" s="183" t="str">
        <f>'Base Preliminar'!B51</f>
        <v>UCEN</v>
      </c>
      <c r="C48" s="184" t="s">
        <v>61</v>
      </c>
      <c r="D48" s="312" t="s">
        <v>230</v>
      </c>
      <c r="E48" s="586">
        <f>E47</f>
        <v>140.83840667846073</v>
      </c>
      <c r="F48" s="587">
        <v>679800</v>
      </c>
      <c r="G48" s="293" t="s">
        <v>92</v>
      </c>
      <c r="H48" s="329" t="str">
        <f>'Base Preliminar'!K51</f>
        <v>Presencial</v>
      </c>
      <c r="I48" s="332">
        <f>AVERAGE(I158:I236)</f>
        <v>7.8163014609505455</v>
      </c>
      <c r="J48" s="330">
        <f>'Base Preliminar'!R51/'Base Preliminar'!Q51</f>
        <v>1</v>
      </c>
      <c r="K48" s="239">
        <f>AVERAGE(K559:K607)</f>
        <v>28.608163265306125</v>
      </c>
      <c r="M48" s="556">
        <v>33</v>
      </c>
      <c r="N48" s="557" t="str">
        <f t="shared" si="0"/>
        <v>No</v>
      </c>
      <c r="O48" s="562">
        <v>1</v>
      </c>
      <c r="P48" s="287" t="str">
        <f>+IF(M48&lt;10,"Top","Topn't")</f>
        <v>Topn't</v>
      </c>
    </row>
    <row r="49" spans="1:15" ht="15.75" hidden="1" thickBot="1">
      <c r="A49" s="173">
        <v>48</v>
      </c>
      <c r="B49" s="183" t="str">
        <f>'Base Preliminar'!B52</f>
        <v>UCEN</v>
      </c>
      <c r="C49" s="184" t="s">
        <v>232</v>
      </c>
      <c r="D49" s="312" t="s">
        <v>233</v>
      </c>
      <c r="E49" s="586">
        <f t="shared" ref="E49:E71" si="3">AVERAGE(E115:E239,E537)</f>
        <v>156.27756985177859</v>
      </c>
      <c r="F49" s="587">
        <v>1009400</v>
      </c>
      <c r="G49" s="293" t="s">
        <v>92</v>
      </c>
      <c r="H49" s="329" t="str">
        <f>'Base Preliminar'!K52</f>
        <v>Presencial</v>
      </c>
      <c r="I49" s="332">
        <f>AVERAGE(I137:I261)</f>
        <v>7.0830263328445549</v>
      </c>
      <c r="J49" s="330">
        <f>'Base Preliminar'!R52/'Base Preliminar'!Q52</f>
        <v>0.64</v>
      </c>
      <c r="K49" s="239">
        <f>AVERAGE(K559:K607)</f>
        <v>28.608163265306125</v>
      </c>
      <c r="M49" s="556">
        <v>33</v>
      </c>
      <c r="N49" s="557" t="str">
        <f t="shared" si="0"/>
        <v>No</v>
      </c>
      <c r="O49" s="562">
        <v>1</v>
      </c>
    </row>
    <row r="50" spans="1:15" ht="15.75" hidden="1" thickBot="1">
      <c r="A50" s="173">
        <v>49</v>
      </c>
      <c r="B50" s="183" t="str">
        <f>'Base Preliminar'!B53</f>
        <v>UCEN</v>
      </c>
      <c r="C50" s="184" t="s">
        <v>232</v>
      </c>
      <c r="D50" s="312" t="s">
        <v>237</v>
      </c>
      <c r="E50" s="586">
        <f t="shared" si="3"/>
        <v>157.38603546024424</v>
      </c>
      <c r="F50" s="587">
        <v>1009400</v>
      </c>
      <c r="G50" s="293" t="s">
        <v>92</v>
      </c>
      <c r="H50" s="329" t="str">
        <f>'Base Preliminar'!K53</f>
        <v>b-learning</v>
      </c>
      <c r="I50" s="332">
        <f>AVERAGE(I137:I261)</f>
        <v>7.0830263328445549</v>
      </c>
      <c r="J50" s="330">
        <f>'Base Preliminar'!R53/'Base Preliminar'!Q53</f>
        <v>0.64</v>
      </c>
      <c r="K50" s="239">
        <f>AVERAGE(K559:K607)</f>
        <v>28.608163265306125</v>
      </c>
      <c r="M50" s="556">
        <v>33</v>
      </c>
      <c r="N50" s="557" t="str">
        <f t="shared" si="0"/>
        <v>No</v>
      </c>
      <c r="O50" s="562">
        <v>1</v>
      </c>
    </row>
    <row r="51" spans="1:15" ht="15.75" hidden="1" thickBot="1">
      <c r="A51" s="173">
        <v>50</v>
      </c>
      <c r="B51" s="183" t="str">
        <f>'Base Preliminar'!B54</f>
        <v>UCEN</v>
      </c>
      <c r="C51" s="184" t="s">
        <v>232</v>
      </c>
      <c r="D51" s="312" t="s">
        <v>240</v>
      </c>
      <c r="E51" s="586">
        <f t="shared" si="3"/>
        <v>157.73500130921011</v>
      </c>
      <c r="F51" s="587">
        <v>1133000</v>
      </c>
      <c r="G51" s="293" t="s">
        <v>92</v>
      </c>
      <c r="H51" s="329" t="str">
        <f>'Base Preliminar'!K54</f>
        <v>Presencial</v>
      </c>
      <c r="I51" s="332">
        <f>AVERAGE(I137:I261)</f>
        <v>7.0830263328445549</v>
      </c>
      <c r="J51" s="330">
        <f>'Base Preliminar'!R54/'Base Preliminar'!Q54</f>
        <v>0.64</v>
      </c>
      <c r="K51" s="239">
        <f>AVERAGE(K559:K607)</f>
        <v>28.608163265306125</v>
      </c>
      <c r="M51" s="556">
        <v>33</v>
      </c>
      <c r="N51" s="557" t="str">
        <f t="shared" si="0"/>
        <v>No</v>
      </c>
      <c r="O51" s="562">
        <v>1</v>
      </c>
    </row>
    <row r="52" spans="1:15" s="433" customFormat="1" ht="15.75" hidden="1" thickBot="1">
      <c r="A52" s="426">
        <v>51</v>
      </c>
      <c r="B52" s="427" t="str">
        <f>'Base Preliminar'!B55</f>
        <v>UCEN</v>
      </c>
      <c r="C52" s="428" t="s">
        <v>232</v>
      </c>
      <c r="D52" s="434" t="s">
        <v>242</v>
      </c>
      <c r="E52" s="576">
        <f t="shared" si="3"/>
        <v>157.90960448381327</v>
      </c>
      <c r="F52" s="608">
        <v>1066050</v>
      </c>
      <c r="G52" s="429" t="s">
        <v>92</v>
      </c>
      <c r="H52" s="435" t="str">
        <f>'Base Preliminar'!K55</f>
        <v>Presencial</v>
      </c>
      <c r="I52" s="431">
        <f>AVERAGE(I137:I261)</f>
        <v>7.0830263328445549</v>
      </c>
      <c r="J52" s="432">
        <f>'Base Preliminar'!R55/'Base Preliminar'!Q55</f>
        <v>0.64</v>
      </c>
      <c r="K52" s="436">
        <f>AVERAGE(K559:K607)</f>
        <v>28.608163265306125</v>
      </c>
      <c r="L52" s="649" t="s">
        <v>1135</v>
      </c>
      <c r="M52" s="556">
        <v>33</v>
      </c>
      <c r="N52" s="557" t="str">
        <f t="shared" si="0"/>
        <v>No</v>
      </c>
      <c r="O52" s="562">
        <v>1</v>
      </c>
    </row>
    <row r="53" spans="1:15" ht="15.75" hidden="1" thickBot="1">
      <c r="A53" s="173">
        <v>52</v>
      </c>
      <c r="B53" s="183" t="str">
        <f>'Base Preliminar'!B56</f>
        <v>UCEN</v>
      </c>
      <c r="C53" s="184" t="s">
        <v>232</v>
      </c>
      <c r="D53" s="312" t="s">
        <v>244</v>
      </c>
      <c r="E53" s="586">
        <f t="shared" si="3"/>
        <v>157.15299072719952</v>
      </c>
      <c r="F53" s="587">
        <v>916700</v>
      </c>
      <c r="G53" s="293" t="s">
        <v>92</v>
      </c>
      <c r="H53" s="329" t="str">
        <f>'Base Preliminar'!K56</f>
        <v>Presencial</v>
      </c>
      <c r="I53" s="332">
        <f>AVERAGE(I137:I261)</f>
        <v>7.0830263328445549</v>
      </c>
      <c r="J53" s="330">
        <f>'Base Preliminar'!R56/'Base Preliminar'!Q56</f>
        <v>0.64</v>
      </c>
      <c r="K53" s="239">
        <f>AVERAGE(K559:K607)</f>
        <v>28.608163265306125</v>
      </c>
      <c r="M53" s="556">
        <v>33</v>
      </c>
      <c r="N53" s="557" t="str">
        <f t="shared" si="0"/>
        <v>No</v>
      </c>
      <c r="O53" s="562">
        <v>1</v>
      </c>
    </row>
    <row r="54" spans="1:15" ht="15.75" hidden="1" thickBot="1">
      <c r="A54" s="173">
        <v>53</v>
      </c>
      <c r="B54" s="183" t="str">
        <f>'Base Preliminar'!B57</f>
        <v>UCEN</v>
      </c>
      <c r="C54" s="184" t="s">
        <v>232</v>
      </c>
      <c r="D54" s="312" t="s">
        <v>246</v>
      </c>
      <c r="E54" s="586">
        <f t="shared" si="3"/>
        <v>156.80089837510718</v>
      </c>
      <c r="F54" s="587">
        <v>1009400</v>
      </c>
      <c r="G54" s="293" t="s">
        <v>92</v>
      </c>
      <c r="H54" s="329" t="str">
        <f>'Base Preliminar'!K57</f>
        <v>Presencial</v>
      </c>
      <c r="I54" s="332">
        <f>AVERAGE(I137:I261)</f>
        <v>7.0830263328445549</v>
      </c>
      <c r="J54" s="330">
        <f>'Base Preliminar'!R57/'Base Preliminar'!Q57</f>
        <v>0.64</v>
      </c>
      <c r="K54" s="239">
        <f>AVERAGE(K559:K607)</f>
        <v>28.608163265306125</v>
      </c>
      <c r="M54" s="556">
        <v>33</v>
      </c>
      <c r="N54" s="557" t="str">
        <f t="shared" si="0"/>
        <v>No</v>
      </c>
      <c r="O54" s="562">
        <v>1</v>
      </c>
    </row>
    <row r="55" spans="1:15" ht="15.75" hidden="1" thickBot="1">
      <c r="A55" s="173">
        <v>54</v>
      </c>
      <c r="B55" s="183" t="str">
        <f>'Base Preliminar'!B58</f>
        <v>UCEN</v>
      </c>
      <c r="C55" s="184" t="s">
        <v>232</v>
      </c>
      <c r="D55" s="312" t="s">
        <v>247</v>
      </c>
      <c r="E55" s="586">
        <f t="shared" si="3"/>
        <v>156.18185075605953</v>
      </c>
      <c r="F55" s="587">
        <v>916700</v>
      </c>
      <c r="G55" s="293" t="s">
        <v>92</v>
      </c>
      <c r="H55" s="329" t="str">
        <f>'Base Preliminar'!K58</f>
        <v>Presencial</v>
      </c>
      <c r="I55" s="332">
        <f>AVERAGE(I137:I261)</f>
        <v>7.0830263328445549</v>
      </c>
      <c r="J55" s="330">
        <f>'Base Preliminar'!R58/'Base Preliminar'!Q58</f>
        <v>0.64</v>
      </c>
      <c r="K55" s="239">
        <f>AVERAGE(K559:K607)</f>
        <v>28.608163265306125</v>
      </c>
      <c r="M55" s="556">
        <v>33</v>
      </c>
      <c r="N55" s="557" t="str">
        <f t="shared" si="0"/>
        <v>No</v>
      </c>
      <c r="O55" s="562">
        <v>1</v>
      </c>
    </row>
    <row r="56" spans="1:15" ht="15.75" hidden="1" thickBot="1">
      <c r="A56" s="173">
        <v>55</v>
      </c>
      <c r="B56" s="183" t="str">
        <f>'Base Preliminar'!B59</f>
        <v>UCEN</v>
      </c>
      <c r="C56" s="184" t="s">
        <v>232</v>
      </c>
      <c r="D56" s="312" t="s">
        <v>226</v>
      </c>
      <c r="E56" s="586">
        <f t="shared" si="3"/>
        <v>156.98608356029231</v>
      </c>
      <c r="F56" s="587">
        <v>901250</v>
      </c>
      <c r="G56" s="293" t="s">
        <v>92</v>
      </c>
      <c r="H56" s="329" t="str">
        <f>'Base Preliminar'!K59</f>
        <v>Presencial</v>
      </c>
      <c r="I56" s="332">
        <f>AVERAGE(I137:I261)</f>
        <v>7.0830263328445549</v>
      </c>
      <c r="J56" s="330">
        <f>'Base Preliminar'!R59/'Base Preliminar'!Q59</f>
        <v>0.64</v>
      </c>
      <c r="K56" s="239">
        <f>AVERAGE(K559:K607)</f>
        <v>28.608163265306125</v>
      </c>
      <c r="M56" s="556">
        <v>33</v>
      </c>
      <c r="N56" s="557" t="str">
        <f t="shared" si="0"/>
        <v>No</v>
      </c>
      <c r="O56" s="562">
        <v>1</v>
      </c>
    </row>
    <row r="57" spans="1:15" s="536" customFormat="1" ht="15.75" hidden="1" thickBot="1">
      <c r="A57" s="529">
        <v>56</v>
      </c>
      <c r="B57" s="530" t="str">
        <f>'Base Preliminar'!B60</f>
        <v>UCEN</v>
      </c>
      <c r="C57" s="531" t="s">
        <v>232</v>
      </c>
      <c r="D57" s="537" t="s">
        <v>248</v>
      </c>
      <c r="E57" s="585">
        <f t="shared" si="3"/>
        <v>155.83264440685318</v>
      </c>
      <c r="F57" s="612">
        <v>916700</v>
      </c>
      <c r="G57" s="538" t="s">
        <v>92</v>
      </c>
      <c r="H57" s="539" t="str">
        <f>'Base Preliminar'!K60</f>
        <v>Presencial</v>
      </c>
      <c r="I57" s="533">
        <f>AVERAGE(I137:I261)</f>
        <v>7.0830263328445549</v>
      </c>
      <c r="J57" s="534">
        <f>'Base Preliminar'!R60/'Base Preliminar'!Q60</f>
        <v>0.64</v>
      </c>
      <c r="K57" s="532">
        <f>AVERAGE(K559:K607)</f>
        <v>28.608163265306125</v>
      </c>
      <c r="L57" s="658" t="s">
        <v>1126</v>
      </c>
      <c r="M57" s="556">
        <v>33</v>
      </c>
      <c r="N57" s="557" t="str">
        <f t="shared" si="0"/>
        <v>No</v>
      </c>
      <c r="O57" s="562">
        <v>1</v>
      </c>
    </row>
    <row r="58" spans="1:15" s="536" customFormat="1" ht="15.75" hidden="1" thickBot="1">
      <c r="A58" s="529">
        <v>57</v>
      </c>
      <c r="B58" s="530" t="str">
        <f>'Base Preliminar'!B61</f>
        <v>UCEN</v>
      </c>
      <c r="C58" s="531" t="s">
        <v>232</v>
      </c>
      <c r="D58" s="537" t="s">
        <v>250</v>
      </c>
      <c r="E58" s="585">
        <f t="shared" si="3"/>
        <v>155.48343805764682</v>
      </c>
      <c r="F58" s="612">
        <v>901250</v>
      </c>
      <c r="G58" s="538" t="s">
        <v>92</v>
      </c>
      <c r="H58" s="539" t="str">
        <f>'Base Preliminar'!K61</f>
        <v>Presencial</v>
      </c>
      <c r="I58" s="533">
        <f>AVERAGE(I137:I261)</f>
        <v>7.0830263328445549</v>
      </c>
      <c r="J58" s="534">
        <f>'Base Preliminar'!R61/'Base Preliminar'!Q61</f>
        <v>0.64</v>
      </c>
      <c r="K58" s="532">
        <f>AVERAGE(K559:K607)</f>
        <v>28.608163265306125</v>
      </c>
      <c r="L58" s="658" t="s">
        <v>1126</v>
      </c>
      <c r="M58" s="556">
        <v>33</v>
      </c>
      <c r="N58" s="557" t="str">
        <f t="shared" si="0"/>
        <v>No</v>
      </c>
      <c r="O58" s="562">
        <v>1</v>
      </c>
    </row>
    <row r="59" spans="1:15" ht="15.75" hidden="1" thickBot="1">
      <c r="A59" s="173">
        <v>58</v>
      </c>
      <c r="B59" s="183" t="str">
        <f>'Base Preliminar'!B62</f>
        <v>UCEN</v>
      </c>
      <c r="C59" s="184" t="s">
        <v>232</v>
      </c>
      <c r="D59" s="312" t="s">
        <v>252</v>
      </c>
      <c r="E59" s="586">
        <f t="shared" si="3"/>
        <v>155.62629520050396</v>
      </c>
      <c r="F59" s="587">
        <v>1009400</v>
      </c>
      <c r="G59" s="293" t="s">
        <v>92</v>
      </c>
      <c r="H59" s="329" t="str">
        <f>'Base Preliminar'!K62</f>
        <v>Presencial</v>
      </c>
      <c r="I59" s="332">
        <f>AVERAGE(I137:I261)</f>
        <v>7.0830263328445549</v>
      </c>
      <c r="J59" s="330">
        <f>'Base Preliminar'!R62/'Base Preliminar'!Q62</f>
        <v>0.64</v>
      </c>
      <c r="K59" s="239">
        <f>AVERAGE(K559:K607)</f>
        <v>28.608163265306125</v>
      </c>
      <c r="M59" s="556">
        <v>33</v>
      </c>
      <c r="N59" s="557" t="str">
        <f t="shared" si="0"/>
        <v>No</v>
      </c>
      <c r="O59" s="562">
        <v>1</v>
      </c>
    </row>
    <row r="60" spans="1:15" ht="15.75" hidden="1" thickBot="1">
      <c r="A60" s="173">
        <v>59</v>
      </c>
      <c r="B60" s="183" t="str">
        <f>'Base Preliminar'!B63</f>
        <v>UCEN</v>
      </c>
      <c r="C60" s="184" t="s">
        <v>232</v>
      </c>
      <c r="D60" s="312" t="s">
        <v>253</v>
      </c>
      <c r="E60" s="586">
        <f t="shared" si="3"/>
        <v>155.29296186717065</v>
      </c>
      <c r="F60" s="587">
        <v>1009400</v>
      </c>
      <c r="G60" s="293" t="s">
        <v>92</v>
      </c>
      <c r="H60" s="329" t="str">
        <f>'Base Preliminar'!K63</f>
        <v>E-learning</v>
      </c>
      <c r="I60" s="332">
        <f>AVERAGE(I137:I261)</f>
        <v>7.0830263328445549</v>
      </c>
      <c r="J60" s="330">
        <f>'Base Preliminar'!R63/'Base Preliminar'!Q63</f>
        <v>0.64</v>
      </c>
      <c r="K60" s="239">
        <f>AVERAGE(K559:K607)</f>
        <v>28.608163265306125</v>
      </c>
      <c r="M60" s="556">
        <v>33</v>
      </c>
      <c r="N60" s="557" t="str">
        <f t="shared" si="0"/>
        <v>No</v>
      </c>
      <c r="O60" s="562">
        <v>1</v>
      </c>
    </row>
    <row r="61" spans="1:15" ht="15.75" hidden="1" thickBot="1">
      <c r="A61" s="173">
        <v>60</v>
      </c>
      <c r="B61" s="183" t="str">
        <f>'Base Preliminar'!B64</f>
        <v>UCEN</v>
      </c>
      <c r="C61" s="184" t="s">
        <v>232</v>
      </c>
      <c r="D61" s="312" t="s">
        <v>254</v>
      </c>
      <c r="E61" s="586">
        <f t="shared" si="3"/>
        <v>151.80354387775265</v>
      </c>
      <c r="F61" s="587">
        <v>1009400</v>
      </c>
      <c r="G61" s="293" t="s">
        <v>92</v>
      </c>
      <c r="H61" s="329" t="str">
        <f>'Base Preliminar'!K64</f>
        <v>Presencial</v>
      </c>
      <c r="I61" s="332">
        <f>AVERAGE(I137:I261)</f>
        <v>7.0830263328445549</v>
      </c>
      <c r="J61" s="330">
        <f>'Base Preliminar'!R64/'Base Preliminar'!Q64</f>
        <v>0.64</v>
      </c>
      <c r="K61" s="239">
        <f>AVERAGE(K559:K607)</f>
        <v>28.608163265306125</v>
      </c>
      <c r="M61" s="556">
        <v>33</v>
      </c>
      <c r="N61" s="557" t="str">
        <f t="shared" si="0"/>
        <v>No</v>
      </c>
      <c r="O61" s="562">
        <v>1</v>
      </c>
    </row>
    <row r="62" spans="1:15" ht="15.75" hidden="1" thickBot="1">
      <c r="A62" s="173">
        <v>61</v>
      </c>
      <c r="B62" s="183" t="str">
        <f>'Base Preliminar'!B65</f>
        <v>UCEN</v>
      </c>
      <c r="C62" s="184" t="s">
        <v>232</v>
      </c>
      <c r="D62" s="312" t="s">
        <v>256</v>
      </c>
      <c r="E62" s="586">
        <f t="shared" si="3"/>
        <v>151.3749724491812</v>
      </c>
      <c r="F62" s="587">
        <v>1009401</v>
      </c>
      <c r="G62" s="293" t="s">
        <v>92</v>
      </c>
      <c r="H62" s="329" t="str">
        <f>'Base Preliminar'!K65</f>
        <v>b-learning</v>
      </c>
      <c r="I62" s="332">
        <f>AVERAGE(I137:I261)</f>
        <v>7.0830263328445549</v>
      </c>
      <c r="J62" s="330">
        <f>'Base Preliminar'!R65/'Base Preliminar'!Q65</f>
        <v>0.64</v>
      </c>
      <c r="K62" s="239">
        <f>AVERAGE(K559:K607)</f>
        <v>28.608163265306125</v>
      </c>
      <c r="M62" s="556">
        <v>33</v>
      </c>
      <c r="N62" s="557" t="str">
        <f t="shared" si="0"/>
        <v>No</v>
      </c>
      <c r="O62" s="562">
        <v>1</v>
      </c>
    </row>
    <row r="63" spans="1:15" ht="15.75" hidden="1" thickBot="1">
      <c r="A63" s="173">
        <v>62</v>
      </c>
      <c r="B63" s="183" t="str">
        <f>'Base Preliminar'!B66</f>
        <v>UCEN</v>
      </c>
      <c r="C63" s="184" t="s">
        <v>232</v>
      </c>
      <c r="D63" s="312" t="s">
        <v>258</v>
      </c>
      <c r="E63" s="586">
        <f t="shared" si="3"/>
        <v>151.53370260791135</v>
      </c>
      <c r="F63" s="587">
        <v>1133000</v>
      </c>
      <c r="G63" s="293" t="s">
        <v>92</v>
      </c>
      <c r="H63" s="329" t="str">
        <f>'Base Preliminar'!K66</f>
        <v>Presencial</v>
      </c>
      <c r="I63" s="332">
        <f>AVERAGE(I137:I261)</f>
        <v>7.0830263328445549</v>
      </c>
      <c r="J63" s="330">
        <f>'Base Preliminar'!R66/'Base Preliminar'!Q66</f>
        <v>0.64</v>
      </c>
      <c r="K63" s="239">
        <f>AVERAGE(K559:K607)</f>
        <v>28.608163265306125</v>
      </c>
      <c r="M63" s="556">
        <v>33</v>
      </c>
      <c r="N63" s="557" t="str">
        <f t="shared" si="0"/>
        <v>No</v>
      </c>
      <c r="O63" s="562">
        <v>1</v>
      </c>
    </row>
    <row r="64" spans="1:15" s="433" customFormat="1" ht="15.75" hidden="1" thickBot="1">
      <c r="A64" s="426">
        <v>63</v>
      </c>
      <c r="B64" s="427" t="str">
        <f>'Base Preliminar'!B67</f>
        <v>UCEN</v>
      </c>
      <c r="C64" s="428" t="s">
        <v>232</v>
      </c>
      <c r="D64" s="434" t="s">
        <v>259</v>
      </c>
      <c r="E64" s="576">
        <f t="shared" si="3"/>
        <v>151.5654486396574</v>
      </c>
      <c r="F64" s="608">
        <v>1066050</v>
      </c>
      <c r="G64" s="429" t="s">
        <v>92</v>
      </c>
      <c r="H64" s="435" t="str">
        <f>'Base Preliminar'!K67</f>
        <v>Presencial</v>
      </c>
      <c r="I64" s="431">
        <f>AVERAGE(I137:I261)</f>
        <v>7.0830263328445549</v>
      </c>
      <c r="J64" s="432">
        <f>'Base Preliminar'!R67/'Base Preliminar'!Q67</f>
        <v>0.64</v>
      </c>
      <c r="K64" s="436">
        <f>AVERAGE(K559:K607)</f>
        <v>28.608163265306125</v>
      </c>
      <c r="L64" s="649" t="s">
        <v>1135</v>
      </c>
      <c r="M64" s="556">
        <v>33</v>
      </c>
      <c r="N64" s="557" t="str">
        <f t="shared" si="0"/>
        <v>No</v>
      </c>
      <c r="O64" s="562">
        <v>1</v>
      </c>
    </row>
    <row r="65" spans="1:15" ht="15.75" hidden="1" thickBot="1">
      <c r="A65" s="173">
        <v>64</v>
      </c>
      <c r="B65" s="183" t="str">
        <f>'Base Preliminar'!B68</f>
        <v>UCEN</v>
      </c>
      <c r="C65" s="184" t="s">
        <v>232</v>
      </c>
      <c r="D65" s="312" t="s">
        <v>260</v>
      </c>
      <c r="E65" s="586">
        <f t="shared" si="3"/>
        <v>151.82735340156216</v>
      </c>
      <c r="F65" s="587">
        <v>916700</v>
      </c>
      <c r="G65" s="293" t="s">
        <v>92</v>
      </c>
      <c r="H65" s="329" t="str">
        <f>'Base Preliminar'!K68</f>
        <v>Presencial</v>
      </c>
      <c r="I65" s="332">
        <f>AVERAGE(I137:I261)</f>
        <v>7.0830263328445549</v>
      </c>
      <c r="J65" s="330">
        <f>'Base Preliminar'!R68/'Base Preliminar'!Q68</f>
        <v>0.64</v>
      </c>
      <c r="K65" s="239">
        <f>AVERAGE(K559:K607)</f>
        <v>28.608163265306125</v>
      </c>
      <c r="M65" s="556">
        <v>33</v>
      </c>
      <c r="N65" s="557" t="str">
        <f t="shared" si="0"/>
        <v>No</v>
      </c>
      <c r="O65" s="562">
        <v>1</v>
      </c>
    </row>
    <row r="66" spans="1:15" ht="15.75" hidden="1" thickBot="1">
      <c r="A66" s="173">
        <v>65</v>
      </c>
      <c r="B66" s="183" t="str">
        <f>'Base Preliminar'!B69</f>
        <v>UCEN</v>
      </c>
      <c r="C66" s="184" t="s">
        <v>232</v>
      </c>
      <c r="D66" s="312" t="s">
        <v>261</v>
      </c>
      <c r="E66" s="586">
        <f t="shared" si="3"/>
        <v>152.96060319270669</v>
      </c>
      <c r="F66" s="587">
        <v>916700</v>
      </c>
      <c r="G66" s="293" t="s">
        <v>92</v>
      </c>
      <c r="H66" s="329" t="str">
        <f>'Base Preliminar'!K69</f>
        <v>Presencial</v>
      </c>
      <c r="I66" s="332">
        <f>AVERAGE(I137:I261)</f>
        <v>7.0830263328445549</v>
      </c>
      <c r="J66" s="330">
        <f>'Base Preliminar'!R69/'Base Preliminar'!Q69</f>
        <v>0.64</v>
      </c>
      <c r="K66" s="239">
        <f>AVERAGE(K559:K607)</f>
        <v>28.608163265306125</v>
      </c>
      <c r="M66" s="556">
        <v>33</v>
      </c>
      <c r="N66" s="557" t="str">
        <f t="shared" si="0"/>
        <v>No</v>
      </c>
      <c r="O66" s="562">
        <v>1</v>
      </c>
    </row>
    <row r="67" spans="1:15" ht="15.75" hidden="1" thickBot="1">
      <c r="A67" s="173">
        <v>66</v>
      </c>
      <c r="B67" s="183" t="str">
        <f>'Base Preliminar'!B70</f>
        <v>UCEN</v>
      </c>
      <c r="C67" s="184" t="s">
        <v>232</v>
      </c>
      <c r="D67" s="312" t="s">
        <v>262</v>
      </c>
      <c r="E67" s="586">
        <f t="shared" si="3"/>
        <v>152.77639266639088</v>
      </c>
      <c r="F67" s="587">
        <v>916700</v>
      </c>
      <c r="G67" s="293" t="s">
        <v>92</v>
      </c>
      <c r="H67" s="329" t="str">
        <f>'Base Preliminar'!K70</f>
        <v>Presencial</v>
      </c>
      <c r="I67" s="332">
        <f>AVERAGE(I137:I261)</f>
        <v>7.0830263328445549</v>
      </c>
      <c r="J67" s="330">
        <f>'Base Preliminar'!R70/'Base Preliminar'!Q70</f>
        <v>0.64</v>
      </c>
      <c r="K67" s="239">
        <f>AVERAGE(K559:K607)</f>
        <v>28.608163265306125</v>
      </c>
      <c r="M67" s="556">
        <v>33</v>
      </c>
      <c r="N67" s="557" t="str">
        <f t="shared" ref="N67:N130" si="4">+IF(M67&lt;10,"Si","No")</f>
        <v>No</v>
      </c>
      <c r="O67" s="562">
        <v>1</v>
      </c>
    </row>
    <row r="68" spans="1:15" ht="15.75" hidden="1" thickBot="1">
      <c r="A68" s="173">
        <v>67</v>
      </c>
      <c r="B68" s="183" t="str">
        <f>'Base Preliminar'!B71</f>
        <v>UCEN</v>
      </c>
      <c r="C68" s="184" t="s">
        <v>232</v>
      </c>
      <c r="D68" s="312" t="s">
        <v>263</v>
      </c>
      <c r="E68" s="586">
        <f t="shared" si="3"/>
        <v>152.59218214007512</v>
      </c>
      <c r="F68" s="587">
        <v>901250</v>
      </c>
      <c r="G68" s="293" t="s">
        <v>92</v>
      </c>
      <c r="H68" s="329" t="str">
        <f>'Base Preliminar'!K71</f>
        <v>Presencial</v>
      </c>
      <c r="I68" s="332">
        <f>AVERAGE(I137:I261)</f>
        <v>7.0830263328445549</v>
      </c>
      <c r="J68" s="330">
        <f>'Base Preliminar'!R71/'Base Preliminar'!Q71</f>
        <v>0.64</v>
      </c>
      <c r="K68" s="239">
        <f>AVERAGE(K559:K607)</f>
        <v>28.608163265306125</v>
      </c>
      <c r="M68" s="556">
        <v>33</v>
      </c>
      <c r="N68" s="557" t="str">
        <f t="shared" si="4"/>
        <v>No</v>
      </c>
      <c r="O68" s="562">
        <v>1</v>
      </c>
    </row>
    <row r="69" spans="1:15" ht="15.75" hidden="1" thickBot="1">
      <c r="A69" s="173">
        <v>68</v>
      </c>
      <c r="B69" s="183" t="str">
        <f>'Base Preliminar'!B72</f>
        <v>UCEN</v>
      </c>
      <c r="C69" s="184" t="s">
        <v>232</v>
      </c>
      <c r="D69" s="312" t="s">
        <v>264</v>
      </c>
      <c r="E69" s="586">
        <f t="shared" si="3"/>
        <v>152.40797161375932</v>
      </c>
      <c r="F69" s="587">
        <v>1133000</v>
      </c>
      <c r="G69" s="293" t="s">
        <v>92</v>
      </c>
      <c r="H69" s="329" t="str">
        <f>'Base Preliminar'!K72</f>
        <v>Presencial</v>
      </c>
      <c r="I69" s="332">
        <f>AVERAGE(I137:I261)</f>
        <v>7.0830263328445549</v>
      </c>
      <c r="J69" s="330">
        <f>'Base Preliminar'!R72/'Base Preliminar'!Q72</f>
        <v>0.64</v>
      </c>
      <c r="K69" s="239">
        <f>AVERAGE(K559:K607)</f>
        <v>28.608163265306125</v>
      </c>
      <c r="M69" s="556">
        <v>33</v>
      </c>
      <c r="N69" s="557" t="str">
        <f t="shared" si="4"/>
        <v>No</v>
      </c>
      <c r="O69" s="562">
        <v>1</v>
      </c>
    </row>
    <row r="70" spans="1:15" ht="15.75" hidden="1" thickBot="1">
      <c r="A70" s="173">
        <v>69</v>
      </c>
      <c r="B70" s="183" t="str">
        <f>'Base Preliminar'!B73</f>
        <v>UCEN</v>
      </c>
      <c r="C70" s="184" t="s">
        <v>232</v>
      </c>
      <c r="D70" s="312" t="s">
        <v>265</v>
      </c>
      <c r="E70" s="586">
        <f t="shared" si="3"/>
        <v>152.24757061125305</v>
      </c>
      <c r="F70" s="587">
        <v>1066050</v>
      </c>
      <c r="G70" s="293" t="s">
        <v>92</v>
      </c>
      <c r="H70" s="329" t="str">
        <f>'Base Preliminar'!K73</f>
        <v>Presencial</v>
      </c>
      <c r="I70" s="332">
        <f>AVERAGE(I137:I261)</f>
        <v>7.0830263328445549</v>
      </c>
      <c r="J70" s="330">
        <f>'Base Preliminar'!R73/'Base Preliminar'!Q73</f>
        <v>0.64</v>
      </c>
      <c r="K70" s="239">
        <f>AVERAGE(K559:K607)</f>
        <v>28.608163265306125</v>
      </c>
      <c r="M70" s="556">
        <v>33</v>
      </c>
      <c r="N70" s="557" t="str">
        <f t="shared" si="4"/>
        <v>No</v>
      </c>
      <c r="O70" s="562">
        <v>1</v>
      </c>
    </row>
    <row r="71" spans="1:15" ht="15.75" hidden="1" thickBot="1">
      <c r="A71" s="173">
        <v>70</v>
      </c>
      <c r="B71" s="183" t="str">
        <f>'Base Preliminar'!B74</f>
        <v>UCEN</v>
      </c>
      <c r="C71" s="184" t="s">
        <v>232</v>
      </c>
      <c r="D71" s="312" t="s">
        <v>266</v>
      </c>
      <c r="E71" s="586">
        <f t="shared" si="3"/>
        <v>152.40780452938171</v>
      </c>
      <c r="F71" s="587">
        <v>916700</v>
      </c>
      <c r="G71" s="293" t="s">
        <v>92</v>
      </c>
      <c r="H71" s="329" t="str">
        <f>'Base Preliminar'!K74</f>
        <v>Presencial</v>
      </c>
      <c r="I71" s="332">
        <f>AVERAGE(I137:I261)</f>
        <v>7.0830263328445549</v>
      </c>
      <c r="J71" s="330">
        <f>'Base Preliminar'!R74/'Base Preliminar'!Q74</f>
        <v>0.64</v>
      </c>
      <c r="K71" s="239">
        <f>AVERAGE(K559:K607)</f>
        <v>28.608163265306125</v>
      </c>
      <c r="M71" s="556">
        <v>33</v>
      </c>
      <c r="N71" s="557" t="str">
        <f t="shared" si="4"/>
        <v>No</v>
      </c>
      <c r="O71" s="562">
        <v>1</v>
      </c>
    </row>
    <row r="72" spans="1:15" ht="15.75" hidden="1" thickBot="1">
      <c r="A72" s="173">
        <v>71</v>
      </c>
      <c r="B72" s="183" t="str">
        <f>'Base Preliminar'!B75</f>
        <v>UCEN</v>
      </c>
      <c r="C72" s="184" t="s">
        <v>267</v>
      </c>
      <c r="D72" s="312" t="s">
        <v>268</v>
      </c>
      <c r="E72" s="586">
        <f t="shared" ref="E72:E81" si="5">AVERAGE(E104:E285)</f>
        <v>145.20315275452799</v>
      </c>
      <c r="F72" s="587">
        <v>782800</v>
      </c>
      <c r="G72" s="293" t="s">
        <v>92</v>
      </c>
      <c r="H72" s="329" t="str">
        <f>'Base Preliminar'!K75</f>
        <v>Presencial</v>
      </c>
      <c r="I72" s="380">
        <f t="shared" ref="I72:I81" si="6">AVERAGE(I103:I155)</f>
        <v>7.4181410371836609</v>
      </c>
      <c r="J72" s="330">
        <f>AVERAGE(J4:J43,J131:J216)</f>
        <v>0.20861679852616066</v>
      </c>
      <c r="K72" s="239">
        <f>K202</f>
        <v>30.394352568613641</v>
      </c>
      <c r="M72" s="556">
        <v>33</v>
      </c>
      <c r="N72" s="557" t="str">
        <f t="shared" si="4"/>
        <v>No</v>
      </c>
      <c r="O72" s="562">
        <v>1</v>
      </c>
    </row>
    <row r="73" spans="1:15" ht="15.75" hidden="1" thickBot="1">
      <c r="A73" s="173">
        <v>72</v>
      </c>
      <c r="B73" s="183" t="str">
        <f>'Base Preliminar'!B76</f>
        <v>UCEN</v>
      </c>
      <c r="C73" s="184" t="s">
        <v>267</v>
      </c>
      <c r="D73" s="312" t="s">
        <v>269</v>
      </c>
      <c r="E73" s="586">
        <f t="shared" si="5"/>
        <v>145.60425165562691</v>
      </c>
      <c r="F73" s="587">
        <v>782800</v>
      </c>
      <c r="G73" s="293" t="s">
        <v>92</v>
      </c>
      <c r="H73" s="329" t="str">
        <f>'Base Preliminar'!K76</f>
        <v>b-learning</v>
      </c>
      <c r="I73" s="380">
        <f t="shared" si="6"/>
        <v>7.4017528970219368</v>
      </c>
      <c r="J73" s="330">
        <f>J72</f>
        <v>0.20861679852616066</v>
      </c>
      <c r="K73" s="239">
        <f>K202</f>
        <v>30.394352568613641</v>
      </c>
      <c r="M73" s="556">
        <v>33</v>
      </c>
      <c r="N73" s="557" t="str">
        <f t="shared" si="4"/>
        <v>No</v>
      </c>
      <c r="O73" s="562">
        <v>1</v>
      </c>
    </row>
    <row r="74" spans="1:15" ht="15.75" hidden="1" thickBot="1">
      <c r="A74" s="173">
        <v>73</v>
      </c>
      <c r="B74" s="183" t="str">
        <f>'Base Preliminar'!B77</f>
        <v>UCEN</v>
      </c>
      <c r="C74" s="184" t="s">
        <v>267</v>
      </c>
      <c r="D74" s="312" t="s">
        <v>270</v>
      </c>
      <c r="E74" s="586">
        <f t="shared" si="5"/>
        <v>145.54930660068186</v>
      </c>
      <c r="F74" s="587">
        <v>782800</v>
      </c>
      <c r="G74" s="293" t="s">
        <v>92</v>
      </c>
      <c r="H74" s="329" t="str">
        <f>'Base Preliminar'!K77</f>
        <v>Presencial</v>
      </c>
      <c r="I74" s="380">
        <f t="shared" si="6"/>
        <v>7.3853647568602128</v>
      </c>
      <c r="J74" s="330">
        <f>J72</f>
        <v>0.20861679852616066</v>
      </c>
      <c r="K74" s="239">
        <f>K202</f>
        <v>30.394352568613641</v>
      </c>
      <c r="M74" s="556">
        <v>33</v>
      </c>
      <c r="N74" s="557" t="str">
        <f t="shared" si="4"/>
        <v>No</v>
      </c>
      <c r="O74" s="562">
        <v>1</v>
      </c>
    </row>
    <row r="75" spans="1:15" ht="15.75" hidden="1" thickBot="1">
      <c r="A75" s="173">
        <v>74</v>
      </c>
      <c r="B75" s="183" t="str">
        <f>'Base Preliminar'!B78</f>
        <v>UCEN</v>
      </c>
      <c r="C75" s="184" t="s">
        <v>267</v>
      </c>
      <c r="D75" s="312" t="s">
        <v>271</v>
      </c>
      <c r="E75" s="586">
        <f t="shared" si="5"/>
        <v>144.8679879193632</v>
      </c>
      <c r="F75" s="587">
        <v>782800</v>
      </c>
      <c r="G75" s="293" t="s">
        <v>92</v>
      </c>
      <c r="H75" s="329" t="str">
        <f>'Base Preliminar'!K78</f>
        <v>b-learning</v>
      </c>
      <c r="I75" s="380">
        <f t="shared" si="6"/>
        <v>7.3482218997173563</v>
      </c>
      <c r="J75" s="330">
        <f>J72</f>
        <v>0.20861679852616066</v>
      </c>
      <c r="K75" s="239">
        <f>K202</f>
        <v>30.394352568613641</v>
      </c>
      <c r="M75" s="556">
        <v>33</v>
      </c>
      <c r="N75" s="557" t="str">
        <f t="shared" si="4"/>
        <v>No</v>
      </c>
      <c r="O75" s="562">
        <v>1</v>
      </c>
    </row>
    <row r="76" spans="1:15" ht="15.75" hidden="1" thickBot="1">
      <c r="A76" s="173">
        <v>75</v>
      </c>
      <c r="B76" s="183" t="str">
        <f>'Base Preliminar'!B79</f>
        <v>UCEN</v>
      </c>
      <c r="C76" s="184" t="s">
        <v>267</v>
      </c>
      <c r="D76" s="312" t="s">
        <v>272</v>
      </c>
      <c r="E76" s="586">
        <f t="shared" si="5"/>
        <v>144.75809780947307</v>
      </c>
      <c r="F76" s="587">
        <v>782800</v>
      </c>
      <c r="G76" s="293" t="s">
        <v>92</v>
      </c>
      <c r="H76" s="329" t="str">
        <f>'Base Preliminar'!K79</f>
        <v>b-learning</v>
      </c>
      <c r="I76" s="380">
        <f t="shared" si="6"/>
        <v>7.3393809293669516</v>
      </c>
      <c r="J76" s="330">
        <f>J72</f>
        <v>0.20861679852616066</v>
      </c>
      <c r="K76" s="239">
        <f>K202</f>
        <v>30.394352568613641</v>
      </c>
      <c r="M76" s="556">
        <v>33</v>
      </c>
      <c r="N76" s="557" t="str">
        <f t="shared" si="4"/>
        <v>No</v>
      </c>
      <c r="O76" s="562">
        <v>1</v>
      </c>
    </row>
    <row r="77" spans="1:15" ht="15.75" hidden="1" thickBot="1">
      <c r="A77" s="173">
        <v>76</v>
      </c>
      <c r="B77" s="183" t="str">
        <f>'Base Preliminar'!B80</f>
        <v>UCEN</v>
      </c>
      <c r="C77" s="184" t="s">
        <v>267</v>
      </c>
      <c r="D77" s="312" t="s">
        <v>273</v>
      </c>
      <c r="E77" s="586">
        <f t="shared" si="5"/>
        <v>145.5822736336489</v>
      </c>
      <c r="F77" s="587">
        <v>782800</v>
      </c>
      <c r="G77" s="293" t="s">
        <v>92</v>
      </c>
      <c r="H77" s="329" t="str">
        <f>'Base Preliminar'!K80</f>
        <v>Presencial</v>
      </c>
      <c r="I77" s="380">
        <f t="shared" si="6"/>
        <v>7.330539959016547</v>
      </c>
      <c r="J77" s="330">
        <f>J72</f>
        <v>0.20861679852616066</v>
      </c>
      <c r="K77" s="239">
        <f>K202</f>
        <v>30.394352568613641</v>
      </c>
      <c r="M77" s="556">
        <v>33</v>
      </c>
      <c r="N77" s="557" t="str">
        <f t="shared" si="4"/>
        <v>No</v>
      </c>
      <c r="O77" s="562">
        <v>1</v>
      </c>
    </row>
    <row r="78" spans="1:15" ht="15.75" hidden="1" thickBot="1">
      <c r="A78" s="173">
        <v>77</v>
      </c>
      <c r="B78" s="183" t="str">
        <f>'Base Preliminar'!B81</f>
        <v>UCEN</v>
      </c>
      <c r="C78" s="184" t="s">
        <v>267</v>
      </c>
      <c r="D78" s="312" t="s">
        <v>274</v>
      </c>
      <c r="E78" s="586">
        <f t="shared" si="5"/>
        <v>145.36249341386869</v>
      </c>
      <c r="F78" s="587">
        <v>777650</v>
      </c>
      <c r="G78" s="293" t="s">
        <v>92</v>
      </c>
      <c r="H78" s="329" t="str">
        <f>'Base Preliminar'!K81</f>
        <v>E-learning</v>
      </c>
      <c r="I78" s="380">
        <f t="shared" si="6"/>
        <v>7.2650952150812378</v>
      </c>
      <c r="J78" s="330">
        <f>J72</f>
        <v>0.20861679852616066</v>
      </c>
      <c r="K78" s="239">
        <f>K202</f>
        <v>30.394352568613641</v>
      </c>
      <c r="M78" s="556">
        <v>33</v>
      </c>
      <c r="N78" s="557" t="str">
        <f t="shared" si="4"/>
        <v>No</v>
      </c>
      <c r="O78" s="562">
        <v>1</v>
      </c>
    </row>
    <row r="79" spans="1:15" ht="15.75" hidden="1" thickBot="1">
      <c r="A79" s="173">
        <v>78</v>
      </c>
      <c r="B79" s="183" t="str">
        <f>'Base Preliminar'!B82</f>
        <v>UCEN</v>
      </c>
      <c r="C79" s="184" t="s">
        <v>267</v>
      </c>
      <c r="D79" s="312" t="s">
        <v>276</v>
      </c>
      <c r="E79" s="586">
        <f t="shared" si="5"/>
        <v>145.49436154573681</v>
      </c>
      <c r="F79" s="587">
        <v>777650</v>
      </c>
      <c r="G79" s="293" t="s">
        <v>92</v>
      </c>
      <c r="H79" s="329" t="str">
        <f>'Base Preliminar'!K82</f>
        <v>E-learning</v>
      </c>
      <c r="I79" s="380">
        <f t="shared" si="6"/>
        <v>7.1996504711459268</v>
      </c>
      <c r="J79" s="330">
        <f>J80</f>
        <v>0.23632703464634602</v>
      </c>
      <c r="K79" s="239">
        <f>K202</f>
        <v>30.394352568613641</v>
      </c>
      <c r="M79" s="556">
        <v>33</v>
      </c>
      <c r="N79" s="557" t="str">
        <f t="shared" si="4"/>
        <v>No</v>
      </c>
      <c r="O79" s="562">
        <v>1</v>
      </c>
    </row>
    <row r="80" spans="1:15" ht="15.75" hidden="1" thickBot="1">
      <c r="A80" s="173">
        <v>79</v>
      </c>
      <c r="B80" s="183" t="str">
        <f>'Base Preliminar'!B83</f>
        <v>UCEN</v>
      </c>
      <c r="C80" s="184" t="s">
        <v>267</v>
      </c>
      <c r="D80" s="312" t="s">
        <v>278</v>
      </c>
      <c r="E80" s="586">
        <f t="shared" si="5"/>
        <v>146.20864726002253</v>
      </c>
      <c r="F80" s="587">
        <v>777650</v>
      </c>
      <c r="G80" s="293" t="s">
        <v>92</v>
      </c>
      <c r="H80" s="329" t="str">
        <f>'Base Preliminar'!K83</f>
        <v>E-learning</v>
      </c>
      <c r="I80" s="380">
        <f t="shared" si="6"/>
        <v>7.1794887460785413</v>
      </c>
      <c r="J80" s="330">
        <f>J81</f>
        <v>0.23632703464634602</v>
      </c>
      <c r="K80" s="239">
        <f>K202</f>
        <v>30.394352568613641</v>
      </c>
      <c r="M80" s="556">
        <v>33</v>
      </c>
      <c r="N80" s="557" t="str">
        <f t="shared" si="4"/>
        <v>No</v>
      </c>
      <c r="O80" s="562">
        <v>1</v>
      </c>
    </row>
    <row r="81" spans="1:15" ht="15.75" hidden="1" thickBot="1">
      <c r="A81" s="173">
        <v>80</v>
      </c>
      <c r="B81" s="183" t="str">
        <f>'Base Preliminar'!B84</f>
        <v>UCEN</v>
      </c>
      <c r="C81" s="184" t="s">
        <v>267</v>
      </c>
      <c r="D81" s="312" t="s">
        <v>215</v>
      </c>
      <c r="E81" s="586">
        <f t="shared" si="5"/>
        <v>146.45040550178078</v>
      </c>
      <c r="F81" s="587">
        <v>782800</v>
      </c>
      <c r="G81" s="293" t="s">
        <v>92</v>
      </c>
      <c r="H81" s="329" t="str">
        <f>'Base Preliminar'!K84</f>
        <v>Presencial</v>
      </c>
      <c r="I81" s="380">
        <f t="shared" si="6"/>
        <v>7.1706477757281375</v>
      </c>
      <c r="J81" s="330">
        <f>J113</f>
        <v>0.23632703464634602</v>
      </c>
      <c r="K81" s="239">
        <f>K202</f>
        <v>30.394352568613641</v>
      </c>
      <c r="M81" s="556">
        <v>33</v>
      </c>
      <c r="N81" s="557" t="str">
        <f t="shared" si="4"/>
        <v>No</v>
      </c>
      <c r="O81" s="562">
        <v>1</v>
      </c>
    </row>
    <row r="82" spans="1:15" ht="15.75" hidden="1" thickBot="1">
      <c r="A82" s="173">
        <v>81</v>
      </c>
      <c r="B82" s="183" t="str">
        <f>'Base Preliminar'!B85</f>
        <v>UCEN</v>
      </c>
      <c r="C82" s="184" t="s">
        <v>279</v>
      </c>
      <c r="D82" s="312" t="s">
        <v>280</v>
      </c>
      <c r="E82" s="586">
        <f>185.2619048</f>
        <v>185.2619048</v>
      </c>
      <c r="F82" s="587">
        <v>695250</v>
      </c>
      <c r="G82" s="293" t="s">
        <v>92</v>
      </c>
      <c r="H82" s="329" t="str">
        <f>'Base Preliminar'!K85</f>
        <v>Presencial</v>
      </c>
      <c r="I82" s="380">
        <f t="shared" ref="I82:I90" si="7">I83</f>
        <v>4</v>
      </c>
      <c r="J82" s="330">
        <f>'Base Preliminar'!R85/'Base Preliminar'!Q85</f>
        <v>0</v>
      </c>
      <c r="K82" s="239">
        <f>AVERAGE(K223:K647)</f>
        <v>25.696475596449673</v>
      </c>
      <c r="M82" s="556">
        <v>33</v>
      </c>
      <c r="N82" s="557" t="str">
        <f t="shared" si="4"/>
        <v>No</v>
      </c>
      <c r="O82" s="562">
        <v>1</v>
      </c>
    </row>
    <row r="83" spans="1:15" ht="15.75" hidden="1" thickBot="1">
      <c r="A83" s="173">
        <v>82</v>
      </c>
      <c r="B83" s="183" t="str">
        <f>'Base Preliminar'!B86</f>
        <v>UCEN</v>
      </c>
      <c r="C83" s="184" t="s">
        <v>279</v>
      </c>
      <c r="D83" s="312" t="s">
        <v>282</v>
      </c>
      <c r="E83" s="587">
        <v>185.26190476190476</v>
      </c>
      <c r="F83" s="587">
        <v>968200</v>
      </c>
      <c r="G83" s="293" t="s">
        <v>92</v>
      </c>
      <c r="H83" s="329" t="str">
        <f>'Base Preliminar'!K86</f>
        <v>Presencial</v>
      </c>
      <c r="I83" s="380">
        <f t="shared" si="7"/>
        <v>4</v>
      </c>
      <c r="J83" s="330">
        <f>'Base Preliminar'!R86/'Base Preliminar'!Q86</f>
        <v>0</v>
      </c>
      <c r="K83" s="239">
        <f>AVERAGE(K223:K647)</f>
        <v>25.696475596449673</v>
      </c>
      <c r="M83" s="556">
        <v>33</v>
      </c>
      <c r="N83" s="557" t="str">
        <f t="shared" si="4"/>
        <v>No</v>
      </c>
      <c r="O83" s="562">
        <v>1</v>
      </c>
    </row>
    <row r="84" spans="1:15" ht="15.75" hidden="1" thickBot="1">
      <c r="A84" s="173">
        <v>83</v>
      </c>
      <c r="B84" s="183" t="str">
        <f>'Base Preliminar'!B87</f>
        <v>UCEN</v>
      </c>
      <c r="C84" s="184" t="s">
        <v>279</v>
      </c>
      <c r="D84" s="312" t="s">
        <v>284</v>
      </c>
      <c r="E84" s="586">
        <f>185.2619048</f>
        <v>185.2619048</v>
      </c>
      <c r="F84" s="587">
        <v>1236000</v>
      </c>
      <c r="G84" s="293" t="s">
        <v>92</v>
      </c>
      <c r="H84" s="329" t="str">
        <f>'Base Preliminar'!K87</f>
        <v>Presencial</v>
      </c>
      <c r="I84" s="380">
        <f t="shared" si="7"/>
        <v>4</v>
      </c>
      <c r="J84" s="330">
        <f>'Base Preliminar'!R87/'Base Preliminar'!Q87</f>
        <v>0</v>
      </c>
      <c r="K84" s="239">
        <f>AVERAGE(K223:K647)</f>
        <v>25.696475596449673</v>
      </c>
      <c r="M84" s="556">
        <v>33</v>
      </c>
      <c r="N84" s="557" t="str">
        <f t="shared" si="4"/>
        <v>No</v>
      </c>
      <c r="O84" s="562">
        <v>1</v>
      </c>
    </row>
    <row r="85" spans="1:15" ht="15.75" hidden="1" thickBot="1">
      <c r="A85" s="173">
        <v>84</v>
      </c>
      <c r="B85" s="183" t="str">
        <f>'Base Preliminar'!B88</f>
        <v>UCEN</v>
      </c>
      <c r="C85" s="184" t="s">
        <v>279</v>
      </c>
      <c r="D85" s="312" t="s">
        <v>287</v>
      </c>
      <c r="E85" s="587">
        <v>186.26190476190499</v>
      </c>
      <c r="F85" s="587">
        <v>751900</v>
      </c>
      <c r="G85" s="293" t="s">
        <v>92</v>
      </c>
      <c r="H85" s="329" t="str">
        <f>'Base Preliminar'!K88</f>
        <v>Presencial</v>
      </c>
      <c r="I85" s="380">
        <f t="shared" si="7"/>
        <v>4</v>
      </c>
      <c r="J85" s="330">
        <f>'Base Preliminar'!R88/'Base Preliminar'!Q88</f>
        <v>0</v>
      </c>
      <c r="K85" s="239">
        <f>AVERAGE(K223:K647)</f>
        <v>25.696475596449673</v>
      </c>
      <c r="M85" s="556">
        <v>33</v>
      </c>
      <c r="N85" s="557" t="str">
        <f t="shared" si="4"/>
        <v>No</v>
      </c>
      <c r="O85" s="562">
        <v>1</v>
      </c>
    </row>
    <row r="86" spans="1:15" ht="15.75" hidden="1" thickBot="1">
      <c r="A86" s="173">
        <v>85</v>
      </c>
      <c r="B86" s="183" t="str">
        <f>'Base Preliminar'!B89</f>
        <v>UCEN</v>
      </c>
      <c r="C86" s="184" t="s">
        <v>279</v>
      </c>
      <c r="D86" s="312" t="s">
        <v>289</v>
      </c>
      <c r="E86" s="586">
        <f>185.2619048</f>
        <v>185.2619048</v>
      </c>
      <c r="F86" s="587">
        <v>1019700</v>
      </c>
      <c r="G86" s="293" t="s">
        <v>92</v>
      </c>
      <c r="H86" s="329" t="str">
        <f>'Base Preliminar'!K89</f>
        <v>Presencial</v>
      </c>
      <c r="I86" s="380">
        <f t="shared" si="7"/>
        <v>4</v>
      </c>
      <c r="J86" s="330">
        <f>'Base Preliminar'!R89/'Base Preliminar'!Q89</f>
        <v>0</v>
      </c>
      <c r="K86" s="239">
        <f>AVERAGE(K223:K647)</f>
        <v>25.696475596449673</v>
      </c>
      <c r="M86" s="556">
        <v>33</v>
      </c>
      <c r="N86" s="557" t="str">
        <f t="shared" si="4"/>
        <v>No</v>
      </c>
      <c r="O86" s="562">
        <v>1</v>
      </c>
    </row>
    <row r="87" spans="1:15" ht="15.75" hidden="1" thickBot="1">
      <c r="A87" s="173">
        <v>86</v>
      </c>
      <c r="B87" s="183" t="str">
        <f>'Base Preliminar'!B90</f>
        <v>UCEN</v>
      </c>
      <c r="C87" s="184" t="s">
        <v>279</v>
      </c>
      <c r="D87" s="312" t="s">
        <v>292</v>
      </c>
      <c r="E87" s="586">
        <f>185.2619048</f>
        <v>185.2619048</v>
      </c>
      <c r="F87" s="587">
        <v>751900</v>
      </c>
      <c r="G87" s="293" t="s">
        <v>92</v>
      </c>
      <c r="H87" s="329" t="str">
        <f>'Base Preliminar'!K90</f>
        <v>Presencial</v>
      </c>
      <c r="I87" s="380">
        <f t="shared" si="7"/>
        <v>4</v>
      </c>
      <c r="J87" s="330">
        <f>'Base Preliminar'!R90/'Base Preliminar'!Q90</f>
        <v>0</v>
      </c>
      <c r="K87" s="239">
        <f>AVERAGE(K223:K647)</f>
        <v>25.696475596449673</v>
      </c>
      <c r="M87" s="556">
        <v>33</v>
      </c>
      <c r="N87" s="557" t="str">
        <f t="shared" si="4"/>
        <v>No</v>
      </c>
      <c r="O87" s="562">
        <v>1</v>
      </c>
    </row>
    <row r="88" spans="1:15" ht="15.75" hidden="1" thickBot="1">
      <c r="A88" s="173">
        <v>87</v>
      </c>
      <c r="B88" s="183" t="str">
        <f>'Base Preliminar'!B91</f>
        <v>UCEN</v>
      </c>
      <c r="C88" s="184" t="s">
        <v>279</v>
      </c>
      <c r="D88" s="312" t="s">
        <v>223</v>
      </c>
      <c r="E88" s="587">
        <v>186.26190476190499</v>
      </c>
      <c r="F88" s="587">
        <v>922880</v>
      </c>
      <c r="G88" s="293" t="s">
        <v>92</v>
      </c>
      <c r="H88" s="329" t="str">
        <f>'Base Preliminar'!K91</f>
        <v>Presencial</v>
      </c>
      <c r="I88" s="380">
        <f t="shared" si="7"/>
        <v>4</v>
      </c>
      <c r="J88" s="330">
        <f>'Base Preliminar'!R91/'Base Preliminar'!Q91</f>
        <v>0</v>
      </c>
      <c r="K88" s="239">
        <f>AVERAGE(K223:K647)</f>
        <v>25.696475596449673</v>
      </c>
      <c r="M88" s="556">
        <v>33</v>
      </c>
      <c r="N88" s="557" t="str">
        <f t="shared" si="4"/>
        <v>No</v>
      </c>
      <c r="O88" s="562">
        <v>1</v>
      </c>
    </row>
    <row r="89" spans="1:15" ht="15.75" hidden="1" thickBot="1">
      <c r="A89" s="173">
        <v>88</v>
      </c>
      <c r="B89" s="183" t="str">
        <f>'Base Preliminar'!B92</f>
        <v>UCEN</v>
      </c>
      <c r="C89" s="184" t="s">
        <v>279</v>
      </c>
      <c r="D89" s="312" t="s">
        <v>293</v>
      </c>
      <c r="E89" s="587">
        <v>188.26190476190499</v>
      </c>
      <c r="F89" s="587">
        <v>922880</v>
      </c>
      <c r="G89" s="293" t="s">
        <v>92</v>
      </c>
      <c r="H89" s="329" t="str">
        <f>'Base Preliminar'!K92</f>
        <v>Presencial</v>
      </c>
      <c r="I89" s="380">
        <f t="shared" si="7"/>
        <v>4</v>
      </c>
      <c r="J89" s="330">
        <f>'Base Preliminar'!R92/'Base Preliminar'!Q92</f>
        <v>0</v>
      </c>
      <c r="K89" s="239">
        <f>AVERAGE(K223:K647)</f>
        <v>25.696475596449673</v>
      </c>
      <c r="M89" s="556">
        <v>33</v>
      </c>
      <c r="N89" s="557" t="str">
        <f t="shared" si="4"/>
        <v>No</v>
      </c>
      <c r="O89" s="562">
        <v>1</v>
      </c>
    </row>
    <row r="90" spans="1:15" ht="15.75" hidden="1" thickBot="1">
      <c r="A90" s="173">
        <v>89</v>
      </c>
      <c r="B90" s="183" t="str">
        <f>'Base Preliminar'!B93</f>
        <v>UCEN</v>
      </c>
      <c r="C90" s="184" t="s">
        <v>279</v>
      </c>
      <c r="D90" s="312" t="s">
        <v>295</v>
      </c>
      <c r="E90" s="586">
        <f>185.2619048</f>
        <v>185.2619048</v>
      </c>
      <c r="F90" s="587">
        <v>922880</v>
      </c>
      <c r="G90" s="293" t="s">
        <v>92</v>
      </c>
      <c r="H90" s="329" t="str">
        <f>'Base Preliminar'!K93</f>
        <v>Presencial</v>
      </c>
      <c r="I90" s="380">
        <f t="shared" si="7"/>
        <v>4</v>
      </c>
      <c r="J90" s="330">
        <f>'Base Preliminar'!R93/'Base Preliminar'!Q93</f>
        <v>0</v>
      </c>
      <c r="K90" s="239">
        <f>AVERAGE(K223:K647)</f>
        <v>25.696475596449673</v>
      </c>
      <c r="M90" s="556">
        <v>33</v>
      </c>
      <c r="N90" s="557" t="str">
        <f t="shared" si="4"/>
        <v>No</v>
      </c>
      <c r="O90" s="562">
        <v>1</v>
      </c>
    </row>
    <row r="91" spans="1:15" ht="15.75" hidden="1" thickBot="1">
      <c r="A91" s="173">
        <v>90</v>
      </c>
      <c r="B91" s="183" t="str">
        <f>'Base Preliminar'!B94</f>
        <v>UCEN</v>
      </c>
      <c r="C91" s="184" t="s">
        <v>38</v>
      </c>
      <c r="D91" s="312" t="s">
        <v>296</v>
      </c>
      <c r="E91" s="586">
        <f>AVERAGE(E2:E21,E207)</f>
        <v>138.42857142857142</v>
      </c>
      <c r="F91" s="587">
        <v>1066050</v>
      </c>
      <c r="G91" s="293" t="s">
        <v>92</v>
      </c>
      <c r="H91" s="329" t="str">
        <f>'Base Preliminar'!K94</f>
        <v>E-learning</v>
      </c>
      <c r="I91" s="313">
        <v>4</v>
      </c>
      <c r="J91" s="330">
        <f>'Base Preliminar'!R94/'Base Preliminar'!Q94</f>
        <v>0.16666666666666666</v>
      </c>
      <c r="K91" s="239">
        <f>(K90+K113)/2</f>
        <v>28.045414082531657</v>
      </c>
      <c r="M91" s="556">
        <v>33</v>
      </c>
      <c r="N91" s="557" t="str">
        <f t="shared" si="4"/>
        <v>No</v>
      </c>
      <c r="O91" s="562">
        <v>1</v>
      </c>
    </row>
    <row r="92" spans="1:15" ht="15.75" hidden="1" thickBot="1">
      <c r="A92" s="173">
        <v>91</v>
      </c>
      <c r="B92" s="183" t="str">
        <f>'Base Preliminar'!B95</f>
        <v>UCEN</v>
      </c>
      <c r="C92" s="184" t="s">
        <v>38</v>
      </c>
      <c r="D92" s="312" t="s">
        <v>297</v>
      </c>
      <c r="E92" s="586">
        <f t="shared" ref="E92:E99" si="8">E91</f>
        <v>138.42857142857142</v>
      </c>
      <c r="F92" s="587">
        <v>1066050</v>
      </c>
      <c r="G92" s="293" t="s">
        <v>92</v>
      </c>
      <c r="H92" s="329" t="str">
        <f>'Base Preliminar'!K95</f>
        <v>E-learning</v>
      </c>
      <c r="I92" s="313">
        <v>4</v>
      </c>
      <c r="J92" s="330">
        <f>'Base Preliminar'!R95/'Base Preliminar'!Q95</f>
        <v>0.21428571428571427</v>
      </c>
      <c r="K92" s="239">
        <f>AVERAGE(K223:K647)</f>
        <v>25.696475596449673</v>
      </c>
      <c r="M92" s="556">
        <v>33</v>
      </c>
      <c r="N92" s="557" t="str">
        <f t="shared" si="4"/>
        <v>No</v>
      </c>
      <c r="O92" s="562">
        <v>1</v>
      </c>
    </row>
    <row r="93" spans="1:15" s="551" customFormat="1" ht="15.75" hidden="1" thickBot="1">
      <c r="A93" s="543">
        <v>92</v>
      </c>
      <c r="B93" s="542" t="str">
        <f>'Base Preliminar'!B96</f>
        <v>UCEN</v>
      </c>
      <c r="C93" s="544" t="s">
        <v>38</v>
      </c>
      <c r="D93" s="545" t="s">
        <v>298</v>
      </c>
      <c r="E93" s="588">
        <f t="shared" si="8"/>
        <v>138.42857142857142</v>
      </c>
      <c r="F93" s="596">
        <v>1066050</v>
      </c>
      <c r="G93" s="547" t="s">
        <v>92</v>
      </c>
      <c r="H93" s="548" t="str">
        <f>'Base Preliminar'!K96</f>
        <v>b-learning</v>
      </c>
      <c r="I93" s="313">
        <v>4</v>
      </c>
      <c r="J93" s="549">
        <f>'Base Preliminar'!R96/'Base Preliminar'!Q96</f>
        <v>0.16666666666666666</v>
      </c>
      <c r="K93" s="550">
        <f>AVERAGE(K223:K647)</f>
        <v>25.696475596449673</v>
      </c>
      <c r="L93" s="660"/>
      <c r="M93" s="556">
        <v>33</v>
      </c>
      <c r="N93" s="557" t="str">
        <f t="shared" si="4"/>
        <v>No</v>
      </c>
      <c r="O93" s="562">
        <v>1</v>
      </c>
    </row>
    <row r="94" spans="1:15" ht="15.75" hidden="1" thickBot="1">
      <c r="A94" s="173">
        <v>93</v>
      </c>
      <c r="B94" s="183" t="str">
        <f>'Base Preliminar'!B97</f>
        <v>UCEN</v>
      </c>
      <c r="C94" s="184" t="s">
        <v>38</v>
      </c>
      <c r="D94" s="293" t="s">
        <v>299</v>
      </c>
      <c r="E94" s="586">
        <f t="shared" si="8"/>
        <v>138.42857142857142</v>
      </c>
      <c r="F94" s="587">
        <v>954810</v>
      </c>
      <c r="G94" s="293" t="s">
        <v>92</v>
      </c>
      <c r="H94" s="329" t="str">
        <f>'Base Preliminar'!K97</f>
        <v>Presencial</v>
      </c>
      <c r="I94" s="313">
        <v>4</v>
      </c>
      <c r="J94" s="330">
        <f>'Base Preliminar'!R97/'Base Preliminar'!Q97</f>
        <v>7.6923076923076927E-2</v>
      </c>
      <c r="K94" s="239">
        <f>AVERAGE(K223:K647)</f>
        <v>25.696475596449673</v>
      </c>
      <c r="M94" s="556">
        <v>33</v>
      </c>
      <c r="N94" s="557" t="str">
        <f t="shared" si="4"/>
        <v>No</v>
      </c>
      <c r="O94" s="562">
        <v>1</v>
      </c>
    </row>
    <row r="95" spans="1:15" ht="15.75" hidden="1" thickBot="1">
      <c r="A95" s="173">
        <v>94</v>
      </c>
      <c r="B95" s="183" t="str">
        <f>'Base Preliminar'!B98</f>
        <v>UCEN</v>
      </c>
      <c r="C95" s="184" t="s">
        <v>38</v>
      </c>
      <c r="D95" s="312" t="s">
        <v>301</v>
      </c>
      <c r="E95" s="586">
        <f t="shared" si="8"/>
        <v>138.42857142857142</v>
      </c>
      <c r="F95" s="587">
        <v>1066050</v>
      </c>
      <c r="G95" s="293" t="s">
        <v>92</v>
      </c>
      <c r="H95" s="329" t="str">
        <f>'Base Preliminar'!K98</f>
        <v>Presencial</v>
      </c>
      <c r="I95" s="313">
        <v>4</v>
      </c>
      <c r="J95" s="330">
        <f>'Base Preliminar'!R98/'Base Preliminar'!Q98</f>
        <v>0.16666666666666666</v>
      </c>
      <c r="K95" s="239">
        <f>AVERAGE(K223:K647)</f>
        <v>25.696475596449673</v>
      </c>
      <c r="M95" s="556">
        <v>33</v>
      </c>
      <c r="N95" s="557" t="str">
        <f t="shared" si="4"/>
        <v>No</v>
      </c>
      <c r="O95" s="562">
        <v>1</v>
      </c>
    </row>
    <row r="96" spans="1:15" s="551" customFormat="1" ht="15.75" hidden="1" thickBot="1">
      <c r="A96" s="543">
        <v>95</v>
      </c>
      <c r="B96" s="542" t="str">
        <f>'Base Preliminar'!B99</f>
        <v>UCEN</v>
      </c>
      <c r="C96" s="544" t="s">
        <v>38</v>
      </c>
      <c r="D96" s="545" t="s">
        <v>302</v>
      </c>
      <c r="E96" s="588">
        <f t="shared" si="8"/>
        <v>138.42857142857142</v>
      </c>
      <c r="F96" s="596">
        <v>1066050</v>
      </c>
      <c r="G96" s="547" t="s">
        <v>92</v>
      </c>
      <c r="H96" s="548" t="str">
        <f>'Base Preliminar'!K99</f>
        <v>Presencial</v>
      </c>
      <c r="I96" s="313">
        <v>4</v>
      </c>
      <c r="J96" s="549">
        <f>'Base Preliminar'!R99/'Base Preliminar'!Q99</f>
        <v>0.16666666666666666</v>
      </c>
      <c r="K96" s="550">
        <f>AVERAGE(K223:K647)</f>
        <v>25.696475596449673</v>
      </c>
      <c r="L96" s="660"/>
      <c r="M96" s="556">
        <v>33</v>
      </c>
      <c r="N96" s="557" t="str">
        <f t="shared" si="4"/>
        <v>No</v>
      </c>
      <c r="O96" s="562">
        <v>1</v>
      </c>
    </row>
    <row r="97" spans="1:15" ht="15.75" hidden="1" thickBot="1">
      <c r="A97" s="173">
        <v>96</v>
      </c>
      <c r="B97" s="183" t="str">
        <f>'Base Preliminar'!B100</f>
        <v>UCEN</v>
      </c>
      <c r="C97" s="184" t="s">
        <v>38</v>
      </c>
      <c r="D97" s="312" t="s">
        <v>303</v>
      </c>
      <c r="E97" s="586">
        <f t="shared" si="8"/>
        <v>138.42857142857142</v>
      </c>
      <c r="F97" s="587">
        <v>731300</v>
      </c>
      <c r="G97" s="293" t="s">
        <v>92</v>
      </c>
      <c r="H97" s="329" t="str">
        <f>'Base Preliminar'!K100</f>
        <v>Presencial</v>
      </c>
      <c r="I97" s="313">
        <v>4</v>
      </c>
      <c r="J97" s="330">
        <f>'Base Preliminar'!R100/'Base Preliminar'!Q100</f>
        <v>0</v>
      </c>
      <c r="K97" s="239">
        <f>AVERAGE(K223:K647)</f>
        <v>25.696475596449673</v>
      </c>
      <c r="M97" s="556">
        <v>33</v>
      </c>
      <c r="N97" s="557" t="str">
        <f t="shared" si="4"/>
        <v>No</v>
      </c>
      <c r="O97" s="562">
        <v>1</v>
      </c>
    </row>
    <row r="98" spans="1:15" ht="15.75" hidden="1" thickBot="1">
      <c r="A98" s="173">
        <v>97</v>
      </c>
      <c r="B98" s="183" t="str">
        <f>'Base Preliminar'!B101</f>
        <v>UCEN</v>
      </c>
      <c r="C98" s="184" t="s">
        <v>38</v>
      </c>
      <c r="D98" s="312" t="s">
        <v>305</v>
      </c>
      <c r="E98" s="586">
        <f t="shared" si="8"/>
        <v>138.42857142857142</v>
      </c>
      <c r="F98" s="587">
        <v>1035000</v>
      </c>
      <c r="G98" s="293" t="s">
        <v>92</v>
      </c>
      <c r="H98" s="329" t="str">
        <f>'Base Preliminar'!K101</f>
        <v>Presencial</v>
      </c>
      <c r="I98" s="313">
        <v>4</v>
      </c>
      <c r="J98" s="330">
        <f>'Base Preliminar'!R101/'Base Preliminar'!Q101</f>
        <v>0.16666666666666666</v>
      </c>
      <c r="K98" s="239">
        <f>AVERAGE(K223:K647)</f>
        <v>25.696475596449673</v>
      </c>
      <c r="M98" s="556">
        <v>33</v>
      </c>
      <c r="N98" s="557" t="str">
        <f t="shared" si="4"/>
        <v>No</v>
      </c>
      <c r="O98" s="562">
        <v>1</v>
      </c>
    </row>
    <row r="99" spans="1:15" ht="15.75" hidden="1" thickBot="1">
      <c r="A99" s="173">
        <v>98</v>
      </c>
      <c r="B99" s="183" t="str">
        <f>'Base Preliminar'!B102</f>
        <v>UCEN</v>
      </c>
      <c r="C99" s="184" t="s">
        <v>38</v>
      </c>
      <c r="D99" s="312" t="s">
        <v>308</v>
      </c>
      <c r="E99" s="586">
        <f t="shared" si="8"/>
        <v>138.42857142857142</v>
      </c>
      <c r="F99" s="587">
        <v>1035000</v>
      </c>
      <c r="G99" s="293" t="s">
        <v>92</v>
      </c>
      <c r="H99" s="329" t="str">
        <f>'Base Preliminar'!K102</f>
        <v>Presencial</v>
      </c>
      <c r="I99" s="313">
        <v>4</v>
      </c>
      <c r="J99" s="330">
        <f>'Base Preliminar'!R102/'Base Preliminar'!Q102</f>
        <v>0.25</v>
      </c>
      <c r="K99" s="239">
        <f>AVERAGE(K223:K647)</f>
        <v>25.696475596449673</v>
      </c>
      <c r="M99" s="556">
        <v>33</v>
      </c>
      <c r="N99" s="557" t="str">
        <f t="shared" si="4"/>
        <v>No</v>
      </c>
      <c r="O99" s="562">
        <v>1</v>
      </c>
    </row>
    <row r="100" spans="1:15" s="521" customFormat="1" ht="15.75" hidden="1" thickBot="1">
      <c r="A100" s="515">
        <v>99</v>
      </c>
      <c r="B100" s="516" t="str">
        <f>'Base Preliminar'!B103</f>
        <v>UCEN</v>
      </c>
      <c r="C100" s="517" t="s">
        <v>188</v>
      </c>
      <c r="D100" s="522" t="s">
        <v>309</v>
      </c>
      <c r="E100" s="584">
        <f>E41</f>
        <v>148.3048302774144</v>
      </c>
      <c r="F100" s="591">
        <v>1565600</v>
      </c>
      <c r="G100" s="523" t="s">
        <v>92</v>
      </c>
      <c r="H100" s="524" t="str">
        <f>'Base Preliminar'!K103</f>
        <v>b-learning</v>
      </c>
      <c r="I100" s="525">
        <f t="shared" ref="I100:I111" si="9">I101</f>
        <v>7.468571428571428</v>
      </c>
      <c r="J100" s="520">
        <f>'Base Preliminar'!R103/'Base Preliminar'!Q103</f>
        <v>0.29411764705882354</v>
      </c>
      <c r="K100" s="526">
        <f>AVERAGE(K223:K647)</f>
        <v>25.696475596449673</v>
      </c>
      <c r="L100" s="657" t="s">
        <v>1134</v>
      </c>
      <c r="M100" s="556">
        <v>33</v>
      </c>
      <c r="N100" s="557" t="str">
        <f t="shared" si="4"/>
        <v>No</v>
      </c>
      <c r="O100" s="562">
        <v>1</v>
      </c>
    </row>
    <row r="101" spans="1:15" s="320" customFormat="1" ht="15.75" hidden="1" thickBot="1">
      <c r="A101" s="317">
        <v>100</v>
      </c>
      <c r="B101" s="358" t="str">
        <f>'Base Preliminar'!B104</f>
        <v>UCEN</v>
      </c>
      <c r="C101" s="359" t="s">
        <v>188</v>
      </c>
      <c r="D101" s="321" t="s">
        <v>210</v>
      </c>
      <c r="E101" s="571">
        <f>E100</f>
        <v>148.3048302774144</v>
      </c>
      <c r="F101" s="593">
        <v>1565600</v>
      </c>
      <c r="G101" s="318" t="s">
        <v>92</v>
      </c>
      <c r="H101" s="377" t="str">
        <f>'Base Preliminar'!K104</f>
        <v>b-learning</v>
      </c>
      <c r="I101" s="378">
        <f t="shared" si="9"/>
        <v>7.468571428571428</v>
      </c>
      <c r="J101" s="379">
        <f>'Base Preliminar'!R104/'Base Preliminar'!Q104</f>
        <v>0</v>
      </c>
      <c r="K101" s="322">
        <f>AVERAGE(K223:K647)</f>
        <v>25.696475596449673</v>
      </c>
      <c r="L101" s="659" t="s">
        <v>1120</v>
      </c>
      <c r="M101" s="556">
        <v>33</v>
      </c>
      <c r="N101" s="557" t="str">
        <f t="shared" si="4"/>
        <v>No</v>
      </c>
      <c r="O101" s="562">
        <v>1</v>
      </c>
    </row>
    <row r="102" spans="1:15" ht="15.75" hidden="1" thickBot="1">
      <c r="A102" s="173">
        <v>101</v>
      </c>
      <c r="B102" s="183" t="str">
        <f>'Base Preliminar'!B105</f>
        <v>UCEN</v>
      </c>
      <c r="C102" s="184" t="s">
        <v>188</v>
      </c>
      <c r="D102" s="312" t="s">
        <v>198</v>
      </c>
      <c r="E102" s="586">
        <f>E101</f>
        <v>148.3048302774144</v>
      </c>
      <c r="F102" s="587">
        <v>1565600</v>
      </c>
      <c r="G102" s="293" t="s">
        <v>92</v>
      </c>
      <c r="H102" s="329" t="str">
        <f>'Base Preliminar'!K105</f>
        <v>b-learning</v>
      </c>
      <c r="I102" s="332">
        <f t="shared" si="9"/>
        <v>7.468571428571428</v>
      </c>
      <c r="J102" s="330">
        <f>'Base Preliminar'!R105/'Base Preliminar'!Q105</f>
        <v>0.42105263157894735</v>
      </c>
      <c r="K102" s="239">
        <f>AVERAGE(K223:K647)</f>
        <v>25.696475596449673</v>
      </c>
      <c r="M102" s="556">
        <v>33</v>
      </c>
      <c r="N102" s="557" t="str">
        <f t="shared" si="4"/>
        <v>No</v>
      </c>
      <c r="O102" s="562">
        <v>1</v>
      </c>
    </row>
    <row r="103" spans="1:15" s="320" customFormat="1" ht="15.75" hidden="1" thickBot="1">
      <c r="A103" s="317">
        <v>102</v>
      </c>
      <c r="B103" s="358" t="str">
        <f>'Base Preliminar'!B106</f>
        <v>UCEN</v>
      </c>
      <c r="C103" s="359" t="s">
        <v>188</v>
      </c>
      <c r="D103" s="321" t="s">
        <v>211</v>
      </c>
      <c r="E103" s="571">
        <f>E102</f>
        <v>148.3048302774144</v>
      </c>
      <c r="F103" s="593">
        <v>1565600</v>
      </c>
      <c r="G103" s="318" t="s">
        <v>92</v>
      </c>
      <c r="H103" s="377" t="str">
        <f>'Base Preliminar'!K106</f>
        <v xml:space="preserve">Presencial </v>
      </c>
      <c r="I103" s="378">
        <f t="shared" si="9"/>
        <v>7.468571428571428</v>
      </c>
      <c r="J103" s="379">
        <f>'Base Preliminar'!R106/'Base Preliminar'!Q106</f>
        <v>0.44444444444444442</v>
      </c>
      <c r="K103" s="322">
        <f>AVERAGE(K223:K647)</f>
        <v>25.696475596449673</v>
      </c>
      <c r="L103" s="659" t="s">
        <v>1120</v>
      </c>
      <c r="M103" s="556">
        <v>33</v>
      </c>
      <c r="N103" s="557" t="str">
        <f t="shared" si="4"/>
        <v>No</v>
      </c>
      <c r="O103" s="562">
        <v>1</v>
      </c>
    </row>
    <row r="104" spans="1:15" ht="15.75" hidden="1" thickBot="1">
      <c r="A104" s="173">
        <v>103</v>
      </c>
      <c r="B104" s="183" t="str">
        <f>'Base Preliminar'!B107</f>
        <v>UBO</v>
      </c>
      <c r="C104" s="184" t="s">
        <v>188</v>
      </c>
      <c r="D104" s="312" t="s">
        <v>313</v>
      </c>
      <c r="E104" s="586">
        <f>'Base Preliminar'!H107</f>
        <v>87</v>
      </c>
      <c r="F104" s="587">
        <v>1200000</v>
      </c>
      <c r="G104" s="293" t="s">
        <v>92</v>
      </c>
      <c r="H104" s="183" t="str">
        <f>'Base Preliminar'!K107</f>
        <v>e-learning</v>
      </c>
      <c r="I104" s="332">
        <f t="shared" si="9"/>
        <v>7.468571428571428</v>
      </c>
      <c r="J104" s="330">
        <f>AVERAGE(J24:J103,J139:J267)</f>
        <v>0.30390999520255879</v>
      </c>
      <c r="K104" s="239">
        <f>K202</f>
        <v>30.394352568613641</v>
      </c>
      <c r="M104" s="556">
        <v>35</v>
      </c>
      <c r="N104" s="557" t="str">
        <f t="shared" si="4"/>
        <v>No</v>
      </c>
      <c r="O104" s="562">
        <v>1</v>
      </c>
    </row>
    <row r="105" spans="1:15" ht="15.75" hidden="1" thickBot="1">
      <c r="A105" s="173">
        <v>104</v>
      </c>
      <c r="B105" s="183" t="str">
        <f>'Base Preliminar'!B108</f>
        <v>UBO</v>
      </c>
      <c r="C105" s="184" t="s">
        <v>188</v>
      </c>
      <c r="D105" s="312" t="s">
        <v>316</v>
      </c>
      <c r="E105" s="586">
        <f>'Base Preliminar'!H108</f>
        <v>120</v>
      </c>
      <c r="F105" s="587">
        <v>850000</v>
      </c>
      <c r="G105" s="293" t="s">
        <v>45</v>
      </c>
      <c r="H105" s="183" t="str">
        <f>'Base Preliminar'!K108</f>
        <v>e-learning</v>
      </c>
      <c r="I105" s="332">
        <f t="shared" si="9"/>
        <v>7.468571428571428</v>
      </c>
      <c r="J105" s="330">
        <f>AVERAGE(J24:J103,J139:J267)</f>
        <v>0.30390999520255879</v>
      </c>
      <c r="K105" s="239">
        <f>K202</f>
        <v>30.394352568613641</v>
      </c>
      <c r="M105" s="556">
        <v>35</v>
      </c>
      <c r="N105" s="557" t="str">
        <f t="shared" si="4"/>
        <v>No</v>
      </c>
      <c r="O105" s="562">
        <v>1</v>
      </c>
    </row>
    <row r="106" spans="1:15" ht="15.75" hidden="1" thickBot="1">
      <c r="A106" s="173">
        <v>105</v>
      </c>
      <c r="B106" s="183" t="str">
        <f>'Base Preliminar'!B109</f>
        <v>UBO</v>
      </c>
      <c r="C106" s="184" t="s">
        <v>188</v>
      </c>
      <c r="D106" s="312" t="s">
        <v>317</v>
      </c>
      <c r="E106" s="586">
        <f>'Base Preliminar'!H109</f>
        <v>220</v>
      </c>
      <c r="F106" s="587">
        <v>850000</v>
      </c>
      <c r="G106" s="331" t="s">
        <v>45</v>
      </c>
      <c r="H106" s="183" t="str">
        <f>'Base Preliminar'!K109</f>
        <v>b-learning</v>
      </c>
      <c r="I106" s="332">
        <f t="shared" si="9"/>
        <v>7.468571428571428</v>
      </c>
      <c r="J106" s="330">
        <f>AVERAGE(J24:J103,J139:J267)</f>
        <v>0.30390999520255879</v>
      </c>
      <c r="K106" s="239">
        <f>K202</f>
        <v>30.394352568613641</v>
      </c>
      <c r="M106" s="556">
        <v>35</v>
      </c>
      <c r="N106" s="557" t="str">
        <f t="shared" si="4"/>
        <v>No</v>
      </c>
      <c r="O106" s="562">
        <v>1</v>
      </c>
    </row>
    <row r="107" spans="1:15" s="494" customFormat="1" ht="15.75" hidden="1" thickBot="1">
      <c r="A107" s="488">
        <v>106</v>
      </c>
      <c r="B107" s="489" t="str">
        <f>'Base Preliminar'!B110</f>
        <v>UBO</v>
      </c>
      <c r="C107" s="490" t="s">
        <v>188</v>
      </c>
      <c r="D107" s="499" t="s">
        <v>318</v>
      </c>
      <c r="E107" s="582">
        <f>'Base Preliminar'!H110</f>
        <v>120</v>
      </c>
      <c r="F107" s="611">
        <v>1050000</v>
      </c>
      <c r="G107" s="495" t="s">
        <v>45</v>
      </c>
      <c r="H107" s="489" t="str">
        <f>'Base Preliminar'!K110</f>
        <v>e-learning</v>
      </c>
      <c r="I107" s="496">
        <f t="shared" si="9"/>
        <v>7.468571428571428</v>
      </c>
      <c r="J107" s="497">
        <f>AVERAGE(J24:J103,J139:J267)</f>
        <v>0.30390999520255879</v>
      </c>
      <c r="K107" s="500">
        <f>K202</f>
        <v>30.394352568613641</v>
      </c>
      <c r="L107" s="655" t="s">
        <v>1132</v>
      </c>
      <c r="M107" s="556">
        <v>35</v>
      </c>
      <c r="N107" s="557" t="str">
        <f t="shared" si="4"/>
        <v>No</v>
      </c>
      <c r="O107" s="562">
        <v>1</v>
      </c>
    </row>
    <row r="108" spans="1:15" ht="15.75" hidden="1" thickBot="1">
      <c r="A108" s="173">
        <v>107</v>
      </c>
      <c r="B108" s="183" t="str">
        <f>'Base Preliminar'!B111</f>
        <v>UBO</v>
      </c>
      <c r="C108" s="184" t="s">
        <v>188</v>
      </c>
      <c r="D108" s="312" t="s">
        <v>319</v>
      </c>
      <c r="E108" s="586">
        <f>'Base Preliminar'!H111</f>
        <v>120</v>
      </c>
      <c r="F108" s="586">
        <f>AVERAGE('Base Preliminar'!M107:M110)</f>
        <v>987500</v>
      </c>
      <c r="G108" s="331" t="s">
        <v>45</v>
      </c>
      <c r="H108" s="183" t="str">
        <f>'Base Preliminar'!K111</f>
        <v>Presencial</v>
      </c>
      <c r="I108" s="332">
        <f t="shared" si="9"/>
        <v>7.468571428571428</v>
      </c>
      <c r="J108" s="330">
        <f>AVERAGE(J24:J103,J139:J267)</f>
        <v>0.30390999520255879</v>
      </c>
      <c r="K108" s="239">
        <f>K202</f>
        <v>30.394352568613641</v>
      </c>
      <c r="M108" s="556">
        <v>35</v>
      </c>
      <c r="N108" s="557" t="str">
        <f t="shared" si="4"/>
        <v>No</v>
      </c>
      <c r="O108" s="562">
        <v>1</v>
      </c>
    </row>
    <row r="109" spans="1:15" ht="15.75" hidden="1" thickBot="1">
      <c r="A109" s="173">
        <v>108</v>
      </c>
      <c r="B109" s="183" t="str">
        <f>'Base Preliminar'!B112</f>
        <v>UBO</v>
      </c>
      <c r="C109" s="184" t="s">
        <v>188</v>
      </c>
      <c r="D109" s="312" t="s">
        <v>320</v>
      </c>
      <c r="E109" s="586">
        <f>'Base Preliminar'!H112</f>
        <v>120</v>
      </c>
      <c r="F109" s="586">
        <f>F108</f>
        <v>987500</v>
      </c>
      <c r="G109" s="331" t="s">
        <v>92</v>
      </c>
      <c r="H109" s="183" t="str">
        <f>'Base Preliminar'!K112</f>
        <v>b-learning</v>
      </c>
      <c r="I109" s="332">
        <f t="shared" si="9"/>
        <v>7.468571428571428</v>
      </c>
      <c r="J109" s="330">
        <f>AVERAGE(J24:J103,J139:J267)</f>
        <v>0.30390999520255879</v>
      </c>
      <c r="K109" s="239">
        <f>K202</f>
        <v>30.394352568613641</v>
      </c>
      <c r="M109" s="556">
        <v>35</v>
      </c>
      <c r="N109" s="557" t="str">
        <f t="shared" si="4"/>
        <v>No</v>
      </c>
      <c r="O109" s="562">
        <v>1</v>
      </c>
    </row>
    <row r="110" spans="1:15" s="291" customFormat="1" ht="15.75" hidden="1" thickBot="1">
      <c r="A110" s="289">
        <v>109</v>
      </c>
      <c r="B110" s="344" t="str">
        <f>'Base Preliminar'!B113</f>
        <v>UBO</v>
      </c>
      <c r="C110" s="345" t="s">
        <v>188</v>
      </c>
      <c r="D110" s="346" t="s">
        <v>321</v>
      </c>
      <c r="E110" s="567">
        <f>'Base Preliminar'!H113</f>
        <v>120</v>
      </c>
      <c r="F110" s="567">
        <f>F109</f>
        <v>987500</v>
      </c>
      <c r="G110" s="381" t="s">
        <v>45</v>
      </c>
      <c r="H110" s="344" t="str">
        <f>'Base Preliminar'!K113</f>
        <v>e-learning</v>
      </c>
      <c r="I110" s="382">
        <f t="shared" si="9"/>
        <v>7.468571428571428</v>
      </c>
      <c r="J110" s="383">
        <f>AVERAGE(J24:J103,J139:J267)</f>
        <v>0.30390999520255879</v>
      </c>
      <c r="K110" s="292">
        <f>K202</f>
        <v>30.394352568613641</v>
      </c>
      <c r="L110" s="661" t="s">
        <v>1121</v>
      </c>
      <c r="M110" s="556">
        <v>35</v>
      </c>
      <c r="N110" s="557" t="str">
        <f t="shared" si="4"/>
        <v>No</v>
      </c>
      <c r="O110" s="562">
        <v>1</v>
      </c>
    </row>
    <row r="111" spans="1:15" ht="15.75" hidden="1" thickBot="1">
      <c r="A111" s="173">
        <v>110</v>
      </c>
      <c r="B111" s="183" t="str">
        <f>'Base Preliminar'!B114</f>
        <v>UBO</v>
      </c>
      <c r="C111" s="184" t="s">
        <v>188</v>
      </c>
      <c r="D111" s="313" t="s">
        <v>322</v>
      </c>
      <c r="E111" s="586">
        <f>'Base Preliminar'!H114</f>
        <v>120</v>
      </c>
      <c r="F111" s="586">
        <f>F110</f>
        <v>987500</v>
      </c>
      <c r="G111" s="331" t="s">
        <v>92</v>
      </c>
      <c r="H111" s="183" t="str">
        <f>'Base Preliminar'!K114</f>
        <v>presencial</v>
      </c>
      <c r="I111" s="332">
        <f t="shared" si="9"/>
        <v>7.468571428571428</v>
      </c>
      <c r="J111" s="330">
        <f>AVERAGE(J24:J103,J139:J267)</f>
        <v>0.30390999520255879</v>
      </c>
      <c r="K111" s="239">
        <f>K202</f>
        <v>30.394352568613641</v>
      </c>
      <c r="M111" s="556">
        <v>35</v>
      </c>
      <c r="N111" s="557" t="str">
        <f t="shared" si="4"/>
        <v>No</v>
      </c>
      <c r="O111" s="562">
        <v>1</v>
      </c>
    </row>
    <row r="112" spans="1:15" ht="15.75" hidden="1" thickBot="1">
      <c r="A112" s="173">
        <v>111</v>
      </c>
      <c r="B112" s="183" t="str">
        <f>'Base Preliminar'!B115</f>
        <v>UBO</v>
      </c>
      <c r="C112" s="184" t="s">
        <v>188</v>
      </c>
      <c r="D112" s="313" t="s">
        <v>324</v>
      </c>
      <c r="E112" s="586">
        <f>'Base Preliminar'!H115</f>
        <v>100</v>
      </c>
      <c r="F112" s="586">
        <f>F111</f>
        <v>987500</v>
      </c>
      <c r="G112" s="331" t="s">
        <v>92</v>
      </c>
      <c r="H112" s="183" t="str">
        <f>'Base Preliminar'!K115</f>
        <v>e-learning</v>
      </c>
      <c r="I112" s="332">
        <f>AVERAGE(I139:I146,I191:I211,I214,I262:I265,I267)</f>
        <v>7.468571428571428</v>
      </c>
      <c r="J112" s="330">
        <f>AVERAGE(J24:J103,J139:J267)</f>
        <v>0.30390999520255879</v>
      </c>
      <c r="K112" s="239">
        <f>K202</f>
        <v>30.394352568613641</v>
      </c>
      <c r="M112" s="556">
        <v>35</v>
      </c>
      <c r="N112" s="557" t="str">
        <f t="shared" si="4"/>
        <v>No</v>
      </c>
      <c r="O112" s="562">
        <v>1</v>
      </c>
    </row>
    <row r="113" spans="1:15" ht="15.75" hidden="1" thickBot="1">
      <c r="A113" s="173">
        <v>112</v>
      </c>
      <c r="B113" s="183" t="str">
        <f>'Base Preliminar'!B116</f>
        <v>UBO</v>
      </c>
      <c r="C113" s="184" t="s">
        <v>267</v>
      </c>
      <c r="D113" s="313" t="s">
        <v>325</v>
      </c>
      <c r="E113" s="586">
        <f>'Base Preliminar'!H116</f>
        <v>120</v>
      </c>
      <c r="F113" s="587">
        <v>850000</v>
      </c>
      <c r="G113" s="331" t="s">
        <v>45</v>
      </c>
      <c r="H113" s="183" t="str">
        <f>'Base Preliminar'!K116</f>
        <v>b-learning</v>
      </c>
      <c r="I113" s="380">
        <f>AVERAGE(I144:I196)</f>
        <v>7.0791567627315182</v>
      </c>
      <c r="J113" s="330">
        <f>J114</f>
        <v>0.23632703464634602</v>
      </c>
      <c r="K113" s="239">
        <f>K202</f>
        <v>30.394352568613641</v>
      </c>
      <c r="M113" s="556">
        <v>35</v>
      </c>
      <c r="N113" s="557" t="str">
        <f t="shared" si="4"/>
        <v>No</v>
      </c>
      <c r="O113" s="562">
        <v>1</v>
      </c>
    </row>
    <row r="114" spans="1:15" ht="15.75" hidden="1" thickBot="1">
      <c r="A114" s="173">
        <v>113</v>
      </c>
      <c r="B114" s="183" t="str">
        <f>'Base Preliminar'!B117</f>
        <v>UBO</v>
      </c>
      <c r="C114" s="184" t="s">
        <v>267</v>
      </c>
      <c r="D114" s="313" t="s">
        <v>326</v>
      </c>
      <c r="E114" s="586">
        <f>'Base Preliminar'!H117</f>
        <v>112</v>
      </c>
      <c r="F114" s="598">
        <v>850000</v>
      </c>
      <c r="G114" s="331" t="s">
        <v>92</v>
      </c>
      <c r="H114" s="183" t="str">
        <f>'Base Preliminar'!K117</f>
        <v>b-learning</v>
      </c>
      <c r="I114" s="380">
        <f>AVERAGE(I145:I197)</f>
        <v>7.0791567627315191</v>
      </c>
      <c r="J114" s="330">
        <f>J115</f>
        <v>0.23632703464634602</v>
      </c>
      <c r="K114" s="239">
        <f>K202</f>
        <v>30.394352568613641</v>
      </c>
      <c r="M114" s="556">
        <v>35</v>
      </c>
      <c r="N114" s="557" t="str">
        <f t="shared" si="4"/>
        <v>No</v>
      </c>
      <c r="O114" s="562">
        <v>1</v>
      </c>
    </row>
    <row r="115" spans="1:15" ht="15.75" hidden="1" thickBot="1">
      <c r="A115" s="173">
        <v>114</v>
      </c>
      <c r="B115" s="183" t="str">
        <f>'Base Preliminar'!B118</f>
        <v>UBO</v>
      </c>
      <c r="C115" s="184" t="s">
        <v>267</v>
      </c>
      <c r="D115" s="313" t="s">
        <v>327</v>
      </c>
      <c r="E115" s="586">
        <f>'Base Preliminar'!H118</f>
        <v>150</v>
      </c>
      <c r="F115" s="598">
        <v>850000</v>
      </c>
      <c r="G115" s="331" t="s">
        <v>92</v>
      </c>
      <c r="H115" s="183" t="str">
        <f>'Base Preliminar'!K118</f>
        <v>b-learning</v>
      </c>
      <c r="I115" s="380">
        <f>AVERAGE(I146:I198)</f>
        <v>7.1168926117881233</v>
      </c>
      <c r="J115" s="330">
        <f>J116</f>
        <v>0.23632703464634602</v>
      </c>
      <c r="K115" s="239">
        <f>K202</f>
        <v>30.394352568613641</v>
      </c>
      <c r="M115" s="556">
        <v>35</v>
      </c>
      <c r="N115" s="557" t="str">
        <f t="shared" si="4"/>
        <v>No</v>
      </c>
      <c r="O115" s="562">
        <v>1</v>
      </c>
    </row>
    <row r="116" spans="1:15" ht="15.75" hidden="1" thickBot="1">
      <c r="A116" s="173">
        <v>115</v>
      </c>
      <c r="B116" s="183" t="str">
        <f>'Base Preliminar'!B119</f>
        <v>UBO</v>
      </c>
      <c r="C116" s="184" t="s">
        <v>267</v>
      </c>
      <c r="D116" s="313" t="s">
        <v>328</v>
      </c>
      <c r="E116" s="587">
        <v>146.36363636363637</v>
      </c>
      <c r="F116" s="598">
        <v>850000</v>
      </c>
      <c r="G116" s="384" t="s">
        <v>92</v>
      </c>
      <c r="H116" s="385" t="str">
        <f>'Base Preliminar'!K119</f>
        <v>b-learning</v>
      </c>
      <c r="I116" s="380">
        <f>AVERAGE(I147:I199)</f>
        <v>7.2112322344296338</v>
      </c>
      <c r="J116" s="330">
        <f>AVERAGE(J147:J216)</f>
        <v>0.23632703464634602</v>
      </c>
      <c r="K116" s="239">
        <f>K202</f>
        <v>30.394352568613641</v>
      </c>
      <c r="M116" s="556">
        <v>35</v>
      </c>
      <c r="N116" s="557" t="str">
        <f t="shared" si="4"/>
        <v>No</v>
      </c>
      <c r="O116" s="562">
        <v>1</v>
      </c>
    </row>
    <row r="117" spans="1:15" ht="15.75" hidden="1" thickBot="1">
      <c r="A117" s="173">
        <v>116</v>
      </c>
      <c r="B117" s="183" t="str">
        <f>'Base Preliminar'!B120</f>
        <v>UBO</v>
      </c>
      <c r="C117" s="184" t="s">
        <v>279</v>
      </c>
      <c r="D117" s="313" t="s">
        <v>329</v>
      </c>
      <c r="E117" s="586">
        <f>'Base Preliminar'!H120</f>
        <v>180</v>
      </c>
      <c r="F117" s="587">
        <v>810000</v>
      </c>
      <c r="G117" s="331" t="s">
        <v>45</v>
      </c>
      <c r="H117" s="183" t="str">
        <f>'Base Preliminar'!K120</f>
        <v>e-learning</v>
      </c>
      <c r="I117" s="380">
        <f>I118</f>
        <v>7.9973305783347239</v>
      </c>
      <c r="J117" s="330">
        <f>'Base Preliminar'!R120/'Base Preliminar'!Q120</f>
        <v>0.2</v>
      </c>
      <c r="K117" s="239">
        <f>AVERAGE(K223:K647)</f>
        <v>25.696475596449673</v>
      </c>
      <c r="M117" s="556">
        <v>35</v>
      </c>
      <c r="N117" s="557" t="str">
        <f t="shared" si="4"/>
        <v>No</v>
      </c>
      <c r="O117" s="562">
        <v>1</v>
      </c>
    </row>
    <row r="118" spans="1:15" ht="15.75" hidden="1" thickBot="1">
      <c r="A118" s="173">
        <v>117</v>
      </c>
      <c r="B118" s="183" t="str">
        <f>'Base Preliminar'!B121</f>
        <v>UBO</v>
      </c>
      <c r="C118" s="184" t="s">
        <v>279</v>
      </c>
      <c r="D118" s="313" t="s">
        <v>330</v>
      </c>
      <c r="E118" s="586">
        <f>'Base Preliminar'!H121</f>
        <v>122</v>
      </c>
      <c r="F118" s="587">
        <v>1450000</v>
      </c>
      <c r="G118" s="331" t="s">
        <v>45</v>
      </c>
      <c r="H118" s="183" t="str">
        <f>'Base Preliminar'!K121</f>
        <v>e-learning</v>
      </c>
      <c r="I118" s="380">
        <f>I119</f>
        <v>7.9973305783347239</v>
      </c>
      <c r="J118" s="330">
        <f>'Base Preliminar'!R121/'Base Preliminar'!Q121</f>
        <v>0.2</v>
      </c>
      <c r="K118" s="239">
        <f>AVERAGE(K223:K647)</f>
        <v>25.696475596449673</v>
      </c>
      <c r="M118" s="556">
        <v>35</v>
      </c>
      <c r="N118" s="557" t="str">
        <f t="shared" si="4"/>
        <v>No</v>
      </c>
      <c r="O118" s="562">
        <v>1</v>
      </c>
    </row>
    <row r="119" spans="1:15" ht="15.75" hidden="1" thickBot="1">
      <c r="A119" s="173">
        <v>118</v>
      </c>
      <c r="B119" s="183" t="str">
        <f>'Base Preliminar'!B122</f>
        <v>UBO</v>
      </c>
      <c r="C119" s="184" t="s">
        <v>279</v>
      </c>
      <c r="D119" s="313" t="s">
        <v>331</v>
      </c>
      <c r="E119" s="587">
        <v>146.36363636363637</v>
      </c>
      <c r="F119" s="586">
        <f>AVERAGE('Base Preliminar'!M120:M121)</f>
        <v>1130000</v>
      </c>
      <c r="G119" s="384" t="s">
        <v>92</v>
      </c>
      <c r="H119" s="385" t="str">
        <f>'Base Preliminar'!K122</f>
        <v>presencial</v>
      </c>
      <c r="I119" s="380">
        <f>I120</f>
        <v>7.9973305783347239</v>
      </c>
      <c r="J119" s="330">
        <f>'Base Preliminar'!R122/'Base Preliminar'!Q122</f>
        <v>0.2</v>
      </c>
      <c r="K119" s="239">
        <f>AVERAGE(K223:K647)</f>
        <v>25.696475596449673</v>
      </c>
      <c r="M119" s="556">
        <v>35</v>
      </c>
      <c r="N119" s="557" t="str">
        <f t="shared" si="4"/>
        <v>No</v>
      </c>
      <c r="O119" s="562">
        <v>1</v>
      </c>
    </row>
    <row r="120" spans="1:15" ht="15.75" hidden="1" thickBot="1">
      <c r="A120" s="173">
        <v>119</v>
      </c>
      <c r="B120" s="183" t="str">
        <f>'Base Preliminar'!B123</f>
        <v>UBO</v>
      </c>
      <c r="C120" s="184" t="s">
        <v>279</v>
      </c>
      <c r="D120" s="313" t="s">
        <v>332</v>
      </c>
      <c r="E120" s="586">
        <f>'Base Preliminar'!H123</f>
        <v>188</v>
      </c>
      <c r="F120" s="586">
        <f>F119</f>
        <v>1130000</v>
      </c>
      <c r="G120" s="331" t="s">
        <v>92</v>
      </c>
      <c r="H120" s="183" t="str">
        <f>'Base Preliminar'!K123</f>
        <v>e-learning</v>
      </c>
      <c r="I120" s="332">
        <f>AVERAGE(I163:I229)</f>
        <v>7.9973305783347239</v>
      </c>
      <c r="J120" s="330">
        <f>'Base Preliminar'!R123/'Base Preliminar'!Q123</f>
        <v>0.2</v>
      </c>
      <c r="K120" s="239">
        <f>AVERAGE(K223:K647)</f>
        <v>25.696475596449673</v>
      </c>
      <c r="M120" s="556">
        <v>35</v>
      </c>
      <c r="N120" s="557" t="str">
        <f t="shared" si="4"/>
        <v>No</v>
      </c>
      <c r="O120" s="562">
        <v>1</v>
      </c>
    </row>
    <row r="121" spans="1:15" ht="15.75" hidden="1" thickBot="1">
      <c r="A121" s="173">
        <v>120</v>
      </c>
      <c r="B121" s="183" t="str">
        <f>'Base Preliminar'!B124</f>
        <v>UBO</v>
      </c>
      <c r="C121" s="184" t="s">
        <v>333</v>
      </c>
      <c r="D121" s="313" t="s">
        <v>334</v>
      </c>
      <c r="E121" s="586">
        <f>'Base Preliminar'!H124</f>
        <v>144</v>
      </c>
      <c r="F121" s="598">
        <v>1150000</v>
      </c>
      <c r="G121" s="331" t="s">
        <v>92</v>
      </c>
      <c r="H121" s="183" t="str">
        <f>'Base Preliminar'!K124</f>
        <v>e-learning</v>
      </c>
      <c r="I121" s="332">
        <v>12</v>
      </c>
      <c r="J121" s="330">
        <f>'Base Preliminar'!R124/'Base Preliminar'!Q124</f>
        <v>0.25</v>
      </c>
      <c r="K121" s="239">
        <f>AVERAGE(K223:K647)</f>
        <v>25.696475596449673</v>
      </c>
      <c r="M121" s="556">
        <v>35</v>
      </c>
      <c r="N121" s="557" t="str">
        <f t="shared" si="4"/>
        <v>No</v>
      </c>
      <c r="O121" s="562">
        <v>1</v>
      </c>
    </row>
    <row r="122" spans="1:15" ht="15.75" hidden="1" thickBot="1">
      <c r="A122" s="173">
        <v>121</v>
      </c>
      <c r="B122" s="183" t="str">
        <f>'Base Preliminar'!B125</f>
        <v>UBO</v>
      </c>
      <c r="C122" s="184" t="s">
        <v>333</v>
      </c>
      <c r="D122" s="313" t="s">
        <v>335</v>
      </c>
      <c r="E122" s="586">
        <f>'Base Preliminar'!H125</f>
        <v>102</v>
      </c>
      <c r="F122" s="598">
        <v>1150000</v>
      </c>
      <c r="G122" s="331" t="s">
        <v>92</v>
      </c>
      <c r="H122" s="183" t="str">
        <f>'Base Preliminar'!K125</f>
        <v>e-learning</v>
      </c>
      <c r="I122" s="332">
        <v>12</v>
      </c>
      <c r="J122" s="330">
        <f>'Base Preliminar'!R125/'Base Preliminar'!Q125</f>
        <v>0.25</v>
      </c>
      <c r="K122" s="239">
        <f>AVERAGE(K223:K647)</f>
        <v>25.696475596449673</v>
      </c>
      <c r="M122" s="556">
        <v>35</v>
      </c>
      <c r="N122" s="557" t="str">
        <f t="shared" si="4"/>
        <v>No</v>
      </c>
      <c r="O122" s="562">
        <v>1</v>
      </c>
    </row>
    <row r="123" spans="1:15" ht="15.75" hidden="1" thickBot="1">
      <c r="A123" s="173">
        <v>122</v>
      </c>
      <c r="B123" s="183" t="str">
        <f>'Base Preliminar'!B126</f>
        <v>UBO</v>
      </c>
      <c r="C123" s="184" t="s">
        <v>333</v>
      </c>
      <c r="D123" s="313" t="s">
        <v>336</v>
      </c>
      <c r="E123" s="586">
        <f>'Base Preliminar'!H126</f>
        <v>144</v>
      </c>
      <c r="F123" s="598">
        <v>1150000</v>
      </c>
      <c r="G123" s="331" t="s">
        <v>92</v>
      </c>
      <c r="H123" s="183" t="str">
        <f>'Base Preliminar'!K126</f>
        <v>e-learning</v>
      </c>
      <c r="I123" s="332">
        <v>12</v>
      </c>
      <c r="J123" s="330">
        <f>'Base Preliminar'!R126/'Base Preliminar'!Q126</f>
        <v>0.25</v>
      </c>
      <c r="K123" s="239">
        <f>AVERAGE(K223:K647)</f>
        <v>25.696475596449673</v>
      </c>
      <c r="M123" s="556">
        <v>35</v>
      </c>
      <c r="N123" s="557" t="str">
        <f t="shared" si="4"/>
        <v>No</v>
      </c>
      <c r="O123" s="562">
        <v>1</v>
      </c>
    </row>
    <row r="124" spans="1:15" ht="15.75" hidden="1" thickBot="1">
      <c r="A124" s="173">
        <v>123</v>
      </c>
      <c r="B124" s="183" t="str">
        <f>'Base Preliminar'!B127</f>
        <v>UBO</v>
      </c>
      <c r="C124" s="184" t="s">
        <v>333</v>
      </c>
      <c r="D124" s="313" t="s">
        <v>337</v>
      </c>
      <c r="E124" s="586">
        <f>'Base Preliminar'!H127</f>
        <v>102</v>
      </c>
      <c r="F124" s="598">
        <v>1150000</v>
      </c>
      <c r="G124" s="331" t="s">
        <v>92</v>
      </c>
      <c r="H124" s="183" t="str">
        <f>'Base Preliminar'!K127</f>
        <v>b-learning</v>
      </c>
      <c r="I124" s="332">
        <v>12</v>
      </c>
      <c r="J124" s="330">
        <f>'Base Preliminar'!R127/'Base Preliminar'!Q127</f>
        <v>0.25</v>
      </c>
      <c r="K124" s="239">
        <f>AVERAGE(K223:K647)</f>
        <v>25.696475596449673</v>
      </c>
      <c r="M124" s="556">
        <v>35</v>
      </c>
      <c r="N124" s="557" t="str">
        <f t="shared" si="4"/>
        <v>No</v>
      </c>
      <c r="O124" s="562">
        <v>1</v>
      </c>
    </row>
    <row r="125" spans="1:15" ht="15.75" hidden="1" thickBot="1">
      <c r="A125" s="173">
        <v>124</v>
      </c>
      <c r="B125" s="183" t="str">
        <f>'Base Preliminar'!B128</f>
        <v>UBO</v>
      </c>
      <c r="C125" s="184" t="s">
        <v>333</v>
      </c>
      <c r="D125" s="313" t="s">
        <v>339</v>
      </c>
      <c r="E125" s="586">
        <f>'Base Preliminar'!H128</f>
        <v>144</v>
      </c>
      <c r="F125" s="598">
        <v>1150000</v>
      </c>
      <c r="G125" s="331" t="s">
        <v>92</v>
      </c>
      <c r="H125" s="183" t="str">
        <f>'Base Preliminar'!K128</f>
        <v>e-learning</v>
      </c>
      <c r="I125" s="332">
        <v>12</v>
      </c>
      <c r="J125" s="330">
        <f>'Base Preliminar'!R128/'Base Preliminar'!Q128</f>
        <v>0.25</v>
      </c>
      <c r="K125" s="239">
        <f>AVERAGE(K223:K647)</f>
        <v>25.696475596449673</v>
      </c>
      <c r="M125" s="556">
        <v>35</v>
      </c>
      <c r="N125" s="557" t="str">
        <f t="shared" si="4"/>
        <v>No</v>
      </c>
      <c r="O125" s="562">
        <v>1</v>
      </c>
    </row>
    <row r="126" spans="1:15" ht="15.75" hidden="1" thickBot="1">
      <c r="A126" s="173">
        <v>125</v>
      </c>
      <c r="B126" s="183" t="str">
        <f>'Base Preliminar'!B129</f>
        <v>UBO</v>
      </c>
      <c r="C126" s="184" t="s">
        <v>333</v>
      </c>
      <c r="D126" s="313" t="s">
        <v>340</v>
      </c>
      <c r="E126" s="586">
        <f>'Base Preliminar'!H129</f>
        <v>441</v>
      </c>
      <c r="F126" s="587">
        <v>1150000</v>
      </c>
      <c r="G126" s="331" t="s">
        <v>45</v>
      </c>
      <c r="H126" s="183" t="str">
        <f>'Base Preliminar'!K129</f>
        <v>e-learning</v>
      </c>
      <c r="I126" s="332">
        <v>12</v>
      </c>
      <c r="J126" s="330">
        <f>'Base Preliminar'!R129/'Base Preliminar'!Q129</f>
        <v>0.25</v>
      </c>
      <c r="K126" s="239">
        <f>AVERAGE(K223:K647)</f>
        <v>25.696475596449673</v>
      </c>
      <c r="M126" s="556">
        <v>35</v>
      </c>
      <c r="N126" s="557" t="str">
        <f t="shared" si="4"/>
        <v>No</v>
      </c>
      <c r="O126" s="562">
        <v>1</v>
      </c>
    </row>
    <row r="127" spans="1:15" ht="15.75" hidden="1" thickBot="1">
      <c r="A127" s="173">
        <v>126</v>
      </c>
      <c r="B127" s="183" t="str">
        <f>'Base Preliminar'!B130</f>
        <v>UBO</v>
      </c>
      <c r="C127" s="184" t="s">
        <v>333</v>
      </c>
      <c r="D127" s="313" t="s">
        <v>341</v>
      </c>
      <c r="E127" s="586">
        <f>'Base Preliminar'!H130</f>
        <v>144</v>
      </c>
      <c r="F127" s="598">
        <v>1150000</v>
      </c>
      <c r="G127" s="331" t="s">
        <v>92</v>
      </c>
      <c r="H127" s="183" t="str">
        <f>'Base Preliminar'!K130</f>
        <v>e-learning</v>
      </c>
      <c r="I127" s="332">
        <v>12</v>
      </c>
      <c r="J127" s="330">
        <f>'Base Preliminar'!R130/'Base Preliminar'!Q130</f>
        <v>0.25</v>
      </c>
      <c r="K127" s="239">
        <f>AVERAGE(K223:K647)</f>
        <v>25.696475596449673</v>
      </c>
      <c r="M127" s="556">
        <v>35</v>
      </c>
      <c r="N127" s="557" t="str">
        <f t="shared" si="4"/>
        <v>No</v>
      </c>
      <c r="O127" s="562">
        <v>1</v>
      </c>
    </row>
    <row r="128" spans="1:15" ht="15.75" hidden="1" thickBot="1">
      <c r="A128" s="173">
        <v>127</v>
      </c>
      <c r="B128" s="183" t="str">
        <f>'Base Preliminar'!B131</f>
        <v>UFT</v>
      </c>
      <c r="C128" s="184" t="s">
        <v>343</v>
      </c>
      <c r="D128" s="313" t="s">
        <v>344</v>
      </c>
      <c r="E128" s="586">
        <f>'Base Preliminar'!H131</f>
        <v>96</v>
      </c>
      <c r="F128" s="586">
        <f>AVERAGE('Base Preliminar'!L132:L133)</f>
        <v>80000</v>
      </c>
      <c r="G128" s="293" t="s">
        <v>92</v>
      </c>
      <c r="H128" s="183" t="str">
        <f>'Base Preliminar'!K131</f>
        <v>b-learning</v>
      </c>
      <c r="I128" s="313">
        <v>4</v>
      </c>
      <c r="J128" s="330">
        <f>'Base Preliminar'!R131/'Base Preliminar'!Q131</f>
        <v>0</v>
      </c>
      <c r="K128" s="239">
        <f>AVERAGE(K223:K647)</f>
        <v>25.696475596449673</v>
      </c>
      <c r="M128" s="556">
        <v>36</v>
      </c>
      <c r="N128" s="557" t="str">
        <f t="shared" si="4"/>
        <v>No</v>
      </c>
      <c r="O128" s="562">
        <v>1</v>
      </c>
    </row>
    <row r="129" spans="1:15" ht="15.75" hidden="1" thickBot="1">
      <c r="A129" s="173">
        <v>128</v>
      </c>
      <c r="B129" s="183" t="str">
        <f>'Base Preliminar'!B132</f>
        <v>UFT</v>
      </c>
      <c r="C129" s="184" t="s">
        <v>343</v>
      </c>
      <c r="D129" s="313" t="s">
        <v>345</v>
      </c>
      <c r="E129" s="586">
        <f>E128</f>
        <v>96</v>
      </c>
      <c r="F129" s="587">
        <v>910000</v>
      </c>
      <c r="G129" s="293" t="s">
        <v>45</v>
      </c>
      <c r="H129" s="183" t="str">
        <f>'Base Preliminar'!K132</f>
        <v>e-learning</v>
      </c>
      <c r="I129" s="313">
        <v>4</v>
      </c>
      <c r="J129" s="330">
        <f>'Base Preliminar'!R132/'Base Preliminar'!Q132</f>
        <v>0</v>
      </c>
      <c r="K129" s="239">
        <f>AVERAGE(K223:K647)</f>
        <v>25.696475596449673</v>
      </c>
      <c r="M129" s="556">
        <v>36</v>
      </c>
      <c r="N129" s="557" t="str">
        <f t="shared" si="4"/>
        <v>No</v>
      </c>
      <c r="O129" s="562">
        <v>1</v>
      </c>
    </row>
    <row r="130" spans="1:15" ht="15.75" hidden="1" thickBot="1">
      <c r="A130" s="173">
        <v>129</v>
      </c>
      <c r="B130" s="183" t="str">
        <f>'Base Preliminar'!B133</f>
        <v>UFT</v>
      </c>
      <c r="C130" s="184" t="s">
        <v>343</v>
      </c>
      <c r="D130" s="313" t="s">
        <v>347</v>
      </c>
      <c r="E130" s="586">
        <f>E129</f>
        <v>96</v>
      </c>
      <c r="F130" s="587">
        <v>850000</v>
      </c>
      <c r="G130" s="293" t="s">
        <v>45</v>
      </c>
      <c r="H130" s="183" t="str">
        <f>'Base Preliminar'!K133</f>
        <v>presencial</v>
      </c>
      <c r="I130" s="313">
        <v>4</v>
      </c>
      <c r="J130" s="330">
        <f>'Base Preliminar'!R133/'Base Preliminar'!Q133</f>
        <v>0</v>
      </c>
      <c r="K130" s="239">
        <f>AVERAGE(K223:K647)</f>
        <v>25.696475596449673</v>
      </c>
      <c r="M130" s="556">
        <v>36</v>
      </c>
      <c r="N130" s="557" t="str">
        <f t="shared" si="4"/>
        <v>No</v>
      </c>
      <c r="O130" s="562">
        <v>1</v>
      </c>
    </row>
    <row r="131" spans="1:15" ht="15.75" hidden="1" thickBot="1">
      <c r="A131" s="173">
        <v>130</v>
      </c>
      <c r="B131" s="183" t="str">
        <f>'Base Preliminar'!B134</f>
        <v>UFT</v>
      </c>
      <c r="C131" s="184" t="s">
        <v>189</v>
      </c>
      <c r="D131" s="313" t="s">
        <v>348</v>
      </c>
      <c r="E131" s="587">
        <v>125.21052631578948</v>
      </c>
      <c r="F131" s="587">
        <v>150000</v>
      </c>
      <c r="G131" s="293" t="s">
        <v>45</v>
      </c>
      <c r="H131" s="183" t="str">
        <f>'Base Preliminar'!K134</f>
        <v>e-learning</v>
      </c>
      <c r="I131" s="313">
        <v>5</v>
      </c>
      <c r="J131" s="330">
        <f>'Base Preliminar'!R134/'Base Preliminar'!Q134</f>
        <v>0</v>
      </c>
      <c r="K131" s="239">
        <f>K136</f>
        <v>28.196774193548389</v>
      </c>
      <c r="M131" s="556">
        <v>36</v>
      </c>
      <c r="N131" s="557" t="str">
        <f t="shared" ref="N131:N194" si="10">+IF(M131&lt;10,"Si","No")</f>
        <v>No</v>
      </c>
      <c r="O131" s="562">
        <v>1</v>
      </c>
    </row>
    <row r="132" spans="1:15" ht="15.75" hidden="1" thickBot="1">
      <c r="A132" s="173">
        <v>131</v>
      </c>
      <c r="B132" s="183" t="str">
        <f>'Base Preliminar'!B135</f>
        <v>UFT</v>
      </c>
      <c r="C132" s="184" t="s">
        <v>189</v>
      </c>
      <c r="D132" s="313" t="s">
        <v>349</v>
      </c>
      <c r="E132" s="587">
        <v>125.21052631578948</v>
      </c>
      <c r="F132" s="587">
        <v>150000</v>
      </c>
      <c r="G132" s="293" t="s">
        <v>45</v>
      </c>
      <c r="H132" s="183" t="str">
        <f>'Base Preliminar'!K135</f>
        <v>e-learning</v>
      </c>
      <c r="I132" s="313">
        <v>6</v>
      </c>
      <c r="J132" s="330">
        <f>'Base Preliminar'!R135/'Base Preliminar'!Q135</f>
        <v>0</v>
      </c>
      <c r="K132" s="239">
        <f>K136</f>
        <v>28.196774193548389</v>
      </c>
      <c r="M132" s="556">
        <v>36</v>
      </c>
      <c r="N132" s="557" t="str">
        <f t="shared" si="10"/>
        <v>No</v>
      </c>
      <c r="O132" s="562">
        <v>1</v>
      </c>
    </row>
    <row r="133" spans="1:15" ht="15.75" hidden="1" thickBot="1">
      <c r="A133" s="173">
        <v>132</v>
      </c>
      <c r="B133" s="183" t="str">
        <f>'Base Preliminar'!B136</f>
        <v>UFT</v>
      </c>
      <c r="C133" s="184" t="s">
        <v>189</v>
      </c>
      <c r="D133" s="313" t="s">
        <v>350</v>
      </c>
      <c r="E133" s="587">
        <v>125.210526315789</v>
      </c>
      <c r="F133" s="587">
        <v>1100000</v>
      </c>
      <c r="G133" s="293" t="s">
        <v>45</v>
      </c>
      <c r="H133" s="183" t="str">
        <f>'Base Preliminar'!K136</f>
        <v>e-learning</v>
      </c>
      <c r="I133" s="313">
        <v>6</v>
      </c>
      <c r="J133" s="330">
        <f>'Base Preliminar'!R136/'Base Preliminar'!Q136</f>
        <v>0</v>
      </c>
      <c r="K133" s="239">
        <f>K136</f>
        <v>28.196774193548389</v>
      </c>
      <c r="M133" s="556">
        <v>36</v>
      </c>
      <c r="N133" s="557" t="str">
        <f t="shared" si="10"/>
        <v>No</v>
      </c>
      <c r="O133" s="562">
        <v>1</v>
      </c>
    </row>
    <row r="134" spans="1:15" ht="15.75" hidden="1" thickBot="1">
      <c r="A134" s="173">
        <v>133</v>
      </c>
      <c r="B134" s="183" t="str">
        <f>'Base Preliminar'!B137</f>
        <v>UFT</v>
      </c>
      <c r="C134" s="184" t="s">
        <v>189</v>
      </c>
      <c r="D134" s="313" t="s">
        <v>351</v>
      </c>
      <c r="E134" s="587">
        <v>125.210526315789</v>
      </c>
      <c r="F134" s="587">
        <v>150000</v>
      </c>
      <c r="G134" s="293" t="s">
        <v>45</v>
      </c>
      <c r="H134" s="183" t="str">
        <f>'Base Preliminar'!K137</f>
        <v>presencial</v>
      </c>
      <c r="I134" s="313">
        <v>6</v>
      </c>
      <c r="J134" s="330">
        <f>'Base Preliminar'!R137/'Base Preliminar'!Q137</f>
        <v>0</v>
      </c>
      <c r="K134" s="239">
        <f>K136</f>
        <v>28.196774193548389</v>
      </c>
      <c r="M134" s="556">
        <v>36</v>
      </c>
      <c r="N134" s="557" t="str">
        <f t="shared" si="10"/>
        <v>No</v>
      </c>
      <c r="O134" s="562">
        <v>1</v>
      </c>
    </row>
    <row r="135" spans="1:15" ht="15.75" hidden="1" thickBot="1">
      <c r="A135" s="173">
        <v>134</v>
      </c>
      <c r="B135" s="183" t="str">
        <f>'Base Preliminar'!B138</f>
        <v>UFT</v>
      </c>
      <c r="C135" s="184" t="s">
        <v>189</v>
      </c>
      <c r="D135" s="313" t="s">
        <v>352</v>
      </c>
      <c r="E135" s="587">
        <v>125.210526315789</v>
      </c>
      <c r="F135" s="587">
        <v>150000</v>
      </c>
      <c r="G135" s="293" t="s">
        <v>45</v>
      </c>
      <c r="H135" s="183" t="str">
        <f>'Base Preliminar'!K138</f>
        <v>e-learning</v>
      </c>
      <c r="I135" s="313">
        <v>4</v>
      </c>
      <c r="J135" s="330">
        <f>'Base Preliminar'!R138/'Base Preliminar'!Q138</f>
        <v>0</v>
      </c>
      <c r="K135" s="239">
        <f>K136</f>
        <v>28.196774193548389</v>
      </c>
      <c r="M135" s="556">
        <v>36</v>
      </c>
      <c r="N135" s="557" t="str">
        <f t="shared" si="10"/>
        <v>No</v>
      </c>
      <c r="O135" s="562">
        <v>1</v>
      </c>
    </row>
    <row r="136" spans="1:15" s="298" customFormat="1" ht="15.75" hidden="1" thickBot="1">
      <c r="A136" s="297">
        <v>135</v>
      </c>
      <c r="B136" s="326" t="str">
        <f>'Base Preliminar'!B139</f>
        <v>UFT</v>
      </c>
      <c r="C136" s="386" t="s">
        <v>189</v>
      </c>
      <c r="D136" s="387" t="s">
        <v>353</v>
      </c>
      <c r="E136" s="589">
        <v>125.210526315789</v>
      </c>
      <c r="F136" s="589">
        <v>150000</v>
      </c>
      <c r="G136" s="294" t="s">
        <v>45</v>
      </c>
      <c r="H136" s="326" t="str">
        <f>'Base Preliminar'!K139</f>
        <v>e-learning</v>
      </c>
      <c r="I136" s="387">
        <v>3</v>
      </c>
      <c r="J136" s="388">
        <f>'Base Preliminar'!R139/'Base Preliminar'!Q139</f>
        <v>0</v>
      </c>
      <c r="K136" s="295">
        <f>AVERAGE(K561:K622)</f>
        <v>28.196774193548389</v>
      </c>
      <c r="L136" s="641" t="s">
        <v>1117</v>
      </c>
      <c r="M136" s="556">
        <v>36</v>
      </c>
      <c r="N136" s="557" t="str">
        <f t="shared" si="10"/>
        <v>No</v>
      </c>
      <c r="O136" s="562">
        <v>1</v>
      </c>
    </row>
    <row r="137" spans="1:15" ht="15.75" hidden="1" thickBot="1">
      <c r="A137" s="173">
        <v>136</v>
      </c>
      <c r="B137" s="183" t="str">
        <f>'Base Preliminar'!B140</f>
        <v>UFT</v>
      </c>
      <c r="C137" s="184" t="s">
        <v>232</v>
      </c>
      <c r="D137" s="313" t="s">
        <v>354</v>
      </c>
      <c r="E137" s="586">
        <f>'Base Preliminar'!H140</f>
        <v>48</v>
      </c>
      <c r="F137" s="587">
        <v>1100000</v>
      </c>
      <c r="G137" s="293" t="s">
        <v>45</v>
      </c>
      <c r="H137" s="183" t="str">
        <f>'Base Preliminar'!K140</f>
        <v>e-learning</v>
      </c>
      <c r="I137" s="313">
        <v>6</v>
      </c>
      <c r="J137" s="330">
        <f>'Base Preliminar'!R140/'Base Preliminar'!Q140</f>
        <v>0</v>
      </c>
      <c r="K137" s="239">
        <f>AVERAGE(K559:K607)</f>
        <v>28.608163265306125</v>
      </c>
      <c r="M137" s="556">
        <v>36</v>
      </c>
      <c r="N137" s="557" t="str">
        <f t="shared" si="10"/>
        <v>No</v>
      </c>
      <c r="O137" s="562">
        <v>1</v>
      </c>
    </row>
    <row r="138" spans="1:15" ht="15.75" hidden="1" thickBot="1">
      <c r="A138" s="173">
        <v>137</v>
      </c>
      <c r="B138" s="183" t="str">
        <f>'Base Preliminar'!B141</f>
        <v>UFT</v>
      </c>
      <c r="C138" s="184" t="s">
        <v>232</v>
      </c>
      <c r="D138" s="313" t="s">
        <v>355</v>
      </c>
      <c r="E138" s="587">
        <v>125.210526315789</v>
      </c>
      <c r="F138" s="587">
        <v>5300000</v>
      </c>
      <c r="G138" s="293" t="s">
        <v>45</v>
      </c>
      <c r="H138" s="183" t="str">
        <f>'Base Preliminar'!K141</f>
        <v>e-learning</v>
      </c>
      <c r="I138" s="313">
        <v>24</v>
      </c>
      <c r="J138" s="330">
        <f>'Base Preliminar'!R141/'Base Preliminar'!Q141</f>
        <v>0.33333333333333331</v>
      </c>
      <c r="K138" s="239">
        <f>AVERAGE(K559:K607)</f>
        <v>28.608163265306125</v>
      </c>
      <c r="M138" s="556">
        <v>36</v>
      </c>
      <c r="N138" s="557" t="str">
        <f t="shared" si="10"/>
        <v>No</v>
      </c>
      <c r="O138" s="562">
        <v>1</v>
      </c>
    </row>
    <row r="139" spans="1:15" ht="15.75" hidden="1" thickBot="1">
      <c r="A139" s="173">
        <v>138</v>
      </c>
      <c r="B139" s="183" t="str">
        <f>'Base Preliminar'!B142</f>
        <v>UFT</v>
      </c>
      <c r="C139" s="184" t="s">
        <v>188</v>
      </c>
      <c r="D139" s="313" t="s">
        <v>356</v>
      </c>
      <c r="E139" s="587">
        <v>125.210526315789</v>
      </c>
      <c r="F139" s="586">
        <f>AVERAGE(F189:F198,F3:F111)</f>
        <v>1097698.6948779514</v>
      </c>
      <c r="G139" s="293" t="s">
        <v>92</v>
      </c>
      <c r="H139" s="183" t="str">
        <f>'Base Preliminar'!K142</f>
        <v>e-learning</v>
      </c>
      <c r="I139" s="313">
        <v>5</v>
      </c>
      <c r="J139" s="330">
        <f>'Base Preliminar'!R142/'Base Preliminar'!Q142</f>
        <v>0</v>
      </c>
      <c r="K139" s="239">
        <f>AVERAGE(K131:K138,K147:K265)</f>
        <v>29.558953039508875</v>
      </c>
      <c r="M139" s="556">
        <v>36</v>
      </c>
      <c r="N139" s="557" t="str">
        <f t="shared" si="10"/>
        <v>No</v>
      </c>
      <c r="O139" s="562">
        <v>1</v>
      </c>
    </row>
    <row r="140" spans="1:15" ht="15.75" hidden="1" thickBot="1">
      <c r="A140" s="173">
        <v>139</v>
      </c>
      <c r="B140" s="183" t="str">
        <f>'Base Preliminar'!B143</f>
        <v>UFT</v>
      </c>
      <c r="C140" s="184" t="s">
        <v>188</v>
      </c>
      <c r="D140" s="313" t="s">
        <v>357</v>
      </c>
      <c r="E140" s="587">
        <v>125.210526315789</v>
      </c>
      <c r="F140" s="586">
        <f t="shared" ref="F140:F146" si="11">F139</f>
        <v>1097698.6948779514</v>
      </c>
      <c r="G140" s="293" t="s">
        <v>92</v>
      </c>
      <c r="H140" s="183" t="str">
        <f>'Base Preliminar'!K143</f>
        <v>e-learning</v>
      </c>
      <c r="I140" s="313">
        <v>4</v>
      </c>
      <c r="J140" s="330">
        <f>'Base Preliminar'!R143/'Base Preliminar'!Q143</f>
        <v>0.33333333333333331</v>
      </c>
      <c r="K140" s="239">
        <f>K139</f>
        <v>29.558953039508875</v>
      </c>
      <c r="M140" s="556">
        <v>36</v>
      </c>
      <c r="N140" s="557" t="str">
        <f t="shared" si="10"/>
        <v>No</v>
      </c>
      <c r="O140" s="562">
        <v>1</v>
      </c>
    </row>
    <row r="141" spans="1:15" s="508" customFormat="1" ht="15.75" hidden="1" thickBot="1">
      <c r="A141" s="501">
        <v>140</v>
      </c>
      <c r="B141" s="502" t="str">
        <f>'Base Preliminar'!B144</f>
        <v>UFT</v>
      </c>
      <c r="C141" s="503" t="s">
        <v>188</v>
      </c>
      <c r="D141" s="513" t="s">
        <v>358</v>
      </c>
      <c r="E141" s="590">
        <v>125.210526315789</v>
      </c>
      <c r="F141" s="583">
        <f t="shared" si="11"/>
        <v>1097698.6948779514</v>
      </c>
      <c r="G141" s="504" t="s">
        <v>92</v>
      </c>
      <c r="H141" s="502" t="str">
        <f>'Base Preliminar'!K144</f>
        <v>e-learning</v>
      </c>
      <c r="I141" s="513">
        <v>4</v>
      </c>
      <c r="J141" s="507">
        <f>'Base Preliminar'!R144/'Base Preliminar'!Q144</f>
        <v>0</v>
      </c>
      <c r="K141" s="512">
        <f>K139</f>
        <v>29.558953039508875</v>
      </c>
      <c r="L141" s="656" t="s">
        <v>1133</v>
      </c>
      <c r="M141" s="556">
        <v>36</v>
      </c>
      <c r="N141" s="557" t="str">
        <f t="shared" si="10"/>
        <v>No</v>
      </c>
      <c r="O141" s="562">
        <v>1</v>
      </c>
    </row>
    <row r="142" spans="1:15" ht="15.75" hidden="1" thickBot="1">
      <c r="A142" s="173">
        <v>141</v>
      </c>
      <c r="B142" s="183" t="str">
        <f>'Base Preliminar'!B145</f>
        <v>UFT</v>
      </c>
      <c r="C142" s="184" t="s">
        <v>188</v>
      </c>
      <c r="D142" s="313" t="s">
        <v>359</v>
      </c>
      <c r="E142" s="587">
        <v>125.210526315789</v>
      </c>
      <c r="F142" s="586">
        <f t="shared" si="11"/>
        <v>1097698.6948779514</v>
      </c>
      <c r="G142" s="293" t="s">
        <v>92</v>
      </c>
      <c r="H142" s="385" t="str">
        <f>'Base Preliminar'!K145</f>
        <v>e-learning</v>
      </c>
      <c r="I142" s="313">
        <v>4</v>
      </c>
      <c r="J142" s="330">
        <f>'Base Preliminar'!R145/'Base Preliminar'!Q145</f>
        <v>0</v>
      </c>
      <c r="K142" s="239">
        <f>K139</f>
        <v>29.558953039508875</v>
      </c>
      <c r="M142" s="556">
        <v>36</v>
      </c>
      <c r="N142" s="557" t="str">
        <f t="shared" si="10"/>
        <v>No</v>
      </c>
      <c r="O142" s="562">
        <v>1</v>
      </c>
    </row>
    <row r="143" spans="1:15" ht="15.75" hidden="1" thickBot="1">
      <c r="A143" s="173">
        <v>142</v>
      </c>
      <c r="B143" s="183" t="str">
        <f>'Base Preliminar'!B146</f>
        <v>UFT</v>
      </c>
      <c r="C143" s="184" t="s">
        <v>188</v>
      </c>
      <c r="D143" s="313" t="s">
        <v>360</v>
      </c>
      <c r="E143" s="587">
        <v>125.210526315789</v>
      </c>
      <c r="F143" s="586">
        <f t="shared" si="11"/>
        <v>1097698.6948779514</v>
      </c>
      <c r="G143" s="293" t="s">
        <v>92</v>
      </c>
      <c r="H143" s="183" t="str">
        <f>'Base Preliminar'!K146</f>
        <v>b-learning</v>
      </c>
      <c r="I143" s="313">
        <v>6</v>
      </c>
      <c r="J143" s="330">
        <f>'Base Preliminar'!R146/'Base Preliminar'!Q146</f>
        <v>0</v>
      </c>
      <c r="K143" s="239">
        <f>K139</f>
        <v>29.558953039508875</v>
      </c>
      <c r="M143" s="556">
        <v>36</v>
      </c>
      <c r="N143" s="557" t="str">
        <f t="shared" si="10"/>
        <v>No</v>
      </c>
      <c r="O143" s="562">
        <v>1</v>
      </c>
    </row>
    <row r="144" spans="1:15" ht="15.75" hidden="1" thickBot="1">
      <c r="A144" s="173">
        <v>143</v>
      </c>
      <c r="B144" s="183" t="str">
        <f>'Base Preliminar'!B147</f>
        <v>UFT</v>
      </c>
      <c r="C144" s="184" t="s">
        <v>188</v>
      </c>
      <c r="D144" s="313" t="s">
        <v>214</v>
      </c>
      <c r="E144" s="587">
        <v>125.210526315789</v>
      </c>
      <c r="F144" s="586">
        <f t="shared" si="11"/>
        <v>1097698.6948779514</v>
      </c>
      <c r="G144" s="293" t="s">
        <v>92</v>
      </c>
      <c r="H144" s="183" t="str">
        <f>'Base Preliminar'!K147</f>
        <v>e-learning</v>
      </c>
      <c r="I144" s="313">
        <v>5</v>
      </c>
      <c r="J144" s="330">
        <f>'Base Preliminar'!R147/'Base Preliminar'!Q147</f>
        <v>0</v>
      </c>
      <c r="K144" s="239">
        <f>K139</f>
        <v>29.558953039508875</v>
      </c>
      <c r="M144" s="556">
        <v>36</v>
      </c>
      <c r="N144" s="557" t="str">
        <f t="shared" si="10"/>
        <v>No</v>
      </c>
      <c r="O144" s="562">
        <v>1</v>
      </c>
    </row>
    <row r="145" spans="1:16" ht="15.75" hidden="1" thickBot="1">
      <c r="A145" s="173">
        <v>144</v>
      </c>
      <c r="B145" s="183" t="str">
        <f>'Base Preliminar'!B148</f>
        <v>UFT</v>
      </c>
      <c r="C145" s="184" t="s">
        <v>188</v>
      </c>
      <c r="D145" s="313" t="s">
        <v>361</v>
      </c>
      <c r="E145" s="587">
        <v>125.210526315789</v>
      </c>
      <c r="F145" s="586">
        <f t="shared" si="11"/>
        <v>1097698.6948779514</v>
      </c>
      <c r="G145" s="293" t="s">
        <v>92</v>
      </c>
      <c r="H145" s="183" t="str">
        <f>'Base Preliminar'!K148</f>
        <v>e-learning</v>
      </c>
      <c r="I145" s="313">
        <v>5</v>
      </c>
      <c r="J145" s="330">
        <f>'Base Preliminar'!R148/'Base Preliminar'!Q148</f>
        <v>0</v>
      </c>
      <c r="K145" s="239">
        <f>K139</f>
        <v>29.558953039508875</v>
      </c>
      <c r="M145" s="556">
        <v>36</v>
      </c>
      <c r="N145" s="557" t="str">
        <f t="shared" si="10"/>
        <v>No</v>
      </c>
      <c r="O145" s="562">
        <v>1</v>
      </c>
    </row>
    <row r="146" spans="1:16" s="521" customFormat="1" ht="15.75" hidden="1" thickBot="1">
      <c r="A146" s="515">
        <v>145</v>
      </c>
      <c r="B146" s="516" t="str">
        <f>'Base Preliminar'!B149</f>
        <v>UFT</v>
      </c>
      <c r="C146" s="517" t="s">
        <v>188</v>
      </c>
      <c r="D146" s="527" t="s">
        <v>362</v>
      </c>
      <c r="E146" s="591">
        <v>125.210526315789</v>
      </c>
      <c r="F146" s="584">
        <f t="shared" si="11"/>
        <v>1097698.6948779514</v>
      </c>
      <c r="G146" s="523" t="s">
        <v>92</v>
      </c>
      <c r="H146" s="516" t="str">
        <f>'Base Preliminar'!K149</f>
        <v>e-learning</v>
      </c>
      <c r="I146" s="527">
        <v>7</v>
      </c>
      <c r="J146" s="520">
        <f>'Base Preliminar'!R149/'Base Preliminar'!Q149</f>
        <v>0</v>
      </c>
      <c r="K146" s="526">
        <f>K139</f>
        <v>29.558953039508875</v>
      </c>
      <c r="L146" s="657" t="s">
        <v>1134</v>
      </c>
      <c r="M146" s="556">
        <v>36</v>
      </c>
      <c r="N146" s="557" t="str">
        <f t="shared" si="10"/>
        <v>No</v>
      </c>
      <c r="O146" s="562">
        <v>1</v>
      </c>
    </row>
    <row r="147" spans="1:16" ht="15.75" hidden="1" thickBot="1">
      <c r="A147" s="173">
        <v>146</v>
      </c>
      <c r="B147" s="183" t="str">
        <f>'Base Preliminar'!B150</f>
        <v>UFT</v>
      </c>
      <c r="C147" s="184" t="s">
        <v>267</v>
      </c>
      <c r="D147" s="313" t="s">
        <v>363</v>
      </c>
      <c r="E147" s="587">
        <v>125.210526315789</v>
      </c>
      <c r="F147" s="587">
        <v>480000</v>
      </c>
      <c r="G147" s="293" t="s">
        <v>45</v>
      </c>
      <c r="H147" s="183" t="str">
        <f>'Base Preliminar'!K150</f>
        <v>e-learning</v>
      </c>
      <c r="I147" s="313">
        <v>5</v>
      </c>
      <c r="J147" s="330">
        <f>'Base Preliminar'!R150/'Base Preliminar'!Q150</f>
        <v>0</v>
      </c>
      <c r="K147" s="239">
        <f>K202</f>
        <v>30.394352568613641</v>
      </c>
      <c r="M147" s="556">
        <v>36</v>
      </c>
      <c r="N147" s="557" t="str">
        <f t="shared" si="10"/>
        <v>No</v>
      </c>
      <c r="O147" s="562">
        <v>1</v>
      </c>
    </row>
    <row r="148" spans="1:16" ht="15.75" hidden="1" thickBot="1">
      <c r="A148" s="173">
        <v>147</v>
      </c>
      <c r="B148" s="183" t="str">
        <f>'Base Preliminar'!B151</f>
        <v>UFT</v>
      </c>
      <c r="C148" s="184" t="s">
        <v>267</v>
      </c>
      <c r="D148" s="313" t="s">
        <v>364</v>
      </c>
      <c r="E148" s="586">
        <f>'Base Preliminar'!H151</f>
        <v>120</v>
      </c>
      <c r="F148" s="587">
        <v>480000</v>
      </c>
      <c r="G148" s="293" t="s">
        <v>45</v>
      </c>
      <c r="H148" s="183" t="str">
        <f>'Base Preliminar'!K151</f>
        <v>e-learning</v>
      </c>
      <c r="I148" s="366">
        <f>AVERAGE(I147,I150:I151,I153,I18)</f>
        <v>6.6</v>
      </c>
      <c r="J148" s="367">
        <v>0</v>
      </c>
      <c r="K148" s="239">
        <f>K202</f>
        <v>30.394352568613641</v>
      </c>
      <c r="M148" s="556">
        <v>36</v>
      </c>
      <c r="N148" s="557" t="str">
        <f t="shared" si="10"/>
        <v>No</v>
      </c>
      <c r="O148" s="562">
        <v>1</v>
      </c>
    </row>
    <row r="149" spans="1:16" ht="15.75" hidden="1" thickBot="1">
      <c r="A149" s="173">
        <v>148</v>
      </c>
      <c r="B149" s="183" t="str">
        <f>'Base Preliminar'!B152</f>
        <v>UFT</v>
      </c>
      <c r="C149" s="184" t="s">
        <v>267</v>
      </c>
      <c r="D149" s="313" t="s">
        <v>365</v>
      </c>
      <c r="E149" s="586">
        <f>'Base Preliminar'!H152</f>
        <v>144</v>
      </c>
      <c r="F149" s="587">
        <v>480000</v>
      </c>
      <c r="G149" s="293" t="s">
        <v>45</v>
      </c>
      <c r="H149" s="183" t="str">
        <f>'Base Preliminar'!K152</f>
        <v>e-learning</v>
      </c>
      <c r="I149" s="366">
        <f>I148</f>
        <v>6.6</v>
      </c>
      <c r="J149" s="367">
        <v>0</v>
      </c>
      <c r="K149" s="239">
        <f>K202</f>
        <v>30.394352568613641</v>
      </c>
      <c r="M149" s="556">
        <v>36</v>
      </c>
      <c r="N149" s="557" t="str">
        <f t="shared" si="10"/>
        <v>No</v>
      </c>
      <c r="O149" s="562">
        <v>1</v>
      </c>
    </row>
    <row r="150" spans="1:16" ht="15.75" hidden="1" thickBot="1">
      <c r="A150" s="173">
        <v>149</v>
      </c>
      <c r="B150" s="183" t="str">
        <f>'Base Preliminar'!B153</f>
        <v>UFT</v>
      </c>
      <c r="C150" s="184" t="s">
        <v>267</v>
      </c>
      <c r="D150" s="313" t="s">
        <v>366</v>
      </c>
      <c r="E150" s="586">
        <f>'Base Preliminar'!H153</f>
        <v>100</v>
      </c>
      <c r="F150" s="587">
        <v>480000</v>
      </c>
      <c r="G150" s="293" t="s">
        <v>45</v>
      </c>
      <c r="H150" s="183" t="str">
        <f>'Base Preliminar'!K153</f>
        <v>e-learning</v>
      </c>
      <c r="I150" s="313">
        <v>6</v>
      </c>
      <c r="J150" s="367">
        <v>0</v>
      </c>
      <c r="K150" s="239">
        <f>K202</f>
        <v>30.394352568613641</v>
      </c>
      <c r="M150" s="556">
        <v>36</v>
      </c>
      <c r="N150" s="557" t="str">
        <f t="shared" si="10"/>
        <v>No</v>
      </c>
      <c r="O150" s="562">
        <v>1</v>
      </c>
    </row>
    <row r="151" spans="1:16" ht="15.75" hidden="1" thickBot="1">
      <c r="A151" s="173">
        <v>150</v>
      </c>
      <c r="B151" s="183" t="str">
        <f>'Base Preliminar'!B154</f>
        <v>UFT</v>
      </c>
      <c r="C151" s="184" t="s">
        <v>267</v>
      </c>
      <c r="D151" s="313" t="s">
        <v>367</v>
      </c>
      <c r="E151" s="586">
        <f>'Base Preliminar'!H154</f>
        <v>300</v>
      </c>
      <c r="F151" s="587">
        <v>480000</v>
      </c>
      <c r="G151" s="293" t="s">
        <v>92</v>
      </c>
      <c r="H151" s="183" t="str">
        <f>'Base Preliminar'!K154</f>
        <v>e-learning</v>
      </c>
      <c r="I151" s="313">
        <v>12</v>
      </c>
      <c r="J151" s="330">
        <f>'Base Preliminar'!R154/'Base Preliminar'!Q154</f>
        <v>0</v>
      </c>
      <c r="K151" s="239">
        <f>K202</f>
        <v>30.394352568613641</v>
      </c>
      <c r="M151" s="556">
        <v>36</v>
      </c>
      <c r="N151" s="557" t="str">
        <f t="shared" si="10"/>
        <v>No</v>
      </c>
      <c r="O151" s="562">
        <v>1</v>
      </c>
    </row>
    <row r="152" spans="1:16" ht="15.75" hidden="1" thickBot="1">
      <c r="A152" s="173">
        <v>151</v>
      </c>
      <c r="B152" s="183" t="str">
        <f>'Base Preliminar'!B155</f>
        <v>UFT</v>
      </c>
      <c r="C152" s="184" t="s">
        <v>267</v>
      </c>
      <c r="D152" s="313" t="s">
        <v>368</v>
      </c>
      <c r="E152" s="586">
        <f>'Base Preliminar'!H155</f>
        <v>100</v>
      </c>
      <c r="F152" s="587">
        <v>480000</v>
      </c>
      <c r="G152" s="293" t="s">
        <v>45</v>
      </c>
      <c r="H152" s="183" t="str">
        <f>'Base Preliminar'!K155</f>
        <v>e-learning</v>
      </c>
      <c r="I152" s="366">
        <f>I149</f>
        <v>6.6</v>
      </c>
      <c r="J152" s="330">
        <f>'Base Preliminar'!R155/'Base Preliminar'!Q155</f>
        <v>0</v>
      </c>
      <c r="K152" s="239">
        <f>K202</f>
        <v>30.394352568613641</v>
      </c>
      <c r="M152" s="556">
        <v>36</v>
      </c>
      <c r="N152" s="557" t="str">
        <f t="shared" si="10"/>
        <v>No</v>
      </c>
      <c r="O152" s="562">
        <v>1</v>
      </c>
    </row>
    <row r="153" spans="1:16" ht="15.75" hidden="1" thickBot="1">
      <c r="A153" s="173">
        <v>152</v>
      </c>
      <c r="B153" s="183" t="str">
        <f>'Base Preliminar'!B156</f>
        <v>UFT</v>
      </c>
      <c r="C153" s="184" t="s">
        <v>267</v>
      </c>
      <c r="D153" s="313" t="s">
        <v>369</v>
      </c>
      <c r="E153" s="586">
        <f>'Base Preliminar'!H156</f>
        <v>120</v>
      </c>
      <c r="F153" s="587">
        <v>480000</v>
      </c>
      <c r="G153" s="293" t="s">
        <v>45</v>
      </c>
      <c r="H153" s="183" t="str">
        <f>'Base Preliminar'!K156</f>
        <v>e-learning</v>
      </c>
      <c r="I153" s="313">
        <v>6</v>
      </c>
      <c r="J153" s="330">
        <f>'Base Preliminar'!R156/'Base Preliminar'!Q156</f>
        <v>0</v>
      </c>
      <c r="K153" s="239">
        <f>K202</f>
        <v>30.394352568613641</v>
      </c>
      <c r="M153" s="556">
        <v>36</v>
      </c>
      <c r="N153" s="557" t="str">
        <f t="shared" si="10"/>
        <v>No</v>
      </c>
      <c r="O153" s="562">
        <v>1</v>
      </c>
    </row>
    <row r="154" spans="1:16" ht="15.75" hidden="1" thickBot="1">
      <c r="A154" s="173">
        <v>153</v>
      </c>
      <c r="B154" s="183" t="str">
        <f>'Base Preliminar'!B157</f>
        <v>UFT</v>
      </c>
      <c r="C154" s="184" t="s">
        <v>267</v>
      </c>
      <c r="D154" s="313" t="s">
        <v>370</v>
      </c>
      <c r="E154" s="586">
        <f>'Base Preliminar'!H157</f>
        <v>110</v>
      </c>
      <c r="F154" s="587">
        <v>480000</v>
      </c>
      <c r="G154" s="293" t="s">
        <v>45</v>
      </c>
      <c r="H154" s="183" t="str">
        <f>'Base Preliminar'!K157</f>
        <v>e-learning</v>
      </c>
      <c r="I154" s="366">
        <f>I149</f>
        <v>6.6</v>
      </c>
      <c r="J154" s="367">
        <v>0</v>
      </c>
      <c r="K154" s="239">
        <f>K202</f>
        <v>30.394352568613641</v>
      </c>
      <c r="M154" s="556">
        <v>36</v>
      </c>
      <c r="N154" s="557" t="str">
        <f t="shared" si="10"/>
        <v>No</v>
      </c>
      <c r="O154" s="562">
        <v>1</v>
      </c>
    </row>
    <row r="155" spans="1:16" ht="15.75" hidden="1" thickBot="1">
      <c r="A155" s="173">
        <v>154</v>
      </c>
      <c r="B155" s="183" t="str">
        <f>'Base Preliminar'!B158</f>
        <v>UFT</v>
      </c>
      <c r="C155" s="184" t="s">
        <v>267</v>
      </c>
      <c r="D155" s="313" t="s">
        <v>371</v>
      </c>
      <c r="E155" s="586">
        <f>'Base Preliminar'!H158</f>
        <v>136</v>
      </c>
      <c r="F155" s="587">
        <v>480000</v>
      </c>
      <c r="G155" s="293" t="s">
        <v>45</v>
      </c>
      <c r="H155" s="183" t="str">
        <f>'Base Preliminar'!K158</f>
        <v>e-learning</v>
      </c>
      <c r="I155" s="366">
        <f>I149</f>
        <v>6.6</v>
      </c>
      <c r="J155" s="367">
        <v>0</v>
      </c>
      <c r="K155" s="239">
        <f>K202</f>
        <v>30.394352568613641</v>
      </c>
      <c r="M155" s="556">
        <v>36</v>
      </c>
      <c r="N155" s="557" t="str">
        <f t="shared" si="10"/>
        <v>No</v>
      </c>
      <c r="O155" s="562">
        <v>1</v>
      </c>
    </row>
    <row r="156" spans="1:16" ht="15.75" hidden="1" thickBot="1">
      <c r="A156" s="173">
        <v>155</v>
      </c>
      <c r="B156" s="183" t="str">
        <f>'Base Preliminar'!B159</f>
        <v>UFT</v>
      </c>
      <c r="C156" s="184" t="s">
        <v>267</v>
      </c>
      <c r="D156" s="313" t="s">
        <v>372</v>
      </c>
      <c r="E156" s="586">
        <f>'Base Preliminar'!H159</f>
        <v>136</v>
      </c>
      <c r="F156" s="587">
        <v>480000</v>
      </c>
      <c r="G156" s="293" t="s">
        <v>45</v>
      </c>
      <c r="H156" s="183" t="str">
        <f>'Base Preliminar'!K159</f>
        <v>e-learning</v>
      </c>
      <c r="I156" s="366">
        <f>I149</f>
        <v>6.6</v>
      </c>
      <c r="J156" s="367">
        <v>0</v>
      </c>
      <c r="K156" s="239">
        <f>K202</f>
        <v>30.394352568613641</v>
      </c>
      <c r="M156" s="556">
        <v>36</v>
      </c>
      <c r="N156" s="557" t="str">
        <f t="shared" si="10"/>
        <v>No</v>
      </c>
      <c r="O156" s="562">
        <v>1</v>
      </c>
    </row>
    <row r="157" spans="1:16" ht="15.75" hidden="1" thickBot="1">
      <c r="A157" s="173">
        <v>156</v>
      </c>
      <c r="B157" s="183" t="str">
        <f>'Base Preliminar'!B160</f>
        <v>UFT</v>
      </c>
      <c r="C157" s="184" t="s">
        <v>267</v>
      </c>
      <c r="D157" s="313" t="s">
        <v>373</v>
      </c>
      <c r="E157" s="586">
        <f>'Base Preliminar'!H160</f>
        <v>140</v>
      </c>
      <c r="F157" s="587">
        <v>480000</v>
      </c>
      <c r="G157" s="293" t="s">
        <v>45</v>
      </c>
      <c r="H157" s="183" t="str">
        <f>'Base Preliminar'!K160</f>
        <v>e-learning</v>
      </c>
      <c r="I157" s="366">
        <f>I149</f>
        <v>6.6</v>
      </c>
      <c r="J157" s="330">
        <f>'Base Preliminar'!R160/'Base Preliminar'!Q160</f>
        <v>0</v>
      </c>
      <c r="K157" s="239">
        <f>K202</f>
        <v>30.394352568613641</v>
      </c>
      <c r="M157" s="556">
        <v>36</v>
      </c>
      <c r="N157" s="557" t="str">
        <f t="shared" si="10"/>
        <v>No</v>
      </c>
      <c r="O157" s="562">
        <v>1</v>
      </c>
    </row>
    <row r="158" spans="1:16" ht="15.75" hidden="1" thickBot="1">
      <c r="A158" s="173">
        <v>157</v>
      </c>
      <c r="B158" s="183" t="str">
        <f>'Base Preliminar'!B161</f>
        <v>UFT</v>
      </c>
      <c r="C158" s="184" t="s">
        <v>61</v>
      </c>
      <c r="D158" s="313" t="s">
        <v>374</v>
      </c>
      <c r="E158" s="586">
        <f>'Base Preliminar'!H161</f>
        <v>120</v>
      </c>
      <c r="F158" s="586">
        <f>AVERAGE(F203:F205,F224:F228,F8:F130)</f>
        <v>1044821.7151944747</v>
      </c>
      <c r="G158" s="293" t="s">
        <v>45</v>
      </c>
      <c r="H158" s="183" t="str">
        <f>'Base Preliminar'!K161</f>
        <v>e-learning</v>
      </c>
      <c r="I158" s="366">
        <f>AVERAGE(I159:I162)</f>
        <v>5.5</v>
      </c>
      <c r="J158" s="330">
        <f>'Base Preliminar'!R161/'Base Preliminar'!Q161</f>
        <v>0</v>
      </c>
      <c r="K158" s="239">
        <f>AVERAGE(K223:K647)</f>
        <v>25.696475596449673</v>
      </c>
      <c r="M158" s="556">
        <v>36</v>
      </c>
      <c r="N158" s="557" t="str">
        <f t="shared" si="10"/>
        <v>No</v>
      </c>
      <c r="O158" s="562">
        <v>1</v>
      </c>
      <c r="P158" s="287" t="str">
        <f>+IF(M158&lt;10,"Top","Topn't")</f>
        <v>Topn't</v>
      </c>
    </row>
    <row r="159" spans="1:16" ht="15.75" hidden="1" thickBot="1">
      <c r="A159" s="173">
        <v>158</v>
      </c>
      <c r="B159" s="183" t="str">
        <f>'Base Preliminar'!B162</f>
        <v>UFT</v>
      </c>
      <c r="C159" s="184" t="s">
        <v>61</v>
      </c>
      <c r="D159" s="313" t="s">
        <v>375</v>
      </c>
      <c r="E159" s="587">
        <v>125.210526315789</v>
      </c>
      <c r="F159" s="586">
        <f>AVERAGE(F203:F205,F224:F296)</f>
        <v>1218460.5263157894</v>
      </c>
      <c r="G159" s="293" t="s">
        <v>45</v>
      </c>
      <c r="H159" s="183" t="str">
        <f>'Base Preliminar'!K162</f>
        <v>presencial</v>
      </c>
      <c r="I159" s="313">
        <v>7</v>
      </c>
      <c r="J159" s="330">
        <f>'Base Preliminar'!R162/'Base Preliminar'!Q162</f>
        <v>0</v>
      </c>
      <c r="K159" s="239">
        <f>AVERAGE(K223:K647)</f>
        <v>25.696475596449673</v>
      </c>
      <c r="M159" s="556">
        <v>36</v>
      </c>
      <c r="N159" s="557" t="str">
        <f t="shared" si="10"/>
        <v>No</v>
      </c>
      <c r="O159" s="562">
        <v>1</v>
      </c>
      <c r="P159" s="287" t="str">
        <f>+IF(M159&lt;10,"Top","Topn't")</f>
        <v>Topn't</v>
      </c>
    </row>
    <row r="160" spans="1:16" ht="15.75" hidden="1" thickBot="1">
      <c r="A160" s="173">
        <v>159</v>
      </c>
      <c r="B160" s="183" t="str">
        <f>'Base Preliminar'!B163</f>
        <v>UFT</v>
      </c>
      <c r="C160" s="184" t="s">
        <v>61</v>
      </c>
      <c r="D160" s="313" t="s">
        <v>376</v>
      </c>
      <c r="E160" s="587">
        <v>125.210526315789</v>
      </c>
      <c r="F160" s="586">
        <f>F159</f>
        <v>1218460.5263157894</v>
      </c>
      <c r="G160" s="293" t="s">
        <v>45</v>
      </c>
      <c r="H160" s="183" t="str">
        <f>'Base Preliminar'!K163</f>
        <v>e-learning</v>
      </c>
      <c r="I160" s="313">
        <v>7</v>
      </c>
      <c r="J160" s="330">
        <f>'Base Preliminar'!R163/'Base Preliminar'!Q163</f>
        <v>0.66666666666666663</v>
      </c>
      <c r="K160" s="239">
        <f>AVERAGE(K223:K647)</f>
        <v>25.696475596449673</v>
      </c>
      <c r="M160" s="556">
        <v>36</v>
      </c>
      <c r="N160" s="557" t="str">
        <f t="shared" si="10"/>
        <v>No</v>
      </c>
      <c r="O160" s="562">
        <v>1</v>
      </c>
      <c r="P160" s="287" t="str">
        <f>+IF(M160&lt;10,"Top","Topn't")</f>
        <v>Topn't</v>
      </c>
    </row>
    <row r="161" spans="1:16" ht="15.75" hidden="1" thickBot="1">
      <c r="A161" s="173">
        <v>160</v>
      </c>
      <c r="B161" s="183" t="str">
        <f>'Base Preliminar'!B164</f>
        <v>UFT</v>
      </c>
      <c r="C161" s="184" t="s">
        <v>61</v>
      </c>
      <c r="D161" s="313" t="s">
        <v>377</v>
      </c>
      <c r="E161" s="587">
        <v>125.210526315789</v>
      </c>
      <c r="F161" s="586">
        <f>F160</f>
        <v>1218460.5263157894</v>
      </c>
      <c r="G161" s="293" t="s">
        <v>45</v>
      </c>
      <c r="H161" s="183" t="str">
        <f>'Base Preliminar'!K164</f>
        <v>e-learning</v>
      </c>
      <c r="I161" s="313">
        <v>4</v>
      </c>
      <c r="J161" s="330">
        <f>'Base Preliminar'!R164/'Base Preliminar'!Q164</f>
        <v>0.33333333333333331</v>
      </c>
      <c r="K161" s="239">
        <f>AVERAGE(K223:K647)</f>
        <v>25.696475596449673</v>
      </c>
      <c r="M161" s="556">
        <v>36</v>
      </c>
      <c r="N161" s="557" t="str">
        <f t="shared" si="10"/>
        <v>No</v>
      </c>
      <c r="O161" s="562">
        <v>1</v>
      </c>
      <c r="P161" s="287" t="str">
        <f>+IF(M161&lt;10,"Top","Topn't")</f>
        <v>Topn't</v>
      </c>
    </row>
    <row r="162" spans="1:16" ht="15.75" hidden="1" thickBot="1">
      <c r="A162" s="173">
        <v>161</v>
      </c>
      <c r="B162" s="183" t="str">
        <f>'Base Preliminar'!B165</f>
        <v>UFT</v>
      </c>
      <c r="C162" s="184" t="s">
        <v>61</v>
      </c>
      <c r="D162" s="313" t="s">
        <v>378</v>
      </c>
      <c r="E162" s="587">
        <v>125.210526315789</v>
      </c>
      <c r="F162" s="586">
        <f>F161</f>
        <v>1218460.5263157894</v>
      </c>
      <c r="G162" s="293" t="s">
        <v>45</v>
      </c>
      <c r="H162" s="183" t="str">
        <f>'Base Preliminar'!K165</f>
        <v>e-learning</v>
      </c>
      <c r="I162" s="313">
        <v>4</v>
      </c>
      <c r="J162" s="330">
        <f>'Base Preliminar'!R165/'Base Preliminar'!Q165</f>
        <v>0</v>
      </c>
      <c r="K162" s="239">
        <f>AVERAGE(K223:K647)</f>
        <v>25.696475596449673</v>
      </c>
      <c r="M162" s="556">
        <v>36</v>
      </c>
      <c r="N162" s="557" t="str">
        <f t="shared" si="10"/>
        <v>No</v>
      </c>
      <c r="O162" s="562">
        <v>1</v>
      </c>
      <c r="P162" s="287" t="str">
        <f>+IF(M162&lt;10,"Top","Topn't")</f>
        <v>Topn't</v>
      </c>
    </row>
    <row r="163" spans="1:16" ht="15.75" hidden="1" thickBot="1">
      <c r="A163" s="173">
        <v>162</v>
      </c>
      <c r="B163" s="183" t="str">
        <f>'Base Preliminar'!B166</f>
        <v>UFT</v>
      </c>
      <c r="C163" s="184" t="s">
        <v>279</v>
      </c>
      <c r="D163" s="313" t="s">
        <v>379</v>
      </c>
      <c r="E163" s="586">
        <f>'Base Preliminar'!H166</f>
        <v>104</v>
      </c>
      <c r="F163" s="586">
        <f t="shared" ref="F163:F171" si="12">AVERAGE(F164:F167)</f>
        <v>1270236.2060546875</v>
      </c>
      <c r="G163" s="293" t="s">
        <v>92</v>
      </c>
      <c r="H163" s="183" t="str">
        <f>'Base Preliminar'!K166</f>
        <v>e-learning</v>
      </c>
      <c r="I163" s="366">
        <f>AVERAGE(I164:I166,I168:I169,I171:I175)</f>
        <v>6.4</v>
      </c>
      <c r="J163" s="330">
        <f>'Base Preliminar'!R166/'Base Preliminar'!Q166</f>
        <v>0</v>
      </c>
      <c r="K163" s="239">
        <f>AVERAGE(K223:K647)</f>
        <v>25.696475596449673</v>
      </c>
      <c r="M163" s="556">
        <v>36</v>
      </c>
      <c r="N163" s="557" t="str">
        <f t="shared" si="10"/>
        <v>No</v>
      </c>
      <c r="O163" s="562">
        <v>1</v>
      </c>
    </row>
    <row r="164" spans="1:16" ht="15.75" hidden="1" thickBot="1">
      <c r="A164" s="173">
        <v>163</v>
      </c>
      <c r="B164" s="183" t="str">
        <f>'Base Preliminar'!B167</f>
        <v>UFT</v>
      </c>
      <c r="C164" s="184" t="s">
        <v>279</v>
      </c>
      <c r="D164" s="313" t="s">
        <v>380</v>
      </c>
      <c r="E164" s="587">
        <v>125.210526315789</v>
      </c>
      <c r="F164" s="586">
        <f t="shared" si="12"/>
        <v>1273063.96484375</v>
      </c>
      <c r="G164" s="293" t="s">
        <v>92</v>
      </c>
      <c r="H164" s="183" t="str">
        <f>'Base Preliminar'!K167</f>
        <v>presencial</v>
      </c>
      <c r="I164" s="313">
        <v>7</v>
      </c>
      <c r="J164" s="330">
        <f>'Base Preliminar'!R167/'Base Preliminar'!Q167</f>
        <v>0</v>
      </c>
      <c r="K164" s="239">
        <f>AVERAGE(K223:K647)</f>
        <v>25.696475596449673</v>
      </c>
      <c r="M164" s="556">
        <v>36</v>
      </c>
      <c r="N164" s="557" t="str">
        <f t="shared" si="10"/>
        <v>No</v>
      </c>
      <c r="O164" s="562">
        <v>1</v>
      </c>
    </row>
    <row r="165" spans="1:16" ht="15.75" hidden="1" thickBot="1">
      <c r="A165" s="173">
        <v>164</v>
      </c>
      <c r="B165" s="183" t="str">
        <f>'Base Preliminar'!B168</f>
        <v>UFT</v>
      </c>
      <c r="C165" s="184" t="s">
        <v>279</v>
      </c>
      <c r="D165" s="313" t="s">
        <v>381</v>
      </c>
      <c r="E165" s="587">
        <v>125.210526315789</v>
      </c>
      <c r="F165" s="586">
        <f t="shared" si="12"/>
        <v>1259951.171875</v>
      </c>
      <c r="G165" s="293" t="s">
        <v>45</v>
      </c>
      <c r="H165" s="183" t="str">
        <f>'Base Preliminar'!K168</f>
        <v>presencial</v>
      </c>
      <c r="I165" s="313">
        <v>8</v>
      </c>
      <c r="J165" s="330">
        <f>'Base Preliminar'!R168/'Base Preliminar'!Q168</f>
        <v>0.66666666666666663</v>
      </c>
      <c r="K165" s="239">
        <f>AVERAGE(K223:K647)</f>
        <v>25.696475596449673</v>
      </c>
      <c r="M165" s="556">
        <v>36</v>
      </c>
      <c r="N165" s="557" t="str">
        <f t="shared" si="10"/>
        <v>No</v>
      </c>
      <c r="O165" s="562">
        <v>1</v>
      </c>
    </row>
    <row r="166" spans="1:16" ht="15.75" hidden="1" thickBot="1">
      <c r="A166" s="173">
        <v>165</v>
      </c>
      <c r="B166" s="183" t="str">
        <f>'Base Preliminar'!B169</f>
        <v>UFT</v>
      </c>
      <c r="C166" s="184" t="s">
        <v>279</v>
      </c>
      <c r="D166" s="313" t="s">
        <v>382</v>
      </c>
      <c r="E166" s="587">
        <v>125.210526315789</v>
      </c>
      <c r="F166" s="586">
        <f t="shared" si="12"/>
        <v>1269960.9375</v>
      </c>
      <c r="G166" s="293" t="s">
        <v>45</v>
      </c>
      <c r="H166" s="183" t="str">
        <f>'Base Preliminar'!K169</f>
        <v>presencial</v>
      </c>
      <c r="I166" s="313">
        <v>5</v>
      </c>
      <c r="J166" s="330">
        <f>'Base Preliminar'!R169/'Base Preliminar'!Q169</f>
        <v>0.33333333333333331</v>
      </c>
      <c r="K166" s="239">
        <f>AVERAGE(K223:K647)</f>
        <v>25.696475596449673</v>
      </c>
      <c r="M166" s="556">
        <v>36</v>
      </c>
      <c r="N166" s="557" t="str">
        <f t="shared" si="10"/>
        <v>No</v>
      </c>
      <c r="O166" s="562">
        <v>1</v>
      </c>
    </row>
    <row r="167" spans="1:16" ht="15.75" hidden="1" thickBot="1">
      <c r="A167" s="173">
        <v>166</v>
      </c>
      <c r="B167" s="183" t="str">
        <f>'Base Preliminar'!B170</f>
        <v>UFT</v>
      </c>
      <c r="C167" s="184" t="s">
        <v>279</v>
      </c>
      <c r="D167" s="313" t="s">
        <v>383</v>
      </c>
      <c r="E167" s="586">
        <f>'Base Preliminar'!H170</f>
        <v>165</v>
      </c>
      <c r="F167" s="586">
        <f t="shared" si="12"/>
        <v>1277968.75</v>
      </c>
      <c r="G167" s="293" t="s">
        <v>45</v>
      </c>
      <c r="H167" s="183" t="str">
        <f>'Base Preliminar'!K170</f>
        <v>b-learning</v>
      </c>
      <c r="I167" s="366">
        <f>AVERAGE(I163:I166,I171:I175,I168:I169)</f>
        <v>6.4</v>
      </c>
      <c r="J167" s="330">
        <f>'Base Preliminar'!R170/'Base Preliminar'!Q170</f>
        <v>0.33333333333333331</v>
      </c>
      <c r="K167" s="239">
        <f>AVERAGE(K223:K647)</f>
        <v>25.696475596449673</v>
      </c>
      <c r="M167" s="556">
        <v>36</v>
      </c>
      <c r="N167" s="557" t="str">
        <f t="shared" si="10"/>
        <v>No</v>
      </c>
      <c r="O167" s="562">
        <v>1</v>
      </c>
    </row>
    <row r="168" spans="1:16" ht="15.75" hidden="1" thickBot="1">
      <c r="A168" s="173">
        <v>167</v>
      </c>
      <c r="B168" s="183" t="str">
        <f>'Base Preliminar'!B171</f>
        <v>UFT</v>
      </c>
      <c r="C168" s="184" t="s">
        <v>279</v>
      </c>
      <c r="D168" s="313" t="s">
        <v>384</v>
      </c>
      <c r="E168" s="587">
        <v>125.210526315789</v>
      </c>
      <c r="F168" s="586">
        <f t="shared" si="12"/>
        <v>1284375</v>
      </c>
      <c r="G168" s="293" t="s">
        <v>45</v>
      </c>
      <c r="H168" s="183" t="str">
        <f>'Base Preliminar'!K171</f>
        <v>presencial</v>
      </c>
      <c r="I168" s="313">
        <v>6</v>
      </c>
      <c r="J168" s="330">
        <f>'Base Preliminar'!R171/'Base Preliminar'!Q171</f>
        <v>0.66666666666666663</v>
      </c>
      <c r="K168" s="239">
        <f>AVERAGE(K223:K647)</f>
        <v>25.696475596449673</v>
      </c>
      <c r="M168" s="556">
        <v>36</v>
      </c>
      <c r="N168" s="557" t="str">
        <f t="shared" si="10"/>
        <v>No</v>
      </c>
      <c r="O168" s="562">
        <v>1</v>
      </c>
    </row>
    <row r="169" spans="1:16" ht="15.75" hidden="1" thickBot="1">
      <c r="A169" s="173">
        <v>168</v>
      </c>
      <c r="B169" s="183" t="str">
        <f>'Base Preliminar'!B172</f>
        <v>UFT</v>
      </c>
      <c r="C169" s="184" t="s">
        <v>279</v>
      </c>
      <c r="D169" s="313" t="s">
        <v>385</v>
      </c>
      <c r="E169" s="587">
        <v>125.210526315789</v>
      </c>
      <c r="F169" s="586">
        <f t="shared" si="12"/>
        <v>1207500</v>
      </c>
      <c r="G169" s="293" t="s">
        <v>45</v>
      </c>
      <c r="H169" s="183" t="str">
        <f>'Base Preliminar'!K172</f>
        <v>presencial</v>
      </c>
      <c r="I169" s="313">
        <v>6</v>
      </c>
      <c r="J169" s="330">
        <f>'Base Preliminar'!R172/'Base Preliminar'!Q172</f>
        <v>0.66666666666666663</v>
      </c>
      <c r="K169" s="239">
        <f>AVERAGE(K223:K647)</f>
        <v>25.696475596449673</v>
      </c>
      <c r="M169" s="556">
        <v>36</v>
      </c>
      <c r="N169" s="557" t="str">
        <f t="shared" si="10"/>
        <v>No</v>
      </c>
      <c r="O169" s="562">
        <v>1</v>
      </c>
    </row>
    <row r="170" spans="1:16" ht="15.75" hidden="1" thickBot="1">
      <c r="A170" s="173">
        <v>169</v>
      </c>
      <c r="B170" s="183" t="str">
        <f>'Base Preliminar'!B173</f>
        <v>UFT</v>
      </c>
      <c r="C170" s="184" t="s">
        <v>279</v>
      </c>
      <c r="D170" s="313" t="s">
        <v>386</v>
      </c>
      <c r="E170" s="586">
        <f>'Base Preliminar'!H173</f>
        <v>102</v>
      </c>
      <c r="F170" s="586">
        <f t="shared" si="12"/>
        <v>1310000</v>
      </c>
      <c r="G170" s="293" t="s">
        <v>45</v>
      </c>
      <c r="H170" s="183" t="str">
        <f>'Base Preliminar'!K173</f>
        <v>presencial</v>
      </c>
      <c r="I170" s="366">
        <f>AVERAGE(I163:I169,I171:I175)</f>
        <v>6.3999999999999995</v>
      </c>
      <c r="J170" s="330">
        <f>'Base Preliminar'!R173/'Base Preliminar'!Q173</f>
        <v>0</v>
      </c>
      <c r="K170" s="239">
        <f>AVERAGE(K223:K647)</f>
        <v>25.696475596449673</v>
      </c>
      <c r="M170" s="556">
        <v>36</v>
      </c>
      <c r="N170" s="557" t="str">
        <f t="shared" si="10"/>
        <v>No</v>
      </c>
      <c r="O170" s="562">
        <v>1</v>
      </c>
    </row>
    <row r="171" spans="1:16" ht="15.75" hidden="1" thickBot="1">
      <c r="A171" s="173">
        <v>170</v>
      </c>
      <c r="B171" s="183" t="str">
        <f>'Base Preliminar'!B174</f>
        <v>UFT</v>
      </c>
      <c r="C171" s="184" t="s">
        <v>279</v>
      </c>
      <c r="D171" s="313" t="s">
        <v>387</v>
      </c>
      <c r="E171" s="587">
        <v>125.210526315789</v>
      </c>
      <c r="F171" s="586">
        <f t="shared" si="12"/>
        <v>1310000</v>
      </c>
      <c r="G171" s="293" t="s">
        <v>92</v>
      </c>
      <c r="H171" s="183" t="str">
        <f>'Base Preliminar'!K174</f>
        <v>presencial</v>
      </c>
      <c r="I171" s="313">
        <v>7</v>
      </c>
      <c r="J171" s="330">
        <f>'Base Preliminar'!R174/'Base Preliminar'!Q174</f>
        <v>0</v>
      </c>
      <c r="K171" s="239">
        <f>AVERAGE(K223:K647)</f>
        <v>25.696475596449673</v>
      </c>
      <c r="M171" s="556">
        <v>36</v>
      </c>
      <c r="N171" s="557" t="str">
        <f t="shared" si="10"/>
        <v>No</v>
      </c>
      <c r="O171" s="562">
        <v>1</v>
      </c>
    </row>
    <row r="172" spans="1:16" ht="15.75" hidden="1" thickBot="1">
      <c r="A172" s="173">
        <v>171</v>
      </c>
      <c r="B172" s="183" t="str">
        <f>'Base Preliminar'!B175</f>
        <v>UFT</v>
      </c>
      <c r="C172" s="184" t="s">
        <v>279</v>
      </c>
      <c r="D172" s="313" t="s">
        <v>388</v>
      </c>
      <c r="E172" s="587">
        <v>125.210526315789</v>
      </c>
      <c r="F172" s="586">
        <f>AVERAGE(F173:F174)</f>
        <v>1310000</v>
      </c>
      <c r="G172" s="293" t="s">
        <v>92</v>
      </c>
      <c r="H172" s="183" t="str">
        <f>'Base Preliminar'!K175</f>
        <v>presencial</v>
      </c>
      <c r="I172" s="313">
        <v>5</v>
      </c>
      <c r="J172" s="330">
        <f>'Base Preliminar'!R175/'Base Preliminar'!Q175</f>
        <v>0</v>
      </c>
      <c r="K172" s="239">
        <f>AVERAGE(K223:K647)</f>
        <v>25.696475596449673</v>
      </c>
      <c r="M172" s="556">
        <v>36</v>
      </c>
      <c r="N172" s="557" t="str">
        <f t="shared" si="10"/>
        <v>No</v>
      </c>
      <c r="O172" s="562">
        <v>1</v>
      </c>
    </row>
    <row r="173" spans="1:16" ht="15.75" hidden="1" thickBot="1">
      <c r="A173" s="173">
        <v>172</v>
      </c>
      <c r="B173" s="183" t="str">
        <f>'Base Preliminar'!B176</f>
        <v>UFT</v>
      </c>
      <c r="C173" s="184" t="s">
        <v>279</v>
      </c>
      <c r="D173" s="313" t="s">
        <v>389</v>
      </c>
      <c r="E173" s="587">
        <v>125.210526315789</v>
      </c>
      <c r="F173" s="587">
        <v>900000</v>
      </c>
      <c r="G173" s="293" t="s">
        <v>45</v>
      </c>
      <c r="H173" s="183" t="str">
        <f>'Base Preliminar'!K176</f>
        <v>e-learning</v>
      </c>
      <c r="I173" s="313">
        <v>6</v>
      </c>
      <c r="J173" s="330">
        <f>'Base Preliminar'!R176/'Base Preliminar'!Q176</f>
        <v>0.33333333333333331</v>
      </c>
      <c r="K173" s="239">
        <f>AVERAGE(K223:K647)</f>
        <v>25.696475596449673</v>
      </c>
      <c r="M173" s="556">
        <v>36</v>
      </c>
      <c r="N173" s="557" t="str">
        <f t="shared" si="10"/>
        <v>No</v>
      </c>
      <c r="O173" s="562">
        <v>1</v>
      </c>
    </row>
    <row r="174" spans="1:16" ht="15.75" hidden="1" thickBot="1">
      <c r="A174" s="173">
        <v>173</v>
      </c>
      <c r="B174" s="183" t="str">
        <f>'Base Preliminar'!B177</f>
        <v>UFT</v>
      </c>
      <c r="C174" s="184" t="s">
        <v>279</v>
      </c>
      <c r="D174" s="313" t="s">
        <v>390</v>
      </c>
      <c r="E174" s="587">
        <v>125.210526315789</v>
      </c>
      <c r="F174" s="587">
        <v>1720000</v>
      </c>
      <c r="G174" s="293" t="s">
        <v>45</v>
      </c>
      <c r="H174" s="183" t="str">
        <f>'Base Preliminar'!K177</f>
        <v>b-learning</v>
      </c>
      <c r="I174" s="313">
        <v>7</v>
      </c>
      <c r="J174" s="330">
        <f>'Base Preliminar'!R177/'Base Preliminar'!Q177</f>
        <v>0</v>
      </c>
      <c r="K174" s="239">
        <f>AVERAGE(K223:K647)</f>
        <v>25.696475596449673</v>
      </c>
      <c r="M174" s="556">
        <v>36</v>
      </c>
      <c r="N174" s="557" t="str">
        <f t="shared" si="10"/>
        <v>No</v>
      </c>
      <c r="O174" s="562">
        <v>1</v>
      </c>
    </row>
    <row r="175" spans="1:16" ht="15.75" hidden="1" thickBot="1">
      <c r="A175" s="173">
        <v>174</v>
      </c>
      <c r="B175" s="183" t="str">
        <f>'Base Preliminar'!B178</f>
        <v>UFT</v>
      </c>
      <c r="C175" s="184" t="s">
        <v>279</v>
      </c>
      <c r="D175" s="313" t="s">
        <v>391</v>
      </c>
      <c r="E175" s="587">
        <v>125.210526315789</v>
      </c>
      <c r="F175" s="586">
        <f>AVERAGE(F172:F174)</f>
        <v>1310000</v>
      </c>
      <c r="G175" s="293" t="s">
        <v>92</v>
      </c>
      <c r="H175" s="183" t="str">
        <f>'Base Preliminar'!K178</f>
        <v>b-learning</v>
      </c>
      <c r="I175" s="313">
        <v>7</v>
      </c>
      <c r="J175" s="330">
        <f>'Base Preliminar'!R178/'Base Preliminar'!Q178</f>
        <v>0</v>
      </c>
      <c r="K175" s="239">
        <f>AVERAGE(K223:K647)</f>
        <v>25.696475596449673</v>
      </c>
      <c r="M175" s="556">
        <v>36</v>
      </c>
      <c r="N175" s="557" t="str">
        <f t="shared" si="10"/>
        <v>No</v>
      </c>
      <c r="O175" s="562">
        <v>1</v>
      </c>
    </row>
    <row r="176" spans="1:16" ht="15.75" hidden="1" thickBot="1">
      <c r="A176" s="173">
        <v>175</v>
      </c>
      <c r="B176" s="183" t="str">
        <f>'Base Preliminar'!B179</f>
        <v>UFT</v>
      </c>
      <c r="C176" s="184" t="s">
        <v>392</v>
      </c>
      <c r="D176" s="313" t="s">
        <v>393</v>
      </c>
      <c r="E176" s="587">
        <v>125.210526315789</v>
      </c>
      <c r="F176" s="587">
        <v>1600000</v>
      </c>
      <c r="G176" s="293" t="s">
        <v>45</v>
      </c>
      <c r="H176" s="183" t="str">
        <f>'Base Preliminar'!K179</f>
        <v>b-learning</v>
      </c>
      <c r="I176" s="313">
        <v>12</v>
      </c>
      <c r="J176" s="330">
        <f>'Base Preliminar'!R179/'Base Preliminar'!Q179</f>
        <v>0</v>
      </c>
      <c r="K176" s="239">
        <f>AVERAGE(K223:K647)</f>
        <v>25.696475596449673</v>
      </c>
      <c r="M176" s="556">
        <v>36</v>
      </c>
      <c r="N176" s="557" t="str">
        <f t="shared" si="10"/>
        <v>No</v>
      </c>
      <c r="O176" s="562">
        <v>1</v>
      </c>
    </row>
    <row r="177" spans="1:16" ht="15.75" hidden="1" thickBot="1">
      <c r="A177" s="173">
        <v>176</v>
      </c>
      <c r="B177" s="183" t="str">
        <f>'Base Preliminar'!B180</f>
        <v>UFT</v>
      </c>
      <c r="C177" s="184" t="s">
        <v>392</v>
      </c>
      <c r="D177" s="313" t="s">
        <v>394</v>
      </c>
      <c r="E177" s="587">
        <v>125.210526315789</v>
      </c>
      <c r="F177" s="587">
        <v>3800000</v>
      </c>
      <c r="G177" s="293" t="s">
        <v>45</v>
      </c>
      <c r="H177" s="183" t="str">
        <f>'Base Preliminar'!K180</f>
        <v>presencial</v>
      </c>
      <c r="I177" s="313">
        <v>12</v>
      </c>
      <c r="J177" s="330">
        <f>'Base Preliminar'!R180/'Base Preliminar'!Q180</f>
        <v>0</v>
      </c>
      <c r="K177" s="239">
        <f>AVERAGE(K223:K647)</f>
        <v>25.696475596449673</v>
      </c>
      <c r="M177" s="556">
        <v>36</v>
      </c>
      <c r="N177" s="557" t="str">
        <f t="shared" si="10"/>
        <v>No</v>
      </c>
      <c r="O177" s="562">
        <v>1</v>
      </c>
    </row>
    <row r="178" spans="1:16" ht="15.75" hidden="1" thickBot="1">
      <c r="A178" s="173">
        <v>177</v>
      </c>
      <c r="B178" s="183" t="str">
        <f>'Base Preliminar'!B181</f>
        <v>UFT</v>
      </c>
      <c r="C178" s="184" t="s">
        <v>392</v>
      </c>
      <c r="D178" s="313" t="s">
        <v>395</v>
      </c>
      <c r="E178" s="587">
        <v>125.210526315789</v>
      </c>
      <c r="F178" s="586">
        <f>AVERAGE(F176:F177,F179:F182)</f>
        <v>2766666.6666666665</v>
      </c>
      <c r="G178" s="293" t="s">
        <v>92</v>
      </c>
      <c r="H178" s="183" t="str">
        <f>'Base Preliminar'!K181</f>
        <v>b-learning</v>
      </c>
      <c r="I178" s="313">
        <v>12</v>
      </c>
      <c r="J178" s="330">
        <f>'Base Preliminar'!R181/'Base Preliminar'!Q181</f>
        <v>0</v>
      </c>
      <c r="K178" s="239">
        <f>AVERAGE(K223:K647)</f>
        <v>25.696475596449673</v>
      </c>
      <c r="M178" s="556">
        <v>36</v>
      </c>
      <c r="N178" s="557" t="str">
        <f t="shared" si="10"/>
        <v>No</v>
      </c>
      <c r="O178" s="562">
        <v>1</v>
      </c>
    </row>
    <row r="179" spans="1:16" ht="15.75" hidden="1" thickBot="1">
      <c r="A179" s="173">
        <v>178</v>
      </c>
      <c r="B179" s="183" t="str">
        <f>'Base Preliminar'!B182</f>
        <v>UFT</v>
      </c>
      <c r="C179" s="184" t="s">
        <v>392</v>
      </c>
      <c r="D179" s="313" t="s">
        <v>396</v>
      </c>
      <c r="E179" s="587">
        <v>125.210526315789</v>
      </c>
      <c r="F179" s="587">
        <v>2600000</v>
      </c>
      <c r="G179" s="293" t="s">
        <v>45</v>
      </c>
      <c r="H179" s="183" t="str">
        <f>'Base Preliminar'!K182</f>
        <v>e-learning</v>
      </c>
      <c r="I179" s="313">
        <v>8</v>
      </c>
      <c r="J179" s="330">
        <f>'Base Preliminar'!R182/'Base Preliminar'!Q182</f>
        <v>0</v>
      </c>
      <c r="K179" s="239">
        <f>AVERAGE(K223:K647)</f>
        <v>25.696475596449673</v>
      </c>
      <c r="M179" s="556">
        <v>36</v>
      </c>
      <c r="N179" s="557" t="str">
        <f t="shared" si="10"/>
        <v>No</v>
      </c>
      <c r="O179" s="562">
        <v>1</v>
      </c>
    </row>
    <row r="180" spans="1:16" ht="15.75" hidden="1" thickBot="1">
      <c r="A180" s="173">
        <v>179</v>
      </c>
      <c r="B180" s="183" t="str">
        <f>'Base Preliminar'!B183</f>
        <v>UFT</v>
      </c>
      <c r="C180" s="184" t="s">
        <v>392</v>
      </c>
      <c r="D180" s="313" t="s">
        <v>397</v>
      </c>
      <c r="E180" s="587">
        <v>125.210526315789</v>
      </c>
      <c r="F180" s="587">
        <v>2700000</v>
      </c>
      <c r="G180" s="293" t="s">
        <v>45</v>
      </c>
      <c r="H180" s="183" t="str">
        <f>'Base Preliminar'!K183</f>
        <v>e-learning</v>
      </c>
      <c r="I180" s="313">
        <v>10</v>
      </c>
      <c r="J180" s="330">
        <f>'Base Preliminar'!R183/'Base Preliminar'!Q183</f>
        <v>0</v>
      </c>
      <c r="K180" s="239">
        <f>AVERAGE(K223:K647)</f>
        <v>25.696475596449673</v>
      </c>
      <c r="M180" s="556">
        <v>36</v>
      </c>
      <c r="N180" s="557" t="str">
        <f t="shared" si="10"/>
        <v>No</v>
      </c>
      <c r="O180" s="562">
        <v>1</v>
      </c>
    </row>
    <row r="181" spans="1:16" ht="15.75" hidden="1" thickBot="1">
      <c r="A181" s="173">
        <v>180</v>
      </c>
      <c r="B181" s="183" t="str">
        <f>'Base Preliminar'!B184</f>
        <v>UFT</v>
      </c>
      <c r="C181" s="184" t="s">
        <v>392</v>
      </c>
      <c r="D181" s="313" t="s">
        <v>398</v>
      </c>
      <c r="E181" s="586">
        <f>'Base Preliminar'!H184</f>
        <v>120</v>
      </c>
      <c r="F181" s="587">
        <v>2300000</v>
      </c>
      <c r="G181" s="293" t="s">
        <v>45</v>
      </c>
      <c r="H181" s="183" t="str">
        <f>'Base Preliminar'!K184</f>
        <v>e-learning</v>
      </c>
      <c r="I181" s="366">
        <f>AVERAGE(I149:I180)</f>
        <v>7.1343750000000012</v>
      </c>
      <c r="J181" s="330">
        <f>'Base Preliminar'!R184/'Base Preliminar'!Q184</f>
        <v>0</v>
      </c>
      <c r="K181" s="239">
        <f>AVERAGE(K223:K647)</f>
        <v>25.696475596449673</v>
      </c>
      <c r="M181" s="556">
        <v>36</v>
      </c>
      <c r="N181" s="557" t="str">
        <f t="shared" si="10"/>
        <v>No</v>
      </c>
      <c r="O181" s="562">
        <v>1</v>
      </c>
    </row>
    <row r="182" spans="1:16" ht="15.75" hidden="1" thickBot="1">
      <c r="A182" s="173">
        <v>181</v>
      </c>
      <c r="B182" s="183" t="str">
        <f>'Base Preliminar'!B185</f>
        <v>UFT</v>
      </c>
      <c r="C182" s="184" t="s">
        <v>392</v>
      </c>
      <c r="D182" s="313" t="s">
        <v>399</v>
      </c>
      <c r="E182" s="586">
        <f>'Base Preliminar'!H185</f>
        <v>128</v>
      </c>
      <c r="F182" s="587">
        <v>3600000</v>
      </c>
      <c r="G182" s="293" t="s">
        <v>45</v>
      </c>
      <c r="H182" s="183" t="str">
        <f>'Base Preliminar'!K185</f>
        <v>presencial</v>
      </c>
      <c r="I182" s="366">
        <f>I181</f>
        <v>7.1343750000000012</v>
      </c>
      <c r="J182" s="330">
        <f>'Base Preliminar'!R185/'Base Preliminar'!Q185</f>
        <v>0</v>
      </c>
      <c r="K182" s="239">
        <f>AVERAGE(K223:K647)</f>
        <v>25.696475596449673</v>
      </c>
      <c r="M182" s="556">
        <v>36</v>
      </c>
      <c r="N182" s="557" t="str">
        <f t="shared" si="10"/>
        <v>No</v>
      </c>
      <c r="O182" s="562">
        <v>1</v>
      </c>
    </row>
    <row r="183" spans="1:16" ht="15.75" hidden="1" thickBot="1">
      <c r="A183" s="173">
        <v>182</v>
      </c>
      <c r="B183" s="183" t="str">
        <f>'Base Preliminar'!B186</f>
        <v>UFT</v>
      </c>
      <c r="C183" s="184" t="s">
        <v>61</v>
      </c>
      <c r="D183" s="313" t="s">
        <v>400</v>
      </c>
      <c r="E183" s="586">
        <f>'Base Preliminar'!H186</f>
        <v>90</v>
      </c>
      <c r="F183" s="586">
        <f>F162</f>
        <v>1218460.5263157894</v>
      </c>
      <c r="G183" s="293" t="s">
        <v>92</v>
      </c>
      <c r="H183" s="183" t="str">
        <f>'Base Preliminar'!K186</f>
        <v>presencial</v>
      </c>
      <c r="I183" s="366">
        <f>AVERAGE(I158:I162)</f>
        <v>5.5</v>
      </c>
      <c r="J183" s="367">
        <v>0.15140000000000001</v>
      </c>
      <c r="K183" s="239">
        <f>AVERAGE(K223:K647)</f>
        <v>25.696475596449673</v>
      </c>
      <c r="M183" s="556">
        <v>36</v>
      </c>
      <c r="N183" s="557" t="str">
        <f t="shared" si="10"/>
        <v>No</v>
      </c>
      <c r="O183" s="562">
        <v>1</v>
      </c>
      <c r="P183" s="287" t="str">
        <f>+IF(M183&lt;10,"Top","Topn't")</f>
        <v>Topn't</v>
      </c>
    </row>
    <row r="184" spans="1:16" ht="15.75" hidden="1" thickBot="1">
      <c r="A184" s="173">
        <v>183</v>
      </c>
      <c r="B184" s="183" t="str">
        <f>'Base Preliminar'!B187</f>
        <v>UMCE</v>
      </c>
      <c r="C184" s="184" t="s">
        <v>402</v>
      </c>
      <c r="D184" s="313" t="s">
        <v>403</v>
      </c>
      <c r="E184" s="586">
        <f>'Base Preliminar'!H187</f>
        <v>155</v>
      </c>
      <c r="F184" s="587">
        <v>1300000</v>
      </c>
      <c r="G184" s="293" t="s">
        <v>92</v>
      </c>
      <c r="H184" s="183" t="str">
        <f>'Base Preliminar'!K187</f>
        <v>e-learning</v>
      </c>
      <c r="I184" s="366">
        <f>AVERAGE(I462:I644)</f>
        <v>7.0593396108252211</v>
      </c>
      <c r="J184" s="330">
        <f>J577</f>
        <v>0.1892984234033713</v>
      </c>
      <c r="K184" s="239">
        <f>AVERAGE(K574:K648,K188)</f>
        <v>26.657894736842106</v>
      </c>
      <c r="M184" s="556">
        <v>37</v>
      </c>
      <c r="N184" s="557" t="str">
        <f t="shared" si="10"/>
        <v>No</v>
      </c>
      <c r="O184" s="562">
        <v>1</v>
      </c>
    </row>
    <row r="185" spans="1:16" ht="15.75" hidden="1" thickBot="1">
      <c r="A185" s="173">
        <v>184</v>
      </c>
      <c r="B185" s="183" t="str">
        <f>'Base Preliminar'!B188</f>
        <v>UMCE</v>
      </c>
      <c r="C185" s="184" t="s">
        <v>267</v>
      </c>
      <c r="D185" s="313" t="s">
        <v>404</v>
      </c>
      <c r="E185" s="586">
        <f>'Base Preliminar'!H188</f>
        <v>246</v>
      </c>
      <c r="F185" s="587">
        <v>695000</v>
      </c>
      <c r="G185" s="293" t="s">
        <v>92</v>
      </c>
      <c r="H185" s="183" t="str">
        <f>'Base Preliminar'!K188</f>
        <v>e-learning</v>
      </c>
      <c r="I185" s="313">
        <v>7</v>
      </c>
      <c r="J185" s="330">
        <f>'Base Preliminar'!R188/'Base Preliminar'!Q188</f>
        <v>0.66666666666666663</v>
      </c>
      <c r="K185" s="239">
        <f>K202</f>
        <v>30.394352568613641</v>
      </c>
      <c r="M185" s="556">
        <v>37</v>
      </c>
      <c r="N185" s="557" t="str">
        <f t="shared" si="10"/>
        <v>No</v>
      </c>
      <c r="O185" s="562">
        <v>1</v>
      </c>
    </row>
    <row r="186" spans="1:16" ht="15.75" hidden="1" thickBot="1">
      <c r="A186" s="173">
        <v>185</v>
      </c>
      <c r="B186" s="183" t="str">
        <f>'Base Preliminar'!B189</f>
        <v>UMCE</v>
      </c>
      <c r="C186" s="184" t="s">
        <v>267</v>
      </c>
      <c r="D186" s="313" t="s">
        <v>405</v>
      </c>
      <c r="E186" s="586">
        <f>'Base Preliminar'!H189</f>
        <v>183</v>
      </c>
      <c r="F186" s="587">
        <v>1000000</v>
      </c>
      <c r="G186" s="293" t="s">
        <v>92</v>
      </c>
      <c r="H186" s="183" t="str">
        <f>'Base Preliminar'!K189</f>
        <v>e-learning</v>
      </c>
      <c r="I186" s="313">
        <v>8</v>
      </c>
      <c r="J186" s="330">
        <f>'Base Preliminar'!R189/'Base Preliminar'!Q189</f>
        <v>0.45454545454545453</v>
      </c>
      <c r="K186" s="239">
        <f>K202</f>
        <v>30.394352568613641</v>
      </c>
      <c r="M186" s="556">
        <v>37</v>
      </c>
      <c r="N186" s="557" t="str">
        <f t="shared" si="10"/>
        <v>No</v>
      </c>
      <c r="O186" s="562">
        <v>1</v>
      </c>
    </row>
    <row r="187" spans="1:16" ht="15.75" hidden="1" thickBot="1">
      <c r="A187" s="173">
        <v>186</v>
      </c>
      <c r="B187" s="183" t="str">
        <f>'Base Preliminar'!B190</f>
        <v>UMCE</v>
      </c>
      <c r="C187" s="184" t="s">
        <v>267</v>
      </c>
      <c r="D187" s="313" t="s">
        <v>406</v>
      </c>
      <c r="E187" s="586">
        <f>'Base Preliminar'!H190</f>
        <v>188</v>
      </c>
      <c r="F187" s="587">
        <v>800000</v>
      </c>
      <c r="G187" s="293" t="s">
        <v>92</v>
      </c>
      <c r="H187" s="183" t="str">
        <f>'Base Preliminar'!K190</f>
        <v>e-learning</v>
      </c>
      <c r="I187" s="366">
        <f>AVERAGE(I185:I186)</f>
        <v>7.5</v>
      </c>
      <c r="J187" s="330">
        <f>AVERAGE(J185:J186)</f>
        <v>0.56060606060606055</v>
      </c>
      <c r="K187" s="239">
        <f>K202</f>
        <v>30.394352568613641</v>
      </c>
      <c r="M187" s="556">
        <v>37</v>
      </c>
      <c r="N187" s="557" t="str">
        <f t="shared" si="10"/>
        <v>No</v>
      </c>
      <c r="O187" s="562">
        <v>1</v>
      </c>
    </row>
    <row r="188" spans="1:16" ht="15.75" hidden="1" thickBot="1">
      <c r="A188" s="173">
        <v>187</v>
      </c>
      <c r="B188" s="183" t="str">
        <f>'Base Preliminar'!B191</f>
        <v>UHO</v>
      </c>
      <c r="C188" s="184" t="s">
        <v>402</v>
      </c>
      <c r="D188" s="313" t="s">
        <v>408</v>
      </c>
      <c r="E188" s="587">
        <v>188.44642857142858</v>
      </c>
      <c r="F188" s="586">
        <f>AVERAGE(F466:F485)</f>
        <v>1764250</v>
      </c>
      <c r="G188" s="293" t="s">
        <v>92</v>
      </c>
      <c r="H188" s="183" t="str">
        <f>'Base Preliminar'!K191</f>
        <v>b-learning</v>
      </c>
      <c r="I188" s="366">
        <f>AVERAGE(I466:I648)</f>
        <v>6.9672188139452809</v>
      </c>
      <c r="J188" s="330">
        <f>J577</f>
        <v>0.1892984234033713</v>
      </c>
      <c r="K188" s="238">
        <v>50</v>
      </c>
      <c r="M188" s="556">
        <v>38</v>
      </c>
      <c r="N188" s="557" t="str">
        <f t="shared" si="10"/>
        <v>No</v>
      </c>
      <c r="O188" s="562">
        <v>1</v>
      </c>
    </row>
    <row r="189" spans="1:16" ht="15.75" hidden="1" thickBot="1">
      <c r="A189" s="173">
        <v>188</v>
      </c>
      <c r="B189" s="183" t="str">
        <f>'Base Preliminar'!B192</f>
        <v>UDLA</v>
      </c>
      <c r="C189" s="184" t="s">
        <v>188</v>
      </c>
      <c r="D189" s="313" t="s">
        <v>410</v>
      </c>
      <c r="E189" s="586">
        <f>'Base Preliminar'!H192</f>
        <v>245</v>
      </c>
      <c r="F189" s="587">
        <v>2300000</v>
      </c>
      <c r="G189" s="293" t="s">
        <v>92</v>
      </c>
      <c r="H189" s="183" t="str">
        <f>'Base Preliminar'!K192</f>
        <v>e-learning</v>
      </c>
      <c r="I189" s="366">
        <f>AVERAGE(I139:I146)</f>
        <v>5</v>
      </c>
      <c r="J189" s="330">
        <f>'Base Preliminar'!R192/'Base Preliminar'!Q192</f>
        <v>1</v>
      </c>
      <c r="K189" s="239">
        <f>K202</f>
        <v>30.394352568613641</v>
      </c>
      <c r="M189" s="556">
        <v>39</v>
      </c>
      <c r="N189" s="557" t="str">
        <f t="shared" si="10"/>
        <v>No</v>
      </c>
      <c r="O189" s="562">
        <v>1</v>
      </c>
    </row>
    <row r="190" spans="1:16" ht="15.75" hidden="1" thickBot="1">
      <c r="A190" s="173">
        <v>189</v>
      </c>
      <c r="B190" s="183" t="str">
        <f>'Base Preliminar'!B193</f>
        <v>UDLA</v>
      </c>
      <c r="C190" s="184" t="s">
        <v>188</v>
      </c>
      <c r="D190" s="313" t="s">
        <v>411</v>
      </c>
      <c r="E190" s="586">
        <f>'Base Preliminar'!H193</f>
        <v>192</v>
      </c>
      <c r="F190" s="587">
        <v>2300000</v>
      </c>
      <c r="G190" s="293" t="s">
        <v>92</v>
      </c>
      <c r="H190" s="183" t="str">
        <f>'Base Preliminar'!K193</f>
        <v>e-learning</v>
      </c>
      <c r="I190" s="366">
        <f>I189</f>
        <v>5</v>
      </c>
      <c r="J190" s="330">
        <f>'Base Preliminar'!R193/'Base Preliminar'!Q193</f>
        <v>1</v>
      </c>
      <c r="K190" s="239">
        <f>K202</f>
        <v>30.394352568613641</v>
      </c>
      <c r="M190" s="556">
        <v>39</v>
      </c>
      <c r="N190" s="557" t="str">
        <f t="shared" si="10"/>
        <v>No</v>
      </c>
      <c r="O190" s="562">
        <v>1</v>
      </c>
    </row>
    <row r="191" spans="1:16" ht="15.75" hidden="1" thickBot="1">
      <c r="A191" s="173">
        <v>190</v>
      </c>
      <c r="B191" s="183" t="str">
        <f>'Base Preliminar'!B194</f>
        <v>UDLA</v>
      </c>
      <c r="C191" s="184" t="s">
        <v>188</v>
      </c>
      <c r="D191" s="313" t="s">
        <v>412</v>
      </c>
      <c r="E191" s="586">
        <f>'Base Preliminar'!H194</f>
        <v>160</v>
      </c>
      <c r="F191" s="587">
        <v>2300000</v>
      </c>
      <c r="G191" s="293" t="s">
        <v>92</v>
      </c>
      <c r="H191" s="183" t="str">
        <f>'Base Preliminar'!K194</f>
        <v>e-learning</v>
      </c>
      <c r="I191" s="313">
        <v>12</v>
      </c>
      <c r="J191" s="330">
        <f>'Base Preliminar'!R194/'Base Preliminar'!Q194</f>
        <v>1</v>
      </c>
      <c r="K191" s="239">
        <f>K202</f>
        <v>30.394352568613641</v>
      </c>
      <c r="M191" s="556">
        <v>39</v>
      </c>
      <c r="N191" s="557" t="str">
        <f t="shared" si="10"/>
        <v>No</v>
      </c>
      <c r="O191" s="562">
        <v>1</v>
      </c>
    </row>
    <row r="192" spans="1:16" ht="15.75" hidden="1" thickBot="1">
      <c r="A192" s="173">
        <v>191</v>
      </c>
      <c r="B192" s="183" t="str">
        <f>'Base Preliminar'!B195</f>
        <v>UDLA</v>
      </c>
      <c r="C192" s="184" t="s">
        <v>188</v>
      </c>
      <c r="D192" s="313" t="s">
        <v>414</v>
      </c>
      <c r="E192" s="586">
        <f>'Base Preliminar'!H195</f>
        <v>168</v>
      </c>
      <c r="F192" s="587">
        <v>2300000</v>
      </c>
      <c r="G192" s="293" t="s">
        <v>92</v>
      </c>
      <c r="H192" s="183" t="str">
        <f>'Base Preliminar'!K195</f>
        <v>e-learning</v>
      </c>
      <c r="I192" s="313">
        <v>7</v>
      </c>
      <c r="J192" s="330">
        <f>'Base Preliminar'!R195/'Base Preliminar'!Q195</f>
        <v>1</v>
      </c>
      <c r="K192" s="239">
        <f>K202</f>
        <v>30.394352568613641</v>
      </c>
      <c r="M192" s="556">
        <v>39</v>
      </c>
      <c r="N192" s="557" t="str">
        <f t="shared" si="10"/>
        <v>No</v>
      </c>
      <c r="O192" s="562">
        <v>1</v>
      </c>
    </row>
    <row r="193" spans="1:16" s="302" customFormat="1" ht="15.75" hidden="1" thickBot="1">
      <c r="A193" s="300">
        <v>192</v>
      </c>
      <c r="B193" s="350" t="str">
        <f>'Base Preliminar'!B196</f>
        <v>UDLA</v>
      </c>
      <c r="C193" s="351" t="s">
        <v>188</v>
      </c>
      <c r="D193" s="353" t="s">
        <v>415</v>
      </c>
      <c r="E193" s="569">
        <f>'Base Preliminar'!H196</f>
        <v>160</v>
      </c>
      <c r="F193" s="592">
        <v>2400000</v>
      </c>
      <c r="G193" s="352" t="s">
        <v>92</v>
      </c>
      <c r="H193" s="350" t="str">
        <f>'Base Preliminar'!K196</f>
        <v>b-learning</v>
      </c>
      <c r="I193" s="353">
        <v>8</v>
      </c>
      <c r="J193" s="389">
        <f>'Base Preliminar'!R196/'Base Preliminar'!Q196</f>
        <v>0</v>
      </c>
      <c r="K193" s="303">
        <f>K202</f>
        <v>30.394352568613641</v>
      </c>
      <c r="L193" s="642" t="s">
        <v>1118</v>
      </c>
      <c r="M193" s="556">
        <v>39</v>
      </c>
      <c r="N193" s="557" t="str">
        <f t="shared" si="10"/>
        <v>No</v>
      </c>
      <c r="O193" s="562">
        <v>1</v>
      </c>
    </row>
    <row r="194" spans="1:16" ht="15.75" hidden="1" thickBot="1">
      <c r="A194" s="173">
        <v>193</v>
      </c>
      <c r="B194" s="183" t="str">
        <f>'Base Preliminar'!B197</f>
        <v>UDLA</v>
      </c>
      <c r="C194" s="184" t="s">
        <v>188</v>
      </c>
      <c r="D194" s="313" t="s">
        <v>416</v>
      </c>
      <c r="E194" s="586">
        <f>'Base Preliminar'!H197</f>
        <v>140</v>
      </c>
      <c r="F194" s="587">
        <v>2300000</v>
      </c>
      <c r="G194" s="293" t="s">
        <v>92</v>
      </c>
      <c r="H194" s="183" t="str">
        <f>'Base Preliminar'!K197</f>
        <v>e-learning</v>
      </c>
      <c r="I194" s="313">
        <v>7</v>
      </c>
      <c r="J194" s="330">
        <f>AVERAGE(J189:J193,J195:J196)</f>
        <v>0.7142857142857143</v>
      </c>
      <c r="K194" s="239">
        <f>K202</f>
        <v>30.394352568613641</v>
      </c>
      <c r="M194" s="556">
        <v>39</v>
      </c>
      <c r="N194" s="557" t="str">
        <f t="shared" si="10"/>
        <v>No</v>
      </c>
      <c r="O194" s="562">
        <v>1</v>
      </c>
    </row>
    <row r="195" spans="1:16" s="291" customFormat="1" ht="15.75" hidden="1" thickBot="1">
      <c r="A195" s="289">
        <v>194</v>
      </c>
      <c r="B195" s="344" t="str">
        <f>'Base Preliminar'!B198</f>
        <v>UDLA</v>
      </c>
      <c r="C195" s="345" t="s">
        <v>188</v>
      </c>
      <c r="D195" s="346" t="s">
        <v>417</v>
      </c>
      <c r="E195" s="567">
        <f>'Base Preliminar'!H198</f>
        <v>180</v>
      </c>
      <c r="F195" s="601">
        <v>2300000</v>
      </c>
      <c r="G195" s="347" t="s">
        <v>92</v>
      </c>
      <c r="H195" s="344" t="str">
        <f>'Base Preliminar'!K198</f>
        <v>e-learning</v>
      </c>
      <c r="I195" s="346">
        <v>9</v>
      </c>
      <c r="J195" s="383">
        <f>'Base Preliminar'!R198/'Base Preliminar'!Q198</f>
        <v>1</v>
      </c>
      <c r="K195" s="292">
        <f>K202</f>
        <v>30.394352568613641</v>
      </c>
      <c r="L195" s="661" t="s">
        <v>1121</v>
      </c>
      <c r="M195" s="556">
        <v>39</v>
      </c>
      <c r="N195" s="557" t="str">
        <f t="shared" ref="N195:N258" si="13">+IF(M195&lt;10,"Si","No")</f>
        <v>No</v>
      </c>
      <c r="O195" s="562">
        <v>1</v>
      </c>
    </row>
    <row r="196" spans="1:16" ht="15.75" hidden="1" thickBot="1">
      <c r="A196" s="173">
        <v>195</v>
      </c>
      <c r="B196" s="183" t="str">
        <f>'Base Preliminar'!B199</f>
        <v>UDLA</v>
      </c>
      <c r="C196" s="184" t="s">
        <v>188</v>
      </c>
      <c r="D196" s="313" t="s">
        <v>418</v>
      </c>
      <c r="E196" s="586">
        <f>'Base Preliminar'!H199</f>
        <v>180</v>
      </c>
      <c r="F196" s="587">
        <v>2300000</v>
      </c>
      <c r="G196" s="293" t="s">
        <v>92</v>
      </c>
      <c r="H196" s="183" t="str">
        <f>'Base Preliminar'!K199</f>
        <v>b-learning</v>
      </c>
      <c r="I196" s="313">
        <v>9</v>
      </c>
      <c r="J196" s="330">
        <f>'Base Preliminar'!R199/'Base Preliminar'!Q199</f>
        <v>0</v>
      </c>
      <c r="K196" s="239">
        <f>K202</f>
        <v>30.394352568613641</v>
      </c>
      <c r="M196" s="556">
        <v>39</v>
      </c>
      <c r="N196" s="557" t="str">
        <f t="shared" si="13"/>
        <v>No</v>
      </c>
      <c r="O196" s="562">
        <v>1</v>
      </c>
    </row>
    <row r="197" spans="1:16" ht="15.75" hidden="1" thickBot="1">
      <c r="A197" s="173">
        <v>196</v>
      </c>
      <c r="B197" s="183" t="str">
        <f>'Base Preliminar'!B200</f>
        <v>UDLA</v>
      </c>
      <c r="C197" s="184" t="s">
        <v>188</v>
      </c>
      <c r="D197" s="313" t="s">
        <v>419</v>
      </c>
      <c r="E197" s="586">
        <f>'Base Preliminar'!H200</f>
        <v>100</v>
      </c>
      <c r="F197" s="587">
        <v>2300000</v>
      </c>
      <c r="G197" s="293" t="s">
        <v>92</v>
      </c>
      <c r="H197" s="183" t="str">
        <f>'Base Preliminar'!K200</f>
        <v>e-learning</v>
      </c>
      <c r="I197" s="313">
        <v>5</v>
      </c>
      <c r="J197" s="330">
        <f>J194</f>
        <v>0.7142857142857143</v>
      </c>
      <c r="K197" s="239">
        <f>K202</f>
        <v>30.394352568613641</v>
      </c>
      <c r="M197" s="556">
        <v>39</v>
      </c>
      <c r="N197" s="557" t="str">
        <f t="shared" si="13"/>
        <v>No</v>
      </c>
      <c r="O197" s="562">
        <v>1</v>
      </c>
    </row>
    <row r="198" spans="1:16" ht="15.75" hidden="1" thickBot="1">
      <c r="A198" s="173">
        <v>197</v>
      </c>
      <c r="B198" s="183" t="str">
        <f>'Base Preliminar'!B201</f>
        <v>UDLA</v>
      </c>
      <c r="C198" s="184" t="s">
        <v>188</v>
      </c>
      <c r="D198" s="313" t="s">
        <v>420</v>
      </c>
      <c r="E198" s="586">
        <f>'Base Preliminar'!H201</f>
        <v>120</v>
      </c>
      <c r="F198" s="587">
        <v>2400000</v>
      </c>
      <c r="G198" s="293" t="s">
        <v>92</v>
      </c>
      <c r="H198" s="183" t="str">
        <f>'Base Preliminar'!K201</f>
        <v>e-learning</v>
      </c>
      <c r="I198" s="313">
        <v>7</v>
      </c>
      <c r="J198" s="330">
        <f>J197</f>
        <v>0.7142857142857143</v>
      </c>
      <c r="K198" s="239">
        <f>K202</f>
        <v>30.394352568613641</v>
      </c>
      <c r="M198" s="556">
        <v>39</v>
      </c>
      <c r="N198" s="557" t="str">
        <f t="shared" si="13"/>
        <v>No</v>
      </c>
      <c r="O198" s="562">
        <v>1</v>
      </c>
    </row>
    <row r="199" spans="1:16" ht="15.75" hidden="1" thickBot="1">
      <c r="A199" s="173">
        <v>198</v>
      </c>
      <c r="B199" s="183" t="str">
        <f>'Base Preliminar'!B202</f>
        <v>UDLA</v>
      </c>
      <c r="C199" s="184" t="s">
        <v>267</v>
      </c>
      <c r="D199" s="313" t="s">
        <v>421</v>
      </c>
      <c r="E199" s="586">
        <f>'Base Preliminar'!H202</f>
        <v>216</v>
      </c>
      <c r="F199" s="587">
        <v>2300000</v>
      </c>
      <c r="G199" s="390" t="s">
        <v>92</v>
      </c>
      <c r="H199" s="385" t="str">
        <f>'Base Preliminar'!K202</f>
        <v>e-learning</v>
      </c>
      <c r="I199" s="313">
        <v>12</v>
      </c>
      <c r="J199" s="330">
        <f>J200</f>
        <v>0.16064442778280857</v>
      </c>
      <c r="K199" s="239">
        <f>K202</f>
        <v>30.394352568613641</v>
      </c>
      <c r="M199" s="556">
        <v>39</v>
      </c>
      <c r="N199" s="557" t="str">
        <f t="shared" si="13"/>
        <v>No</v>
      </c>
      <c r="O199" s="562">
        <v>1</v>
      </c>
    </row>
    <row r="200" spans="1:16" ht="15.75" hidden="1" thickBot="1">
      <c r="A200" s="173">
        <v>199</v>
      </c>
      <c r="B200" s="183" t="str">
        <f>'Base Preliminar'!B203</f>
        <v>UDLA</v>
      </c>
      <c r="C200" s="184" t="s">
        <v>267</v>
      </c>
      <c r="D200" s="313" t="s">
        <v>422</v>
      </c>
      <c r="E200" s="586">
        <f>'Base Preliminar'!H203</f>
        <v>180</v>
      </c>
      <c r="F200" s="587">
        <v>2300000</v>
      </c>
      <c r="G200" s="390" t="s">
        <v>92</v>
      </c>
      <c r="H200" s="183" t="str">
        <f>'Base Preliminar'!K203</f>
        <v>b-learning</v>
      </c>
      <c r="I200" s="313">
        <v>12</v>
      </c>
      <c r="J200" s="330">
        <f>J201</f>
        <v>0.16064442778280857</v>
      </c>
      <c r="K200" s="239">
        <f>K202</f>
        <v>30.394352568613641</v>
      </c>
      <c r="M200" s="556">
        <v>39</v>
      </c>
      <c r="N200" s="557" t="str">
        <f t="shared" si="13"/>
        <v>No</v>
      </c>
      <c r="O200" s="562">
        <v>1</v>
      </c>
    </row>
    <row r="201" spans="1:16" ht="15.75" hidden="1" thickBot="1">
      <c r="A201" s="173">
        <v>200</v>
      </c>
      <c r="B201" s="183" t="str">
        <f>'Base Preliminar'!B204</f>
        <v>UDLA</v>
      </c>
      <c r="C201" s="184" t="s">
        <v>267</v>
      </c>
      <c r="D201" s="313" t="s">
        <v>423</v>
      </c>
      <c r="E201" s="586">
        <f>'Base Preliminar'!H204</f>
        <v>180</v>
      </c>
      <c r="F201" s="587">
        <v>2300000</v>
      </c>
      <c r="G201" s="390" t="s">
        <v>92</v>
      </c>
      <c r="H201" s="183" t="str">
        <f>'Base Preliminar'!K204</f>
        <v>e-learning</v>
      </c>
      <c r="I201" s="313">
        <v>12</v>
      </c>
      <c r="J201" s="330">
        <f>J216</f>
        <v>0.16064442778280857</v>
      </c>
      <c r="K201" s="239">
        <f>K202</f>
        <v>30.394352568613641</v>
      </c>
      <c r="M201" s="556">
        <v>39</v>
      </c>
      <c r="N201" s="557" t="str">
        <f t="shared" si="13"/>
        <v>No</v>
      </c>
      <c r="O201" s="562">
        <v>1</v>
      </c>
    </row>
    <row r="202" spans="1:16" ht="15.75" hidden="1" thickBot="1">
      <c r="A202" s="173">
        <v>201</v>
      </c>
      <c r="B202" s="183" t="str">
        <f>'Base Preliminar'!B205</f>
        <v>UDLA</v>
      </c>
      <c r="C202" s="184" t="s">
        <v>267</v>
      </c>
      <c r="D202" s="313" t="s">
        <v>424</v>
      </c>
      <c r="E202" s="586">
        <f>'Base Preliminar'!H205</f>
        <v>150</v>
      </c>
      <c r="F202" s="587">
        <v>2300000</v>
      </c>
      <c r="G202" s="293" t="s">
        <v>92</v>
      </c>
      <c r="H202" s="173" t="s">
        <v>314</v>
      </c>
      <c r="I202" s="313">
        <v>9</v>
      </c>
      <c r="J202" s="330">
        <f>J216</f>
        <v>0.16064442778280857</v>
      </c>
      <c r="K202" s="239">
        <f>AVERAGE(K216:K273)</f>
        <v>30.394352568613641</v>
      </c>
      <c r="M202" s="556">
        <v>39</v>
      </c>
      <c r="N202" s="557" t="str">
        <f t="shared" si="13"/>
        <v>No</v>
      </c>
      <c r="O202" s="562">
        <v>1</v>
      </c>
    </row>
    <row r="203" spans="1:16" ht="15.75" hidden="1" thickBot="1">
      <c r="A203" s="173">
        <v>202</v>
      </c>
      <c r="B203" s="183" t="str">
        <f>'Base Preliminar'!B206</f>
        <v>UDLA</v>
      </c>
      <c r="C203" s="184" t="s">
        <v>61</v>
      </c>
      <c r="D203" s="313" t="s">
        <v>425</v>
      </c>
      <c r="E203" s="586">
        <f>'Base Preliminar'!H206</f>
        <v>150</v>
      </c>
      <c r="F203" s="587">
        <v>2300000</v>
      </c>
      <c r="G203" s="293" t="s">
        <v>92</v>
      </c>
      <c r="H203" s="173" t="s">
        <v>314</v>
      </c>
      <c r="I203" s="313">
        <v>10</v>
      </c>
      <c r="J203" s="330">
        <f>J183</f>
        <v>0.15140000000000001</v>
      </c>
      <c r="K203" s="239">
        <f>AVERAGE(K559:K607)</f>
        <v>28.608163265306125</v>
      </c>
      <c r="M203" s="556">
        <v>39</v>
      </c>
      <c r="N203" s="557" t="str">
        <f t="shared" si="13"/>
        <v>No</v>
      </c>
      <c r="O203" s="562">
        <v>1</v>
      </c>
      <c r="P203" s="287" t="str">
        <f>+IF(M203&lt;10,"Top","Topn't")</f>
        <v>Topn't</v>
      </c>
    </row>
    <row r="204" spans="1:16" ht="15.75" hidden="1" thickBot="1">
      <c r="A204" s="173">
        <v>203</v>
      </c>
      <c r="B204" s="183" t="str">
        <f>'Base Preliminar'!B207</f>
        <v>UDLA</v>
      </c>
      <c r="C204" s="184" t="s">
        <v>61</v>
      </c>
      <c r="D204" s="313" t="s">
        <v>426</v>
      </c>
      <c r="E204" s="586">
        <f>'Base Preliminar'!H207</f>
        <v>150</v>
      </c>
      <c r="F204" s="587">
        <v>2300000</v>
      </c>
      <c r="G204" s="390" t="s">
        <v>92</v>
      </c>
      <c r="H204" s="183" t="str">
        <f>'Base Preliminar'!K207</f>
        <v>e-learning</v>
      </c>
      <c r="I204" s="313">
        <v>10</v>
      </c>
      <c r="J204" s="330">
        <f>'Base Preliminar'!R207/'Base Preliminar'!Q207</f>
        <v>0</v>
      </c>
      <c r="K204" s="239">
        <f>AVERAGE(K559:K607)</f>
        <v>28.608163265306125</v>
      </c>
      <c r="M204" s="556">
        <v>39</v>
      </c>
      <c r="N204" s="557" t="str">
        <f t="shared" si="13"/>
        <v>No</v>
      </c>
      <c r="O204" s="562">
        <v>1</v>
      </c>
      <c r="P204" s="287" t="str">
        <f>+IF(M204&lt;10,"Top","Topn't")</f>
        <v>Topn't</v>
      </c>
    </row>
    <row r="205" spans="1:16" ht="15.75" hidden="1" thickBot="1">
      <c r="A205" s="173">
        <v>204</v>
      </c>
      <c r="B205" s="183" t="str">
        <f>'Base Preliminar'!B208</f>
        <v>UDLA</v>
      </c>
      <c r="C205" s="184" t="s">
        <v>61</v>
      </c>
      <c r="D205" s="313" t="s">
        <v>427</v>
      </c>
      <c r="E205" s="586">
        <f>'Base Preliminar'!H208</f>
        <v>180</v>
      </c>
      <c r="F205" s="587">
        <v>2300000</v>
      </c>
      <c r="G205" s="390" t="s">
        <v>92</v>
      </c>
      <c r="H205" s="183" t="str">
        <f>'Base Preliminar'!K208</f>
        <v>e-learning</v>
      </c>
      <c r="I205" s="313">
        <v>3</v>
      </c>
      <c r="J205" s="330">
        <f>'Base Preliminar'!R208/'Base Preliminar'!Q208</f>
        <v>0</v>
      </c>
      <c r="K205" s="239">
        <f>AVERAGE(K559:K607)</f>
        <v>28.608163265306125</v>
      </c>
      <c r="M205" s="556">
        <v>39</v>
      </c>
      <c r="N205" s="557" t="str">
        <f t="shared" si="13"/>
        <v>No</v>
      </c>
      <c r="O205" s="562">
        <v>1</v>
      </c>
      <c r="P205" s="287" t="str">
        <f>+IF(M205&lt;10,"Top","Topn't")</f>
        <v>Topn't</v>
      </c>
    </row>
    <row r="206" spans="1:16" ht="15.75" hidden="1" thickBot="1">
      <c r="A206" s="173">
        <v>205</v>
      </c>
      <c r="B206" s="183" t="str">
        <f>'Base Preliminar'!B209</f>
        <v>UDLA</v>
      </c>
      <c r="C206" s="184" t="s">
        <v>232</v>
      </c>
      <c r="D206" s="313" t="s">
        <v>428</v>
      </c>
      <c r="E206" s="586">
        <f>'Base Preliminar'!H209</f>
        <v>81</v>
      </c>
      <c r="F206" s="587">
        <v>2400000</v>
      </c>
      <c r="G206" s="293" t="s">
        <v>92</v>
      </c>
      <c r="H206" s="183" t="str">
        <f>'Base Preliminar'!K209</f>
        <v>b-learning</v>
      </c>
      <c r="I206" s="313">
        <v>3</v>
      </c>
      <c r="J206" s="330">
        <f>'Base Preliminar'!R209/'Base Preliminar'!Q209</f>
        <v>0</v>
      </c>
      <c r="K206" s="239">
        <f>AVERAGE(K559:K607)</f>
        <v>28.608163265306125</v>
      </c>
      <c r="M206" s="556">
        <v>39</v>
      </c>
      <c r="N206" s="557" t="str">
        <f t="shared" si="13"/>
        <v>No</v>
      </c>
      <c r="O206" s="562">
        <v>1</v>
      </c>
    </row>
    <row r="207" spans="1:16" ht="15.75" hidden="1" thickBot="1">
      <c r="A207" s="173">
        <v>206</v>
      </c>
      <c r="B207" s="183" t="str">
        <f>'Base Preliminar'!B210</f>
        <v>UDLA</v>
      </c>
      <c r="C207" s="184" t="s">
        <v>38</v>
      </c>
      <c r="D207" s="313" t="s">
        <v>429</v>
      </c>
      <c r="E207" s="586">
        <f>'Base Preliminar'!H210</f>
        <v>90</v>
      </c>
      <c r="F207" s="587">
        <v>14500000</v>
      </c>
      <c r="G207" s="293" t="s">
        <v>92</v>
      </c>
      <c r="H207" s="183" t="str">
        <f>'Base Preliminar'!K210</f>
        <v>e-learning</v>
      </c>
      <c r="I207" s="313">
        <v>4</v>
      </c>
      <c r="J207" s="330">
        <f>AVERAGE(J91:J99)</f>
        <v>0.15272690272690273</v>
      </c>
      <c r="K207" s="239">
        <f>K206</f>
        <v>28.608163265306125</v>
      </c>
      <c r="M207" s="556">
        <v>39</v>
      </c>
      <c r="N207" s="557" t="str">
        <f t="shared" si="13"/>
        <v>No</v>
      </c>
      <c r="O207" s="562">
        <v>1</v>
      </c>
    </row>
    <row r="208" spans="1:16" ht="15.75" hidden="1" thickBot="1">
      <c r="A208" s="173">
        <v>207</v>
      </c>
      <c r="B208" s="183" t="str">
        <f>'Base Preliminar'!B211</f>
        <v>UDLA</v>
      </c>
      <c r="C208" s="184" t="s">
        <v>279</v>
      </c>
      <c r="D208" s="313" t="s">
        <v>430</v>
      </c>
      <c r="E208" s="586">
        <f>'Base Preliminar'!H211</f>
        <v>48</v>
      </c>
      <c r="F208" s="587">
        <v>8100000</v>
      </c>
      <c r="G208" s="293" t="s">
        <v>92</v>
      </c>
      <c r="H208" s="183" t="str">
        <f>'Base Preliminar'!K211</f>
        <v>e-learning</v>
      </c>
      <c r="I208" s="366">
        <f>AVERAGE(I163:I175)</f>
        <v>6.3999999999999995</v>
      </c>
      <c r="J208" s="330">
        <f>AVERAGE(J223:J230)</f>
        <v>0.23844696969696971</v>
      </c>
      <c r="K208" s="239">
        <f>AVERAGE(K212:K216,K223:K337)</f>
        <v>28.651465687703954</v>
      </c>
      <c r="M208" s="556">
        <v>39</v>
      </c>
      <c r="N208" s="557" t="str">
        <f t="shared" si="13"/>
        <v>No</v>
      </c>
      <c r="O208" s="562">
        <v>1</v>
      </c>
    </row>
    <row r="209" spans="1:16" ht="15.75" hidden="1" thickBot="1">
      <c r="A209" s="173">
        <v>208</v>
      </c>
      <c r="B209" s="183" t="str">
        <f>'Base Preliminar'!B212</f>
        <v>UNAP</v>
      </c>
      <c r="C209" s="184" t="s">
        <v>188</v>
      </c>
      <c r="D209" s="313" t="s">
        <v>432</v>
      </c>
      <c r="E209" s="586">
        <f>AVERAGE(E104:E198,E3:E24,E212:E267)</f>
        <v>147.17030568934146</v>
      </c>
      <c r="F209" s="586">
        <f>AVERAGE(F189:F198)</f>
        <v>2320000</v>
      </c>
      <c r="G209" s="293" t="s">
        <v>92</v>
      </c>
      <c r="H209" s="183" t="str">
        <f>'Base Preliminar'!K212</f>
        <v>e-learning</v>
      </c>
      <c r="I209" s="313">
        <v>7</v>
      </c>
      <c r="J209" s="330">
        <f>AVERAGE(J262:J267)</f>
        <v>0.26320346320346316</v>
      </c>
      <c r="K209" s="239">
        <f>K210</f>
        <v>34.995900145772595</v>
      </c>
      <c r="M209" s="556">
        <v>32</v>
      </c>
      <c r="N209" s="557" t="str">
        <f t="shared" si="13"/>
        <v>No</v>
      </c>
      <c r="O209" s="562">
        <v>1</v>
      </c>
    </row>
    <row r="210" spans="1:16" ht="15.75" hidden="1" thickBot="1">
      <c r="A210" s="173">
        <v>209</v>
      </c>
      <c r="B210" s="183" t="str">
        <f>'Base Preliminar'!B213</f>
        <v>UNAP</v>
      </c>
      <c r="C210" s="184" t="s">
        <v>188</v>
      </c>
      <c r="D210" s="313" t="s">
        <v>433</v>
      </c>
      <c r="E210" s="586">
        <f>E209</f>
        <v>147.17030568934146</v>
      </c>
      <c r="F210" s="586">
        <f>F209</f>
        <v>2320000</v>
      </c>
      <c r="G210" s="293" t="s">
        <v>92</v>
      </c>
      <c r="H210" s="183" t="str">
        <f>'Base Preliminar'!K213</f>
        <v>e-learning</v>
      </c>
      <c r="I210" s="313">
        <v>12</v>
      </c>
      <c r="J210" s="330">
        <f>J209</f>
        <v>0.26320346320346316</v>
      </c>
      <c r="K210" s="239">
        <f>AVERAGE(K211:K216)</f>
        <v>34.995900145772595</v>
      </c>
      <c r="M210" s="556">
        <v>32</v>
      </c>
      <c r="N210" s="557" t="str">
        <f t="shared" si="13"/>
        <v>No</v>
      </c>
      <c r="O210" s="562">
        <v>1</v>
      </c>
    </row>
    <row r="211" spans="1:16" s="310" customFormat="1" ht="15.75" hidden="1" thickBot="1">
      <c r="A211" s="308">
        <v>210</v>
      </c>
      <c r="B211" s="355" t="str">
        <f>'Base Preliminar'!B214</f>
        <v>UNAP</v>
      </c>
      <c r="C211" s="356" t="s">
        <v>188</v>
      </c>
      <c r="D211" s="316" t="s">
        <v>434</v>
      </c>
      <c r="E211" s="570">
        <f>E210</f>
        <v>147.17030568934146</v>
      </c>
      <c r="F211" s="570">
        <f>F210</f>
        <v>2320000</v>
      </c>
      <c r="G211" s="311" t="s">
        <v>92</v>
      </c>
      <c r="H211" s="355" t="str">
        <f>'Base Preliminar'!K214</f>
        <v>e-learning</v>
      </c>
      <c r="I211" s="316">
        <v>7</v>
      </c>
      <c r="J211" s="374">
        <f>J210</f>
        <v>0.26320346320346316</v>
      </c>
      <c r="K211" s="315">
        <f>AVERAGE(K212:K267)</f>
        <v>30.975400874635557</v>
      </c>
      <c r="L211" s="643" t="s">
        <v>1119</v>
      </c>
      <c r="M211" s="556">
        <v>32</v>
      </c>
      <c r="N211" s="557" t="str">
        <f t="shared" si="13"/>
        <v>No</v>
      </c>
      <c r="O211" s="562">
        <v>1</v>
      </c>
    </row>
    <row r="212" spans="1:16" s="320" customFormat="1" ht="15.75" hidden="1" thickBot="1">
      <c r="A212" s="317">
        <v>211</v>
      </c>
      <c r="B212" s="358" t="str">
        <f>'Base Preliminar'!B215</f>
        <v>UBB</v>
      </c>
      <c r="C212" s="359" t="s">
        <v>188</v>
      </c>
      <c r="D212" s="323" t="s">
        <v>436</v>
      </c>
      <c r="E212" s="571">
        <f>'Base Preliminar'!H215</f>
        <v>240</v>
      </c>
      <c r="F212" s="613">
        <v>1404000</v>
      </c>
      <c r="G212" s="391" t="s">
        <v>92</v>
      </c>
      <c r="H212" s="358" t="str">
        <f>'Base Preliminar'!K215</f>
        <v>presencial</v>
      </c>
      <c r="I212" s="378">
        <f>AVERAGE(I214)</f>
        <v>12</v>
      </c>
      <c r="J212" s="379">
        <f>J210</f>
        <v>0.26320346320346316</v>
      </c>
      <c r="K212" s="319">
        <v>35</v>
      </c>
      <c r="L212" s="659" t="s">
        <v>1120</v>
      </c>
      <c r="M212" s="556">
        <v>31</v>
      </c>
      <c r="N212" s="557" t="str">
        <f t="shared" si="13"/>
        <v>No</v>
      </c>
      <c r="O212" s="562">
        <v>1</v>
      </c>
    </row>
    <row r="213" spans="1:16" ht="15.75" hidden="1" thickBot="1">
      <c r="A213" s="173">
        <v>212</v>
      </c>
      <c r="B213" s="183" t="str">
        <f>'Base Preliminar'!B216</f>
        <v>UBB</v>
      </c>
      <c r="C213" s="184" t="s">
        <v>188</v>
      </c>
      <c r="D213" s="313" t="s">
        <v>437</v>
      </c>
      <c r="E213" s="586">
        <f>'Base Preliminar'!H216</f>
        <v>200</v>
      </c>
      <c r="F213" s="614">
        <f>F215</f>
        <v>1087000</v>
      </c>
      <c r="G213" s="331" t="s">
        <v>92</v>
      </c>
      <c r="H213" s="183" t="str">
        <f>'Base Preliminar'!K216</f>
        <v>presencial</v>
      </c>
      <c r="I213" s="332">
        <v>12</v>
      </c>
      <c r="J213" s="330">
        <f>J210</f>
        <v>0.26320346320346316</v>
      </c>
      <c r="K213" s="238">
        <v>48</v>
      </c>
      <c r="M213" s="556">
        <v>31</v>
      </c>
      <c r="N213" s="557" t="str">
        <f t="shared" si="13"/>
        <v>No</v>
      </c>
      <c r="O213" s="562">
        <v>1</v>
      </c>
    </row>
    <row r="214" spans="1:16" ht="15.75" hidden="1" thickBot="1">
      <c r="A214" s="173">
        <v>213</v>
      </c>
      <c r="B214" s="183" t="str">
        <f>'Base Preliminar'!B217</f>
        <v>UBB</v>
      </c>
      <c r="C214" s="184" t="s">
        <v>188</v>
      </c>
      <c r="D214" s="313" t="s">
        <v>438</v>
      </c>
      <c r="E214" s="586">
        <f>'Base Preliminar'!H217</f>
        <v>230</v>
      </c>
      <c r="F214" s="598">
        <v>770000</v>
      </c>
      <c r="G214" s="331" t="s">
        <v>92</v>
      </c>
      <c r="H214" s="183" t="str">
        <f>'Base Preliminar'!K217</f>
        <v>presencial</v>
      </c>
      <c r="I214" s="332">
        <v>12</v>
      </c>
      <c r="J214" s="330">
        <f>J210</f>
        <v>0.26320346320346316</v>
      </c>
      <c r="K214" s="238">
        <v>28</v>
      </c>
      <c r="M214" s="556">
        <v>31</v>
      </c>
      <c r="N214" s="557" t="str">
        <f t="shared" si="13"/>
        <v>No</v>
      </c>
      <c r="O214" s="562">
        <v>1</v>
      </c>
    </row>
    <row r="215" spans="1:16" s="320" customFormat="1" ht="15.75" hidden="1" thickBot="1">
      <c r="A215" s="317">
        <v>214</v>
      </c>
      <c r="B215" s="358" t="str">
        <f>'Base Preliminar'!B218</f>
        <v>UBB</v>
      </c>
      <c r="C215" s="359" t="s">
        <v>188</v>
      </c>
      <c r="D215" s="323" t="s">
        <v>436</v>
      </c>
      <c r="E215" s="571">
        <f>'Base Preliminar'!H218</f>
        <v>240</v>
      </c>
      <c r="F215" s="571">
        <f>AVERAGE(F214,F212)</f>
        <v>1087000</v>
      </c>
      <c r="G215" s="318" t="s">
        <v>92</v>
      </c>
      <c r="H215" s="358" t="str">
        <f>'Base Preliminar'!K218</f>
        <v>presencial</v>
      </c>
      <c r="I215" s="378">
        <v>12</v>
      </c>
      <c r="J215" s="379">
        <f>J210</f>
        <v>0.26320346320346316</v>
      </c>
      <c r="K215" s="319">
        <v>40</v>
      </c>
      <c r="L215" s="659" t="s">
        <v>1120</v>
      </c>
      <c r="M215" s="556">
        <v>31</v>
      </c>
      <c r="N215" s="557" t="str">
        <f t="shared" si="13"/>
        <v>No</v>
      </c>
      <c r="O215" s="562">
        <v>1</v>
      </c>
    </row>
    <row r="216" spans="1:16" ht="15.75" hidden="1" thickBot="1">
      <c r="A216" s="173">
        <v>215</v>
      </c>
      <c r="B216" s="183" t="str">
        <f>'Base Preliminar'!B219</f>
        <v>UBB</v>
      </c>
      <c r="C216" s="184" t="s">
        <v>267</v>
      </c>
      <c r="D216" s="313" t="s">
        <v>439</v>
      </c>
      <c r="E216" s="586">
        <f>'Base Preliminar'!H219</f>
        <v>223</v>
      </c>
      <c r="F216" s="598">
        <v>650000</v>
      </c>
      <c r="G216" s="331" t="s">
        <v>92</v>
      </c>
      <c r="H216" s="183" t="str">
        <f>'Base Preliminar'!K219</f>
        <v>presencial</v>
      </c>
      <c r="I216" s="332">
        <f>AVERAGE(I268:I294)</f>
        <v>6.4074074074074074</v>
      </c>
      <c r="J216" s="330">
        <f>AVERAGE(J157:J186,J151:J153,J147)</f>
        <v>0.16064442778280857</v>
      </c>
      <c r="K216" s="238">
        <v>28</v>
      </c>
      <c r="M216" s="556">
        <v>31</v>
      </c>
      <c r="N216" s="557" t="str">
        <f t="shared" si="13"/>
        <v>No</v>
      </c>
      <c r="O216" s="562">
        <v>1</v>
      </c>
    </row>
    <row r="217" spans="1:16" ht="15.75" hidden="1" thickBot="1">
      <c r="A217" s="173">
        <v>216</v>
      </c>
      <c r="B217" s="183" t="str">
        <f>'Base Preliminar'!B220</f>
        <v>UDA</v>
      </c>
      <c r="C217" s="184" t="s">
        <v>61</v>
      </c>
      <c r="D217" s="313" t="s">
        <v>441</v>
      </c>
      <c r="E217" s="586">
        <f>AVERAGE(E224,E227:E645)</f>
        <v>190.31521088435355</v>
      </c>
      <c r="F217" s="586">
        <f>AVERAGE(F8:F204,F224:F296)</f>
        <v>1167327.1529378269</v>
      </c>
      <c r="G217" s="293" t="s">
        <v>92</v>
      </c>
      <c r="H217" s="173" t="s">
        <v>314</v>
      </c>
      <c r="I217" s="366">
        <f>AVERAGE(I224:I240)</f>
        <v>7.9705882352941178</v>
      </c>
      <c r="J217" s="330">
        <f>J222</f>
        <v>0.33151515151515154</v>
      </c>
      <c r="K217" s="238">
        <v>30</v>
      </c>
      <c r="M217" s="556">
        <v>30</v>
      </c>
      <c r="N217" s="557" t="str">
        <f t="shared" si="13"/>
        <v>No</v>
      </c>
      <c r="O217" s="562">
        <v>1</v>
      </c>
      <c r="P217" s="287" t="str">
        <f t="shared" ref="P217:P222" si="14">+IF(M217&lt;10,"Top","Topn't")</f>
        <v>Topn't</v>
      </c>
    </row>
    <row r="218" spans="1:16" ht="15.75" hidden="1" thickBot="1">
      <c r="A218" s="173">
        <v>217</v>
      </c>
      <c r="B218" s="183" t="str">
        <f>'Base Preliminar'!B221</f>
        <v>UDA</v>
      </c>
      <c r="C218" s="184" t="s">
        <v>61</v>
      </c>
      <c r="D218" s="313" t="s">
        <v>443</v>
      </c>
      <c r="E218" s="586">
        <f>E217</f>
        <v>190.31521088435355</v>
      </c>
      <c r="F218" s="586">
        <f>AVERAGE(F8:F217,F224:F296)</f>
        <v>1256550.0298450568</v>
      </c>
      <c r="G218" s="293" t="s">
        <v>92</v>
      </c>
      <c r="H218" s="173" t="s">
        <v>314</v>
      </c>
      <c r="I218" s="366">
        <f>AVERAGE(I220:I238)</f>
        <v>8.0378723817854887</v>
      </c>
      <c r="J218" s="330">
        <f>J222</f>
        <v>0.33151515151515154</v>
      </c>
      <c r="K218" s="238">
        <v>30</v>
      </c>
      <c r="M218" s="556">
        <v>30</v>
      </c>
      <c r="N218" s="557" t="str">
        <f t="shared" si="13"/>
        <v>No</v>
      </c>
      <c r="O218" s="562">
        <v>1</v>
      </c>
      <c r="P218" s="287" t="str">
        <f t="shared" si="14"/>
        <v>Topn't</v>
      </c>
    </row>
    <row r="219" spans="1:16" ht="15.75" hidden="1" thickBot="1">
      <c r="A219" s="173">
        <v>218</v>
      </c>
      <c r="B219" s="183" t="str">
        <f>'Base Preliminar'!B222</f>
        <v>UDA</v>
      </c>
      <c r="C219" s="184" t="s">
        <v>61</v>
      </c>
      <c r="D219" s="313" t="s">
        <v>444</v>
      </c>
      <c r="E219" s="586">
        <f>E218</f>
        <v>190.31521088435355</v>
      </c>
      <c r="F219" s="586">
        <f>F218</f>
        <v>1256550.0298450568</v>
      </c>
      <c r="G219" s="293" t="s">
        <v>92</v>
      </c>
      <c r="H219" s="173" t="s">
        <v>314</v>
      </c>
      <c r="I219" s="366">
        <f>AVERAGE(I221:I239)</f>
        <v>7.9570637119113581</v>
      </c>
      <c r="J219" s="330">
        <f>J222</f>
        <v>0.33151515151515154</v>
      </c>
      <c r="K219" s="238">
        <v>30</v>
      </c>
      <c r="M219" s="556">
        <v>30</v>
      </c>
      <c r="N219" s="557" t="str">
        <f t="shared" si="13"/>
        <v>No</v>
      </c>
      <c r="O219" s="562">
        <v>1</v>
      </c>
      <c r="P219" s="287" t="str">
        <f t="shared" si="14"/>
        <v>Topn't</v>
      </c>
    </row>
    <row r="220" spans="1:16" ht="15.75" hidden="1" thickBot="1">
      <c r="A220" s="173">
        <v>219</v>
      </c>
      <c r="B220" s="183" t="str">
        <f>'Base Preliminar'!B223</f>
        <v>UDA</v>
      </c>
      <c r="C220" s="184" t="s">
        <v>61</v>
      </c>
      <c r="D220" s="313" t="s">
        <v>445</v>
      </c>
      <c r="E220" s="586">
        <f>E219</f>
        <v>190.31521088435355</v>
      </c>
      <c r="F220" s="586">
        <f>F217</f>
        <v>1167327.1529378269</v>
      </c>
      <c r="G220" s="293" t="s">
        <v>92</v>
      </c>
      <c r="H220" s="173" t="s">
        <v>314</v>
      </c>
      <c r="I220" s="366">
        <f>AVERAGE(I222:I240)</f>
        <v>7.8686980609418287</v>
      </c>
      <c r="J220" s="330">
        <f>J222</f>
        <v>0.33151515151515154</v>
      </c>
      <c r="K220" s="238">
        <v>30</v>
      </c>
      <c r="M220" s="556">
        <v>30</v>
      </c>
      <c r="N220" s="557" t="str">
        <f t="shared" si="13"/>
        <v>No</v>
      </c>
      <c r="O220" s="562">
        <v>1</v>
      </c>
      <c r="P220" s="287" t="str">
        <f t="shared" si="14"/>
        <v>Topn't</v>
      </c>
    </row>
    <row r="221" spans="1:16" s="433" customFormat="1" ht="15.75" hidden="1" thickBot="1">
      <c r="A221" s="426">
        <v>220</v>
      </c>
      <c r="B221" s="427" t="str">
        <f>'Base Preliminar'!B224</f>
        <v>UDA</v>
      </c>
      <c r="C221" s="428" t="s">
        <v>61</v>
      </c>
      <c r="D221" s="437" t="s">
        <v>446</v>
      </c>
      <c r="E221" s="576">
        <f>E220</f>
        <v>190.31521088435355</v>
      </c>
      <c r="F221" s="576">
        <f>F219</f>
        <v>1256550.0298450568</v>
      </c>
      <c r="G221" s="429" t="s">
        <v>92</v>
      </c>
      <c r="H221" s="426" t="s">
        <v>314</v>
      </c>
      <c r="I221" s="438">
        <f>AVERAGE(I223:I241)</f>
        <v>7.6789473684210527</v>
      </c>
      <c r="J221" s="432">
        <f>J222</f>
        <v>0.33151515151515154</v>
      </c>
      <c r="K221" s="430">
        <v>30</v>
      </c>
      <c r="L221" s="649" t="s">
        <v>1135</v>
      </c>
      <c r="M221" s="556">
        <v>30</v>
      </c>
      <c r="N221" s="557" t="str">
        <f t="shared" si="13"/>
        <v>No</v>
      </c>
      <c r="O221" s="562">
        <v>1</v>
      </c>
      <c r="P221" s="287" t="str">
        <f t="shared" si="14"/>
        <v>Topn't</v>
      </c>
    </row>
    <row r="222" spans="1:16" ht="15.75" hidden="1" thickBot="1">
      <c r="A222" s="173">
        <v>221</v>
      </c>
      <c r="B222" s="183" t="str">
        <f>'Base Preliminar'!B225</f>
        <v>UDA</v>
      </c>
      <c r="C222" s="184" t="s">
        <v>61</v>
      </c>
      <c r="D222" s="313" t="s">
        <v>447</v>
      </c>
      <c r="E222" s="586">
        <f>E221</f>
        <v>190.31521088435355</v>
      </c>
      <c r="F222" s="586">
        <f>F220</f>
        <v>1167327.1529378269</v>
      </c>
      <c r="G222" s="293" t="s">
        <v>92</v>
      </c>
      <c r="H222" s="173" t="s">
        <v>314</v>
      </c>
      <c r="I222" s="366">
        <f>AVERAGE(I224:I242)</f>
        <v>7.6052631578947372</v>
      </c>
      <c r="J222" s="330">
        <f>AVERAGE(J224:J228)</f>
        <v>0.33151515151515154</v>
      </c>
      <c r="K222" s="238">
        <v>30</v>
      </c>
      <c r="M222" s="556">
        <v>30</v>
      </c>
      <c r="N222" s="557" t="str">
        <f t="shared" si="13"/>
        <v>No</v>
      </c>
      <c r="O222" s="562">
        <v>1</v>
      </c>
      <c r="P222" s="287" t="str">
        <f t="shared" si="14"/>
        <v>Topn't</v>
      </c>
    </row>
    <row r="223" spans="1:16" ht="15.75" hidden="1" thickBot="1">
      <c r="A223" s="173">
        <v>222</v>
      </c>
      <c r="B223" s="183" t="str">
        <f>'Base Preliminar'!B226</f>
        <v>UPLA</v>
      </c>
      <c r="C223" s="184" t="s">
        <v>279</v>
      </c>
      <c r="D223" s="313" t="s">
        <v>449</v>
      </c>
      <c r="E223" s="586">
        <f>'Base Preliminar'!H226</f>
        <v>297</v>
      </c>
      <c r="F223" s="587">
        <v>1582000</v>
      </c>
      <c r="G223" s="331" t="s">
        <v>92</v>
      </c>
      <c r="H223" s="183" t="str">
        <f>'Base Preliminar'!K226</f>
        <v>b-learning</v>
      </c>
      <c r="I223" s="332">
        <f>I208</f>
        <v>6.3999999999999995</v>
      </c>
      <c r="J223" s="330">
        <f>'Base Preliminar'!R226/'Base Preliminar'!Q226</f>
        <v>0.25</v>
      </c>
      <c r="K223" s="238">
        <v>30</v>
      </c>
      <c r="M223" s="556">
        <v>29</v>
      </c>
      <c r="N223" s="557" t="str">
        <f t="shared" si="13"/>
        <v>No</v>
      </c>
      <c r="O223" s="562">
        <v>1</v>
      </c>
    </row>
    <row r="224" spans="1:16" ht="15.75" hidden="1" thickBot="1">
      <c r="A224" s="173">
        <v>223</v>
      </c>
      <c r="B224" s="183" t="str">
        <f>'Base Preliminar'!B227</f>
        <v>UPLA</v>
      </c>
      <c r="C224" s="184" t="s">
        <v>61</v>
      </c>
      <c r="D224" s="313" t="s">
        <v>451</v>
      </c>
      <c r="E224" s="586">
        <f>'Base Preliminar'!H227</f>
        <v>210</v>
      </c>
      <c r="F224" s="598">
        <v>1582000</v>
      </c>
      <c r="G224" s="331" t="s">
        <v>92</v>
      </c>
      <c r="H224" s="183" t="str">
        <f>'Base Preliminar'!K227</f>
        <v>e-learning</v>
      </c>
      <c r="I224" s="332">
        <v>6</v>
      </c>
      <c r="J224" s="330">
        <f>'Base Preliminar'!R227/'Base Preliminar'!Q227</f>
        <v>0.6</v>
      </c>
      <c r="K224" s="238">
        <v>30</v>
      </c>
      <c r="M224" s="556">
        <v>29</v>
      </c>
      <c r="N224" s="557" t="str">
        <f t="shared" si="13"/>
        <v>No</v>
      </c>
      <c r="O224" s="562">
        <v>1</v>
      </c>
      <c r="P224" s="287" t="str">
        <f>+IF(M224&lt;10,"Top","Topn't")</f>
        <v>Topn't</v>
      </c>
    </row>
    <row r="225" spans="1:16" ht="15.75" hidden="1" thickBot="1">
      <c r="A225" s="173">
        <v>224</v>
      </c>
      <c r="B225" s="183" t="str">
        <f>'Base Preliminar'!B228</f>
        <v>UPLA</v>
      </c>
      <c r="C225" s="184" t="s">
        <v>191</v>
      </c>
      <c r="D225" s="313" t="s">
        <v>452</v>
      </c>
      <c r="E225" s="586">
        <f>'Base Preliminar'!H228</f>
        <v>210</v>
      </c>
      <c r="F225" s="598">
        <v>1582000</v>
      </c>
      <c r="G225" s="331" t="s">
        <v>92</v>
      </c>
      <c r="H225" s="183" t="str">
        <f>'Base Preliminar'!K228</f>
        <v>e-learning</v>
      </c>
      <c r="I225" s="332">
        <v>6</v>
      </c>
      <c r="J225" s="330">
        <f>J26</f>
        <v>0</v>
      </c>
      <c r="K225" s="238">
        <v>30</v>
      </c>
      <c r="M225" s="556">
        <v>29</v>
      </c>
      <c r="N225" s="557" t="str">
        <f t="shared" si="13"/>
        <v>No</v>
      </c>
      <c r="O225" s="562">
        <v>1</v>
      </c>
      <c r="P225" s="287" t="str">
        <f>+IF(M225&lt;10,"Top","Topn't")</f>
        <v>Topn't</v>
      </c>
    </row>
    <row r="226" spans="1:16" ht="15.75" hidden="1" thickBot="1">
      <c r="A226" s="173">
        <v>225</v>
      </c>
      <c r="B226" s="183" t="str">
        <f>'Base Preliminar'!B229</f>
        <v>UPLA</v>
      </c>
      <c r="C226" s="184" t="s">
        <v>61</v>
      </c>
      <c r="D226" s="313" t="s">
        <v>453</v>
      </c>
      <c r="E226" s="586">
        <f>E222</f>
        <v>190.31521088435355</v>
      </c>
      <c r="F226" s="598">
        <v>1914000</v>
      </c>
      <c r="G226" s="331" t="s">
        <v>92</v>
      </c>
      <c r="H226" s="183" t="str">
        <f>'Base Preliminar'!K229</f>
        <v>b-learning</v>
      </c>
      <c r="I226" s="332">
        <v>9</v>
      </c>
      <c r="J226" s="330">
        <f>'Base Preliminar'!R229/'Base Preliminar'!Q229</f>
        <v>9.0909090909090912E-2</v>
      </c>
      <c r="K226" s="238">
        <v>30</v>
      </c>
      <c r="M226" s="556">
        <v>29</v>
      </c>
      <c r="N226" s="557" t="str">
        <f t="shared" si="13"/>
        <v>No</v>
      </c>
      <c r="O226" s="562">
        <v>1</v>
      </c>
      <c r="P226" s="287" t="str">
        <f>+IF(M226&lt;10,"Top","Topn't")</f>
        <v>Topn't</v>
      </c>
    </row>
    <row r="227" spans="1:16" ht="15.75" hidden="1" thickBot="1">
      <c r="A227" s="173">
        <v>226</v>
      </c>
      <c r="B227" s="183" t="str">
        <f>'Base Preliminar'!B230</f>
        <v>UPLA</v>
      </c>
      <c r="C227" s="184" t="s">
        <v>61</v>
      </c>
      <c r="D227" s="313" t="s">
        <v>454</v>
      </c>
      <c r="E227" s="586">
        <f>'Base Preliminar'!H230</f>
        <v>324</v>
      </c>
      <c r="F227" s="598">
        <v>1582000</v>
      </c>
      <c r="G227" s="331" t="s">
        <v>92</v>
      </c>
      <c r="H227" s="183" t="str">
        <f>'Base Preliminar'!K230</f>
        <v>presencial</v>
      </c>
      <c r="I227" s="332">
        <v>9</v>
      </c>
      <c r="J227" s="330">
        <f>'Base Preliminar'!R230/'Base Preliminar'!Q230</f>
        <v>0.5</v>
      </c>
      <c r="K227" s="238">
        <v>30</v>
      </c>
      <c r="M227" s="556">
        <v>29</v>
      </c>
      <c r="N227" s="557" t="str">
        <f t="shared" si="13"/>
        <v>No</v>
      </c>
      <c r="O227" s="562">
        <v>1</v>
      </c>
      <c r="P227" s="287" t="str">
        <f>+IF(M227&lt;10,"Top","Topn't")</f>
        <v>Topn't</v>
      </c>
    </row>
    <row r="228" spans="1:16" ht="15.75" hidden="1" thickBot="1">
      <c r="A228" s="173">
        <v>227</v>
      </c>
      <c r="B228" s="183" t="str">
        <f>'Base Preliminar'!B231</f>
        <v>UPLA</v>
      </c>
      <c r="C228" s="184" t="s">
        <v>61</v>
      </c>
      <c r="D228" s="313" t="s">
        <v>455</v>
      </c>
      <c r="E228" s="586">
        <f>'Base Preliminar'!H231</f>
        <v>432</v>
      </c>
      <c r="F228" s="598">
        <v>1914000</v>
      </c>
      <c r="G228" s="331" t="s">
        <v>92</v>
      </c>
      <c r="H228" s="183" t="str">
        <f>'Base Preliminar'!K231</f>
        <v>presencial</v>
      </c>
      <c r="I228" s="332">
        <v>12</v>
      </c>
      <c r="J228" s="330">
        <f>'Base Preliminar'!R231/'Base Preliminar'!Q231</f>
        <v>0.46666666666666667</v>
      </c>
      <c r="K228" s="238">
        <v>30</v>
      </c>
      <c r="M228" s="556">
        <v>29</v>
      </c>
      <c r="N228" s="557" t="str">
        <f t="shared" si="13"/>
        <v>No</v>
      </c>
      <c r="O228" s="562">
        <v>1</v>
      </c>
      <c r="P228" s="287" t="str">
        <f>+IF(M228&lt;10,"Top","Topn't")</f>
        <v>Topn't</v>
      </c>
    </row>
    <row r="229" spans="1:16" ht="15.75" hidden="1" thickBot="1">
      <c r="A229" s="173">
        <v>228</v>
      </c>
      <c r="B229" s="183" t="str">
        <f>'Base Preliminar'!B232</f>
        <v>UPLA</v>
      </c>
      <c r="C229" s="184" t="s">
        <v>279</v>
      </c>
      <c r="D229" s="313" t="s">
        <v>456</v>
      </c>
      <c r="E229" s="586">
        <f>'Base Preliminar'!H232</f>
        <v>336</v>
      </c>
      <c r="F229" s="598">
        <v>1582000</v>
      </c>
      <c r="G229" s="331" t="s">
        <v>92</v>
      </c>
      <c r="H229" s="183" t="str">
        <f>'Base Preliminar'!K232</f>
        <v>presencial</v>
      </c>
      <c r="I229" s="332">
        <v>11</v>
      </c>
      <c r="J229" s="330">
        <f>'Base Preliminar'!R232/'Base Preliminar'!Q232</f>
        <v>0</v>
      </c>
      <c r="K229" s="238">
        <v>30</v>
      </c>
      <c r="M229" s="556">
        <v>29</v>
      </c>
      <c r="N229" s="557" t="str">
        <f t="shared" si="13"/>
        <v>No</v>
      </c>
      <c r="O229" s="562">
        <v>1</v>
      </c>
    </row>
    <row r="230" spans="1:16" ht="15.75" hidden="1" thickBot="1">
      <c r="A230" s="173">
        <v>229</v>
      </c>
      <c r="B230" s="183" t="str">
        <f>'Base Preliminar'!B233</f>
        <v>UPLA</v>
      </c>
      <c r="C230" s="184" t="s">
        <v>279</v>
      </c>
      <c r="D230" s="313" t="s">
        <v>457</v>
      </c>
      <c r="E230" s="586">
        <f>'Base Preliminar'!H233</f>
        <v>243</v>
      </c>
      <c r="F230" s="598">
        <v>1391000</v>
      </c>
      <c r="G230" s="331" t="s">
        <v>92</v>
      </c>
      <c r="H230" s="183" t="str">
        <f>'Base Preliminar'!K233</f>
        <v>b-learning</v>
      </c>
      <c r="I230" s="332">
        <v>15</v>
      </c>
      <c r="J230" s="330">
        <f>'Base Preliminar'!R233/'Base Preliminar'!Q233</f>
        <v>0</v>
      </c>
      <c r="K230" s="238">
        <v>30</v>
      </c>
      <c r="M230" s="556">
        <v>29</v>
      </c>
      <c r="N230" s="557" t="str">
        <f t="shared" si="13"/>
        <v>No</v>
      </c>
      <c r="O230" s="562">
        <v>1</v>
      </c>
    </row>
    <row r="231" spans="1:16" ht="15.75" hidden="1" thickBot="1">
      <c r="A231" s="173">
        <v>230</v>
      </c>
      <c r="B231" s="183" t="str">
        <f>'Base Preliminar'!B234</f>
        <v>UPLA</v>
      </c>
      <c r="C231" s="184" t="s">
        <v>267</v>
      </c>
      <c r="D231" s="313" t="s">
        <v>458</v>
      </c>
      <c r="E231" s="586">
        <f>'Base Preliminar'!H234</f>
        <v>432</v>
      </c>
      <c r="F231" s="598">
        <v>1582000</v>
      </c>
      <c r="G231" s="331" t="s">
        <v>92</v>
      </c>
      <c r="H231" s="183" t="str">
        <f>'Base Preliminar'!K234</f>
        <v>presencial</v>
      </c>
      <c r="I231" s="332">
        <v>12</v>
      </c>
      <c r="J231" s="330">
        <f>'Base Preliminar'!R234/'Base Preliminar'!Q234</f>
        <v>0.16666666666666666</v>
      </c>
      <c r="K231" s="238">
        <v>30</v>
      </c>
      <c r="M231" s="556">
        <v>29</v>
      </c>
      <c r="N231" s="557" t="str">
        <f t="shared" si="13"/>
        <v>No</v>
      </c>
      <c r="O231" s="562">
        <v>1</v>
      </c>
    </row>
    <row r="232" spans="1:16" ht="15.75" hidden="1" thickBot="1">
      <c r="A232" s="173">
        <v>231</v>
      </c>
      <c r="B232" s="183" t="str">
        <f>'Base Preliminar'!B235</f>
        <v>UHA</v>
      </c>
      <c r="C232" s="184" t="s">
        <v>61</v>
      </c>
      <c r="D232" s="313" t="s">
        <v>460</v>
      </c>
      <c r="E232" s="586">
        <f>'Base Preliminar'!H235</f>
        <v>120</v>
      </c>
      <c r="F232" s="598">
        <v>800000</v>
      </c>
      <c r="G232" s="331" t="s">
        <v>45</v>
      </c>
      <c r="H232" s="183" t="str">
        <f>'Base Preliminar'!K235</f>
        <v>e-learning</v>
      </c>
      <c r="I232" s="332">
        <f>AVERAGE(I233:I240)</f>
        <v>6.166666666666667</v>
      </c>
      <c r="J232" s="330">
        <f>'Base Preliminar'!R235/'Base Preliminar'!Q235</f>
        <v>0.66666666666666663</v>
      </c>
      <c r="K232" s="238">
        <v>30</v>
      </c>
      <c r="M232" s="556">
        <v>27</v>
      </c>
      <c r="N232" s="557" t="str">
        <f t="shared" si="13"/>
        <v>No</v>
      </c>
      <c r="O232" s="562">
        <v>1</v>
      </c>
      <c r="P232" s="287" t="str">
        <f t="shared" ref="P232:P246" si="15">+IF(M232&lt;10,"Top","Topn't")</f>
        <v>Topn't</v>
      </c>
    </row>
    <row r="233" spans="1:16" ht="15.75" hidden="1" thickBot="1">
      <c r="A233" s="173">
        <v>232</v>
      </c>
      <c r="B233" s="183" t="str">
        <f>'Base Preliminar'!B236</f>
        <v>UHA</v>
      </c>
      <c r="C233" s="184" t="s">
        <v>61</v>
      </c>
      <c r="D233" s="313" t="s">
        <v>462</v>
      </c>
      <c r="E233" s="586">
        <f>'Base Preliminar'!H236</f>
        <v>108</v>
      </c>
      <c r="F233" s="598">
        <v>850000</v>
      </c>
      <c r="G233" s="331" t="s">
        <v>45</v>
      </c>
      <c r="H233" s="183" t="str">
        <f>'Base Preliminar'!K236</f>
        <v>e-learning</v>
      </c>
      <c r="I233" s="332">
        <v>5</v>
      </c>
      <c r="J233" s="330">
        <f>'Base Preliminar'!R236/'Base Preliminar'!Q236</f>
        <v>0.78260869565217395</v>
      </c>
      <c r="K233" s="238">
        <v>30</v>
      </c>
      <c r="M233" s="556">
        <v>27</v>
      </c>
      <c r="N233" s="557" t="str">
        <f t="shared" si="13"/>
        <v>No</v>
      </c>
      <c r="O233" s="562">
        <v>1</v>
      </c>
      <c r="P233" s="287" t="str">
        <f t="shared" si="15"/>
        <v>Topn't</v>
      </c>
    </row>
    <row r="234" spans="1:16" ht="15.75" hidden="1" thickBot="1">
      <c r="A234" s="173">
        <v>233</v>
      </c>
      <c r="B234" s="183" t="str">
        <f>'Base Preliminar'!B237</f>
        <v>UHA</v>
      </c>
      <c r="C234" s="184" t="s">
        <v>61</v>
      </c>
      <c r="D234" s="313" t="s">
        <v>463</v>
      </c>
      <c r="E234" s="586">
        <f>'Base Preliminar'!H237</f>
        <v>221</v>
      </c>
      <c r="F234" s="598">
        <v>1200000</v>
      </c>
      <c r="G234" s="331" t="s">
        <v>45</v>
      </c>
      <c r="H234" s="183" t="str">
        <f>'Base Preliminar'!K237</f>
        <v>e-learning</v>
      </c>
      <c r="I234" s="332">
        <v>8</v>
      </c>
      <c r="J234" s="330">
        <f>'Base Preliminar'!R237/'Base Preliminar'!Q237</f>
        <v>0.25</v>
      </c>
      <c r="K234" s="238">
        <v>30</v>
      </c>
      <c r="M234" s="556">
        <v>27</v>
      </c>
      <c r="N234" s="557" t="str">
        <f t="shared" si="13"/>
        <v>No</v>
      </c>
      <c r="O234" s="562">
        <v>1</v>
      </c>
      <c r="P234" s="287" t="str">
        <f t="shared" si="15"/>
        <v>Topn't</v>
      </c>
    </row>
    <row r="235" spans="1:16" ht="15.75" hidden="1" thickBot="1">
      <c r="A235" s="173">
        <v>234</v>
      </c>
      <c r="B235" s="183" t="str">
        <f>'Base Preliminar'!B238</f>
        <v>UHA</v>
      </c>
      <c r="C235" s="184" t="s">
        <v>61</v>
      </c>
      <c r="D235" s="313" t="s">
        <v>464</v>
      </c>
      <c r="E235" s="586">
        <f>'Base Preliminar'!H238</f>
        <v>136</v>
      </c>
      <c r="F235" s="598">
        <v>1500000</v>
      </c>
      <c r="G235" s="331" t="s">
        <v>45</v>
      </c>
      <c r="H235" s="183" t="str">
        <f>'Base Preliminar'!K238</f>
        <v>e-learning</v>
      </c>
      <c r="I235" s="332">
        <v>5</v>
      </c>
      <c r="J235" s="330">
        <f>'Base Preliminar'!R238/'Base Preliminar'!Q238</f>
        <v>0.66666666666666663</v>
      </c>
      <c r="K235" s="238">
        <v>30</v>
      </c>
      <c r="M235" s="556">
        <v>27</v>
      </c>
      <c r="N235" s="557" t="str">
        <f t="shared" si="13"/>
        <v>No</v>
      </c>
      <c r="O235" s="562">
        <v>1</v>
      </c>
      <c r="P235" s="287" t="str">
        <f t="shared" si="15"/>
        <v>Topn't</v>
      </c>
    </row>
    <row r="236" spans="1:16" ht="15.75" hidden="1" thickBot="1">
      <c r="A236" s="173">
        <v>235</v>
      </c>
      <c r="B236" s="183" t="str">
        <f>'Base Preliminar'!B239</f>
        <v>UHA</v>
      </c>
      <c r="C236" s="184" t="s">
        <v>61</v>
      </c>
      <c r="D236" s="313" t="s">
        <v>465</v>
      </c>
      <c r="E236" s="586">
        <f>'Base Preliminar'!H239</f>
        <v>56</v>
      </c>
      <c r="F236" s="598">
        <v>1150000</v>
      </c>
      <c r="G236" s="331" t="s">
        <v>45</v>
      </c>
      <c r="H236" s="183" t="str">
        <f>'Base Preliminar'!K239</f>
        <v>e-learning</v>
      </c>
      <c r="I236" s="332">
        <v>3</v>
      </c>
      <c r="J236" s="330">
        <f>'Base Preliminar'!R239/'Base Preliminar'!Q239</f>
        <v>0.2</v>
      </c>
      <c r="K236" s="238">
        <v>30</v>
      </c>
      <c r="M236" s="556">
        <v>27</v>
      </c>
      <c r="N236" s="557" t="str">
        <f t="shared" si="13"/>
        <v>No</v>
      </c>
      <c r="O236" s="562">
        <v>1</v>
      </c>
      <c r="P236" s="287" t="str">
        <f t="shared" si="15"/>
        <v>Topn't</v>
      </c>
    </row>
    <row r="237" spans="1:16" ht="15.75" hidden="1" thickBot="1">
      <c r="A237" s="173">
        <v>236</v>
      </c>
      <c r="B237" s="183" t="str">
        <f>'Base Preliminar'!B240</f>
        <v>UHA</v>
      </c>
      <c r="C237" s="184" t="s">
        <v>61</v>
      </c>
      <c r="D237" s="313" t="s">
        <v>466</v>
      </c>
      <c r="E237" s="586">
        <f>'Base Preliminar'!H240</f>
        <v>180</v>
      </c>
      <c r="F237" s="598">
        <v>1150000</v>
      </c>
      <c r="G237" s="331" t="s">
        <v>45</v>
      </c>
      <c r="H237" s="183" t="str">
        <f>'Base Preliminar'!K240</f>
        <v>e-learning</v>
      </c>
      <c r="I237" s="332">
        <v>8</v>
      </c>
      <c r="J237" s="330">
        <f>'Base Preliminar'!R240/'Base Preliminar'!Q240</f>
        <v>0</v>
      </c>
      <c r="K237" s="238">
        <v>30</v>
      </c>
      <c r="M237" s="556">
        <v>27</v>
      </c>
      <c r="N237" s="557" t="str">
        <f t="shared" si="13"/>
        <v>No</v>
      </c>
      <c r="O237" s="562">
        <v>1</v>
      </c>
      <c r="P237" s="287" t="str">
        <f t="shared" si="15"/>
        <v>Topn't</v>
      </c>
    </row>
    <row r="238" spans="1:16" ht="15.75" hidden="1" thickBot="1">
      <c r="A238" s="173">
        <v>237</v>
      </c>
      <c r="B238" s="183" t="str">
        <f>'Base Preliminar'!B241</f>
        <v>UHA</v>
      </c>
      <c r="C238" s="184" t="s">
        <v>61</v>
      </c>
      <c r="D238" s="313" t="s">
        <v>467</v>
      </c>
      <c r="E238" s="586">
        <f>'Base Preliminar'!H241</f>
        <v>150</v>
      </c>
      <c r="F238" s="598">
        <v>850000</v>
      </c>
      <c r="G238" s="331" t="s">
        <v>45</v>
      </c>
      <c r="H238" s="183" t="str">
        <f>'Base Preliminar'!K241</f>
        <v>b-learning</v>
      </c>
      <c r="I238" s="332">
        <v>8</v>
      </c>
      <c r="J238" s="330">
        <f>'Base Preliminar'!R241/'Base Preliminar'!Q241</f>
        <v>0.1111111111111111</v>
      </c>
      <c r="K238" s="238">
        <v>30</v>
      </c>
      <c r="M238" s="556">
        <v>27</v>
      </c>
      <c r="N238" s="557" t="str">
        <f t="shared" si="13"/>
        <v>No</v>
      </c>
      <c r="O238" s="562">
        <v>1</v>
      </c>
      <c r="P238" s="287" t="str">
        <f t="shared" si="15"/>
        <v>Topn't</v>
      </c>
    </row>
    <row r="239" spans="1:16" ht="15.75" hidden="1" thickBot="1">
      <c r="A239" s="173">
        <v>238</v>
      </c>
      <c r="B239" s="183" t="str">
        <f>'Base Preliminar'!B242</f>
        <v>UHA</v>
      </c>
      <c r="C239" s="184" t="s">
        <v>61</v>
      </c>
      <c r="D239" s="313" t="s">
        <v>468</v>
      </c>
      <c r="E239" s="587">
        <v>126.71428571428571</v>
      </c>
      <c r="F239" s="598">
        <v>1000000</v>
      </c>
      <c r="G239" s="331" t="s">
        <v>45</v>
      </c>
      <c r="H239" s="183" t="str">
        <f>'Base Preliminar'!K242</f>
        <v>e-learning</v>
      </c>
      <c r="I239" s="332">
        <f>AVERAGE(I236:I238)</f>
        <v>6.333333333333333</v>
      </c>
      <c r="J239" s="330">
        <f>'Base Preliminar'!R242/'Base Preliminar'!Q242</f>
        <v>0.16666666666666666</v>
      </c>
      <c r="K239" s="238">
        <v>30</v>
      </c>
      <c r="M239" s="556">
        <v>27</v>
      </c>
      <c r="N239" s="557" t="str">
        <f t="shared" si="13"/>
        <v>No</v>
      </c>
      <c r="O239" s="562">
        <v>1</v>
      </c>
      <c r="P239" s="287" t="str">
        <f t="shared" si="15"/>
        <v>Topn't</v>
      </c>
    </row>
    <row r="240" spans="1:16" s="320" customFormat="1" ht="15.75" hidden="1" thickBot="1">
      <c r="A240" s="317">
        <v>239</v>
      </c>
      <c r="B240" s="358" t="str">
        <f>'Base Preliminar'!B243</f>
        <v>UHA</v>
      </c>
      <c r="C240" s="359" t="s">
        <v>61</v>
      </c>
      <c r="D240" s="323" t="s">
        <v>469</v>
      </c>
      <c r="E240" s="571">
        <f>'Base Preliminar'!H243</f>
        <v>140</v>
      </c>
      <c r="F240" s="613">
        <v>1150000</v>
      </c>
      <c r="G240" s="391" t="s">
        <v>45</v>
      </c>
      <c r="H240" s="358" t="str">
        <f>'Base Preliminar'!K243</f>
        <v>e-learning</v>
      </c>
      <c r="I240" s="378">
        <v>6</v>
      </c>
      <c r="J240" s="379">
        <f>'Base Preliminar'!R243/'Base Preliminar'!Q243</f>
        <v>0.45454545454545453</v>
      </c>
      <c r="K240" s="319">
        <v>30</v>
      </c>
      <c r="L240" s="659" t="s">
        <v>1120</v>
      </c>
      <c r="M240" s="556">
        <v>27</v>
      </c>
      <c r="N240" s="557" t="str">
        <f t="shared" si="13"/>
        <v>No</v>
      </c>
      <c r="O240" s="562">
        <v>1</v>
      </c>
      <c r="P240" s="287" t="str">
        <f t="shared" si="15"/>
        <v>Topn't</v>
      </c>
    </row>
    <row r="241" spans="1:16" ht="15.75" hidden="1" thickBot="1">
      <c r="A241" s="173">
        <v>240</v>
      </c>
      <c r="B241" s="183" t="str">
        <f>'Base Preliminar'!B244</f>
        <v>UHA</v>
      </c>
      <c r="C241" s="184" t="s">
        <v>61</v>
      </c>
      <c r="D241" s="313" t="s">
        <v>470</v>
      </c>
      <c r="E241" s="586">
        <f>'Base Preliminar'!H244</f>
        <v>225</v>
      </c>
      <c r="F241" s="598">
        <v>950000</v>
      </c>
      <c r="G241" s="331" t="s">
        <v>45</v>
      </c>
      <c r="H241" s="183" t="str">
        <f>'Base Preliminar'!K244</f>
        <v>e-learning</v>
      </c>
      <c r="I241" s="332">
        <v>4</v>
      </c>
      <c r="J241" s="330">
        <f>'Base Preliminar'!R244/'Base Preliminar'!Q244</f>
        <v>0.125</v>
      </c>
      <c r="K241" s="238">
        <v>30</v>
      </c>
      <c r="M241" s="556">
        <v>27</v>
      </c>
      <c r="N241" s="557" t="str">
        <f t="shared" si="13"/>
        <v>No</v>
      </c>
      <c r="O241" s="562">
        <v>1</v>
      </c>
      <c r="P241" s="287" t="str">
        <f t="shared" si="15"/>
        <v>Topn't</v>
      </c>
    </row>
    <row r="242" spans="1:16" ht="15.75" hidden="1" thickBot="1">
      <c r="A242" s="173">
        <v>241</v>
      </c>
      <c r="B242" s="183" t="str">
        <f>'Base Preliminar'!B245</f>
        <v>UHA</v>
      </c>
      <c r="C242" s="184" t="s">
        <v>61</v>
      </c>
      <c r="D242" s="313" t="s">
        <v>471</v>
      </c>
      <c r="E242" s="586">
        <f>'Base Preliminar'!H245</f>
        <v>96</v>
      </c>
      <c r="F242" s="598">
        <v>1150000</v>
      </c>
      <c r="G242" s="331" t="s">
        <v>92</v>
      </c>
      <c r="H242" s="183" t="str">
        <f>'Base Preliminar'!K245</f>
        <v>e-learning</v>
      </c>
      <c r="I242" s="332">
        <v>5</v>
      </c>
      <c r="J242" s="330">
        <f>'Base Preliminar'!R245/'Base Preliminar'!Q245</f>
        <v>0.44444444444444442</v>
      </c>
      <c r="K242" s="238">
        <v>30</v>
      </c>
      <c r="M242" s="556">
        <v>27</v>
      </c>
      <c r="N242" s="557" t="str">
        <f t="shared" si="13"/>
        <v>No</v>
      </c>
      <c r="O242" s="562">
        <v>1</v>
      </c>
      <c r="P242" s="287" t="str">
        <f t="shared" si="15"/>
        <v>Topn't</v>
      </c>
    </row>
    <row r="243" spans="1:16" ht="15.75" hidden="1" thickBot="1">
      <c r="A243" s="173">
        <v>242</v>
      </c>
      <c r="B243" s="183" t="str">
        <f>'Base Preliminar'!B246</f>
        <v>UHA</v>
      </c>
      <c r="C243" s="184" t="s">
        <v>61</v>
      </c>
      <c r="D243" s="313" t="s">
        <v>472</v>
      </c>
      <c r="E243" s="586">
        <f>'Base Preliminar'!H246</f>
        <v>98</v>
      </c>
      <c r="F243" s="598">
        <v>1150000</v>
      </c>
      <c r="G243" s="331" t="s">
        <v>45</v>
      </c>
      <c r="H243" s="183" t="str">
        <f>'Base Preliminar'!K246</f>
        <v>e-learning</v>
      </c>
      <c r="I243" s="332">
        <v>5</v>
      </c>
      <c r="J243" s="330">
        <f>'Base Preliminar'!R246/'Base Preliminar'!Q246</f>
        <v>0</v>
      </c>
      <c r="K243" s="238">
        <v>30</v>
      </c>
      <c r="M243" s="556">
        <v>27</v>
      </c>
      <c r="N243" s="557" t="str">
        <f t="shared" si="13"/>
        <v>No</v>
      </c>
      <c r="O243" s="562">
        <v>1</v>
      </c>
      <c r="P243" s="287" t="str">
        <f t="shared" si="15"/>
        <v>Topn't</v>
      </c>
    </row>
    <row r="244" spans="1:16" ht="15.75" hidden="1" thickBot="1">
      <c r="A244" s="173">
        <v>243</v>
      </c>
      <c r="B244" s="183" t="str">
        <f>'Base Preliminar'!B247</f>
        <v>UHA</v>
      </c>
      <c r="C244" s="184" t="s">
        <v>61</v>
      </c>
      <c r="D244" s="313" t="s">
        <v>473</v>
      </c>
      <c r="E244" s="586">
        <f>'Base Preliminar'!H247</f>
        <v>102</v>
      </c>
      <c r="F244" s="598">
        <v>1150000</v>
      </c>
      <c r="G244" s="331" t="s">
        <v>45</v>
      </c>
      <c r="H244" s="183" t="str">
        <f>'Base Preliminar'!K247</f>
        <v>e-learning</v>
      </c>
      <c r="I244" s="332">
        <v>5</v>
      </c>
      <c r="J244" s="330">
        <f>'Base Preliminar'!R247/'Base Preliminar'!Q247</f>
        <v>0.2</v>
      </c>
      <c r="K244" s="238">
        <v>30</v>
      </c>
      <c r="M244" s="556">
        <v>27</v>
      </c>
      <c r="N244" s="557" t="str">
        <f t="shared" si="13"/>
        <v>No</v>
      </c>
      <c r="O244" s="562">
        <v>1</v>
      </c>
      <c r="P244" s="287" t="str">
        <f t="shared" si="15"/>
        <v>Topn't</v>
      </c>
    </row>
    <row r="245" spans="1:16" ht="15.75" hidden="1" thickBot="1">
      <c r="A245" s="173">
        <v>244</v>
      </c>
      <c r="B245" s="183" t="str">
        <f>'Base Preliminar'!B248</f>
        <v>UHA</v>
      </c>
      <c r="C245" s="184" t="s">
        <v>61</v>
      </c>
      <c r="D245" s="313" t="s">
        <v>474</v>
      </c>
      <c r="E245" s="586">
        <f>'Base Preliminar'!H248</f>
        <v>110</v>
      </c>
      <c r="F245" s="598">
        <v>1150000</v>
      </c>
      <c r="G245" s="331" t="s">
        <v>45</v>
      </c>
      <c r="H245" s="183" t="str">
        <f>'Base Preliminar'!K248</f>
        <v>e-learning</v>
      </c>
      <c r="I245" s="332">
        <v>5</v>
      </c>
      <c r="J245" s="330">
        <f>'Base Preliminar'!R248/'Base Preliminar'!Q248</f>
        <v>0.7142857142857143</v>
      </c>
      <c r="K245" s="238">
        <v>30</v>
      </c>
      <c r="M245" s="556">
        <v>27</v>
      </c>
      <c r="N245" s="557" t="str">
        <f t="shared" si="13"/>
        <v>No</v>
      </c>
      <c r="O245" s="562">
        <v>1</v>
      </c>
      <c r="P245" s="287" t="str">
        <f t="shared" si="15"/>
        <v>Topn't</v>
      </c>
    </row>
    <row r="246" spans="1:16" ht="15.75" hidden="1" thickBot="1">
      <c r="A246" s="173">
        <v>245</v>
      </c>
      <c r="B246" s="183" t="str">
        <f>'Base Preliminar'!B249</f>
        <v>UHA</v>
      </c>
      <c r="C246" s="184" t="s">
        <v>61</v>
      </c>
      <c r="D246" s="313" t="s">
        <v>475</v>
      </c>
      <c r="E246" s="586">
        <f>'Base Preliminar'!H249</f>
        <v>100</v>
      </c>
      <c r="F246" s="598">
        <v>850000</v>
      </c>
      <c r="G246" s="331" t="s">
        <v>45</v>
      </c>
      <c r="H246" s="183" t="str">
        <f>'Base Preliminar'!K249</f>
        <v>e-learning</v>
      </c>
      <c r="I246" s="332">
        <v>5</v>
      </c>
      <c r="J246" s="330">
        <f>'Base Preliminar'!R249/'Base Preliminar'!Q249</f>
        <v>0.66666666666666663</v>
      </c>
      <c r="K246" s="238">
        <v>30</v>
      </c>
      <c r="M246" s="556">
        <v>27</v>
      </c>
      <c r="N246" s="557" t="str">
        <f t="shared" si="13"/>
        <v>No</v>
      </c>
      <c r="O246" s="562">
        <v>1</v>
      </c>
      <c r="P246" s="287" t="str">
        <f t="shared" si="15"/>
        <v>Topn't</v>
      </c>
    </row>
    <row r="247" spans="1:16" ht="15.75" hidden="1" thickBot="1">
      <c r="A247" s="173">
        <v>246</v>
      </c>
      <c r="B247" s="183" t="str">
        <f>'Base Preliminar'!B250</f>
        <v>UHA</v>
      </c>
      <c r="C247" s="184" t="s">
        <v>232</v>
      </c>
      <c r="D247" s="313" t="s">
        <v>476</v>
      </c>
      <c r="E247" s="586">
        <f>'Base Preliminar'!H250</f>
        <v>102</v>
      </c>
      <c r="F247" s="598">
        <v>1200000</v>
      </c>
      <c r="G247" s="331" t="s">
        <v>45</v>
      </c>
      <c r="H247" s="183" t="str">
        <f>'Base Preliminar'!K250</f>
        <v>e-learning</v>
      </c>
      <c r="I247" s="332">
        <v>5</v>
      </c>
      <c r="J247" s="330">
        <f>'Base Preliminar'!R250/'Base Preliminar'!Q250</f>
        <v>0.52173913043478259</v>
      </c>
      <c r="K247" s="239">
        <f>AVERAGE(K559:K607)</f>
        <v>28.608163265306125</v>
      </c>
      <c r="M247" s="556">
        <v>27</v>
      </c>
      <c r="N247" s="557" t="str">
        <f t="shared" si="13"/>
        <v>No</v>
      </c>
      <c r="O247" s="562">
        <v>1</v>
      </c>
    </row>
    <row r="248" spans="1:16" ht="15.75" hidden="1" thickBot="1">
      <c r="A248" s="173">
        <v>247</v>
      </c>
      <c r="B248" s="183" t="str">
        <f>'Base Preliminar'!B251</f>
        <v>UHA</v>
      </c>
      <c r="C248" s="184" t="s">
        <v>232</v>
      </c>
      <c r="D248" s="313" t="s">
        <v>477</v>
      </c>
      <c r="E248" s="586">
        <f>'Base Preliminar'!H251</f>
        <v>100</v>
      </c>
      <c r="F248" s="598">
        <v>1100000</v>
      </c>
      <c r="G248" s="331" t="s">
        <v>45</v>
      </c>
      <c r="H248" s="183" t="str">
        <f>'Base Preliminar'!K251</f>
        <v>e-learning</v>
      </c>
      <c r="I248" s="332">
        <f>AVERAGE(I247,I249:I261)</f>
        <v>4.3571428571428568</v>
      </c>
      <c r="J248" s="330">
        <f>'Base Preliminar'!R251/'Base Preliminar'!Q251</f>
        <v>0</v>
      </c>
      <c r="K248" s="239">
        <f>AVERAGE(K559:K607)</f>
        <v>28.608163265306125</v>
      </c>
      <c r="M248" s="556">
        <v>27</v>
      </c>
      <c r="N248" s="557" t="str">
        <f t="shared" si="13"/>
        <v>No</v>
      </c>
      <c r="O248" s="562">
        <v>1</v>
      </c>
    </row>
    <row r="249" spans="1:16" s="422" customFormat="1" ht="15.75" hidden="1" thickBot="1">
      <c r="A249" s="415">
        <v>248</v>
      </c>
      <c r="B249" s="416" t="str">
        <f>'Base Preliminar'!B252</f>
        <v>UHA</v>
      </c>
      <c r="C249" s="417" t="s">
        <v>232</v>
      </c>
      <c r="D249" s="423" t="s">
        <v>478</v>
      </c>
      <c r="E249" s="575">
        <f>'Base Preliminar'!H252</f>
        <v>120</v>
      </c>
      <c r="F249" s="615">
        <v>1100000</v>
      </c>
      <c r="G249" s="424" t="s">
        <v>45</v>
      </c>
      <c r="H249" s="416" t="str">
        <f>'Base Preliminar'!K252</f>
        <v>e-learning</v>
      </c>
      <c r="I249" s="420">
        <v>4</v>
      </c>
      <c r="J249" s="421">
        <f>'Base Preliminar'!R252/'Base Preliminar'!Q252</f>
        <v>0.125</v>
      </c>
      <c r="K249" s="425">
        <f>AVERAGE(K559:K607)</f>
        <v>28.608163265306125</v>
      </c>
      <c r="L249" s="648" t="s">
        <v>1125</v>
      </c>
      <c r="M249" s="556">
        <v>27</v>
      </c>
      <c r="N249" s="557" t="str">
        <f t="shared" si="13"/>
        <v>No</v>
      </c>
      <c r="O249" s="562">
        <v>1</v>
      </c>
    </row>
    <row r="250" spans="1:16" ht="15.75" hidden="1" thickBot="1">
      <c r="A250" s="173">
        <v>249</v>
      </c>
      <c r="B250" s="183" t="str">
        <f>'Base Preliminar'!B253</f>
        <v>UHA</v>
      </c>
      <c r="C250" s="184" t="s">
        <v>232</v>
      </c>
      <c r="D250" s="313" t="s">
        <v>479</v>
      </c>
      <c r="E250" s="586">
        <f>'Base Preliminar'!H253</f>
        <v>102</v>
      </c>
      <c r="F250" s="598">
        <v>1200000</v>
      </c>
      <c r="G250" s="331" t="s">
        <v>45</v>
      </c>
      <c r="H250" s="183" t="str">
        <f>'Base Preliminar'!K253</f>
        <v>e-learning</v>
      </c>
      <c r="I250" s="332">
        <v>5</v>
      </c>
      <c r="J250" s="330">
        <f>'Base Preliminar'!R253/'Base Preliminar'!Q253</f>
        <v>0.4</v>
      </c>
      <c r="K250" s="239">
        <f>AVERAGE(K559:K607)</f>
        <v>28.608163265306125</v>
      </c>
      <c r="M250" s="556">
        <v>27</v>
      </c>
      <c r="N250" s="557" t="str">
        <f t="shared" si="13"/>
        <v>No</v>
      </c>
      <c r="O250" s="562">
        <v>1</v>
      </c>
    </row>
    <row r="251" spans="1:16" ht="15.75" hidden="1" thickBot="1">
      <c r="A251" s="173">
        <v>250</v>
      </c>
      <c r="B251" s="183" t="str">
        <f>'Base Preliminar'!B254</f>
        <v>UHA</v>
      </c>
      <c r="C251" s="184" t="s">
        <v>232</v>
      </c>
      <c r="D251" s="313" t="s">
        <v>480</v>
      </c>
      <c r="E251" s="586">
        <f>'Base Preliminar'!H254</f>
        <v>136</v>
      </c>
      <c r="F251" s="598">
        <v>1200000</v>
      </c>
      <c r="G251" s="331" t="s">
        <v>45</v>
      </c>
      <c r="H251" s="183" t="str">
        <f>'Base Preliminar'!K254</f>
        <v>e-learning</v>
      </c>
      <c r="I251" s="332">
        <v>5</v>
      </c>
      <c r="J251" s="330">
        <f>'Base Preliminar'!R254/'Base Preliminar'!Q254</f>
        <v>0.36363636363636365</v>
      </c>
      <c r="K251" s="239">
        <f>AVERAGE(K559:K607)</f>
        <v>28.608163265306125</v>
      </c>
      <c r="M251" s="556">
        <v>27</v>
      </c>
      <c r="N251" s="557" t="str">
        <f t="shared" si="13"/>
        <v>No</v>
      </c>
      <c r="O251" s="562">
        <v>1</v>
      </c>
    </row>
    <row r="252" spans="1:16" ht="15.75" hidden="1" thickBot="1">
      <c r="A252" s="173">
        <v>251</v>
      </c>
      <c r="B252" s="183" t="str">
        <f>'Base Preliminar'!B255</f>
        <v>UHA</v>
      </c>
      <c r="C252" s="184" t="s">
        <v>232</v>
      </c>
      <c r="D252" s="313" t="s">
        <v>481</v>
      </c>
      <c r="E252" s="586">
        <f>'Base Preliminar'!H255</f>
        <v>90</v>
      </c>
      <c r="F252" s="598">
        <v>1200000</v>
      </c>
      <c r="G252" s="331" t="s">
        <v>45</v>
      </c>
      <c r="H252" s="183" t="str">
        <f>'Base Preliminar'!K255</f>
        <v>e-learning</v>
      </c>
      <c r="I252" s="332">
        <v>4</v>
      </c>
      <c r="J252" s="330">
        <f>'Base Preliminar'!R255/'Base Preliminar'!Q255</f>
        <v>0.75</v>
      </c>
      <c r="K252" s="239">
        <f>AVERAGE(K559:K607)</f>
        <v>28.608163265306125</v>
      </c>
      <c r="M252" s="556">
        <v>27</v>
      </c>
      <c r="N252" s="557" t="str">
        <f t="shared" si="13"/>
        <v>No</v>
      </c>
      <c r="O252" s="562">
        <v>1</v>
      </c>
    </row>
    <row r="253" spans="1:16" s="536" customFormat="1" ht="15.75" hidden="1" thickBot="1">
      <c r="A253" s="529">
        <v>252</v>
      </c>
      <c r="B253" s="530" t="str">
        <f>'Base Preliminar'!B256</f>
        <v>UHA</v>
      </c>
      <c r="C253" s="531" t="s">
        <v>232</v>
      </c>
      <c r="D253" s="540" t="s">
        <v>482</v>
      </c>
      <c r="E253" s="585">
        <f>'Base Preliminar'!H256</f>
        <v>116</v>
      </c>
      <c r="F253" s="616">
        <v>1200000</v>
      </c>
      <c r="G253" s="541" t="s">
        <v>45</v>
      </c>
      <c r="H253" s="530" t="str">
        <f>'Base Preliminar'!K256</f>
        <v>e-learning</v>
      </c>
      <c r="I253" s="533">
        <v>3</v>
      </c>
      <c r="J253" s="534">
        <f>'Base Preliminar'!R256/'Base Preliminar'!Q256</f>
        <v>8.3333333333333329E-2</v>
      </c>
      <c r="K253" s="532">
        <f>AVERAGE(K559:K607)</f>
        <v>28.608163265306125</v>
      </c>
      <c r="L253" s="658" t="s">
        <v>1126</v>
      </c>
      <c r="M253" s="556">
        <v>27</v>
      </c>
      <c r="N253" s="557" t="str">
        <f t="shared" si="13"/>
        <v>No</v>
      </c>
      <c r="O253" s="562">
        <v>1</v>
      </c>
    </row>
    <row r="254" spans="1:16" ht="15.75" hidden="1" thickBot="1">
      <c r="A254" s="173">
        <v>253</v>
      </c>
      <c r="B254" s="183" t="str">
        <f>'Base Preliminar'!B257</f>
        <v>UHA</v>
      </c>
      <c r="C254" s="184" t="s">
        <v>232</v>
      </c>
      <c r="D254" s="313" t="s">
        <v>483</v>
      </c>
      <c r="E254" s="586">
        <f>'Base Preliminar'!H257</f>
        <v>100</v>
      </c>
      <c r="F254" s="598">
        <v>1100000</v>
      </c>
      <c r="G254" s="331" t="s">
        <v>45</v>
      </c>
      <c r="H254" s="183" t="str">
        <f>'Base Preliminar'!K257</f>
        <v>e-learning</v>
      </c>
      <c r="I254" s="332">
        <v>4</v>
      </c>
      <c r="J254" s="330">
        <f>'Base Preliminar'!R257/'Base Preliminar'!Q257</f>
        <v>0.1111111111111111</v>
      </c>
      <c r="K254" s="239">
        <f>AVERAGE(K559:K607)</f>
        <v>28.608163265306125</v>
      </c>
      <c r="M254" s="556">
        <v>27</v>
      </c>
      <c r="N254" s="557" t="str">
        <f t="shared" si="13"/>
        <v>No</v>
      </c>
      <c r="O254" s="562">
        <v>1</v>
      </c>
    </row>
    <row r="255" spans="1:16" ht="15.75" hidden="1" thickBot="1">
      <c r="A255" s="173">
        <v>254</v>
      </c>
      <c r="B255" s="183" t="str">
        <f>'Base Preliminar'!B258</f>
        <v>UHA</v>
      </c>
      <c r="C255" s="184" t="s">
        <v>232</v>
      </c>
      <c r="D255" s="313" t="s">
        <v>484</v>
      </c>
      <c r="E255" s="586">
        <f>'Base Preliminar'!H258</f>
        <v>129</v>
      </c>
      <c r="F255" s="598">
        <v>1100000</v>
      </c>
      <c r="G255" s="331" t="s">
        <v>45</v>
      </c>
      <c r="H255" s="183" t="str">
        <f>'Base Preliminar'!K258</f>
        <v>e-learning</v>
      </c>
      <c r="I255" s="332">
        <v>6</v>
      </c>
      <c r="J255" s="330">
        <f>'Base Preliminar'!R258/'Base Preliminar'!Q258</f>
        <v>0</v>
      </c>
      <c r="K255" s="239">
        <f>AVERAGE(K559:K607)</f>
        <v>28.608163265306125</v>
      </c>
      <c r="M255" s="556">
        <v>27</v>
      </c>
      <c r="N255" s="557" t="str">
        <f t="shared" si="13"/>
        <v>No</v>
      </c>
      <c r="O255" s="562">
        <v>1</v>
      </c>
    </row>
    <row r="256" spans="1:16" ht="15.75" hidden="1" thickBot="1">
      <c r="A256" s="173">
        <v>255</v>
      </c>
      <c r="B256" s="183" t="str">
        <f>'Base Preliminar'!B259</f>
        <v>UHA</v>
      </c>
      <c r="C256" s="184" t="s">
        <v>232</v>
      </c>
      <c r="D256" s="313" t="s">
        <v>485</v>
      </c>
      <c r="E256" s="586">
        <f>'Base Preliminar'!H259</f>
        <v>88</v>
      </c>
      <c r="F256" s="598">
        <v>1300000</v>
      </c>
      <c r="G256" s="331" t="s">
        <v>45</v>
      </c>
      <c r="H256" s="183" t="str">
        <f>'Base Preliminar'!K259</f>
        <v>e-learning</v>
      </c>
      <c r="I256" s="332">
        <v>2</v>
      </c>
      <c r="J256" s="330">
        <f>'Base Preliminar'!R259/'Base Preliminar'!Q259</f>
        <v>0</v>
      </c>
      <c r="K256" s="239">
        <f>AVERAGE(K559:K607)</f>
        <v>28.608163265306125</v>
      </c>
      <c r="M256" s="556">
        <v>27</v>
      </c>
      <c r="N256" s="557" t="str">
        <f t="shared" si="13"/>
        <v>No</v>
      </c>
      <c r="O256" s="562">
        <v>1</v>
      </c>
    </row>
    <row r="257" spans="1:15" s="320" customFormat="1" ht="15.75" hidden="1" thickBot="1">
      <c r="A257" s="317">
        <v>256</v>
      </c>
      <c r="B257" s="358" t="str">
        <f>'Base Preliminar'!B260</f>
        <v>UHA</v>
      </c>
      <c r="C257" s="359" t="s">
        <v>232</v>
      </c>
      <c r="D257" s="323" t="s">
        <v>486</v>
      </c>
      <c r="E257" s="571">
        <f>'Base Preliminar'!H260</f>
        <v>102</v>
      </c>
      <c r="F257" s="613">
        <v>1200000</v>
      </c>
      <c r="G257" s="391" t="s">
        <v>45</v>
      </c>
      <c r="H257" s="358" t="str">
        <f>'Base Preliminar'!K260</f>
        <v>e-learning</v>
      </c>
      <c r="I257" s="378">
        <v>5</v>
      </c>
      <c r="J257" s="379">
        <f>'Base Preliminar'!R260/'Base Preliminar'!Q260</f>
        <v>0.47619047619047616</v>
      </c>
      <c r="K257" s="322">
        <f>AVERAGE(K559:K607)</f>
        <v>28.608163265306125</v>
      </c>
      <c r="L257" s="659" t="s">
        <v>1120</v>
      </c>
      <c r="M257" s="556">
        <v>27</v>
      </c>
      <c r="N257" s="557" t="str">
        <f t="shared" si="13"/>
        <v>No</v>
      </c>
      <c r="O257" s="562">
        <v>1</v>
      </c>
    </row>
    <row r="258" spans="1:15" ht="15.75" hidden="1" thickBot="1">
      <c r="A258" s="173">
        <v>257</v>
      </c>
      <c r="B258" s="183" t="str">
        <f>'Base Preliminar'!B261</f>
        <v>UHA</v>
      </c>
      <c r="C258" s="184" t="s">
        <v>232</v>
      </c>
      <c r="D258" s="313" t="s">
        <v>487</v>
      </c>
      <c r="E258" s="586">
        <f>'Base Preliminar'!H261</f>
        <v>102</v>
      </c>
      <c r="F258" s="598">
        <v>1200000</v>
      </c>
      <c r="G258" s="331" t="s">
        <v>45</v>
      </c>
      <c r="H258" s="183" t="str">
        <f>'Base Preliminar'!K261</f>
        <v>e-learning</v>
      </c>
      <c r="I258" s="332">
        <v>5</v>
      </c>
      <c r="J258" s="330">
        <f>'Base Preliminar'!R261/'Base Preliminar'!Q261</f>
        <v>0.36363636363636365</v>
      </c>
      <c r="K258" s="239">
        <f>AVERAGE(K559:K607)</f>
        <v>28.608163265306125</v>
      </c>
      <c r="M258" s="556">
        <v>27</v>
      </c>
      <c r="N258" s="557" t="str">
        <f t="shared" si="13"/>
        <v>No</v>
      </c>
      <c r="O258" s="562">
        <v>1</v>
      </c>
    </row>
    <row r="259" spans="1:15" ht="15.75" hidden="1" thickBot="1">
      <c r="A259" s="173">
        <v>258</v>
      </c>
      <c r="B259" s="183" t="str">
        <f>'Base Preliminar'!B262</f>
        <v>UHA</v>
      </c>
      <c r="C259" s="184" t="s">
        <v>232</v>
      </c>
      <c r="D259" s="313" t="s">
        <v>488</v>
      </c>
      <c r="E259" s="586">
        <f>'Base Preliminar'!H262</f>
        <v>102</v>
      </c>
      <c r="F259" s="598">
        <v>1200000</v>
      </c>
      <c r="G259" s="331" t="s">
        <v>45</v>
      </c>
      <c r="H259" s="183" t="str">
        <f>'Base Preliminar'!K262</f>
        <v>e-learning</v>
      </c>
      <c r="I259" s="332">
        <v>5</v>
      </c>
      <c r="J259" s="330">
        <f>'Base Preliminar'!R262/'Base Preliminar'!Q262</f>
        <v>0.17391304347826086</v>
      </c>
      <c r="K259" s="239">
        <f>AVERAGE(K559:K607)</f>
        <v>28.608163265306125</v>
      </c>
      <c r="M259" s="556">
        <v>27</v>
      </c>
      <c r="N259" s="557" t="str">
        <f t="shared" ref="N259:N322" si="16">+IF(M259&lt;10,"Si","No")</f>
        <v>No</v>
      </c>
      <c r="O259" s="562">
        <v>1</v>
      </c>
    </row>
    <row r="260" spans="1:15" ht="15.75" hidden="1" thickBot="1">
      <c r="A260" s="173">
        <v>259</v>
      </c>
      <c r="B260" s="183" t="str">
        <f>'Base Preliminar'!B263</f>
        <v>UHA</v>
      </c>
      <c r="C260" s="184" t="s">
        <v>232</v>
      </c>
      <c r="D260" s="313" t="s">
        <v>489</v>
      </c>
      <c r="E260" s="586">
        <f>'Base Preliminar'!H263</f>
        <v>105</v>
      </c>
      <c r="F260" s="598">
        <v>1200000</v>
      </c>
      <c r="G260" s="331" t="s">
        <v>45</v>
      </c>
      <c r="H260" s="183" t="str">
        <f>'Base Preliminar'!K263</f>
        <v>e-learning</v>
      </c>
      <c r="I260" s="332">
        <v>6</v>
      </c>
      <c r="J260" s="330">
        <f>'Base Preliminar'!R263/'Base Preliminar'!Q263</f>
        <v>0.9285714285714286</v>
      </c>
      <c r="K260" s="239">
        <f>AVERAGE(K559:K607)</f>
        <v>28.608163265306125</v>
      </c>
      <c r="M260" s="556">
        <v>27</v>
      </c>
      <c r="N260" s="557" t="str">
        <f t="shared" si="16"/>
        <v>No</v>
      </c>
      <c r="O260" s="562">
        <v>1</v>
      </c>
    </row>
    <row r="261" spans="1:15" ht="15.75" hidden="1" thickBot="1">
      <c r="A261" s="173">
        <v>260</v>
      </c>
      <c r="B261" s="183" t="str">
        <f>'Base Preliminar'!B264</f>
        <v>UHA</v>
      </c>
      <c r="C261" s="184" t="s">
        <v>232</v>
      </c>
      <c r="D261" s="313" t="s">
        <v>490</v>
      </c>
      <c r="E261" s="586">
        <f>'Base Preliminar'!H264</f>
        <v>147</v>
      </c>
      <c r="F261" s="598">
        <v>1200000</v>
      </c>
      <c r="G261" s="331" t="s">
        <v>45</v>
      </c>
      <c r="H261" s="183" t="str">
        <f>'Base Preliminar'!K264</f>
        <v>e-learning</v>
      </c>
      <c r="I261" s="332">
        <v>2</v>
      </c>
      <c r="J261" s="330">
        <f>'Base Preliminar'!R264/'Base Preliminar'!Q264</f>
        <v>0.83333333333333337</v>
      </c>
      <c r="K261" s="239">
        <f>AVERAGE(K559:K607)</f>
        <v>28.608163265306125</v>
      </c>
      <c r="M261" s="556">
        <v>27</v>
      </c>
      <c r="N261" s="557" t="str">
        <f t="shared" si="16"/>
        <v>No</v>
      </c>
      <c r="O261" s="562">
        <v>1</v>
      </c>
    </row>
    <row r="262" spans="1:15" s="484" customFormat="1" ht="15.75" hidden="1" thickBot="1">
      <c r="A262" s="476">
        <v>261</v>
      </c>
      <c r="B262" s="477" t="str">
        <f>'Base Preliminar'!B265</f>
        <v>UHA</v>
      </c>
      <c r="C262" s="478" t="s">
        <v>188</v>
      </c>
      <c r="D262" s="485" t="s">
        <v>491</v>
      </c>
      <c r="E262" s="581">
        <f>'Base Preliminar'!H265</f>
        <v>120</v>
      </c>
      <c r="F262" s="617">
        <v>1540000</v>
      </c>
      <c r="G262" s="486" t="s">
        <v>45</v>
      </c>
      <c r="H262" s="477" t="str">
        <f>'Base Preliminar'!K265</f>
        <v>e-learning</v>
      </c>
      <c r="I262" s="487">
        <v>8</v>
      </c>
      <c r="J262" s="482">
        <f>'Base Preliminar'!R265/'Base Preliminar'!Q265</f>
        <v>0.2</v>
      </c>
      <c r="K262" s="480">
        <f>AVERAGE(K212:K215)</f>
        <v>37.75</v>
      </c>
      <c r="L262" s="654" t="s">
        <v>1131</v>
      </c>
      <c r="M262" s="556">
        <v>27</v>
      </c>
      <c r="N262" s="557" t="str">
        <f t="shared" si="16"/>
        <v>No</v>
      </c>
      <c r="O262" s="562">
        <v>1</v>
      </c>
    </row>
    <row r="263" spans="1:15" ht="15.75" hidden="1" thickBot="1">
      <c r="A263" s="173">
        <v>262</v>
      </c>
      <c r="B263" s="183" t="str">
        <f>'Base Preliminar'!B266</f>
        <v>UHA</v>
      </c>
      <c r="C263" s="184" t="s">
        <v>188</v>
      </c>
      <c r="D263" s="313" t="s">
        <v>492</v>
      </c>
      <c r="E263" s="586">
        <f>'Base Preliminar'!H266</f>
        <v>135</v>
      </c>
      <c r="F263" s="598">
        <v>1950000</v>
      </c>
      <c r="G263" s="331" t="s">
        <v>45</v>
      </c>
      <c r="H263" s="183" t="str">
        <f>'Base Preliminar'!K266</f>
        <v>e-learning</v>
      </c>
      <c r="I263" s="332">
        <v>8</v>
      </c>
      <c r="J263" s="330">
        <f>'Base Preliminar'!R266/'Base Preliminar'!Q266</f>
        <v>0.63636363636363635</v>
      </c>
      <c r="K263" s="239">
        <f>AVERAGE(K212:K215)</f>
        <v>37.75</v>
      </c>
      <c r="M263" s="556">
        <v>27</v>
      </c>
      <c r="N263" s="557" t="str">
        <f t="shared" si="16"/>
        <v>No</v>
      </c>
      <c r="O263" s="562">
        <v>1</v>
      </c>
    </row>
    <row r="264" spans="1:15" s="521" customFormat="1" ht="15.75" hidden="1" thickBot="1">
      <c r="A264" s="515">
        <v>263</v>
      </c>
      <c r="B264" s="516" t="str">
        <f>'Base Preliminar'!B267</f>
        <v>UHA</v>
      </c>
      <c r="C264" s="517" t="s">
        <v>188</v>
      </c>
      <c r="D264" s="527" t="s">
        <v>493</v>
      </c>
      <c r="E264" s="584">
        <f>'Base Preliminar'!H267</f>
        <v>120</v>
      </c>
      <c r="F264" s="618">
        <v>2250000</v>
      </c>
      <c r="G264" s="528" t="s">
        <v>45</v>
      </c>
      <c r="H264" s="516" t="str">
        <f>'Base Preliminar'!K267</f>
        <v>e-learning</v>
      </c>
      <c r="I264" s="525">
        <v>9</v>
      </c>
      <c r="J264" s="520">
        <f>'Base Preliminar'!R267/'Base Preliminar'!Q267</f>
        <v>0.14285714285714285</v>
      </c>
      <c r="K264" s="526">
        <f>AVERAGE(K212:K215)</f>
        <v>37.75</v>
      </c>
      <c r="L264" s="657" t="s">
        <v>1134</v>
      </c>
      <c r="M264" s="556">
        <v>27</v>
      </c>
      <c r="N264" s="557" t="str">
        <f t="shared" si="16"/>
        <v>No</v>
      </c>
      <c r="O264" s="562">
        <v>1</v>
      </c>
    </row>
    <row r="265" spans="1:15" ht="15.75" hidden="1" thickBot="1">
      <c r="A265" s="173">
        <v>264</v>
      </c>
      <c r="B265" s="183" t="str">
        <f>'Base Preliminar'!B268</f>
        <v>UHA</v>
      </c>
      <c r="C265" s="184" t="s">
        <v>188</v>
      </c>
      <c r="D265" s="313" t="s">
        <v>494</v>
      </c>
      <c r="E265" s="586">
        <f>'Base Preliminar'!H268</f>
        <v>138</v>
      </c>
      <c r="F265" s="598">
        <v>1400000</v>
      </c>
      <c r="G265" s="331" t="s">
        <v>45</v>
      </c>
      <c r="H265" s="183" t="str">
        <f>'Base Preliminar'!K268</f>
        <v>e-learning</v>
      </c>
      <c r="I265" s="332">
        <v>6</v>
      </c>
      <c r="J265" s="330">
        <f>'Base Preliminar'!R268/'Base Preliminar'!Q268</f>
        <v>0</v>
      </c>
      <c r="K265" s="239">
        <f>AVERAGE(K212:K215)</f>
        <v>37.75</v>
      </c>
      <c r="M265" s="556">
        <v>27</v>
      </c>
      <c r="N265" s="557" t="str">
        <f t="shared" si="16"/>
        <v>No</v>
      </c>
      <c r="O265" s="562">
        <v>1</v>
      </c>
    </row>
    <row r="266" spans="1:15" ht="15.75" hidden="1" thickBot="1">
      <c r="A266" s="173">
        <v>265</v>
      </c>
      <c r="B266" s="183" t="str">
        <f>'Base Preliminar'!B269</f>
        <v>UHA</v>
      </c>
      <c r="C266" s="184" t="s">
        <v>188</v>
      </c>
      <c r="D266" s="313" t="s">
        <v>495</v>
      </c>
      <c r="E266" s="586">
        <f>'Base Preliminar'!H269</f>
        <v>112</v>
      </c>
      <c r="F266" s="598">
        <v>1500000</v>
      </c>
      <c r="G266" s="331" t="s">
        <v>45</v>
      </c>
      <c r="H266" s="183" t="str">
        <f>'Base Preliminar'!K269</f>
        <v>e-learning</v>
      </c>
      <c r="I266" s="332">
        <f>AVERAGE(I3:I265)</f>
        <v>6.7552473401826534</v>
      </c>
      <c r="J266" s="330">
        <f>'Base Preliminar'!R269/'Base Preliminar'!Q269</f>
        <v>0.4</v>
      </c>
      <c r="K266" s="239">
        <f>AVERAGE(K212:K215)</f>
        <v>37.75</v>
      </c>
      <c r="M266" s="556">
        <v>27</v>
      </c>
      <c r="N266" s="557" t="str">
        <f t="shared" si="16"/>
        <v>No</v>
      </c>
      <c r="O266" s="562">
        <v>1</v>
      </c>
    </row>
    <row r="267" spans="1:15" ht="15.75" hidden="1" thickBot="1">
      <c r="A267" s="173">
        <v>266</v>
      </c>
      <c r="B267" s="183" t="str">
        <f>'Base Preliminar'!B270</f>
        <v>UHA</v>
      </c>
      <c r="C267" s="184" t="s">
        <v>188</v>
      </c>
      <c r="D267" s="313" t="s">
        <v>496</v>
      </c>
      <c r="E267" s="586">
        <f>'Base Preliminar'!H270</f>
        <v>120</v>
      </c>
      <c r="F267" s="598">
        <v>1869000</v>
      </c>
      <c r="G267" s="331" t="s">
        <v>45</v>
      </c>
      <c r="H267" s="183" t="str">
        <f>'Base Preliminar'!K270</f>
        <v>e-learning</v>
      </c>
      <c r="I267" s="332">
        <v>7</v>
      </c>
      <c r="J267" s="330">
        <f>'Base Preliminar'!R270/'Base Preliminar'!Q270</f>
        <v>0.2</v>
      </c>
      <c r="K267" s="239">
        <f>AVERAGE(K212:K215)</f>
        <v>37.75</v>
      </c>
      <c r="M267" s="556">
        <v>27</v>
      </c>
      <c r="N267" s="557" t="str">
        <f t="shared" si="16"/>
        <v>No</v>
      </c>
      <c r="O267" s="562">
        <v>1</v>
      </c>
    </row>
    <row r="268" spans="1:15" ht="15.75" hidden="1" thickBot="1">
      <c r="A268" s="173">
        <v>267</v>
      </c>
      <c r="B268" s="183" t="str">
        <f>'Base Preliminar'!B271</f>
        <v>UHA</v>
      </c>
      <c r="C268" s="184" t="s">
        <v>267</v>
      </c>
      <c r="D268" s="313" t="s">
        <v>497</v>
      </c>
      <c r="E268" s="586">
        <f>'Base Preliminar'!H271</f>
        <v>100</v>
      </c>
      <c r="F268" s="598">
        <v>830000</v>
      </c>
      <c r="G268" s="331" t="s">
        <v>45</v>
      </c>
      <c r="H268" s="183" t="str">
        <f>'Base Preliminar'!K271</f>
        <v>e-learning</v>
      </c>
      <c r="I268" s="332">
        <v>5</v>
      </c>
      <c r="J268" s="330">
        <f>'Base Preliminar'!R271/'Base Preliminar'!Q271</f>
        <v>0</v>
      </c>
      <c r="K268" s="239">
        <f>AVERAGE(K216:K231)</f>
        <v>29.875</v>
      </c>
      <c r="M268" s="556">
        <v>27</v>
      </c>
      <c r="N268" s="557" t="str">
        <f t="shared" si="16"/>
        <v>No</v>
      </c>
      <c r="O268" s="562">
        <v>1</v>
      </c>
    </row>
    <row r="269" spans="1:15" ht="15.75" hidden="1" thickBot="1">
      <c r="A269" s="173">
        <v>268</v>
      </c>
      <c r="B269" s="183" t="str">
        <f>'Base Preliminar'!B272</f>
        <v>UHA</v>
      </c>
      <c r="C269" s="184" t="s">
        <v>267</v>
      </c>
      <c r="D269" s="313" t="s">
        <v>498</v>
      </c>
      <c r="E269" s="586">
        <f>'Base Preliminar'!H272</f>
        <v>120</v>
      </c>
      <c r="F269" s="598">
        <v>935000</v>
      </c>
      <c r="G269" s="331" t="s">
        <v>45</v>
      </c>
      <c r="H269" s="183" t="str">
        <f>'Base Preliminar'!K272</f>
        <v>e-learning</v>
      </c>
      <c r="I269" s="332">
        <v>4</v>
      </c>
      <c r="J269" s="330">
        <f>'Base Preliminar'!R272/'Base Preliminar'!Q272</f>
        <v>0</v>
      </c>
      <c r="K269" s="239">
        <f>AVERAGE(K216:K231)</f>
        <v>29.875</v>
      </c>
      <c r="M269" s="556">
        <v>27</v>
      </c>
      <c r="N269" s="557" t="str">
        <f t="shared" si="16"/>
        <v>No</v>
      </c>
      <c r="O269" s="562">
        <v>1</v>
      </c>
    </row>
    <row r="270" spans="1:15" ht="15.75" hidden="1" thickBot="1">
      <c r="A270" s="173">
        <v>269</v>
      </c>
      <c r="B270" s="183" t="str">
        <f>'Base Preliminar'!B273</f>
        <v>UHA</v>
      </c>
      <c r="C270" s="184" t="s">
        <v>267</v>
      </c>
      <c r="D270" s="313" t="s">
        <v>499</v>
      </c>
      <c r="E270" s="586">
        <f>'Base Preliminar'!H273</f>
        <v>100</v>
      </c>
      <c r="F270" s="598">
        <v>830000</v>
      </c>
      <c r="G270" s="331" t="s">
        <v>45</v>
      </c>
      <c r="H270" s="183" t="str">
        <f>'Base Preliminar'!K273</f>
        <v>e-learning</v>
      </c>
      <c r="I270" s="332">
        <v>5</v>
      </c>
      <c r="J270" s="330">
        <f>'Base Preliminar'!R273/'Base Preliminar'!Q273</f>
        <v>0.33333333333333331</v>
      </c>
      <c r="K270" s="239">
        <f>AVERAGE(K216:K231)</f>
        <v>29.875</v>
      </c>
      <c r="M270" s="556">
        <v>27</v>
      </c>
      <c r="N270" s="557" t="str">
        <f t="shared" si="16"/>
        <v>No</v>
      </c>
      <c r="O270" s="562">
        <v>1</v>
      </c>
    </row>
    <row r="271" spans="1:15" ht="15.75" hidden="1" thickBot="1">
      <c r="A271" s="173">
        <v>270</v>
      </c>
      <c r="B271" s="183" t="str">
        <f>'Base Preliminar'!B274</f>
        <v>UHA</v>
      </c>
      <c r="C271" s="184" t="s">
        <v>267</v>
      </c>
      <c r="D271" s="313" t="s">
        <v>500</v>
      </c>
      <c r="E271" s="586">
        <f>'Base Preliminar'!H274</f>
        <v>100</v>
      </c>
      <c r="F271" s="598">
        <v>830000</v>
      </c>
      <c r="G271" s="331" t="s">
        <v>45</v>
      </c>
      <c r="H271" s="183" t="str">
        <f>'Base Preliminar'!K274</f>
        <v>e-learning</v>
      </c>
      <c r="I271" s="332">
        <v>4</v>
      </c>
      <c r="J271" s="330">
        <f>'Base Preliminar'!R274/'Base Preliminar'!Q274</f>
        <v>0</v>
      </c>
      <c r="K271" s="239">
        <f>AVERAGE(K216:K231)</f>
        <v>29.875</v>
      </c>
      <c r="M271" s="556">
        <v>27</v>
      </c>
      <c r="N271" s="557" t="str">
        <f t="shared" si="16"/>
        <v>No</v>
      </c>
      <c r="O271" s="562">
        <v>1</v>
      </c>
    </row>
    <row r="272" spans="1:15" ht="15.75" hidden="1" thickBot="1">
      <c r="A272" s="173">
        <v>271</v>
      </c>
      <c r="B272" s="183" t="str">
        <f>'Base Preliminar'!B275</f>
        <v>UHA</v>
      </c>
      <c r="C272" s="184" t="s">
        <v>267</v>
      </c>
      <c r="D272" s="313" t="s">
        <v>501</v>
      </c>
      <c r="E272" s="586">
        <f>'Base Preliminar'!H275</f>
        <v>100</v>
      </c>
      <c r="F272" s="598">
        <v>830000</v>
      </c>
      <c r="G272" s="331" t="s">
        <v>45</v>
      </c>
      <c r="H272" s="183" t="str">
        <f>'Base Preliminar'!K275</f>
        <v>e-learning</v>
      </c>
      <c r="I272" s="332">
        <v>4</v>
      </c>
      <c r="J272" s="330">
        <f>'Base Preliminar'!R275/'Base Preliminar'!Q275</f>
        <v>0.5</v>
      </c>
      <c r="K272" s="239">
        <f>AVERAGE(K216:K231)</f>
        <v>29.875</v>
      </c>
      <c r="M272" s="556">
        <v>27</v>
      </c>
      <c r="N272" s="557" t="str">
        <f t="shared" si="16"/>
        <v>No</v>
      </c>
      <c r="O272" s="562">
        <v>1</v>
      </c>
    </row>
    <row r="273" spans="1:16" ht="15.75" hidden="1" thickBot="1">
      <c r="A273" s="173">
        <v>272</v>
      </c>
      <c r="B273" s="183" t="str">
        <f>'Base Preliminar'!B276</f>
        <v>UHA</v>
      </c>
      <c r="C273" s="184" t="s">
        <v>267</v>
      </c>
      <c r="D273" s="313" t="s">
        <v>502</v>
      </c>
      <c r="E273" s="586">
        <f>'Base Preliminar'!H276</f>
        <v>100</v>
      </c>
      <c r="F273" s="598">
        <v>720000</v>
      </c>
      <c r="G273" s="331" t="s">
        <v>45</v>
      </c>
      <c r="H273" s="183" t="str">
        <f>'Base Preliminar'!K276</f>
        <v>e-learning</v>
      </c>
      <c r="I273" s="332">
        <v>3</v>
      </c>
      <c r="J273" s="330">
        <f>'Base Preliminar'!R276/'Base Preliminar'!Q276</f>
        <v>0</v>
      </c>
      <c r="K273" s="239">
        <f>AVERAGE(K216:K231)</f>
        <v>29.875</v>
      </c>
      <c r="M273" s="556">
        <v>27</v>
      </c>
      <c r="N273" s="557" t="str">
        <f t="shared" si="16"/>
        <v>No</v>
      </c>
      <c r="O273" s="562">
        <v>1</v>
      </c>
    </row>
    <row r="274" spans="1:16" ht="15.75" hidden="1" thickBot="1">
      <c r="A274" s="173">
        <v>273</v>
      </c>
      <c r="B274" s="183" t="str">
        <f>'Base Preliminar'!B277</f>
        <v>UHA</v>
      </c>
      <c r="C274" s="184" t="s">
        <v>61</v>
      </c>
      <c r="D274" s="313" t="s">
        <v>503</v>
      </c>
      <c r="E274" s="586">
        <f>'Base Preliminar'!H277</f>
        <v>192</v>
      </c>
      <c r="F274" s="598">
        <v>980000</v>
      </c>
      <c r="G274" s="331" t="s">
        <v>45</v>
      </c>
      <c r="H274" s="183" t="str">
        <f>'Base Preliminar'!K277</f>
        <v>e-learning</v>
      </c>
      <c r="I274" s="332">
        <v>8</v>
      </c>
      <c r="J274" s="330">
        <f>'Base Preliminar'!R277/'Base Preliminar'!Q277</f>
        <v>0.14285714285714285</v>
      </c>
      <c r="K274" s="238">
        <v>30</v>
      </c>
      <c r="M274" s="556">
        <v>27</v>
      </c>
      <c r="N274" s="557" t="str">
        <f t="shared" si="16"/>
        <v>No</v>
      </c>
      <c r="O274" s="562">
        <v>1</v>
      </c>
      <c r="P274" s="287" t="str">
        <f t="shared" ref="P274:P290" si="17">+IF(M274&lt;10,"Top","Topn't")</f>
        <v>Topn't</v>
      </c>
    </row>
    <row r="275" spans="1:16" ht="15.75" hidden="1" thickBot="1">
      <c r="A275" s="173">
        <v>274</v>
      </c>
      <c r="B275" s="183" t="str">
        <f>'Base Preliminar'!B278</f>
        <v>UHA</v>
      </c>
      <c r="C275" s="184" t="s">
        <v>61</v>
      </c>
      <c r="D275" s="313" t="s">
        <v>504</v>
      </c>
      <c r="E275" s="586">
        <f>'Base Preliminar'!H278</f>
        <v>192</v>
      </c>
      <c r="F275" s="598">
        <v>1100000</v>
      </c>
      <c r="G275" s="331" t="s">
        <v>45</v>
      </c>
      <c r="H275" s="183" t="str">
        <f>'Base Preliminar'!K278</f>
        <v>e-learning</v>
      </c>
      <c r="I275" s="332">
        <v>8</v>
      </c>
      <c r="J275" s="330">
        <f>'Base Preliminar'!R278/'Base Preliminar'!Q278</f>
        <v>0</v>
      </c>
      <c r="K275" s="238">
        <v>30</v>
      </c>
      <c r="M275" s="556">
        <v>27</v>
      </c>
      <c r="N275" s="557" t="str">
        <f t="shared" si="16"/>
        <v>No</v>
      </c>
      <c r="O275" s="562">
        <v>1</v>
      </c>
      <c r="P275" s="287" t="str">
        <f t="shared" si="17"/>
        <v>Topn't</v>
      </c>
    </row>
    <row r="276" spans="1:16" ht="15.75" hidden="1" thickBot="1">
      <c r="A276" s="173">
        <v>275</v>
      </c>
      <c r="B276" s="183" t="str">
        <f>'Base Preliminar'!B279</f>
        <v>UHA</v>
      </c>
      <c r="C276" s="184" t="s">
        <v>61</v>
      </c>
      <c r="D276" s="313" t="s">
        <v>505</v>
      </c>
      <c r="E276" s="586">
        <f>'Base Preliminar'!H279</f>
        <v>90</v>
      </c>
      <c r="F276" s="598">
        <v>1000000</v>
      </c>
      <c r="G276" s="331" t="s">
        <v>45</v>
      </c>
      <c r="H276" s="183" t="str">
        <f>'Base Preliminar'!K279</f>
        <v>e-learning</v>
      </c>
      <c r="I276" s="332">
        <v>6</v>
      </c>
      <c r="J276" s="330">
        <f>'Base Preliminar'!R279/'Base Preliminar'!Q279</f>
        <v>0.25</v>
      </c>
      <c r="K276" s="238">
        <v>30</v>
      </c>
      <c r="M276" s="556">
        <v>27</v>
      </c>
      <c r="N276" s="557" t="str">
        <f t="shared" si="16"/>
        <v>No</v>
      </c>
      <c r="O276" s="562">
        <v>1</v>
      </c>
      <c r="P276" s="287" t="str">
        <f t="shared" si="17"/>
        <v>Topn't</v>
      </c>
    </row>
    <row r="277" spans="1:16" ht="15.75" hidden="1" thickBot="1">
      <c r="A277" s="173">
        <v>276</v>
      </c>
      <c r="B277" s="183" t="str">
        <f>'Base Preliminar'!B280</f>
        <v>UHA</v>
      </c>
      <c r="C277" s="184" t="s">
        <v>61</v>
      </c>
      <c r="D277" s="313" t="s">
        <v>506</v>
      </c>
      <c r="E277" s="586">
        <f>'Base Preliminar'!H280</f>
        <v>150</v>
      </c>
      <c r="F277" s="598">
        <v>800000</v>
      </c>
      <c r="G277" s="331" t="s">
        <v>45</v>
      </c>
      <c r="H277" s="183" t="str">
        <f>'Base Preliminar'!K280</f>
        <v>e-learning</v>
      </c>
      <c r="I277" s="332">
        <v>5</v>
      </c>
      <c r="J277" s="330">
        <f>'Base Preliminar'!R280/'Base Preliminar'!Q280</f>
        <v>0.75</v>
      </c>
      <c r="K277" s="238">
        <v>30</v>
      </c>
      <c r="M277" s="556">
        <v>27</v>
      </c>
      <c r="N277" s="557" t="str">
        <f t="shared" si="16"/>
        <v>No</v>
      </c>
      <c r="O277" s="562">
        <v>1</v>
      </c>
      <c r="P277" s="287" t="str">
        <f t="shared" si="17"/>
        <v>Topn't</v>
      </c>
    </row>
    <row r="278" spans="1:16" ht="15.75" hidden="1" thickBot="1">
      <c r="A278" s="173">
        <v>277</v>
      </c>
      <c r="B278" s="183" t="str">
        <f>'Base Preliminar'!B281</f>
        <v>UHA</v>
      </c>
      <c r="C278" s="184" t="s">
        <v>61</v>
      </c>
      <c r="D278" s="313" t="s">
        <v>507</v>
      </c>
      <c r="E278" s="586">
        <f>'Base Preliminar'!H281</f>
        <v>108</v>
      </c>
      <c r="F278" s="598">
        <v>900000</v>
      </c>
      <c r="G278" s="331" t="s">
        <v>45</v>
      </c>
      <c r="H278" s="183" t="str">
        <f>'Base Preliminar'!K281</f>
        <v>e-learning</v>
      </c>
      <c r="I278" s="332">
        <v>5</v>
      </c>
      <c r="J278" s="330">
        <f>'Base Preliminar'!R281/'Base Preliminar'!Q281</f>
        <v>0.66666666666666663</v>
      </c>
      <c r="K278" s="238">
        <v>30</v>
      </c>
      <c r="M278" s="556">
        <v>27</v>
      </c>
      <c r="N278" s="557" t="str">
        <f t="shared" si="16"/>
        <v>No</v>
      </c>
      <c r="O278" s="562">
        <v>1</v>
      </c>
      <c r="P278" s="287" t="str">
        <f t="shared" si="17"/>
        <v>Topn't</v>
      </c>
    </row>
    <row r="279" spans="1:16" ht="15.75" hidden="1" thickBot="1">
      <c r="A279" s="173">
        <v>278</v>
      </c>
      <c r="B279" s="183" t="str">
        <f>'Base Preliminar'!B282</f>
        <v>UHA</v>
      </c>
      <c r="C279" s="184" t="s">
        <v>61</v>
      </c>
      <c r="D279" s="313" t="s">
        <v>508</v>
      </c>
      <c r="E279" s="586">
        <f>'Base Preliminar'!H282</f>
        <v>110</v>
      </c>
      <c r="F279" s="598">
        <v>900000</v>
      </c>
      <c r="G279" s="331" t="s">
        <v>45</v>
      </c>
      <c r="H279" s="183" t="str">
        <f>'Base Preliminar'!K282</f>
        <v>e-learning</v>
      </c>
      <c r="I279" s="332">
        <v>6</v>
      </c>
      <c r="J279" s="330">
        <f>'Base Preliminar'!R282/'Base Preliminar'!Q282</f>
        <v>0.5</v>
      </c>
      <c r="K279" s="238">
        <v>30</v>
      </c>
      <c r="M279" s="556">
        <v>27</v>
      </c>
      <c r="N279" s="557" t="str">
        <f t="shared" si="16"/>
        <v>No</v>
      </c>
      <c r="O279" s="562">
        <v>1</v>
      </c>
      <c r="P279" s="287" t="str">
        <f t="shared" si="17"/>
        <v>Topn't</v>
      </c>
    </row>
    <row r="280" spans="1:16" ht="15.75" hidden="1" thickBot="1">
      <c r="A280" s="173">
        <v>279</v>
      </c>
      <c r="B280" s="183" t="str">
        <f>'Base Preliminar'!B283</f>
        <v>UHA</v>
      </c>
      <c r="C280" s="184" t="s">
        <v>61</v>
      </c>
      <c r="D280" s="313" t="s">
        <v>509</v>
      </c>
      <c r="E280" s="586">
        <f>'Base Preliminar'!H283</f>
        <v>104</v>
      </c>
      <c r="F280" s="598">
        <v>900000</v>
      </c>
      <c r="G280" s="331" t="s">
        <v>45</v>
      </c>
      <c r="H280" s="183" t="str">
        <f>'Base Preliminar'!K283</f>
        <v>e-learning</v>
      </c>
      <c r="I280" s="332">
        <v>6</v>
      </c>
      <c r="J280" s="330">
        <f>'Base Preliminar'!R283/'Base Preliminar'!Q283</f>
        <v>0.5</v>
      </c>
      <c r="K280" s="238">
        <v>30</v>
      </c>
      <c r="M280" s="556">
        <v>27</v>
      </c>
      <c r="N280" s="557" t="str">
        <f t="shared" si="16"/>
        <v>No</v>
      </c>
      <c r="O280" s="562">
        <v>1</v>
      </c>
      <c r="P280" s="287" t="str">
        <f t="shared" si="17"/>
        <v>Topn't</v>
      </c>
    </row>
    <row r="281" spans="1:16" ht="15.75" hidden="1" thickBot="1">
      <c r="A281" s="173">
        <v>280</v>
      </c>
      <c r="B281" s="183" t="str">
        <f>'Base Preliminar'!B284</f>
        <v>UHA</v>
      </c>
      <c r="C281" s="184" t="s">
        <v>61</v>
      </c>
      <c r="D281" s="313" t="s">
        <v>510</v>
      </c>
      <c r="E281" s="586">
        <f>'Base Preliminar'!H284</f>
        <v>120</v>
      </c>
      <c r="F281" s="598">
        <v>980000</v>
      </c>
      <c r="G281" s="331" t="s">
        <v>45</v>
      </c>
      <c r="H281" s="183" t="str">
        <f>'Base Preliminar'!K284</f>
        <v>e-learning</v>
      </c>
      <c r="I281" s="332">
        <v>7</v>
      </c>
      <c r="J281" s="330">
        <f>'Base Preliminar'!R284/'Base Preliminar'!Q284</f>
        <v>0</v>
      </c>
      <c r="K281" s="238">
        <v>30</v>
      </c>
      <c r="M281" s="556">
        <v>27</v>
      </c>
      <c r="N281" s="557" t="str">
        <f t="shared" si="16"/>
        <v>No</v>
      </c>
      <c r="O281" s="562">
        <v>1</v>
      </c>
      <c r="P281" s="287" t="str">
        <f t="shared" si="17"/>
        <v>Topn't</v>
      </c>
    </row>
    <row r="282" spans="1:16" ht="15.75" hidden="1" thickBot="1">
      <c r="A282" s="173">
        <v>281</v>
      </c>
      <c r="B282" s="183" t="str">
        <f>'Base Preliminar'!B285</f>
        <v>UHA</v>
      </c>
      <c r="C282" s="184" t="s">
        <v>61</v>
      </c>
      <c r="D282" s="313" t="s">
        <v>460</v>
      </c>
      <c r="E282" s="586">
        <f>'Base Preliminar'!H285</f>
        <v>160</v>
      </c>
      <c r="F282" s="598">
        <v>800000</v>
      </c>
      <c r="G282" s="331" t="s">
        <v>45</v>
      </c>
      <c r="H282" s="183" t="str">
        <f>'Base Preliminar'!K285</f>
        <v>e-learning</v>
      </c>
      <c r="I282" s="332">
        <v>6</v>
      </c>
      <c r="J282" s="330">
        <f>'Base Preliminar'!R285/'Base Preliminar'!Q285</f>
        <v>0.66666666666666663</v>
      </c>
      <c r="K282" s="238">
        <v>30</v>
      </c>
      <c r="M282" s="556">
        <v>27</v>
      </c>
      <c r="N282" s="557" t="str">
        <f t="shared" si="16"/>
        <v>No</v>
      </c>
      <c r="O282" s="562">
        <v>1</v>
      </c>
      <c r="P282" s="287" t="str">
        <f t="shared" si="17"/>
        <v>Topn't</v>
      </c>
    </row>
    <row r="283" spans="1:16" ht="15.75" hidden="1" thickBot="1">
      <c r="A283" s="173">
        <v>282</v>
      </c>
      <c r="B283" s="183" t="str">
        <f>'Base Preliminar'!B286</f>
        <v>UHA</v>
      </c>
      <c r="C283" s="184" t="s">
        <v>61</v>
      </c>
      <c r="D283" s="313" t="s">
        <v>511</v>
      </c>
      <c r="E283" s="586">
        <f>'Base Preliminar'!H286</f>
        <v>112</v>
      </c>
      <c r="F283" s="598">
        <v>980000</v>
      </c>
      <c r="G283" s="331" t="s">
        <v>45</v>
      </c>
      <c r="H283" s="183" t="str">
        <f>'Base Preliminar'!K286</f>
        <v>e-learning</v>
      </c>
      <c r="I283" s="332">
        <v>8</v>
      </c>
      <c r="J283" s="330">
        <f>'Base Preliminar'!R286/'Base Preliminar'!Q286</f>
        <v>0.5</v>
      </c>
      <c r="K283" s="238">
        <v>30</v>
      </c>
      <c r="M283" s="556">
        <v>27</v>
      </c>
      <c r="N283" s="557" t="str">
        <f t="shared" si="16"/>
        <v>No</v>
      </c>
      <c r="O283" s="562">
        <v>1</v>
      </c>
      <c r="P283" s="287" t="str">
        <f t="shared" si="17"/>
        <v>Topn't</v>
      </c>
    </row>
    <row r="284" spans="1:16" ht="15.75" hidden="1" thickBot="1">
      <c r="A284" s="173">
        <v>283</v>
      </c>
      <c r="B284" s="183" t="str">
        <f>'Base Preliminar'!B287</f>
        <v>UHA</v>
      </c>
      <c r="C284" s="184" t="s">
        <v>61</v>
      </c>
      <c r="D284" s="313" t="s">
        <v>512</v>
      </c>
      <c r="E284" s="586">
        <f>'Base Preliminar'!H287</f>
        <v>107</v>
      </c>
      <c r="F284" s="598">
        <v>950000</v>
      </c>
      <c r="G284" s="331" t="s">
        <v>45</v>
      </c>
      <c r="H284" s="183" t="str">
        <f>'Base Preliminar'!K287</f>
        <v>e-learning</v>
      </c>
      <c r="I284" s="332">
        <v>5</v>
      </c>
      <c r="J284" s="330">
        <f>'Base Preliminar'!R287/'Base Preliminar'!Q287</f>
        <v>0.1111111111111111</v>
      </c>
      <c r="K284" s="238">
        <v>30</v>
      </c>
      <c r="M284" s="556">
        <v>27</v>
      </c>
      <c r="N284" s="557" t="str">
        <f t="shared" si="16"/>
        <v>No</v>
      </c>
      <c r="O284" s="562">
        <v>1</v>
      </c>
      <c r="P284" s="287" t="str">
        <f t="shared" si="17"/>
        <v>Topn't</v>
      </c>
    </row>
    <row r="285" spans="1:16" ht="15.75" hidden="1" thickBot="1">
      <c r="A285" s="173">
        <v>284</v>
      </c>
      <c r="B285" s="183" t="str">
        <f>'Base Preliminar'!B288</f>
        <v>UHA</v>
      </c>
      <c r="C285" s="184" t="s">
        <v>61</v>
      </c>
      <c r="D285" s="313" t="s">
        <v>513</v>
      </c>
      <c r="E285" s="586">
        <f>'Base Preliminar'!H288</f>
        <v>120</v>
      </c>
      <c r="F285" s="598">
        <v>1400000</v>
      </c>
      <c r="G285" s="331" t="s">
        <v>45</v>
      </c>
      <c r="H285" s="183" t="str">
        <f>'Base Preliminar'!K288</f>
        <v>e-learning</v>
      </c>
      <c r="I285" s="332">
        <v>9</v>
      </c>
      <c r="J285" s="330">
        <f>'Base Preliminar'!R288/'Base Preliminar'!Q288</f>
        <v>0.22222222222222221</v>
      </c>
      <c r="K285" s="238">
        <v>30</v>
      </c>
      <c r="M285" s="556">
        <v>27</v>
      </c>
      <c r="N285" s="557" t="str">
        <f t="shared" si="16"/>
        <v>No</v>
      </c>
      <c r="O285" s="562">
        <v>1</v>
      </c>
      <c r="P285" s="287" t="str">
        <f t="shared" si="17"/>
        <v>Topn't</v>
      </c>
    </row>
    <row r="286" spans="1:16" ht="15.75" hidden="1" thickBot="1">
      <c r="A286" s="173">
        <v>285</v>
      </c>
      <c r="B286" s="183" t="str">
        <f>'Base Preliminar'!B289</f>
        <v>UHA</v>
      </c>
      <c r="C286" s="184" t="s">
        <v>61</v>
      </c>
      <c r="D286" s="313" t="s">
        <v>514</v>
      </c>
      <c r="E286" s="586">
        <f>'Base Preliminar'!H289</f>
        <v>160</v>
      </c>
      <c r="F286" s="598">
        <v>950000</v>
      </c>
      <c r="G286" s="331" t="s">
        <v>45</v>
      </c>
      <c r="H286" s="183" t="str">
        <f>'Base Preliminar'!K289</f>
        <v>e-learning</v>
      </c>
      <c r="I286" s="332">
        <v>6</v>
      </c>
      <c r="J286" s="330">
        <f>'Base Preliminar'!R289/'Base Preliminar'!Q289</f>
        <v>0.25</v>
      </c>
      <c r="K286" s="238">
        <v>30</v>
      </c>
      <c r="M286" s="556">
        <v>27</v>
      </c>
      <c r="N286" s="557" t="str">
        <f t="shared" si="16"/>
        <v>No</v>
      </c>
      <c r="O286" s="562">
        <v>1</v>
      </c>
      <c r="P286" s="287" t="str">
        <f t="shared" si="17"/>
        <v>Topn't</v>
      </c>
    </row>
    <row r="287" spans="1:16" ht="15.75" hidden="1" thickBot="1">
      <c r="A287" s="173">
        <v>286</v>
      </c>
      <c r="B287" s="183" t="str">
        <f>'Base Preliminar'!B290</f>
        <v>UHA</v>
      </c>
      <c r="C287" s="184" t="s">
        <v>61</v>
      </c>
      <c r="D287" s="313" t="s">
        <v>515</v>
      </c>
      <c r="E287" s="586">
        <f>'Base Preliminar'!H290</f>
        <v>110</v>
      </c>
      <c r="F287" s="598">
        <v>900000</v>
      </c>
      <c r="G287" s="331" t="s">
        <v>45</v>
      </c>
      <c r="H287" s="183" t="str">
        <f>'Base Preliminar'!K290</f>
        <v>e-learning</v>
      </c>
      <c r="I287" s="332">
        <v>6</v>
      </c>
      <c r="J287" s="330">
        <f>'Base Preliminar'!R290/'Base Preliminar'!Q290</f>
        <v>0.2857142857142857</v>
      </c>
      <c r="K287" s="238">
        <v>30</v>
      </c>
      <c r="M287" s="556">
        <v>27</v>
      </c>
      <c r="N287" s="557" t="str">
        <f t="shared" si="16"/>
        <v>No</v>
      </c>
      <c r="O287" s="562">
        <v>1</v>
      </c>
      <c r="P287" s="287" t="str">
        <f t="shared" si="17"/>
        <v>Topn't</v>
      </c>
    </row>
    <row r="288" spans="1:16" ht="15.75" hidden="1" thickBot="1">
      <c r="A288" s="173">
        <v>287</v>
      </c>
      <c r="B288" s="183" t="str">
        <f>'Base Preliminar'!B291</f>
        <v>UHA</v>
      </c>
      <c r="C288" s="184" t="s">
        <v>61</v>
      </c>
      <c r="D288" s="313" t="s">
        <v>516</v>
      </c>
      <c r="E288" s="586">
        <f>'Base Preliminar'!H291</f>
        <v>96</v>
      </c>
      <c r="F288" s="598">
        <v>1100000</v>
      </c>
      <c r="G288" s="331" t="s">
        <v>45</v>
      </c>
      <c r="H288" s="183" t="str">
        <f>'Base Preliminar'!K291</f>
        <v>e-learning</v>
      </c>
      <c r="I288" s="332">
        <v>9</v>
      </c>
      <c r="J288" s="330">
        <f>'Base Preliminar'!R291/'Base Preliminar'!Q291</f>
        <v>0</v>
      </c>
      <c r="K288" s="238">
        <v>30</v>
      </c>
      <c r="M288" s="556">
        <v>27</v>
      </c>
      <c r="N288" s="557" t="str">
        <f t="shared" si="16"/>
        <v>No</v>
      </c>
      <c r="O288" s="562">
        <v>1</v>
      </c>
      <c r="P288" s="287" t="str">
        <f t="shared" si="17"/>
        <v>Topn't</v>
      </c>
    </row>
    <row r="289" spans="1:16" ht="15.75" hidden="1" thickBot="1">
      <c r="A289" s="173">
        <v>288</v>
      </c>
      <c r="B289" s="183" t="str">
        <f>'Base Preliminar'!B292</f>
        <v>UHA</v>
      </c>
      <c r="C289" s="184" t="s">
        <v>61</v>
      </c>
      <c r="D289" s="313" t="s">
        <v>517</v>
      </c>
      <c r="E289" s="586">
        <f>'Base Preliminar'!H292</f>
        <v>100</v>
      </c>
      <c r="F289" s="598">
        <v>900000</v>
      </c>
      <c r="G289" s="331" t="s">
        <v>45</v>
      </c>
      <c r="H289" s="183" t="str">
        <f>'Base Preliminar'!K292</f>
        <v>e-learning</v>
      </c>
      <c r="I289" s="332">
        <v>7</v>
      </c>
      <c r="J289" s="330">
        <f>'Base Preliminar'!R292/'Base Preliminar'!Q292</f>
        <v>0.5714285714285714</v>
      </c>
      <c r="K289" s="238">
        <v>30</v>
      </c>
      <c r="M289" s="556">
        <v>27</v>
      </c>
      <c r="N289" s="557" t="str">
        <f t="shared" si="16"/>
        <v>No</v>
      </c>
      <c r="O289" s="562">
        <v>1</v>
      </c>
      <c r="P289" s="287" t="str">
        <f t="shared" si="17"/>
        <v>Topn't</v>
      </c>
    </row>
    <row r="290" spans="1:16" ht="15.75" hidden="1" thickBot="1">
      <c r="A290" s="173">
        <v>289</v>
      </c>
      <c r="B290" s="183" t="str">
        <f>'Base Preliminar'!B293</f>
        <v>UHA</v>
      </c>
      <c r="C290" s="184" t="s">
        <v>61</v>
      </c>
      <c r="D290" s="313" t="s">
        <v>518</v>
      </c>
      <c r="E290" s="586">
        <f>'Base Preliminar'!H293</f>
        <v>270</v>
      </c>
      <c r="F290" s="598">
        <v>1650000</v>
      </c>
      <c r="G290" s="331" t="s">
        <v>45</v>
      </c>
      <c r="H290" s="183" t="str">
        <f>'Base Preliminar'!K293</f>
        <v>e-learning</v>
      </c>
      <c r="I290" s="332">
        <v>12</v>
      </c>
      <c r="J290" s="330">
        <f>'Base Preliminar'!R293/'Base Preliminar'!Q293</f>
        <v>0.2857142857142857</v>
      </c>
      <c r="K290" s="238">
        <v>30</v>
      </c>
      <c r="M290" s="556">
        <v>27</v>
      </c>
      <c r="N290" s="557" t="str">
        <f t="shared" si="16"/>
        <v>No</v>
      </c>
      <c r="O290" s="562">
        <v>1</v>
      </c>
      <c r="P290" s="287" t="str">
        <f t="shared" si="17"/>
        <v>Topn't</v>
      </c>
    </row>
    <row r="291" spans="1:16" ht="15.75" hidden="1" thickBot="1">
      <c r="A291" s="173">
        <v>290</v>
      </c>
      <c r="B291" s="183" t="str">
        <f>'Base Preliminar'!B294</f>
        <v>UHA</v>
      </c>
      <c r="C291" s="184" t="s">
        <v>519</v>
      </c>
      <c r="D291" s="313" t="s">
        <v>520</v>
      </c>
      <c r="E291" s="586">
        <f>'Base Preliminar'!H294</f>
        <v>80</v>
      </c>
      <c r="F291" s="598">
        <v>1000000</v>
      </c>
      <c r="G291" s="331" t="s">
        <v>45</v>
      </c>
      <c r="H291" s="183" t="str">
        <f>'Base Preliminar'!K294</f>
        <v>e-learning</v>
      </c>
      <c r="I291" s="332">
        <v>9</v>
      </c>
      <c r="J291" s="330">
        <f>'Base Preliminar'!R294/'Base Preliminar'!Q294</f>
        <v>0</v>
      </c>
      <c r="K291" s="239">
        <f>K527</f>
        <v>22.797269976176672</v>
      </c>
      <c r="M291" s="556">
        <v>27</v>
      </c>
      <c r="N291" s="557" t="str">
        <f t="shared" si="16"/>
        <v>No</v>
      </c>
      <c r="O291" s="562">
        <v>1</v>
      </c>
    </row>
    <row r="292" spans="1:16" ht="15.75" hidden="1" thickBot="1">
      <c r="A292" s="173">
        <v>291</v>
      </c>
      <c r="B292" s="183" t="str">
        <f>'Base Preliminar'!B295</f>
        <v>UHA</v>
      </c>
      <c r="C292" s="184" t="s">
        <v>519</v>
      </c>
      <c r="D292" s="313" t="s">
        <v>521</v>
      </c>
      <c r="E292" s="586">
        <f>'Base Preliminar'!H295</f>
        <v>144</v>
      </c>
      <c r="F292" s="598">
        <v>1100000</v>
      </c>
      <c r="G292" s="331" t="s">
        <v>45</v>
      </c>
      <c r="H292" s="183" t="str">
        <f>'Base Preliminar'!K295</f>
        <v>e-learning</v>
      </c>
      <c r="I292" s="332">
        <v>6</v>
      </c>
      <c r="J292" s="330">
        <f>'Base Preliminar'!R295/'Base Preliminar'!Q295</f>
        <v>0</v>
      </c>
      <c r="K292" s="239">
        <f>K528</f>
        <v>28.608163265306125</v>
      </c>
      <c r="M292" s="556">
        <v>27</v>
      </c>
      <c r="N292" s="557" t="str">
        <f t="shared" si="16"/>
        <v>No</v>
      </c>
      <c r="O292" s="562">
        <v>1</v>
      </c>
    </row>
    <row r="293" spans="1:16" ht="15.75" hidden="1" thickBot="1">
      <c r="A293" s="173">
        <v>292</v>
      </c>
      <c r="B293" s="183" t="str">
        <f>'Base Preliminar'!B296</f>
        <v>UHA</v>
      </c>
      <c r="C293" s="184" t="s">
        <v>519</v>
      </c>
      <c r="D293" s="313" t="s">
        <v>522</v>
      </c>
      <c r="E293" s="586">
        <f>'Base Preliminar'!H296</f>
        <v>250</v>
      </c>
      <c r="F293" s="598">
        <v>1800000</v>
      </c>
      <c r="G293" s="331" t="s">
        <v>45</v>
      </c>
      <c r="H293" s="183" t="str">
        <f>'Base Preliminar'!K296</f>
        <v>e-learning</v>
      </c>
      <c r="I293" s="332">
        <v>8</v>
      </c>
      <c r="J293" s="330">
        <f>'Base Preliminar'!R296/'Base Preliminar'!Q296</f>
        <v>0.52631578947368418</v>
      </c>
      <c r="K293" s="239">
        <f>K529</f>
        <v>27.235528060097216</v>
      </c>
      <c r="M293" s="556">
        <v>27</v>
      </c>
      <c r="N293" s="557" t="str">
        <f t="shared" si="16"/>
        <v>No</v>
      </c>
      <c r="O293" s="562">
        <v>1</v>
      </c>
    </row>
    <row r="294" spans="1:16" ht="15.75" hidden="1" thickBot="1">
      <c r="A294" s="173">
        <v>293</v>
      </c>
      <c r="B294" s="183" t="str">
        <f>'Base Preliminar'!B297</f>
        <v>UHA</v>
      </c>
      <c r="C294" s="184" t="s">
        <v>267</v>
      </c>
      <c r="D294" s="313" t="s">
        <v>523</v>
      </c>
      <c r="E294" s="586">
        <f>'Base Preliminar'!H297</f>
        <v>144</v>
      </c>
      <c r="F294" s="598">
        <v>850000</v>
      </c>
      <c r="G294" s="331" t="s">
        <v>45</v>
      </c>
      <c r="H294" s="183" t="str">
        <f>'Base Preliminar'!K297</f>
        <v>e-learning</v>
      </c>
      <c r="I294" s="332">
        <v>6</v>
      </c>
      <c r="J294" s="330">
        <f>'Base Preliminar'!R297/'Base Preliminar'!Q297</f>
        <v>0.36363636363636365</v>
      </c>
      <c r="K294" s="239">
        <f>K530</f>
        <v>27.235528060097216</v>
      </c>
      <c r="M294" s="556">
        <v>27</v>
      </c>
      <c r="N294" s="557" t="str">
        <f t="shared" si="16"/>
        <v>No</v>
      </c>
      <c r="O294" s="562">
        <v>1</v>
      </c>
    </row>
    <row r="295" spans="1:16" ht="15.75" hidden="1" thickBot="1">
      <c r="A295" s="173">
        <v>294</v>
      </c>
      <c r="B295" s="183" t="str">
        <f>'Base Preliminar'!B298</f>
        <v>UHA</v>
      </c>
      <c r="C295" s="184" t="s">
        <v>61</v>
      </c>
      <c r="D295" s="313" t="s">
        <v>524</v>
      </c>
      <c r="E295" s="586">
        <f>'Base Preliminar'!H298</f>
        <v>216</v>
      </c>
      <c r="F295" s="598">
        <v>730000</v>
      </c>
      <c r="G295" s="331" t="s">
        <v>45</v>
      </c>
      <c r="H295" s="183" t="str">
        <f>'Base Preliminar'!K298</f>
        <v>e-learning</v>
      </c>
      <c r="I295" s="332">
        <v>9</v>
      </c>
      <c r="J295" s="330">
        <f>'Base Preliminar'!R298/'Base Preliminar'!Q298</f>
        <v>0.16666666666666666</v>
      </c>
      <c r="K295" s="238">
        <v>30</v>
      </c>
      <c r="M295" s="556">
        <v>27</v>
      </c>
      <c r="N295" s="557" t="str">
        <f t="shared" si="16"/>
        <v>No</v>
      </c>
      <c r="O295" s="562">
        <v>1</v>
      </c>
      <c r="P295" s="287" t="str">
        <f>+IF(M295&lt;10,"Top","Topn't")</f>
        <v>Topn't</v>
      </c>
    </row>
    <row r="296" spans="1:16" ht="15.75" hidden="1" thickBot="1">
      <c r="A296" s="173">
        <v>295</v>
      </c>
      <c r="B296" s="183" t="str">
        <f>'Base Preliminar'!B299</f>
        <v>UHA</v>
      </c>
      <c r="C296" s="184" t="s">
        <v>61</v>
      </c>
      <c r="D296" s="313" t="s">
        <v>525</v>
      </c>
      <c r="E296" s="587">
        <v>126.71428571428571</v>
      </c>
      <c r="F296" s="598">
        <v>670000</v>
      </c>
      <c r="G296" s="331" t="s">
        <v>45</v>
      </c>
      <c r="H296" s="183" t="str">
        <f>'Base Preliminar'!K299</f>
        <v>e-learning</v>
      </c>
      <c r="I296" s="332">
        <v>8</v>
      </c>
      <c r="J296" s="330">
        <f>'Base Preliminar'!R299/'Base Preliminar'!Q299</f>
        <v>0.625</v>
      </c>
      <c r="K296" s="238">
        <v>30</v>
      </c>
      <c r="M296" s="556">
        <v>27</v>
      </c>
      <c r="N296" s="557" t="str">
        <f t="shared" si="16"/>
        <v>No</v>
      </c>
      <c r="O296" s="562">
        <v>1</v>
      </c>
      <c r="P296" s="287" t="str">
        <f>+IF(M296&lt;10,"Top","Topn't")</f>
        <v>Topn't</v>
      </c>
    </row>
    <row r="297" spans="1:16" ht="15.75" hidden="1" thickBot="1">
      <c r="A297" s="173">
        <v>296</v>
      </c>
      <c r="B297" s="183" t="str">
        <f>'Base Preliminar'!B300</f>
        <v>UCM</v>
      </c>
      <c r="C297" s="184" t="s">
        <v>279</v>
      </c>
      <c r="D297" s="313" t="s">
        <v>527</v>
      </c>
      <c r="E297" s="586">
        <f>'Base Preliminar'!H300</f>
        <v>180</v>
      </c>
      <c r="F297" s="598">
        <v>1000000</v>
      </c>
      <c r="G297" s="331" t="s">
        <v>45</v>
      </c>
      <c r="H297" s="183" t="str">
        <f>'Base Preliminar'!K300</f>
        <v>e-learning</v>
      </c>
      <c r="I297" s="332">
        <f t="shared" ref="I297:I305" si="18">I298</f>
        <v>6.0888888888888886</v>
      </c>
      <c r="J297" s="330">
        <f>'Base Preliminar'!R300/'Base Preliminar'!Q300</f>
        <v>0.2</v>
      </c>
      <c r="K297" s="238">
        <v>30</v>
      </c>
      <c r="M297" s="556">
        <v>28</v>
      </c>
      <c r="N297" s="557" t="str">
        <f t="shared" si="16"/>
        <v>No</v>
      </c>
      <c r="O297" s="562">
        <v>1</v>
      </c>
    </row>
    <row r="298" spans="1:16" ht="15.75" hidden="1" thickBot="1">
      <c r="A298" s="173">
        <v>297</v>
      </c>
      <c r="B298" s="183" t="str">
        <f>'Base Preliminar'!B301</f>
        <v>UCM</v>
      </c>
      <c r="C298" s="184" t="s">
        <v>279</v>
      </c>
      <c r="D298" s="313" t="s">
        <v>529</v>
      </c>
      <c r="E298" s="587">
        <v>174.8</v>
      </c>
      <c r="F298" s="598">
        <v>900000</v>
      </c>
      <c r="G298" s="331" t="s">
        <v>92</v>
      </c>
      <c r="H298" s="183" t="str">
        <f>'Base Preliminar'!K301</f>
        <v>e-learning</v>
      </c>
      <c r="I298" s="332">
        <f t="shared" si="18"/>
        <v>6.0888888888888886</v>
      </c>
      <c r="J298" s="330">
        <f>'Base Preliminar'!R301/'Base Preliminar'!Q301</f>
        <v>0.16666666666666666</v>
      </c>
      <c r="K298" s="238">
        <v>30</v>
      </c>
      <c r="M298" s="556">
        <v>28</v>
      </c>
      <c r="N298" s="557" t="str">
        <f t="shared" si="16"/>
        <v>No</v>
      </c>
      <c r="O298" s="562">
        <v>1</v>
      </c>
    </row>
    <row r="299" spans="1:16" ht="15.75" hidden="1" thickBot="1">
      <c r="A299" s="173">
        <v>298</v>
      </c>
      <c r="B299" s="183" t="str">
        <f>'Base Preliminar'!B302</f>
        <v>UCM</v>
      </c>
      <c r="C299" s="184" t="s">
        <v>279</v>
      </c>
      <c r="D299" s="313" t="s">
        <v>530</v>
      </c>
      <c r="E299" s="587">
        <v>174.8</v>
      </c>
      <c r="F299" s="598">
        <v>850000</v>
      </c>
      <c r="G299" s="331" t="s">
        <v>45</v>
      </c>
      <c r="H299" s="183" t="str">
        <f>'Base Preliminar'!K302</f>
        <v>e-learning</v>
      </c>
      <c r="I299" s="332">
        <f t="shared" si="18"/>
        <v>6.0888888888888886</v>
      </c>
      <c r="J299" s="330">
        <f>'Base Preliminar'!R302/'Base Preliminar'!Q302</f>
        <v>0.2</v>
      </c>
      <c r="K299" s="238">
        <v>30</v>
      </c>
      <c r="M299" s="556">
        <v>28</v>
      </c>
      <c r="N299" s="557" t="str">
        <f t="shared" si="16"/>
        <v>No</v>
      </c>
      <c r="O299" s="562">
        <v>1</v>
      </c>
    </row>
    <row r="300" spans="1:16" ht="15.75" hidden="1" thickBot="1">
      <c r="A300" s="173">
        <v>299</v>
      </c>
      <c r="B300" s="183" t="str">
        <f>'Base Preliminar'!B303</f>
        <v>UCM</v>
      </c>
      <c r="C300" s="184" t="s">
        <v>279</v>
      </c>
      <c r="D300" s="313" t="s">
        <v>531</v>
      </c>
      <c r="E300" s="587">
        <v>174.8</v>
      </c>
      <c r="F300" s="598">
        <v>830000</v>
      </c>
      <c r="G300" s="331" t="s">
        <v>92</v>
      </c>
      <c r="H300" s="183" t="str">
        <f>'Base Preliminar'!K303</f>
        <v>e-learning</v>
      </c>
      <c r="I300" s="332">
        <f t="shared" si="18"/>
        <v>6.0888888888888886</v>
      </c>
      <c r="J300" s="330">
        <f>'Base Preliminar'!R303/'Base Preliminar'!Q303</f>
        <v>0.16666666666666666</v>
      </c>
      <c r="K300" s="238">
        <v>30</v>
      </c>
      <c r="M300" s="556">
        <v>28</v>
      </c>
      <c r="N300" s="557" t="str">
        <f t="shared" si="16"/>
        <v>No</v>
      </c>
      <c r="O300" s="562">
        <v>1</v>
      </c>
    </row>
    <row r="301" spans="1:16" s="302" customFormat="1" ht="15.75" hidden="1" thickBot="1">
      <c r="A301" s="300">
        <v>300</v>
      </c>
      <c r="B301" s="350" t="str">
        <f>'Base Preliminar'!B304</f>
        <v>UCM</v>
      </c>
      <c r="C301" s="351" t="s">
        <v>279</v>
      </c>
      <c r="D301" s="353" t="s">
        <v>532</v>
      </c>
      <c r="E301" s="592">
        <v>174.8</v>
      </c>
      <c r="F301" s="619">
        <v>850000</v>
      </c>
      <c r="G301" s="392" t="s">
        <v>45</v>
      </c>
      <c r="H301" s="350" t="str">
        <f>'Base Preliminar'!K304</f>
        <v>e-learning</v>
      </c>
      <c r="I301" s="393">
        <f t="shared" si="18"/>
        <v>6.0888888888888886</v>
      </c>
      <c r="J301" s="389">
        <f>'Base Preliminar'!R304/'Base Preliminar'!Q304</f>
        <v>0.2</v>
      </c>
      <c r="K301" s="301">
        <v>30</v>
      </c>
      <c r="L301" s="642" t="s">
        <v>1118</v>
      </c>
      <c r="M301" s="556">
        <v>28</v>
      </c>
      <c r="N301" s="557" t="str">
        <f t="shared" si="16"/>
        <v>No</v>
      </c>
      <c r="O301" s="562">
        <v>1</v>
      </c>
    </row>
    <row r="302" spans="1:16" ht="15.75" hidden="1" thickBot="1">
      <c r="A302" s="173">
        <v>301</v>
      </c>
      <c r="B302" s="183" t="str">
        <f>'Base Preliminar'!B305</f>
        <v>UCM</v>
      </c>
      <c r="C302" s="184" t="s">
        <v>279</v>
      </c>
      <c r="D302" s="313" t="s">
        <v>533</v>
      </c>
      <c r="E302" s="587">
        <v>174.8</v>
      </c>
      <c r="F302" s="598">
        <v>850000</v>
      </c>
      <c r="G302" s="331" t="s">
        <v>45</v>
      </c>
      <c r="H302" s="183" t="str">
        <f>'Base Preliminar'!K305</f>
        <v>e-learning</v>
      </c>
      <c r="I302" s="332">
        <f t="shared" si="18"/>
        <v>6.0888888888888886</v>
      </c>
      <c r="J302" s="330">
        <f>'Base Preliminar'!R305/'Base Preliminar'!Q305</f>
        <v>0.2</v>
      </c>
      <c r="K302" s="238">
        <v>30</v>
      </c>
      <c r="M302" s="556">
        <v>28</v>
      </c>
      <c r="N302" s="557" t="str">
        <f t="shared" si="16"/>
        <v>No</v>
      </c>
      <c r="O302" s="562">
        <v>1</v>
      </c>
    </row>
    <row r="303" spans="1:16" ht="15.75" hidden="1" thickBot="1">
      <c r="A303" s="173">
        <v>302</v>
      </c>
      <c r="B303" s="183" t="str">
        <f>'Base Preliminar'!B306</f>
        <v>UCM</v>
      </c>
      <c r="C303" s="184" t="s">
        <v>279</v>
      </c>
      <c r="D303" s="313" t="s">
        <v>534</v>
      </c>
      <c r="E303" s="586">
        <f>'Base Preliminar'!H306</f>
        <v>150</v>
      </c>
      <c r="F303" s="598">
        <v>900000</v>
      </c>
      <c r="G303" s="331" t="s">
        <v>92</v>
      </c>
      <c r="H303" s="183" t="str">
        <f>'Base Preliminar'!K306</f>
        <v>e-learning</v>
      </c>
      <c r="I303" s="332">
        <f t="shared" si="18"/>
        <v>6.0888888888888886</v>
      </c>
      <c r="J303" s="330">
        <f>'Base Preliminar'!R306/'Base Preliminar'!Q306</f>
        <v>0.2</v>
      </c>
      <c r="K303" s="238">
        <v>30</v>
      </c>
      <c r="M303" s="556">
        <v>28</v>
      </c>
      <c r="N303" s="557" t="str">
        <f t="shared" si="16"/>
        <v>No</v>
      </c>
      <c r="O303" s="562">
        <v>1</v>
      </c>
    </row>
    <row r="304" spans="1:16" ht="15.75" hidden="1" thickBot="1">
      <c r="A304" s="173">
        <v>303</v>
      </c>
      <c r="B304" s="183" t="str">
        <f>'Base Preliminar'!B307</f>
        <v>UCM</v>
      </c>
      <c r="C304" s="184" t="s">
        <v>279</v>
      </c>
      <c r="D304" s="313" t="s">
        <v>535</v>
      </c>
      <c r="E304" s="587">
        <v>174.8</v>
      </c>
      <c r="F304" s="598">
        <v>955000</v>
      </c>
      <c r="G304" s="331" t="s">
        <v>92</v>
      </c>
      <c r="H304" s="183" t="str">
        <f>'Base Preliminar'!K307</f>
        <v>e-learning</v>
      </c>
      <c r="I304" s="332">
        <f t="shared" si="18"/>
        <v>6.0888888888888886</v>
      </c>
      <c r="J304" s="330">
        <f>'Base Preliminar'!R307/'Base Preliminar'!Q307</f>
        <v>0.2</v>
      </c>
      <c r="K304" s="238">
        <v>30</v>
      </c>
      <c r="M304" s="556">
        <v>28</v>
      </c>
      <c r="N304" s="557" t="str">
        <f t="shared" si="16"/>
        <v>No</v>
      </c>
      <c r="O304" s="562">
        <v>1</v>
      </c>
    </row>
    <row r="305" spans="1:16" ht="15.75" hidden="1" thickBot="1">
      <c r="A305" s="173">
        <v>304</v>
      </c>
      <c r="B305" s="183" t="str">
        <f>'Base Preliminar'!B308</f>
        <v>UCM</v>
      </c>
      <c r="C305" s="184" t="s">
        <v>279</v>
      </c>
      <c r="D305" s="313" t="s">
        <v>536</v>
      </c>
      <c r="E305" s="587">
        <v>174.8</v>
      </c>
      <c r="F305" s="598">
        <v>920000</v>
      </c>
      <c r="G305" s="331" t="s">
        <v>92</v>
      </c>
      <c r="H305" s="183" t="str">
        <f>'Base Preliminar'!K308</f>
        <v>e-learning</v>
      </c>
      <c r="I305" s="332">
        <f t="shared" si="18"/>
        <v>6.0888888888888886</v>
      </c>
      <c r="J305" s="330">
        <f>'Base Preliminar'!R308/'Base Preliminar'!Q308</f>
        <v>0.2</v>
      </c>
      <c r="K305" s="238">
        <v>30</v>
      </c>
      <c r="M305" s="556">
        <v>28</v>
      </c>
      <c r="N305" s="557" t="str">
        <f t="shared" si="16"/>
        <v>No</v>
      </c>
      <c r="O305" s="562">
        <v>1</v>
      </c>
    </row>
    <row r="306" spans="1:16" s="320" customFormat="1" ht="15.75" hidden="1" thickBot="1">
      <c r="A306" s="317">
        <v>305</v>
      </c>
      <c r="B306" s="358" t="str">
        <f>'Base Preliminar'!B309</f>
        <v>UCM</v>
      </c>
      <c r="C306" s="359" t="s">
        <v>188</v>
      </c>
      <c r="D306" s="323" t="s">
        <v>60</v>
      </c>
      <c r="E306" s="593">
        <v>174.8</v>
      </c>
      <c r="F306" s="613">
        <v>495000</v>
      </c>
      <c r="G306" s="391" t="s">
        <v>92</v>
      </c>
      <c r="H306" s="358" t="str">
        <f>'Base Preliminar'!K309</f>
        <v>e-learning</v>
      </c>
      <c r="I306" s="378">
        <f>AVERAGE(I316:I360)</f>
        <v>6.0888888888888886</v>
      </c>
      <c r="J306" s="379">
        <f>'Base Preliminar'!R309/'Base Preliminar'!Q309</f>
        <v>0.16666666666666666</v>
      </c>
      <c r="K306" s="322">
        <f>AVERAGE(K364:K513)</f>
        <v>23.32946236559139</v>
      </c>
      <c r="L306" s="659" t="s">
        <v>1120</v>
      </c>
      <c r="M306" s="556">
        <v>28</v>
      </c>
      <c r="N306" s="557" t="str">
        <f t="shared" si="16"/>
        <v>No</v>
      </c>
      <c r="O306" s="562">
        <v>1</v>
      </c>
    </row>
    <row r="307" spans="1:16" ht="15.75" hidden="1" thickBot="1">
      <c r="A307" s="173">
        <v>306</v>
      </c>
      <c r="B307" s="183" t="str">
        <f>'Base Preliminar'!B310</f>
        <v>UCM</v>
      </c>
      <c r="C307" s="184" t="s">
        <v>191</v>
      </c>
      <c r="D307" s="313" t="s">
        <v>537</v>
      </c>
      <c r="E307" s="587">
        <v>174.8</v>
      </c>
      <c r="F307" s="598">
        <v>900000</v>
      </c>
      <c r="G307" s="331" t="s">
        <v>92</v>
      </c>
      <c r="H307" s="183" t="str">
        <f>'Base Preliminar'!K310</f>
        <v>e-learning</v>
      </c>
      <c r="I307" s="332">
        <v>7</v>
      </c>
      <c r="J307" s="330">
        <f>'Base Preliminar'!R310/'Base Preliminar'!Q310</f>
        <v>0.2</v>
      </c>
      <c r="K307" s="239">
        <f>AVERAGE(K364:K513)</f>
        <v>23.32946236559139</v>
      </c>
      <c r="M307" s="556">
        <v>28</v>
      </c>
      <c r="N307" s="557" t="str">
        <f t="shared" si="16"/>
        <v>No</v>
      </c>
      <c r="O307" s="562">
        <v>1</v>
      </c>
      <c r="P307" s="287" t="str">
        <f>+IF(M307&lt;10,"Top","Topn't")</f>
        <v>Topn't</v>
      </c>
    </row>
    <row r="308" spans="1:16" ht="15.75" hidden="1" thickBot="1">
      <c r="A308" s="173">
        <v>307</v>
      </c>
      <c r="B308" s="183" t="str">
        <f>'Base Preliminar'!B311</f>
        <v>UCM</v>
      </c>
      <c r="C308" s="184" t="s">
        <v>191</v>
      </c>
      <c r="D308" s="313" t="s">
        <v>538</v>
      </c>
      <c r="E308" s="587">
        <v>174.8</v>
      </c>
      <c r="F308" s="598">
        <v>1140000</v>
      </c>
      <c r="G308" s="331" t="s">
        <v>92</v>
      </c>
      <c r="H308" s="183" t="str">
        <f>'Base Preliminar'!K311</f>
        <v>e-learning</v>
      </c>
      <c r="I308" s="332">
        <v>5</v>
      </c>
      <c r="J308" s="330">
        <f>'Base Preliminar'!R311/'Base Preliminar'!Q311</f>
        <v>0.16666666666666666</v>
      </c>
      <c r="K308" s="239">
        <f>AVERAGE(K364:K513)</f>
        <v>23.32946236559139</v>
      </c>
      <c r="M308" s="556">
        <v>28</v>
      </c>
      <c r="N308" s="557" t="str">
        <f t="shared" si="16"/>
        <v>No</v>
      </c>
      <c r="O308" s="562">
        <v>1</v>
      </c>
      <c r="P308" s="287" t="str">
        <f>+IF(M308&lt;10,"Top","Topn't")</f>
        <v>Topn't</v>
      </c>
    </row>
    <row r="309" spans="1:16" ht="15.75" hidden="1" thickBot="1">
      <c r="A309" s="173">
        <v>308</v>
      </c>
      <c r="B309" s="183" t="str">
        <f>'Base Preliminar'!B312</f>
        <v>UCM</v>
      </c>
      <c r="C309" s="184" t="s">
        <v>61</v>
      </c>
      <c r="D309" s="313" t="s">
        <v>539</v>
      </c>
      <c r="E309" s="587">
        <v>174.8</v>
      </c>
      <c r="F309" s="598">
        <v>900000</v>
      </c>
      <c r="G309" s="331" t="s">
        <v>92</v>
      </c>
      <c r="H309" s="183" t="str">
        <f>'Base Preliminar'!K312</f>
        <v>e-learning</v>
      </c>
      <c r="I309" s="332">
        <v>6</v>
      </c>
      <c r="J309" s="330">
        <f>'Base Preliminar'!R312/'Base Preliminar'!Q312</f>
        <v>0.2</v>
      </c>
      <c r="K309" s="239">
        <f>AVERAGE(K584:K645)</f>
        <v>27</v>
      </c>
      <c r="M309" s="556">
        <v>28</v>
      </c>
      <c r="N309" s="557" t="str">
        <f t="shared" si="16"/>
        <v>No</v>
      </c>
      <c r="O309" s="562">
        <v>1</v>
      </c>
      <c r="P309" s="287" t="str">
        <f>+IF(M309&lt;10,"Top","Topn't")</f>
        <v>Topn't</v>
      </c>
    </row>
    <row r="310" spans="1:16" ht="15.75" hidden="1" thickBot="1">
      <c r="A310" s="173">
        <v>309</v>
      </c>
      <c r="B310" s="183" t="str">
        <f>'Base Preliminar'!B313</f>
        <v>UCM</v>
      </c>
      <c r="C310" s="184" t="s">
        <v>191</v>
      </c>
      <c r="D310" s="313" t="s">
        <v>540</v>
      </c>
      <c r="E310" s="587">
        <v>174.8</v>
      </c>
      <c r="F310" s="598">
        <v>900000</v>
      </c>
      <c r="G310" s="331" t="s">
        <v>92</v>
      </c>
      <c r="H310" s="183" t="str">
        <f>'Base Preliminar'!K313</f>
        <v>e-learning</v>
      </c>
      <c r="I310" s="332">
        <v>5</v>
      </c>
      <c r="J310" s="330">
        <f>'Base Preliminar'!R313/'Base Preliminar'!Q313</f>
        <v>0.2</v>
      </c>
      <c r="K310" s="239">
        <f>AVERAGE(K364:K513)</f>
        <v>23.32946236559139</v>
      </c>
      <c r="M310" s="556">
        <v>28</v>
      </c>
      <c r="N310" s="557" t="str">
        <f t="shared" si="16"/>
        <v>No</v>
      </c>
      <c r="O310" s="562">
        <v>1</v>
      </c>
      <c r="P310" s="287" t="str">
        <f>+IF(M310&lt;10,"Top","Topn't")</f>
        <v>Topn't</v>
      </c>
    </row>
    <row r="311" spans="1:16" ht="15.75" hidden="1" thickBot="1">
      <c r="A311" s="173">
        <v>310</v>
      </c>
      <c r="B311" s="183" t="str">
        <f>'Base Preliminar'!B314</f>
        <v>UCM</v>
      </c>
      <c r="C311" s="184" t="s">
        <v>188</v>
      </c>
      <c r="D311" s="313" t="s">
        <v>541</v>
      </c>
      <c r="E311" s="586">
        <f>'Base Preliminar'!H314</f>
        <v>124</v>
      </c>
      <c r="F311" s="614">
        <f>F306</f>
        <v>495000</v>
      </c>
      <c r="G311" s="331" t="s">
        <v>92</v>
      </c>
      <c r="H311" s="183" t="str">
        <f>'Base Preliminar'!K314</f>
        <v>e-learning</v>
      </c>
      <c r="I311" s="332">
        <f>I306</f>
        <v>6.0888888888888886</v>
      </c>
      <c r="J311" s="330">
        <f>'Base Preliminar'!R314/'Base Preliminar'!Q314</f>
        <v>0.16666666666666666</v>
      </c>
      <c r="K311" s="239">
        <f>AVERAGE(K312:K314,K211:K216)</f>
        <v>32.997266763848394</v>
      </c>
      <c r="M311" s="556">
        <v>28</v>
      </c>
      <c r="N311" s="557" t="str">
        <f t="shared" si="16"/>
        <v>No</v>
      </c>
      <c r="O311" s="562">
        <v>1</v>
      </c>
    </row>
    <row r="312" spans="1:16" ht="15.75" hidden="1" thickBot="1">
      <c r="A312" s="173">
        <v>311</v>
      </c>
      <c r="B312" s="183" t="str">
        <f>'Base Preliminar'!B315</f>
        <v>UCM</v>
      </c>
      <c r="C312" s="184" t="s">
        <v>61</v>
      </c>
      <c r="D312" s="313" t="s">
        <v>542</v>
      </c>
      <c r="E312" s="587">
        <v>174.8</v>
      </c>
      <c r="F312" s="598">
        <v>700000</v>
      </c>
      <c r="G312" s="331" t="s">
        <v>92</v>
      </c>
      <c r="H312" s="183" t="str">
        <f>'Base Preliminar'!K315</f>
        <v>e-learning</v>
      </c>
      <c r="I312" s="332">
        <v>6</v>
      </c>
      <c r="J312" s="330">
        <f>'Base Preliminar'!R315/'Base Preliminar'!Q315</f>
        <v>0.2</v>
      </c>
      <c r="K312" s="239">
        <f>K309</f>
        <v>27</v>
      </c>
      <c r="M312" s="556">
        <v>28</v>
      </c>
      <c r="N312" s="557" t="str">
        <f t="shared" si="16"/>
        <v>No</v>
      </c>
      <c r="O312" s="562">
        <v>1</v>
      </c>
      <c r="P312" s="287" t="str">
        <f>+IF(M312&lt;10,"Top","Topn't")</f>
        <v>Topn't</v>
      </c>
    </row>
    <row r="313" spans="1:16" ht="15.75" hidden="1" thickBot="1">
      <c r="A313" s="173">
        <v>312</v>
      </c>
      <c r="B313" s="183" t="str">
        <f>'Base Preliminar'!B316</f>
        <v>UCM</v>
      </c>
      <c r="C313" s="184" t="s">
        <v>279</v>
      </c>
      <c r="D313" s="313" t="s">
        <v>543</v>
      </c>
      <c r="E313" s="586">
        <f>'Base Preliminar'!H316</f>
        <v>210</v>
      </c>
      <c r="F313" s="598">
        <v>1200000</v>
      </c>
      <c r="G313" s="331" t="s">
        <v>92</v>
      </c>
      <c r="H313" s="183" t="str">
        <f>'Base Preliminar'!K316</f>
        <v>b-learning</v>
      </c>
      <c r="I313" s="332">
        <f>I314</f>
        <v>7.2921613450175986</v>
      </c>
      <c r="J313" s="330">
        <f>'Base Preliminar'!R316/'Base Preliminar'!Q316</f>
        <v>0.2</v>
      </c>
      <c r="K313" s="238">
        <v>30</v>
      </c>
      <c r="M313" s="556">
        <v>28</v>
      </c>
      <c r="N313" s="557" t="str">
        <f t="shared" si="16"/>
        <v>No</v>
      </c>
      <c r="O313" s="562">
        <v>1</v>
      </c>
    </row>
    <row r="314" spans="1:16" ht="15.75" hidden="1" thickBot="1">
      <c r="A314" s="173">
        <v>313</v>
      </c>
      <c r="B314" s="183" t="str">
        <f>'Base Preliminar'!B317</f>
        <v>UCM</v>
      </c>
      <c r="C314" s="184" t="s">
        <v>279</v>
      </c>
      <c r="D314" s="313" t="s">
        <v>544</v>
      </c>
      <c r="E314" s="586">
        <f>'Base Preliminar'!H317</f>
        <v>210</v>
      </c>
      <c r="F314" s="598">
        <v>1800000</v>
      </c>
      <c r="G314" s="331" t="s">
        <v>92</v>
      </c>
      <c r="H314" s="183" t="str">
        <f>'Base Preliminar'!K317</f>
        <v>b-learning</v>
      </c>
      <c r="I314" s="332">
        <f>AVERAGE(I347:J351,I438:I508)</f>
        <v>7.2921613450175986</v>
      </c>
      <c r="J314" s="330">
        <f>'Base Preliminar'!R317/'Base Preliminar'!Q317</f>
        <v>0.16666666666666666</v>
      </c>
      <c r="K314" s="238">
        <v>30</v>
      </c>
      <c r="M314" s="556">
        <v>28</v>
      </c>
      <c r="N314" s="557" t="str">
        <f t="shared" si="16"/>
        <v>No</v>
      </c>
      <c r="O314" s="562">
        <v>1</v>
      </c>
    </row>
    <row r="315" spans="1:16" ht="15.75" hidden="1" thickBot="1">
      <c r="A315" s="173">
        <v>314</v>
      </c>
      <c r="B315" s="183" t="str">
        <f>'Base Preliminar'!B318</f>
        <v>UCh</v>
      </c>
      <c r="C315" s="184" t="s">
        <v>38</v>
      </c>
      <c r="D315" s="313" t="s">
        <v>546</v>
      </c>
      <c r="E315" s="586">
        <f>'Base Preliminar'!H318</f>
        <v>113</v>
      </c>
      <c r="F315" s="586">
        <f>120*3052</f>
        <v>366240</v>
      </c>
      <c r="G315" s="331" t="s">
        <v>92</v>
      </c>
      <c r="H315" s="183" t="str">
        <f>'Base Preliminar'!K318</f>
        <v xml:space="preserve">b-learning </v>
      </c>
      <c r="I315" s="332">
        <v>6</v>
      </c>
      <c r="J315" s="330">
        <f>'Base Preliminar'!R318/'Base Preliminar'!Q318</f>
        <v>0.1</v>
      </c>
      <c r="K315" s="239">
        <f>AVERAGE(K422:K481)</f>
        <v>25.122580645161285</v>
      </c>
      <c r="M315" s="556">
        <v>1</v>
      </c>
      <c r="N315" s="557" t="str">
        <f t="shared" si="16"/>
        <v>Si</v>
      </c>
      <c r="O315" s="562">
        <v>1</v>
      </c>
    </row>
    <row r="316" spans="1:16" ht="15.75" hidden="1" thickBot="1">
      <c r="A316" s="173">
        <v>315</v>
      </c>
      <c r="B316" s="183" t="str">
        <f>'Base Preliminar'!B319</f>
        <v>UCh</v>
      </c>
      <c r="C316" s="184" t="s">
        <v>188</v>
      </c>
      <c r="D316" s="313" t="s">
        <v>551</v>
      </c>
      <c r="E316" s="586">
        <f>'Base Preliminar'!H319</f>
        <v>126</v>
      </c>
      <c r="F316" s="586">
        <f>120*Utem!A1</f>
        <v>3606283.2</v>
      </c>
      <c r="G316" s="331" t="s">
        <v>92</v>
      </c>
      <c r="H316" s="183" t="str">
        <f>'Base Preliminar'!K319</f>
        <v xml:space="preserve">b-learning </v>
      </c>
      <c r="I316" s="332">
        <v>5</v>
      </c>
      <c r="J316" s="330">
        <f>'Base Preliminar'!R319/'Base Preliminar'!Q319</f>
        <v>0.1111111111111111</v>
      </c>
      <c r="K316" s="239">
        <f>AVERAGE(K347:K439)</f>
        <v>22.408602150537636</v>
      </c>
      <c r="M316" s="556">
        <v>1</v>
      </c>
      <c r="N316" s="557" t="str">
        <f t="shared" si="16"/>
        <v>Si</v>
      </c>
      <c r="O316" s="562">
        <v>1</v>
      </c>
    </row>
    <row r="317" spans="1:16" ht="15.75" hidden="1" thickBot="1">
      <c r="A317" s="173">
        <v>316</v>
      </c>
      <c r="B317" s="183" t="str">
        <f>'Base Preliminar'!B320</f>
        <v>UCh</v>
      </c>
      <c r="C317" s="184" t="s">
        <v>188</v>
      </c>
      <c r="D317" s="313" t="s">
        <v>552</v>
      </c>
      <c r="E317" s="586">
        <f>'Base Preliminar'!H320</f>
        <v>132</v>
      </c>
      <c r="F317" s="614">
        <f>F316</f>
        <v>3606283.2</v>
      </c>
      <c r="G317" s="331" t="s">
        <v>92</v>
      </c>
      <c r="H317" s="183" t="str">
        <f>'Base Preliminar'!K320</f>
        <v xml:space="preserve">b-learning </v>
      </c>
      <c r="I317" s="332">
        <v>5</v>
      </c>
      <c r="J317" s="330">
        <f>'Base Preliminar'!R320/'Base Preliminar'!Q320</f>
        <v>0</v>
      </c>
      <c r="K317" s="239">
        <f>AVERAGE(K347:K439)</f>
        <v>22.408602150537636</v>
      </c>
      <c r="M317" s="556">
        <v>1</v>
      </c>
      <c r="N317" s="557" t="str">
        <f t="shared" si="16"/>
        <v>Si</v>
      </c>
      <c r="O317" s="562">
        <v>1</v>
      </c>
    </row>
    <row r="318" spans="1:16" ht="15.75" hidden="1" thickBot="1">
      <c r="A318" s="173">
        <v>317</v>
      </c>
      <c r="B318" s="183" t="str">
        <f>'Base Preliminar'!B321</f>
        <v>UCh</v>
      </c>
      <c r="C318" s="184" t="s">
        <v>188</v>
      </c>
      <c r="D318" s="313" t="s">
        <v>553</v>
      </c>
      <c r="E318" s="586">
        <f>'Base Preliminar'!H321</f>
        <v>135</v>
      </c>
      <c r="F318" s="614">
        <f>125*Utem!A1</f>
        <v>3756545</v>
      </c>
      <c r="G318" s="331" t="s">
        <v>92</v>
      </c>
      <c r="H318" s="183" t="str">
        <f>'Base Preliminar'!K321</f>
        <v xml:space="preserve">b-learning </v>
      </c>
      <c r="I318" s="332">
        <v>6</v>
      </c>
      <c r="J318" s="330">
        <f>'Base Preliminar'!R321/'Base Preliminar'!Q321</f>
        <v>0</v>
      </c>
      <c r="K318" s="239">
        <f>AVERAGE(K347:K439)</f>
        <v>22.408602150537636</v>
      </c>
      <c r="M318" s="556">
        <v>1</v>
      </c>
      <c r="N318" s="557" t="str">
        <f t="shared" si="16"/>
        <v>Si</v>
      </c>
      <c r="O318" s="562">
        <v>1</v>
      </c>
    </row>
    <row r="319" spans="1:16" ht="15.75" hidden="1" thickBot="1">
      <c r="A319" s="173">
        <v>318</v>
      </c>
      <c r="B319" s="183" t="str">
        <f>'Base Preliminar'!B322</f>
        <v>UCh</v>
      </c>
      <c r="C319" s="184" t="s">
        <v>188</v>
      </c>
      <c r="D319" s="313" t="s">
        <v>555</v>
      </c>
      <c r="E319" s="586">
        <f>'Base Preliminar'!H322</f>
        <v>132</v>
      </c>
      <c r="F319" s="614">
        <f>F318</f>
        <v>3756545</v>
      </c>
      <c r="G319" s="331" t="s">
        <v>92</v>
      </c>
      <c r="H319" s="183" t="str">
        <f>'Base Preliminar'!K322</f>
        <v xml:space="preserve">b-learning </v>
      </c>
      <c r="I319" s="332">
        <v>5</v>
      </c>
      <c r="J319" s="330">
        <f>'Base Preliminar'!R322/'Base Preliminar'!Q322</f>
        <v>0</v>
      </c>
      <c r="K319" s="239">
        <f>AVERAGE(K347:K439)</f>
        <v>22.408602150537636</v>
      </c>
      <c r="M319" s="556">
        <v>1</v>
      </c>
      <c r="N319" s="557" t="str">
        <f t="shared" si="16"/>
        <v>Si</v>
      </c>
      <c r="O319" s="562">
        <v>1</v>
      </c>
    </row>
    <row r="320" spans="1:16" s="508" customFormat="1" ht="15.75" hidden="1" thickBot="1">
      <c r="A320" s="501">
        <v>319</v>
      </c>
      <c r="B320" s="502" t="str">
        <f>'Base Preliminar'!B323</f>
        <v>UCh</v>
      </c>
      <c r="C320" s="503" t="s">
        <v>188</v>
      </c>
      <c r="D320" s="513" t="s">
        <v>556</v>
      </c>
      <c r="E320" s="583">
        <f>'Base Preliminar'!H323</f>
        <v>139</v>
      </c>
      <c r="F320" s="620">
        <f>F318</f>
        <v>3756545</v>
      </c>
      <c r="G320" s="514" t="s">
        <v>92</v>
      </c>
      <c r="H320" s="502" t="str">
        <f>'Base Preliminar'!K323</f>
        <v xml:space="preserve">b-learning </v>
      </c>
      <c r="I320" s="511">
        <v>6</v>
      </c>
      <c r="J320" s="507">
        <f>'Base Preliminar'!R323/'Base Preliminar'!Q323</f>
        <v>0.1</v>
      </c>
      <c r="K320" s="512">
        <f>AVERAGE(K347:K439)</f>
        <v>22.408602150537636</v>
      </c>
      <c r="L320" s="656" t="s">
        <v>1133</v>
      </c>
      <c r="M320" s="556">
        <v>1</v>
      </c>
      <c r="N320" s="557" t="str">
        <f t="shared" si="16"/>
        <v>Si</v>
      </c>
      <c r="O320" s="562">
        <v>1</v>
      </c>
    </row>
    <row r="321" spans="1:15" s="446" customFormat="1" ht="15.75" hidden="1" thickBot="1">
      <c r="A321" s="439">
        <v>320</v>
      </c>
      <c r="B321" s="440" t="str">
        <f>'Base Preliminar'!B324</f>
        <v>UCh</v>
      </c>
      <c r="C321" s="441" t="s">
        <v>188</v>
      </c>
      <c r="D321" s="447" t="s">
        <v>557</v>
      </c>
      <c r="E321" s="577">
        <f>'Base Preliminar'!H324</f>
        <v>138</v>
      </c>
      <c r="F321" s="621">
        <f>F316</f>
        <v>3606283.2</v>
      </c>
      <c r="G321" s="448" t="s">
        <v>92</v>
      </c>
      <c r="H321" s="440" t="str">
        <f>'Base Preliminar'!K324</f>
        <v xml:space="preserve">b-learning </v>
      </c>
      <c r="I321" s="449">
        <v>7</v>
      </c>
      <c r="J321" s="450">
        <f>'Base Preliminar'!R324/'Base Preliminar'!Q324</f>
        <v>0</v>
      </c>
      <c r="K321" s="451">
        <f>AVERAGE(K347:K439)</f>
        <v>22.408602150537636</v>
      </c>
      <c r="L321" s="650" t="s">
        <v>1127</v>
      </c>
      <c r="M321" s="556">
        <v>1</v>
      </c>
      <c r="N321" s="557" t="str">
        <f t="shared" si="16"/>
        <v>Si</v>
      </c>
      <c r="O321" s="562">
        <v>1</v>
      </c>
    </row>
    <row r="322" spans="1:15" ht="15.75" hidden="1" thickBot="1">
      <c r="A322" s="173">
        <v>321</v>
      </c>
      <c r="B322" s="183" t="str">
        <f>'Base Preliminar'!B325</f>
        <v>UCh</v>
      </c>
      <c r="C322" s="184" t="s">
        <v>188</v>
      </c>
      <c r="D322" s="313" t="s">
        <v>558</v>
      </c>
      <c r="E322" s="586">
        <f>'Base Preliminar'!H325</f>
        <v>133</v>
      </c>
      <c r="F322" s="614">
        <f>F316</f>
        <v>3606283.2</v>
      </c>
      <c r="G322" s="331" t="s">
        <v>92</v>
      </c>
      <c r="H322" s="183" t="str">
        <f>'Base Preliminar'!K325</f>
        <v xml:space="preserve">b-learning </v>
      </c>
      <c r="I322" s="332">
        <v>6</v>
      </c>
      <c r="J322" s="330">
        <f>'Base Preliminar'!R325/'Base Preliminar'!Q325</f>
        <v>0</v>
      </c>
      <c r="K322" s="239">
        <f>AVERAGE(K347:K439)</f>
        <v>22.408602150537636</v>
      </c>
      <c r="M322" s="556">
        <v>1</v>
      </c>
      <c r="N322" s="557" t="str">
        <f t="shared" si="16"/>
        <v>Si</v>
      </c>
      <c r="O322" s="562">
        <v>1</v>
      </c>
    </row>
    <row r="323" spans="1:15" ht="15.75" hidden="1" thickBot="1">
      <c r="A323" s="173">
        <v>322</v>
      </c>
      <c r="B323" s="183" t="str">
        <f>'Base Preliminar'!B326</f>
        <v>UCh</v>
      </c>
      <c r="C323" s="184" t="s">
        <v>188</v>
      </c>
      <c r="D323" s="313" t="s">
        <v>559</v>
      </c>
      <c r="E323" s="586">
        <f>'Base Preliminar'!H326</f>
        <v>129</v>
      </c>
      <c r="F323" s="614">
        <f>115*Utem!A1</f>
        <v>3456021.4</v>
      </c>
      <c r="G323" s="331" t="s">
        <v>92</v>
      </c>
      <c r="H323" s="183" t="str">
        <f>'Base Preliminar'!K326</f>
        <v xml:space="preserve">b-learning </v>
      </c>
      <c r="I323" s="332">
        <v>6</v>
      </c>
      <c r="J323" s="330">
        <f>'Base Preliminar'!R326/'Base Preliminar'!Q326</f>
        <v>0</v>
      </c>
      <c r="K323" s="239">
        <f>AVERAGE(K347:K439)</f>
        <v>22.408602150537636</v>
      </c>
      <c r="M323" s="556">
        <v>1</v>
      </c>
      <c r="N323" s="557" t="str">
        <f t="shared" ref="N323:N386" si="19">+IF(M323&lt;10,"Si","No")</f>
        <v>Si</v>
      </c>
      <c r="O323" s="562">
        <v>1</v>
      </c>
    </row>
    <row r="324" spans="1:15" ht="15.75" hidden="1" thickBot="1">
      <c r="A324" s="173">
        <v>323</v>
      </c>
      <c r="B324" s="183" t="str">
        <f>'Base Preliminar'!B327</f>
        <v>UCh</v>
      </c>
      <c r="C324" s="184" t="s">
        <v>188</v>
      </c>
      <c r="D324" s="313" t="s">
        <v>561</v>
      </c>
      <c r="E324" s="586">
        <f>'Base Preliminar'!H327</f>
        <v>138</v>
      </c>
      <c r="F324" s="614">
        <f>F319</f>
        <v>3756545</v>
      </c>
      <c r="G324" s="331" t="s">
        <v>92</v>
      </c>
      <c r="H324" s="183" t="str">
        <f>'Base Preliminar'!K327</f>
        <v xml:space="preserve">b-learning </v>
      </c>
      <c r="I324" s="332">
        <v>7</v>
      </c>
      <c r="J324" s="330">
        <f>'Base Preliminar'!R327/'Base Preliminar'!Q327</f>
        <v>0.125</v>
      </c>
      <c r="K324" s="239">
        <f>AVERAGE(K347:K439)</f>
        <v>22.408602150537636</v>
      </c>
      <c r="M324" s="556">
        <v>1</v>
      </c>
      <c r="N324" s="557" t="str">
        <f t="shared" si="19"/>
        <v>Si</v>
      </c>
      <c r="O324" s="562">
        <v>1</v>
      </c>
    </row>
    <row r="325" spans="1:15" ht="15.75" hidden="1" thickBot="1">
      <c r="A325" s="173">
        <v>324</v>
      </c>
      <c r="B325" s="183" t="str">
        <f>'Base Preliminar'!B328</f>
        <v>UCh</v>
      </c>
      <c r="C325" s="184" t="s">
        <v>188</v>
      </c>
      <c r="D325" s="313" t="s">
        <v>562</v>
      </c>
      <c r="E325" s="586">
        <f>'Base Preliminar'!H328</f>
        <v>92</v>
      </c>
      <c r="F325" s="614">
        <f>100*Utem!A1</f>
        <v>3005236</v>
      </c>
      <c r="G325" s="331" t="s">
        <v>92</v>
      </c>
      <c r="H325" s="183" t="str">
        <f>'Base Preliminar'!K328</f>
        <v xml:space="preserve">b-learning </v>
      </c>
      <c r="I325" s="332">
        <v>6</v>
      </c>
      <c r="J325" s="330">
        <f>'Base Preliminar'!R328/'Base Preliminar'!Q328</f>
        <v>0</v>
      </c>
      <c r="K325" s="239">
        <f>AVERAGE(K347:K439)</f>
        <v>22.408602150537636</v>
      </c>
      <c r="M325" s="556">
        <v>1</v>
      </c>
      <c r="N325" s="557" t="str">
        <f t="shared" si="19"/>
        <v>Si</v>
      </c>
      <c r="O325" s="562">
        <v>1</v>
      </c>
    </row>
    <row r="326" spans="1:15" ht="15.75" hidden="1" thickBot="1">
      <c r="A326" s="173">
        <v>325</v>
      </c>
      <c r="B326" s="183" t="str">
        <f>'Base Preliminar'!B329</f>
        <v>UCh</v>
      </c>
      <c r="C326" s="184" t="s">
        <v>188</v>
      </c>
      <c r="D326" s="313" t="s">
        <v>564</v>
      </c>
      <c r="E326" s="586">
        <f>'Base Preliminar'!H329</f>
        <v>110</v>
      </c>
      <c r="F326" s="614">
        <f>120*Utem!A1</f>
        <v>3606283.2</v>
      </c>
      <c r="G326" s="331" t="s">
        <v>92</v>
      </c>
      <c r="H326" s="183" t="str">
        <f>'Base Preliminar'!K329</f>
        <v xml:space="preserve">b-learning </v>
      </c>
      <c r="I326" s="332">
        <v>6</v>
      </c>
      <c r="J326" s="330">
        <f>'Base Preliminar'!R329/'Base Preliminar'!Q329</f>
        <v>0</v>
      </c>
      <c r="K326" s="239">
        <f>AVERAGE(K347:K439)</f>
        <v>22.408602150537636</v>
      </c>
      <c r="M326" s="556">
        <v>1</v>
      </c>
      <c r="N326" s="557" t="str">
        <f t="shared" si="19"/>
        <v>Si</v>
      </c>
      <c r="O326" s="562">
        <v>1</v>
      </c>
    </row>
    <row r="327" spans="1:15" ht="15.75" hidden="1" thickBot="1">
      <c r="A327" s="173">
        <v>326</v>
      </c>
      <c r="B327" s="183" t="str">
        <f>'Base Preliminar'!B330</f>
        <v>UCh</v>
      </c>
      <c r="C327" s="184" t="s">
        <v>188</v>
      </c>
      <c r="D327" s="313" t="s">
        <v>565</v>
      </c>
      <c r="E327" s="586">
        <f>'Base Preliminar'!H330</f>
        <v>132</v>
      </c>
      <c r="F327" s="614">
        <f>125*Utem!A1</f>
        <v>3756545</v>
      </c>
      <c r="G327" s="331" t="s">
        <v>92</v>
      </c>
      <c r="H327" s="183" t="str">
        <f>'Base Preliminar'!K330</f>
        <v xml:space="preserve">b-learning </v>
      </c>
      <c r="I327" s="332">
        <v>7</v>
      </c>
      <c r="J327" s="330">
        <f>'Base Preliminar'!R330/'Base Preliminar'!Q330</f>
        <v>0.1111111111111111</v>
      </c>
      <c r="K327" s="239">
        <f>AVERAGE(K347:K439)</f>
        <v>22.408602150537636</v>
      </c>
      <c r="M327" s="556">
        <v>1</v>
      </c>
      <c r="N327" s="557" t="str">
        <f t="shared" si="19"/>
        <v>Si</v>
      </c>
      <c r="O327" s="562">
        <v>1</v>
      </c>
    </row>
    <row r="328" spans="1:15" ht="15.75" hidden="1" thickBot="1">
      <c r="A328" s="173">
        <v>327</v>
      </c>
      <c r="B328" s="183" t="str">
        <f>'Base Preliminar'!B331</f>
        <v>UCh</v>
      </c>
      <c r="C328" s="184" t="s">
        <v>188</v>
      </c>
      <c r="D328" s="313" t="s">
        <v>566</v>
      </c>
      <c r="E328" s="586">
        <f>'Base Preliminar'!H331</f>
        <v>117</v>
      </c>
      <c r="F328" s="614">
        <f>100*Utem!A1</f>
        <v>3005236</v>
      </c>
      <c r="G328" s="331" t="s">
        <v>92</v>
      </c>
      <c r="H328" s="183" t="str">
        <f>'Base Preliminar'!K331</f>
        <v xml:space="preserve">b-learning </v>
      </c>
      <c r="I328" s="332">
        <v>7</v>
      </c>
      <c r="J328" s="330">
        <f>'Base Preliminar'!R331/'Base Preliminar'!Q331</f>
        <v>0.1111111111111111</v>
      </c>
      <c r="K328" s="239">
        <f>AVERAGE(K347:K439)</f>
        <v>22.408602150537636</v>
      </c>
      <c r="M328" s="556">
        <v>1</v>
      </c>
      <c r="N328" s="557" t="str">
        <f t="shared" si="19"/>
        <v>Si</v>
      </c>
      <c r="O328" s="562">
        <v>1</v>
      </c>
    </row>
    <row r="329" spans="1:15" s="551" customFormat="1" ht="15.75" hidden="1" thickBot="1">
      <c r="A329" s="543">
        <v>328</v>
      </c>
      <c r="B329" s="542" t="str">
        <f>'Base Preliminar'!B332</f>
        <v>UCh</v>
      </c>
      <c r="C329" s="544" t="s">
        <v>188</v>
      </c>
      <c r="D329" s="313" t="s">
        <v>567</v>
      </c>
      <c r="E329" s="588">
        <f>'Base Preliminar'!H332</f>
        <v>108</v>
      </c>
      <c r="F329" s="622">
        <f>120*Utem!A1</f>
        <v>3606283.2</v>
      </c>
      <c r="G329" s="552" t="s">
        <v>92</v>
      </c>
      <c r="H329" s="542" t="str">
        <f>'Base Preliminar'!K332</f>
        <v xml:space="preserve">b-learning </v>
      </c>
      <c r="I329" s="332">
        <v>7</v>
      </c>
      <c r="J329" s="549">
        <f>'Base Preliminar'!R332/'Base Preliminar'!Q332</f>
        <v>0.25</v>
      </c>
      <c r="K329" s="550">
        <f>AVERAGE(K347:K439)</f>
        <v>22.408602150537636</v>
      </c>
      <c r="L329" s="660"/>
      <c r="M329" s="556">
        <v>1</v>
      </c>
      <c r="N329" s="557" t="str">
        <f t="shared" si="19"/>
        <v>Si</v>
      </c>
      <c r="O329" s="562">
        <v>1</v>
      </c>
    </row>
    <row r="330" spans="1:15" ht="15.75" hidden="1" thickBot="1">
      <c r="A330" s="173">
        <v>329</v>
      </c>
      <c r="B330" s="183" t="str">
        <f>'Base Preliminar'!B333</f>
        <v>UCh</v>
      </c>
      <c r="C330" s="184" t="s">
        <v>188</v>
      </c>
      <c r="D330" s="313" t="s">
        <v>568</v>
      </c>
      <c r="E330" s="586">
        <f>'Base Preliminar'!H333</f>
        <v>72</v>
      </c>
      <c r="F330" s="614">
        <f>75*Utem!A1</f>
        <v>2253927</v>
      </c>
      <c r="G330" s="331" t="s">
        <v>92</v>
      </c>
      <c r="H330" s="183" t="str">
        <f>'Base Preliminar'!K333</f>
        <v xml:space="preserve">b-learning </v>
      </c>
      <c r="I330" s="332">
        <v>4</v>
      </c>
      <c r="J330" s="330">
        <f>'Base Preliminar'!R333/'Base Preliminar'!Q333</f>
        <v>0.5</v>
      </c>
      <c r="K330" s="239">
        <f>AVERAGE(K347:K439)</f>
        <v>22.408602150537636</v>
      </c>
      <c r="M330" s="556">
        <v>1</v>
      </c>
      <c r="N330" s="557" t="str">
        <f t="shared" si="19"/>
        <v>Si</v>
      </c>
      <c r="O330" s="562">
        <v>1</v>
      </c>
    </row>
    <row r="331" spans="1:15" ht="15.75" hidden="1" thickBot="1">
      <c r="A331" s="173">
        <v>330</v>
      </c>
      <c r="B331" s="183" t="str">
        <f>'Base Preliminar'!B334</f>
        <v>UCh</v>
      </c>
      <c r="C331" s="184" t="s">
        <v>188</v>
      </c>
      <c r="D331" s="313" t="s">
        <v>570</v>
      </c>
      <c r="E331" s="586">
        <f>'Base Preliminar'!H334</f>
        <v>75</v>
      </c>
      <c r="F331" s="614">
        <f>F330</f>
        <v>2253927</v>
      </c>
      <c r="G331" s="331" t="s">
        <v>92</v>
      </c>
      <c r="H331" s="183" t="str">
        <f>'Base Preliminar'!K334</f>
        <v xml:space="preserve">b-learning </v>
      </c>
      <c r="I331" s="332">
        <v>6</v>
      </c>
      <c r="J331" s="330">
        <f>'Base Preliminar'!R334/'Base Preliminar'!Q334</f>
        <v>0.2</v>
      </c>
      <c r="K331" s="239">
        <f>AVERAGE(K347:K439)</f>
        <v>22.408602150537636</v>
      </c>
      <c r="M331" s="556">
        <v>1</v>
      </c>
      <c r="N331" s="557" t="str">
        <f t="shared" si="19"/>
        <v>Si</v>
      </c>
      <c r="O331" s="562">
        <v>1</v>
      </c>
    </row>
    <row r="332" spans="1:15" ht="15.75" hidden="1" thickBot="1">
      <c r="A332" s="173">
        <v>331</v>
      </c>
      <c r="B332" s="183" t="str">
        <f>'Base Preliminar'!B335</f>
        <v>UCh</v>
      </c>
      <c r="C332" s="184" t="s">
        <v>188</v>
      </c>
      <c r="D332" s="313" t="s">
        <v>571</v>
      </c>
      <c r="E332" s="586">
        <f>'Base Preliminar'!H335</f>
        <v>81</v>
      </c>
      <c r="F332" s="614">
        <f>F331</f>
        <v>2253927</v>
      </c>
      <c r="G332" s="331" t="s">
        <v>92</v>
      </c>
      <c r="H332" s="183" t="str">
        <f>'Base Preliminar'!K335</f>
        <v xml:space="preserve">b-learning </v>
      </c>
      <c r="I332" s="332">
        <v>4</v>
      </c>
      <c r="J332" s="330">
        <f>'Base Preliminar'!R335/'Base Preliminar'!Q335</f>
        <v>0.14285714285714285</v>
      </c>
      <c r="K332" s="239">
        <f>AVERAGE(K347:K439)</f>
        <v>22.408602150537636</v>
      </c>
      <c r="M332" s="556">
        <v>1</v>
      </c>
      <c r="N332" s="557" t="str">
        <f t="shared" si="19"/>
        <v>Si</v>
      </c>
      <c r="O332" s="562">
        <v>1</v>
      </c>
    </row>
    <row r="333" spans="1:15" ht="15.75" hidden="1" thickBot="1">
      <c r="A333" s="173">
        <v>332</v>
      </c>
      <c r="B333" s="183" t="str">
        <f>'Base Preliminar'!B336</f>
        <v>UCh</v>
      </c>
      <c r="C333" s="184" t="s">
        <v>188</v>
      </c>
      <c r="D333" s="313" t="s">
        <v>572</v>
      </c>
      <c r="E333" s="586">
        <f>'Base Preliminar'!H336</f>
        <v>160</v>
      </c>
      <c r="F333" s="614">
        <f>480*Utem!A1</f>
        <v>14425132.800000001</v>
      </c>
      <c r="G333" s="331" t="s">
        <v>92</v>
      </c>
      <c r="H333" s="183" t="str">
        <f>'Base Preliminar'!K336</f>
        <v xml:space="preserve">b-learning </v>
      </c>
      <c r="I333" s="332">
        <v>7</v>
      </c>
      <c r="J333" s="330">
        <f>AVERAGE(J316:J332,J335:J346)</f>
        <v>7.1305418719211811E-2</v>
      </c>
      <c r="K333" s="239">
        <f>AVERAGE(K347:K439)</f>
        <v>22.408602150537636</v>
      </c>
      <c r="M333" s="556">
        <v>1</v>
      </c>
      <c r="N333" s="557" t="str">
        <f t="shared" si="19"/>
        <v>Si</v>
      </c>
      <c r="O333" s="562">
        <v>1</v>
      </c>
    </row>
    <row r="334" spans="1:15" ht="15.75" hidden="1" thickBot="1">
      <c r="A334" s="173">
        <v>333</v>
      </c>
      <c r="B334" s="183" t="str">
        <f>'Base Preliminar'!B337</f>
        <v>UCh</v>
      </c>
      <c r="C334" s="184" t="s">
        <v>188</v>
      </c>
      <c r="D334" s="313" t="s">
        <v>574</v>
      </c>
      <c r="E334" s="586">
        <f>'Base Preliminar'!H337</f>
        <v>106</v>
      </c>
      <c r="F334" s="614">
        <f>300*Utem!A1</f>
        <v>9015708</v>
      </c>
      <c r="G334" s="331" t="s">
        <v>92</v>
      </c>
      <c r="H334" s="183" t="str">
        <f>'Base Preliminar'!K337</f>
        <v xml:space="preserve">b-learning </v>
      </c>
      <c r="I334" s="332">
        <v>4</v>
      </c>
      <c r="J334" s="330">
        <f>AVERAGE(J316:J332,J335:J346)</f>
        <v>7.1305418719211811E-2</v>
      </c>
      <c r="K334" s="239">
        <f>AVERAGE(K347:K439)</f>
        <v>22.408602150537636</v>
      </c>
      <c r="M334" s="556">
        <v>1</v>
      </c>
      <c r="N334" s="557" t="str">
        <f t="shared" si="19"/>
        <v>Si</v>
      </c>
      <c r="O334" s="562">
        <v>1</v>
      </c>
    </row>
    <row r="335" spans="1:15" ht="15.75" hidden="1" thickBot="1">
      <c r="A335" s="173">
        <v>334</v>
      </c>
      <c r="B335" s="183" t="str">
        <f>'Base Preliminar'!B338</f>
        <v>UCh</v>
      </c>
      <c r="C335" s="184" t="s">
        <v>188</v>
      </c>
      <c r="D335" s="313" t="s">
        <v>576</v>
      </c>
      <c r="E335" s="586">
        <f>'Base Preliminar'!H338</f>
        <v>95</v>
      </c>
      <c r="F335" s="614">
        <f>90*Utem!A1</f>
        <v>2704712.4</v>
      </c>
      <c r="G335" s="331" t="s">
        <v>92</v>
      </c>
      <c r="H335" s="183" t="str">
        <f>'Base Preliminar'!K338</f>
        <v xml:space="preserve">b-learning </v>
      </c>
      <c r="I335" s="332">
        <v>5</v>
      </c>
      <c r="J335" s="330">
        <f>'Base Preliminar'!R338/'Base Preliminar'!Q338</f>
        <v>0.125</v>
      </c>
      <c r="K335" s="239">
        <f>AVERAGE(K347:K439)</f>
        <v>22.408602150537636</v>
      </c>
      <c r="M335" s="556">
        <v>1</v>
      </c>
      <c r="N335" s="557" t="str">
        <f t="shared" si="19"/>
        <v>Si</v>
      </c>
      <c r="O335" s="562">
        <v>1</v>
      </c>
    </row>
    <row r="336" spans="1:15" s="291" customFormat="1" ht="15.75" hidden="1" thickBot="1">
      <c r="A336" s="289">
        <v>335</v>
      </c>
      <c r="B336" s="344" t="str">
        <f>'Base Preliminar'!B339</f>
        <v>UCh</v>
      </c>
      <c r="C336" s="345" t="s">
        <v>188</v>
      </c>
      <c r="D336" s="346" t="s">
        <v>578</v>
      </c>
      <c r="E336" s="567">
        <f>'Base Preliminar'!H339</f>
        <v>134</v>
      </c>
      <c r="F336" s="623">
        <f>110*Utem!A1</f>
        <v>3305759.6</v>
      </c>
      <c r="G336" s="381" t="s">
        <v>92</v>
      </c>
      <c r="H336" s="344" t="str">
        <f>'Base Preliminar'!K339</f>
        <v xml:space="preserve">b-learning </v>
      </c>
      <c r="I336" s="382">
        <v>6</v>
      </c>
      <c r="J336" s="383">
        <f>'Base Preliminar'!R339/'Base Preliminar'!Q339</f>
        <v>0.125</v>
      </c>
      <c r="K336" s="292">
        <f>AVERAGE(K347:K439)</f>
        <v>22.408602150537636</v>
      </c>
      <c r="L336" s="661" t="s">
        <v>1121</v>
      </c>
      <c r="M336" s="556">
        <v>1</v>
      </c>
      <c r="N336" s="557" t="str">
        <f t="shared" si="19"/>
        <v>Si</v>
      </c>
      <c r="O336" s="562">
        <v>1</v>
      </c>
    </row>
    <row r="337" spans="1:16" ht="15.75" hidden="1" thickBot="1">
      <c r="A337" s="173">
        <v>336</v>
      </c>
      <c r="B337" s="183" t="str">
        <f>'Base Preliminar'!B340</f>
        <v>UCh</v>
      </c>
      <c r="C337" s="184" t="s">
        <v>188</v>
      </c>
      <c r="D337" s="313" t="s">
        <v>580</v>
      </c>
      <c r="E337" s="586">
        <f>'Base Preliminar'!H340</f>
        <v>136</v>
      </c>
      <c r="F337" s="614">
        <f>110*Utem!A1</f>
        <v>3305759.6</v>
      </c>
      <c r="G337" s="331" t="s">
        <v>92</v>
      </c>
      <c r="H337" s="183" t="str">
        <f>'Base Preliminar'!K340</f>
        <v xml:space="preserve">b-learning </v>
      </c>
      <c r="I337" s="332">
        <v>7</v>
      </c>
      <c r="J337" s="330">
        <f>'Base Preliminar'!R340/'Base Preliminar'!Q340</f>
        <v>0</v>
      </c>
      <c r="K337" s="239">
        <f>AVERAGE(K347:K439)</f>
        <v>22.408602150537636</v>
      </c>
      <c r="M337" s="556">
        <v>1</v>
      </c>
      <c r="N337" s="557" t="str">
        <f t="shared" si="19"/>
        <v>Si</v>
      </c>
      <c r="O337" s="562">
        <v>1</v>
      </c>
    </row>
    <row r="338" spans="1:16" ht="15.75" hidden="1" thickBot="1">
      <c r="A338" s="173">
        <v>337</v>
      </c>
      <c r="B338" s="183" t="str">
        <f>'Base Preliminar'!B341</f>
        <v>UCh</v>
      </c>
      <c r="C338" s="184" t="s">
        <v>188</v>
      </c>
      <c r="D338" s="313" t="s">
        <v>581</v>
      </c>
      <c r="E338" s="586">
        <f>'Base Preliminar'!H341</f>
        <v>132</v>
      </c>
      <c r="F338" s="614">
        <f>110*Utem!A1</f>
        <v>3305759.6</v>
      </c>
      <c r="G338" s="331" t="s">
        <v>92</v>
      </c>
      <c r="H338" s="183" t="str">
        <f>'Base Preliminar'!K341</f>
        <v xml:space="preserve">b-learning </v>
      </c>
      <c r="I338" s="332">
        <v>7</v>
      </c>
      <c r="J338" s="330">
        <f>'Base Preliminar'!R341/'Base Preliminar'!Q341</f>
        <v>0</v>
      </c>
      <c r="K338" s="239">
        <f>AVERAGE(K347:K439)</f>
        <v>22.408602150537636</v>
      </c>
      <c r="M338" s="556">
        <v>1</v>
      </c>
      <c r="N338" s="557" t="str">
        <f t="shared" si="19"/>
        <v>Si</v>
      </c>
      <c r="O338" s="562">
        <v>1</v>
      </c>
    </row>
    <row r="339" spans="1:16" ht="15.75" hidden="1" thickBot="1">
      <c r="A339" s="173">
        <v>338</v>
      </c>
      <c r="B339" s="183" t="str">
        <f>'Base Preliminar'!B342</f>
        <v>UCh</v>
      </c>
      <c r="C339" s="184" t="s">
        <v>188</v>
      </c>
      <c r="D339" s="313" t="s">
        <v>582</v>
      </c>
      <c r="E339" s="586">
        <f>'Base Preliminar'!H342</f>
        <v>129</v>
      </c>
      <c r="F339" s="614">
        <f>120*Utem!A1</f>
        <v>3606283.2</v>
      </c>
      <c r="G339" s="331" t="s">
        <v>92</v>
      </c>
      <c r="H339" s="183" t="str">
        <f>'Base Preliminar'!K342</f>
        <v xml:space="preserve">b-learning </v>
      </c>
      <c r="I339" s="332">
        <v>5</v>
      </c>
      <c r="J339" s="330">
        <f>'Base Preliminar'!R342/'Base Preliminar'!Q342</f>
        <v>0</v>
      </c>
      <c r="K339" s="239">
        <f>AVERAGE(K347:K439)</f>
        <v>22.408602150537636</v>
      </c>
      <c r="M339" s="556">
        <v>1</v>
      </c>
      <c r="N339" s="557" t="str">
        <f t="shared" si="19"/>
        <v>Si</v>
      </c>
      <c r="O339" s="562">
        <v>1</v>
      </c>
    </row>
    <row r="340" spans="1:16" s="521" customFormat="1" ht="15.75" hidden="1" thickBot="1">
      <c r="A340" s="515">
        <v>339</v>
      </c>
      <c r="B340" s="516" t="str">
        <f>'Base Preliminar'!B343</f>
        <v>UCh</v>
      </c>
      <c r="C340" s="517" t="s">
        <v>188</v>
      </c>
      <c r="D340" s="527" t="s">
        <v>583</v>
      </c>
      <c r="E340" s="584">
        <f>'Base Preliminar'!H343</f>
        <v>129</v>
      </c>
      <c r="F340" s="624">
        <f>120*Utem!A1</f>
        <v>3606283.2</v>
      </c>
      <c r="G340" s="528" t="s">
        <v>92</v>
      </c>
      <c r="H340" s="516" t="str">
        <f>'Base Preliminar'!K343</f>
        <v xml:space="preserve">b-learning </v>
      </c>
      <c r="I340" s="525">
        <v>5</v>
      </c>
      <c r="J340" s="520">
        <f>'Base Preliminar'!R343/'Base Preliminar'!Q343</f>
        <v>0</v>
      </c>
      <c r="K340" s="526">
        <f>AVERAGE(K347:K439)</f>
        <v>22.408602150537636</v>
      </c>
      <c r="L340" s="657" t="s">
        <v>1134</v>
      </c>
      <c r="M340" s="556">
        <v>1</v>
      </c>
      <c r="N340" s="557" t="str">
        <f t="shared" si="19"/>
        <v>Si</v>
      </c>
      <c r="O340" s="562">
        <v>1</v>
      </c>
    </row>
    <row r="341" spans="1:16" ht="15.75" hidden="1" thickBot="1">
      <c r="A341" s="173">
        <v>340</v>
      </c>
      <c r="B341" s="183" t="str">
        <f>'Base Preliminar'!B344</f>
        <v>UCh</v>
      </c>
      <c r="C341" s="184" t="s">
        <v>188</v>
      </c>
      <c r="D341" s="313" t="s">
        <v>584</v>
      </c>
      <c r="E341" s="586">
        <f>'Base Preliminar'!H344</f>
        <v>134</v>
      </c>
      <c r="F341" s="614">
        <f>120*Utem!A1</f>
        <v>3606283.2</v>
      </c>
      <c r="G341" s="331" t="s">
        <v>92</v>
      </c>
      <c r="H341" s="183" t="str">
        <f>'Base Preliminar'!K344</f>
        <v xml:space="preserve">b-learning </v>
      </c>
      <c r="I341" s="332">
        <v>6</v>
      </c>
      <c r="J341" s="330">
        <f>'Base Preliminar'!R344/'Base Preliminar'!Q344</f>
        <v>0</v>
      </c>
      <c r="K341" s="239">
        <f>AVERAGE(K347:K439)</f>
        <v>22.408602150537636</v>
      </c>
      <c r="M341" s="556">
        <v>1</v>
      </c>
      <c r="N341" s="557" t="str">
        <f t="shared" si="19"/>
        <v>Si</v>
      </c>
      <c r="O341" s="562">
        <v>1</v>
      </c>
    </row>
    <row r="342" spans="1:16" ht="15.75" hidden="1" thickBot="1">
      <c r="A342" s="173">
        <v>341</v>
      </c>
      <c r="B342" s="183" t="str">
        <f>'Base Preliminar'!B345</f>
        <v>UCh</v>
      </c>
      <c r="C342" s="184" t="s">
        <v>188</v>
      </c>
      <c r="D342" s="313" t="s">
        <v>585</v>
      </c>
      <c r="E342" s="586">
        <f>'Base Preliminar'!H345</f>
        <v>105</v>
      </c>
      <c r="F342" s="614">
        <f>85*Utem!A1</f>
        <v>2554450.6</v>
      </c>
      <c r="G342" s="331" t="s">
        <v>92</v>
      </c>
      <c r="H342" s="183" t="str">
        <f>'Base Preliminar'!K345</f>
        <v xml:space="preserve">b-learning </v>
      </c>
      <c r="I342" s="332">
        <v>6</v>
      </c>
      <c r="J342" s="330">
        <f>'Base Preliminar'!R345/'Base Preliminar'!Q345</f>
        <v>0.16666666666666666</v>
      </c>
      <c r="K342" s="239">
        <f>AVERAGE(K347:K439)</f>
        <v>22.408602150537636</v>
      </c>
      <c r="M342" s="556">
        <v>1</v>
      </c>
      <c r="N342" s="557" t="str">
        <f t="shared" si="19"/>
        <v>Si</v>
      </c>
      <c r="O342" s="562">
        <v>1</v>
      </c>
    </row>
    <row r="343" spans="1:16" ht="15.75" hidden="1" thickBot="1">
      <c r="A343" s="173">
        <v>342</v>
      </c>
      <c r="B343" s="183" t="str">
        <f>'Base Preliminar'!B346</f>
        <v>UCh</v>
      </c>
      <c r="C343" s="184" t="s">
        <v>188</v>
      </c>
      <c r="D343" s="313" t="s">
        <v>587</v>
      </c>
      <c r="E343" s="586">
        <f>'Base Preliminar'!H346</f>
        <v>102</v>
      </c>
      <c r="F343" s="614">
        <f>100*Utem!A1</f>
        <v>3005236</v>
      </c>
      <c r="G343" s="331" t="s">
        <v>92</v>
      </c>
      <c r="H343" s="183" t="str">
        <f>'Base Preliminar'!K346</f>
        <v xml:space="preserve">b-learning </v>
      </c>
      <c r="I343" s="332">
        <v>5</v>
      </c>
      <c r="J343" s="330">
        <f>'Base Preliminar'!R346/'Base Preliminar'!Q346</f>
        <v>0</v>
      </c>
      <c r="K343" s="239">
        <f>AVERAGE(K347:K439)</f>
        <v>22.408602150537636</v>
      </c>
      <c r="M343" s="556">
        <v>1</v>
      </c>
      <c r="N343" s="557" t="str">
        <f t="shared" si="19"/>
        <v>Si</v>
      </c>
      <c r="O343" s="562">
        <v>1</v>
      </c>
    </row>
    <row r="344" spans="1:16" ht="15.75" hidden="1" thickBot="1">
      <c r="A344" s="173">
        <v>343</v>
      </c>
      <c r="B344" s="183" t="str">
        <f>'Base Preliminar'!B347</f>
        <v>UCh</v>
      </c>
      <c r="C344" s="184" t="s">
        <v>188</v>
      </c>
      <c r="D344" s="313" t="s">
        <v>588</v>
      </c>
      <c r="E344" s="586">
        <f>'Base Preliminar'!H347</f>
        <v>132</v>
      </c>
      <c r="F344" s="614">
        <f>120*Utem!A1</f>
        <v>3606283.2</v>
      </c>
      <c r="G344" s="331" t="s">
        <v>92</v>
      </c>
      <c r="H344" s="183" t="str">
        <f>'Base Preliminar'!K347</f>
        <v xml:space="preserve">b-learning </v>
      </c>
      <c r="I344" s="332">
        <v>7</v>
      </c>
      <c r="J344" s="330">
        <f>'Base Preliminar'!R347/'Base Preliminar'!Q347</f>
        <v>0</v>
      </c>
      <c r="K344" s="239">
        <f>AVERAGE(K347:K439)</f>
        <v>22.408602150537636</v>
      </c>
      <c r="M344" s="556">
        <v>1</v>
      </c>
      <c r="N344" s="557" t="str">
        <f t="shared" si="19"/>
        <v>Si</v>
      </c>
      <c r="O344" s="562">
        <v>1</v>
      </c>
    </row>
    <row r="345" spans="1:16" ht="15.75" hidden="1" thickBot="1">
      <c r="A345" s="173">
        <v>344</v>
      </c>
      <c r="B345" s="183" t="str">
        <f>'Base Preliminar'!B348</f>
        <v>UCh</v>
      </c>
      <c r="C345" s="184" t="s">
        <v>188</v>
      </c>
      <c r="D345" s="313" t="s">
        <v>589</v>
      </c>
      <c r="E345" s="586">
        <f>'Base Preliminar'!H348</f>
        <v>138</v>
      </c>
      <c r="F345" s="614">
        <f>F344</f>
        <v>3606283.2</v>
      </c>
      <c r="G345" s="331" t="s">
        <v>92</v>
      </c>
      <c r="H345" s="183" t="str">
        <f>'Base Preliminar'!K348</f>
        <v xml:space="preserve">b-learning </v>
      </c>
      <c r="I345" s="332">
        <v>5</v>
      </c>
      <c r="J345" s="330">
        <f>'Base Preliminar'!R348/'Base Preliminar'!Q348</f>
        <v>0</v>
      </c>
      <c r="K345" s="239">
        <f>AVERAGE(K347:K439)</f>
        <v>22.408602150537636</v>
      </c>
      <c r="M345" s="556">
        <v>1</v>
      </c>
      <c r="N345" s="557" t="str">
        <f t="shared" si="19"/>
        <v>Si</v>
      </c>
      <c r="O345" s="562">
        <v>1</v>
      </c>
    </row>
    <row r="346" spans="1:16" ht="15.75" hidden="1" thickBot="1">
      <c r="A346" s="173">
        <v>345</v>
      </c>
      <c r="B346" s="183" t="str">
        <f>'Base Preliminar'!B349</f>
        <v>UCh</v>
      </c>
      <c r="C346" s="184" t="s">
        <v>188</v>
      </c>
      <c r="D346" s="313" t="s">
        <v>590</v>
      </c>
      <c r="E346" s="586">
        <f>'Base Preliminar'!H349</f>
        <v>129</v>
      </c>
      <c r="F346" s="614">
        <f>110*Utem!A1</f>
        <v>3305759.6</v>
      </c>
      <c r="G346" s="331" t="s">
        <v>92</v>
      </c>
      <c r="H346" s="183" t="str">
        <f>'Base Preliminar'!K349</f>
        <v xml:space="preserve">b-learning </v>
      </c>
      <c r="I346" s="332">
        <v>6</v>
      </c>
      <c r="J346" s="330">
        <f>'Base Preliminar'!R349/'Base Preliminar'!Q349</f>
        <v>0</v>
      </c>
      <c r="K346" s="239">
        <f>AVERAGE(K347:K439)</f>
        <v>22.408602150537636</v>
      </c>
      <c r="M346" s="556">
        <v>1</v>
      </c>
      <c r="N346" s="557" t="str">
        <f t="shared" si="19"/>
        <v>Si</v>
      </c>
      <c r="O346" s="562">
        <v>1</v>
      </c>
    </row>
    <row r="347" spans="1:16" ht="15.75" hidden="1" thickBot="1">
      <c r="A347" s="173">
        <v>346</v>
      </c>
      <c r="B347" s="183" t="str">
        <f>'Base Preliminar'!B350</f>
        <v>UCh</v>
      </c>
      <c r="C347" s="184" t="s">
        <v>279</v>
      </c>
      <c r="D347" s="313" t="s">
        <v>591</v>
      </c>
      <c r="E347" s="586">
        <f>'Base Preliminar'!H350</f>
        <v>120</v>
      </c>
      <c r="F347" s="614">
        <f>100*30052</f>
        <v>3005200</v>
      </c>
      <c r="G347" s="331" t="s">
        <v>92</v>
      </c>
      <c r="H347" s="183" t="str">
        <f>'Base Preliminar'!K350</f>
        <v xml:space="preserve">b-learning </v>
      </c>
      <c r="I347" s="332">
        <v>5</v>
      </c>
      <c r="J347" s="330">
        <f>'Base Preliminar'!R350/'Base Preliminar'!Q350</f>
        <v>0</v>
      </c>
      <c r="K347" s="238">
        <v>30</v>
      </c>
      <c r="M347" s="556">
        <v>1</v>
      </c>
      <c r="N347" s="557" t="str">
        <f t="shared" si="19"/>
        <v>Si</v>
      </c>
      <c r="O347" s="562">
        <v>1</v>
      </c>
    </row>
    <row r="348" spans="1:16" s="302" customFormat="1" ht="15.75" hidden="1" thickBot="1">
      <c r="A348" s="300">
        <v>347</v>
      </c>
      <c r="B348" s="350" t="str">
        <f>'Base Preliminar'!B351</f>
        <v>UCh</v>
      </c>
      <c r="C348" s="351" t="s">
        <v>279</v>
      </c>
      <c r="D348" s="353" t="s">
        <v>592</v>
      </c>
      <c r="E348" s="569">
        <f>'Base Preliminar'!H351</f>
        <v>122</v>
      </c>
      <c r="F348" s="625">
        <f>90*30052</f>
        <v>2704680</v>
      </c>
      <c r="G348" s="392" t="s">
        <v>92</v>
      </c>
      <c r="H348" s="350" t="str">
        <f>'Base Preliminar'!K351</f>
        <v xml:space="preserve">b-learning </v>
      </c>
      <c r="I348" s="393">
        <v>5</v>
      </c>
      <c r="J348" s="389">
        <f>'Base Preliminar'!R351/'Base Preliminar'!Q351</f>
        <v>0</v>
      </c>
      <c r="K348" s="301">
        <v>30</v>
      </c>
      <c r="L348" s="642" t="s">
        <v>1118</v>
      </c>
      <c r="M348" s="556">
        <v>1</v>
      </c>
      <c r="N348" s="557" t="str">
        <f t="shared" si="19"/>
        <v>Si</v>
      </c>
      <c r="O348" s="562">
        <v>1</v>
      </c>
    </row>
    <row r="349" spans="1:16" ht="15.75" hidden="1" thickBot="1">
      <c r="A349" s="173">
        <v>348</v>
      </c>
      <c r="B349" s="183" t="str">
        <f>'Base Preliminar'!B352</f>
        <v>UCh</v>
      </c>
      <c r="C349" s="184" t="s">
        <v>279</v>
      </c>
      <c r="D349" s="313" t="s">
        <v>593</v>
      </c>
      <c r="E349" s="586">
        <f>'Base Preliminar'!H352</f>
        <v>72</v>
      </c>
      <c r="F349" s="614">
        <f>90*30052</f>
        <v>2704680</v>
      </c>
      <c r="G349" s="331" t="s">
        <v>92</v>
      </c>
      <c r="H349" s="183" t="str">
        <f>'Base Preliminar'!K352</f>
        <v xml:space="preserve">b-learning </v>
      </c>
      <c r="I349" s="332">
        <v>3</v>
      </c>
      <c r="J349" s="330">
        <f>'Base Preliminar'!R352/'Base Preliminar'!Q352</f>
        <v>0.25</v>
      </c>
      <c r="K349" s="238">
        <v>30</v>
      </c>
      <c r="M349" s="556">
        <v>1</v>
      </c>
      <c r="N349" s="557" t="str">
        <f t="shared" si="19"/>
        <v>Si</v>
      </c>
      <c r="O349" s="562">
        <v>1</v>
      </c>
    </row>
    <row r="350" spans="1:16" ht="15.75" hidden="1" thickBot="1">
      <c r="A350" s="173">
        <v>349</v>
      </c>
      <c r="B350" s="183" t="str">
        <f>'Base Preliminar'!B353</f>
        <v>UCh</v>
      </c>
      <c r="C350" s="184" t="s">
        <v>279</v>
      </c>
      <c r="D350" s="313" t="s">
        <v>594</v>
      </c>
      <c r="E350" s="587">
        <v>155</v>
      </c>
      <c r="F350" s="598">
        <v>2100000</v>
      </c>
      <c r="G350" s="331" t="s">
        <v>92</v>
      </c>
      <c r="H350" s="183" t="str">
        <f>'Base Preliminar'!K353</f>
        <v xml:space="preserve">b-learning </v>
      </c>
      <c r="I350" s="332">
        <v>3</v>
      </c>
      <c r="J350" s="330">
        <f>'Base Preliminar'!R353/'Base Preliminar'!Q353</f>
        <v>0</v>
      </c>
      <c r="K350" s="238">
        <v>30</v>
      </c>
      <c r="M350" s="556">
        <v>1</v>
      </c>
      <c r="N350" s="557" t="str">
        <f t="shared" si="19"/>
        <v>Si</v>
      </c>
      <c r="O350" s="562">
        <v>1</v>
      </c>
    </row>
    <row r="351" spans="1:16" ht="15.75" hidden="1" thickBot="1">
      <c r="A351" s="173">
        <v>350</v>
      </c>
      <c r="B351" s="183" t="str">
        <f>'Base Preliminar'!B354</f>
        <v>UCh</v>
      </c>
      <c r="C351" s="184" t="s">
        <v>279</v>
      </c>
      <c r="D351" s="313" t="s">
        <v>595</v>
      </c>
      <c r="E351" s="586">
        <f>'Base Preliminar'!H354</f>
        <v>97</v>
      </c>
      <c r="F351" s="598">
        <v>2100000</v>
      </c>
      <c r="G351" s="331" t="s">
        <v>92</v>
      </c>
      <c r="H351" s="183" t="str">
        <f>'Base Preliminar'!K354</f>
        <v xml:space="preserve">b-learning </v>
      </c>
      <c r="I351" s="332">
        <v>5</v>
      </c>
      <c r="J351" s="330">
        <f>'Base Preliminar'!R354/'Base Preliminar'!Q354</f>
        <v>0</v>
      </c>
      <c r="K351" s="238">
        <v>30</v>
      </c>
      <c r="M351" s="556">
        <v>1</v>
      </c>
      <c r="N351" s="557" t="str">
        <f t="shared" si="19"/>
        <v>Si</v>
      </c>
      <c r="O351" s="562">
        <v>1</v>
      </c>
    </row>
    <row r="352" spans="1:16" ht="15.75" hidden="1" thickBot="1">
      <c r="A352" s="173">
        <v>351</v>
      </c>
      <c r="B352" s="183" t="str">
        <f>'Base Preliminar'!B355</f>
        <v>PUC</v>
      </c>
      <c r="C352" s="184" t="s">
        <v>61</v>
      </c>
      <c r="D352" s="313" t="s">
        <v>597</v>
      </c>
      <c r="E352" s="586">
        <f>'Base Preliminar'!H355</f>
        <v>300</v>
      </c>
      <c r="F352" s="598">
        <v>1950000</v>
      </c>
      <c r="G352" s="331" t="s">
        <v>45</v>
      </c>
      <c r="H352" s="183" t="str">
        <f>'Base Preliminar'!K355</f>
        <v>e-learning</v>
      </c>
      <c r="I352" s="332">
        <v>8</v>
      </c>
      <c r="J352" s="330">
        <f>'Base Preliminar'!R355/'Base Preliminar'!Q355</f>
        <v>0.14285714285714285</v>
      </c>
      <c r="K352" s="238">
        <v>20</v>
      </c>
      <c r="M352" s="556">
        <v>2</v>
      </c>
      <c r="N352" s="557" t="str">
        <f t="shared" si="19"/>
        <v>Si</v>
      </c>
      <c r="O352" s="562">
        <v>1</v>
      </c>
      <c r="P352" s="287" t="str">
        <f>+IF(M352&lt;10,"Top","Topn't")</f>
        <v>Top</v>
      </c>
    </row>
    <row r="353" spans="1:16" s="446" customFormat="1" ht="15.75" hidden="1" thickBot="1">
      <c r="A353" s="439">
        <v>352</v>
      </c>
      <c r="B353" s="440" t="str">
        <f>'Base Preliminar'!B356</f>
        <v>PUC</v>
      </c>
      <c r="C353" s="441" t="s">
        <v>61</v>
      </c>
      <c r="D353" s="447" t="s">
        <v>599</v>
      </c>
      <c r="E353" s="577">
        <f>'Base Preliminar'!H356</f>
        <v>300</v>
      </c>
      <c r="F353" s="626">
        <v>1950000</v>
      </c>
      <c r="G353" s="448" t="s">
        <v>45</v>
      </c>
      <c r="H353" s="440" t="str">
        <f>'Base Preliminar'!K356</f>
        <v>e-learning</v>
      </c>
      <c r="I353" s="449">
        <v>8</v>
      </c>
      <c r="J353" s="450">
        <f>'Base Preliminar'!R356/'Base Preliminar'!Q356</f>
        <v>0.2857142857142857</v>
      </c>
      <c r="K353" s="443">
        <v>20</v>
      </c>
      <c r="L353" s="650" t="s">
        <v>1127</v>
      </c>
      <c r="M353" s="556">
        <v>2</v>
      </c>
      <c r="N353" s="557" t="str">
        <f t="shared" si="19"/>
        <v>Si</v>
      </c>
      <c r="O353" s="562">
        <v>1</v>
      </c>
      <c r="P353" s="287" t="str">
        <f>+IF(M353&lt;10,"Top","Topn't")</f>
        <v>Top</v>
      </c>
    </row>
    <row r="354" spans="1:16" ht="15.75" hidden="1" thickBot="1">
      <c r="A354" s="173">
        <v>353</v>
      </c>
      <c r="B354" s="183" t="str">
        <f>'Base Preliminar'!B357</f>
        <v>PUC</v>
      </c>
      <c r="C354" s="184" t="s">
        <v>61</v>
      </c>
      <c r="D354" s="313" t="s">
        <v>600</v>
      </c>
      <c r="E354" s="586">
        <f>'Base Preliminar'!H357</f>
        <v>300</v>
      </c>
      <c r="F354" s="598">
        <v>1950000</v>
      </c>
      <c r="G354" s="331" t="s">
        <v>45</v>
      </c>
      <c r="H354" s="183" t="str">
        <f>'Base Preliminar'!K357</f>
        <v>e-learning</v>
      </c>
      <c r="I354" s="332">
        <v>8</v>
      </c>
      <c r="J354" s="330">
        <f>'Base Preliminar'!R357/'Base Preliminar'!Q357</f>
        <v>0.5</v>
      </c>
      <c r="K354" s="238">
        <v>20</v>
      </c>
      <c r="M354" s="556">
        <v>2</v>
      </c>
      <c r="N354" s="557" t="str">
        <f t="shared" si="19"/>
        <v>Si</v>
      </c>
      <c r="O354" s="562">
        <v>1</v>
      </c>
      <c r="P354" s="287" t="str">
        <f>+IF(M354&lt;10,"Top","Topn't")</f>
        <v>Top</v>
      </c>
    </row>
    <row r="355" spans="1:16" ht="15.75" hidden="1" thickBot="1">
      <c r="A355" s="173">
        <v>354</v>
      </c>
      <c r="B355" s="183" t="str">
        <f>'Base Preliminar'!B358</f>
        <v>PUC</v>
      </c>
      <c r="C355" s="184" t="s">
        <v>188</v>
      </c>
      <c r="D355" s="313" t="s">
        <v>601</v>
      </c>
      <c r="E355" s="586">
        <f>'Base Preliminar'!H358</f>
        <v>300</v>
      </c>
      <c r="F355" s="598">
        <v>1950000</v>
      </c>
      <c r="G355" s="331" t="s">
        <v>45</v>
      </c>
      <c r="H355" s="183" t="str">
        <f>'Base Preliminar'!K358</f>
        <v>e-learning</v>
      </c>
      <c r="I355" s="332">
        <v>8</v>
      </c>
      <c r="J355" s="330">
        <f>'Base Preliminar'!R358/'Base Preliminar'!Q358</f>
        <v>0.625</v>
      </c>
      <c r="K355" s="238">
        <v>20</v>
      </c>
      <c r="M355" s="556">
        <v>2</v>
      </c>
      <c r="N355" s="557" t="str">
        <f t="shared" si="19"/>
        <v>Si</v>
      </c>
      <c r="O355" s="562">
        <v>1</v>
      </c>
    </row>
    <row r="356" spans="1:16" s="508" customFormat="1" ht="15.75" hidden="1" thickBot="1">
      <c r="A356" s="501">
        <v>355</v>
      </c>
      <c r="B356" s="502" t="str">
        <f>'Base Preliminar'!B359</f>
        <v>PUC</v>
      </c>
      <c r="C356" s="503" t="s">
        <v>188</v>
      </c>
      <c r="D356" s="513" t="s">
        <v>602</v>
      </c>
      <c r="E356" s="583">
        <f>'Base Preliminar'!H359</f>
        <v>300</v>
      </c>
      <c r="F356" s="627">
        <v>1950000</v>
      </c>
      <c r="G356" s="514" t="s">
        <v>45</v>
      </c>
      <c r="H356" s="502" t="str">
        <f>'Base Preliminar'!K359</f>
        <v>e-learning</v>
      </c>
      <c r="I356" s="511">
        <v>8</v>
      </c>
      <c r="J356" s="507">
        <f>'Base Preliminar'!R359/'Base Preliminar'!Q359</f>
        <v>0.55555555555555558</v>
      </c>
      <c r="K356" s="505">
        <v>20</v>
      </c>
      <c r="L356" s="656" t="s">
        <v>1133</v>
      </c>
      <c r="M356" s="556">
        <v>2</v>
      </c>
      <c r="N356" s="557" t="str">
        <f t="shared" si="19"/>
        <v>Si</v>
      </c>
      <c r="O356" s="562">
        <v>1</v>
      </c>
    </row>
    <row r="357" spans="1:16" ht="15.75" hidden="1" thickBot="1">
      <c r="A357" s="173">
        <v>356</v>
      </c>
      <c r="B357" s="183" t="str">
        <f>'Base Preliminar'!B360</f>
        <v>PUC</v>
      </c>
      <c r="C357" s="184" t="s">
        <v>188</v>
      </c>
      <c r="D357" s="313" t="s">
        <v>603</v>
      </c>
      <c r="E357" s="586">
        <f>'Base Preliminar'!H360</f>
        <v>300</v>
      </c>
      <c r="F357" s="598">
        <v>1950000</v>
      </c>
      <c r="G357" s="331" t="s">
        <v>45</v>
      </c>
      <c r="H357" s="183" t="str">
        <f>'Base Preliminar'!K360</f>
        <v>e-learning</v>
      </c>
      <c r="I357" s="332">
        <v>8</v>
      </c>
      <c r="J357" s="330">
        <f>'Base Preliminar'!R360/'Base Preliminar'!Q360</f>
        <v>0.55555555555555558</v>
      </c>
      <c r="K357" s="238">
        <v>20</v>
      </c>
      <c r="M357" s="556">
        <v>2</v>
      </c>
      <c r="N357" s="557" t="str">
        <f t="shared" si="19"/>
        <v>Si</v>
      </c>
      <c r="O357" s="562">
        <v>1</v>
      </c>
    </row>
    <row r="358" spans="1:16" ht="15.75" hidden="1" thickBot="1">
      <c r="A358" s="173">
        <v>357</v>
      </c>
      <c r="B358" s="183" t="str">
        <f>'Base Preliminar'!B361</f>
        <v>PUC</v>
      </c>
      <c r="C358" s="184" t="s">
        <v>188</v>
      </c>
      <c r="D358" s="313" t="s">
        <v>604</v>
      </c>
      <c r="E358" s="586">
        <f>'Base Preliminar'!H361</f>
        <v>300</v>
      </c>
      <c r="F358" s="598">
        <v>1950000</v>
      </c>
      <c r="G358" s="331" t="s">
        <v>45</v>
      </c>
      <c r="H358" s="183" t="str">
        <f>'Base Preliminar'!K361</f>
        <v>e-learning</v>
      </c>
      <c r="I358" s="332">
        <v>8</v>
      </c>
      <c r="J358" s="330">
        <f>'Base Preliminar'!R361/'Base Preliminar'!Q361</f>
        <v>0.5</v>
      </c>
      <c r="K358" s="238">
        <v>20</v>
      </c>
      <c r="M358" s="556">
        <v>2</v>
      </c>
      <c r="N358" s="557" t="str">
        <f t="shared" si="19"/>
        <v>Si</v>
      </c>
      <c r="O358" s="562">
        <v>1</v>
      </c>
    </row>
    <row r="359" spans="1:16" ht="15.75" hidden="1" thickBot="1">
      <c r="A359" s="173">
        <v>358</v>
      </c>
      <c r="B359" s="183" t="str">
        <f>'Base Preliminar'!B362</f>
        <v>PUC</v>
      </c>
      <c r="C359" s="184" t="s">
        <v>188</v>
      </c>
      <c r="D359" s="313" t="s">
        <v>605</v>
      </c>
      <c r="E359" s="586">
        <f>'Base Preliminar'!H362</f>
        <v>300</v>
      </c>
      <c r="F359" s="598">
        <v>1950000</v>
      </c>
      <c r="G359" s="331" t="s">
        <v>45</v>
      </c>
      <c r="H359" s="183" t="str">
        <f>'Base Preliminar'!K362</f>
        <v>e-learning</v>
      </c>
      <c r="I359" s="332">
        <v>8</v>
      </c>
      <c r="J359" s="330">
        <f>'Base Preliminar'!R362/'Base Preliminar'!Q362</f>
        <v>0.33333333333333331</v>
      </c>
      <c r="K359" s="238">
        <v>20</v>
      </c>
      <c r="M359" s="556">
        <v>2</v>
      </c>
      <c r="N359" s="557" t="str">
        <f t="shared" si="19"/>
        <v>Si</v>
      </c>
      <c r="O359" s="562">
        <v>1</v>
      </c>
    </row>
    <row r="360" spans="1:16" ht="15.75" hidden="1" thickBot="1">
      <c r="A360" s="173">
        <v>359</v>
      </c>
      <c r="B360" s="183" t="str">
        <f>'Base Preliminar'!B363</f>
        <v>PUC</v>
      </c>
      <c r="C360" s="184" t="s">
        <v>188</v>
      </c>
      <c r="D360" s="313" t="s">
        <v>606</v>
      </c>
      <c r="E360" s="586">
        <f>'Base Preliminar'!H363</f>
        <v>300</v>
      </c>
      <c r="F360" s="598">
        <v>1950000</v>
      </c>
      <c r="G360" s="331" t="s">
        <v>45</v>
      </c>
      <c r="H360" s="183" t="str">
        <f>'Base Preliminar'!K363</f>
        <v>e-learning</v>
      </c>
      <c r="I360" s="332">
        <v>8</v>
      </c>
      <c r="J360" s="330">
        <f>'Base Preliminar'!R363/'Base Preliminar'!Q363</f>
        <v>0.625</v>
      </c>
      <c r="K360" s="238">
        <v>20</v>
      </c>
      <c r="M360" s="556">
        <v>2</v>
      </c>
      <c r="N360" s="557" t="str">
        <f t="shared" si="19"/>
        <v>Si</v>
      </c>
      <c r="O360" s="562">
        <v>1</v>
      </c>
    </row>
    <row r="361" spans="1:16" ht="15.75" hidden="1" thickBot="1">
      <c r="A361" s="173">
        <v>360</v>
      </c>
      <c r="B361" s="183" t="str">
        <f>'Base Preliminar'!B364</f>
        <v>PUC</v>
      </c>
      <c r="C361" s="184" t="s">
        <v>188</v>
      </c>
      <c r="D361" s="313" t="s">
        <v>607</v>
      </c>
      <c r="E361" s="586">
        <f>'Base Preliminar'!H364</f>
        <v>300</v>
      </c>
      <c r="F361" s="598">
        <v>1950000</v>
      </c>
      <c r="G361" s="331" t="s">
        <v>45</v>
      </c>
      <c r="H361" s="183" t="str">
        <f>'Base Preliminar'!K364</f>
        <v>e-learning</v>
      </c>
      <c r="I361" s="332">
        <v>8</v>
      </c>
      <c r="J361" s="330">
        <f>'Base Preliminar'!R364/'Base Preliminar'!Q364</f>
        <v>0.5</v>
      </c>
      <c r="K361" s="238">
        <v>20</v>
      </c>
      <c r="M361" s="556">
        <v>2</v>
      </c>
      <c r="N361" s="557" t="str">
        <f t="shared" si="19"/>
        <v>Si</v>
      </c>
      <c r="O361" s="562">
        <v>1</v>
      </c>
    </row>
    <row r="362" spans="1:16" ht="15.75" hidden="1" thickBot="1">
      <c r="A362" s="173">
        <v>361</v>
      </c>
      <c r="B362" s="183" t="str">
        <f>'Base Preliminar'!B365</f>
        <v>PUC</v>
      </c>
      <c r="C362" s="184" t="s">
        <v>188</v>
      </c>
      <c r="D362" s="313" t="s">
        <v>608</v>
      </c>
      <c r="E362" s="586">
        <f>'Base Preliminar'!H365</f>
        <v>300</v>
      </c>
      <c r="F362" s="598">
        <v>1950000</v>
      </c>
      <c r="G362" s="331" t="s">
        <v>45</v>
      </c>
      <c r="H362" s="183" t="str">
        <f>'Base Preliminar'!K365</f>
        <v>e-learning</v>
      </c>
      <c r="I362" s="332">
        <v>8</v>
      </c>
      <c r="J362" s="330">
        <f>'Base Preliminar'!R365/'Base Preliminar'!Q365</f>
        <v>0.5</v>
      </c>
      <c r="K362" s="238">
        <v>20</v>
      </c>
      <c r="M362" s="556">
        <v>2</v>
      </c>
      <c r="N362" s="557" t="str">
        <f t="shared" si="19"/>
        <v>Si</v>
      </c>
      <c r="O362" s="562">
        <v>1</v>
      </c>
    </row>
    <row r="363" spans="1:16" ht="15.75" hidden="1" thickBot="1">
      <c r="A363" s="173">
        <v>362</v>
      </c>
      <c r="B363" s="183" t="str">
        <f>'Base Preliminar'!B366</f>
        <v>PUC</v>
      </c>
      <c r="C363" s="184" t="s">
        <v>188</v>
      </c>
      <c r="D363" s="313" t="s">
        <v>609</v>
      </c>
      <c r="E363" s="586">
        <f>'Base Preliminar'!H366</f>
        <v>300</v>
      </c>
      <c r="F363" s="598">
        <v>1950000</v>
      </c>
      <c r="G363" s="331" t="s">
        <v>45</v>
      </c>
      <c r="H363" s="183" t="str">
        <f>'Base Preliminar'!K366</f>
        <v>e-learning</v>
      </c>
      <c r="I363" s="332">
        <v>8</v>
      </c>
      <c r="J363" s="330">
        <f>'Base Preliminar'!R366/'Base Preliminar'!Q366</f>
        <v>0.25</v>
      </c>
      <c r="K363" s="238">
        <v>20</v>
      </c>
      <c r="M363" s="556">
        <v>2</v>
      </c>
      <c r="N363" s="557" t="str">
        <f t="shared" si="19"/>
        <v>Si</v>
      </c>
      <c r="O363" s="562">
        <v>1</v>
      </c>
    </row>
    <row r="364" spans="1:16" ht="15.75" hidden="1" thickBot="1">
      <c r="A364" s="173">
        <v>363</v>
      </c>
      <c r="B364" s="183" t="str">
        <f>'Base Preliminar'!B367</f>
        <v>PUC</v>
      </c>
      <c r="C364" s="184" t="s">
        <v>191</v>
      </c>
      <c r="D364" s="313" t="s">
        <v>610</v>
      </c>
      <c r="E364" s="586">
        <f>'Base Preliminar'!H367</f>
        <v>300</v>
      </c>
      <c r="F364" s="598">
        <v>1950000</v>
      </c>
      <c r="G364" s="331" t="s">
        <v>45</v>
      </c>
      <c r="H364" s="183" t="str">
        <f>'Base Preliminar'!K367</f>
        <v>e-learning</v>
      </c>
      <c r="I364" s="332">
        <v>8</v>
      </c>
      <c r="J364" s="330">
        <f>'Base Preliminar'!R367/'Base Preliminar'!Q367</f>
        <v>0.25</v>
      </c>
      <c r="K364" s="238">
        <v>20</v>
      </c>
      <c r="M364" s="556">
        <v>2</v>
      </c>
      <c r="N364" s="557" t="str">
        <f t="shared" si="19"/>
        <v>Si</v>
      </c>
      <c r="O364" s="562">
        <v>1</v>
      </c>
      <c r="P364" s="287" t="str">
        <f>+IF(M364&lt;10,"Top","Topn't")</f>
        <v>Top</v>
      </c>
    </row>
    <row r="365" spans="1:16" ht="15.75" hidden="1" thickBot="1">
      <c r="A365" s="173">
        <v>364</v>
      </c>
      <c r="B365" s="183" t="str">
        <f>'Base Preliminar'!B368</f>
        <v>PUC</v>
      </c>
      <c r="C365" s="184" t="s">
        <v>191</v>
      </c>
      <c r="D365" s="313" t="s">
        <v>611</v>
      </c>
      <c r="E365" s="586">
        <f>'Base Preliminar'!H368</f>
        <v>300</v>
      </c>
      <c r="F365" s="598">
        <v>1950000</v>
      </c>
      <c r="G365" s="331" t="s">
        <v>45</v>
      </c>
      <c r="H365" s="183" t="str">
        <f>'Base Preliminar'!K368</f>
        <v>e-learning</v>
      </c>
      <c r="I365" s="332">
        <v>8</v>
      </c>
      <c r="J365" s="330">
        <f>'Base Preliminar'!R368/'Base Preliminar'!Q368</f>
        <v>0.22222222222222221</v>
      </c>
      <c r="K365" s="238">
        <v>20</v>
      </c>
      <c r="M365" s="556">
        <v>2</v>
      </c>
      <c r="N365" s="557" t="str">
        <f t="shared" si="19"/>
        <v>Si</v>
      </c>
      <c r="O365" s="562">
        <v>1</v>
      </c>
      <c r="P365" s="287" t="str">
        <f>+IF(M365&lt;10,"Top","Topn't")</f>
        <v>Top</v>
      </c>
    </row>
    <row r="366" spans="1:16" ht="15.75" hidden="1" thickBot="1">
      <c r="A366" s="173">
        <v>365</v>
      </c>
      <c r="B366" s="183" t="str">
        <f>'Base Preliminar'!B369</f>
        <v>PUC</v>
      </c>
      <c r="C366" s="184" t="s">
        <v>191</v>
      </c>
      <c r="D366" s="313" t="s">
        <v>612</v>
      </c>
      <c r="E366" s="586">
        <f>'Base Preliminar'!H369</f>
        <v>300</v>
      </c>
      <c r="F366" s="598">
        <v>1950000</v>
      </c>
      <c r="G366" s="331" t="s">
        <v>45</v>
      </c>
      <c r="H366" s="183" t="str">
        <f>'Base Preliminar'!K369</f>
        <v>e-learning</v>
      </c>
      <c r="I366" s="332">
        <v>8</v>
      </c>
      <c r="J366" s="330">
        <f>'Base Preliminar'!R369/'Base Preliminar'!Q369</f>
        <v>0.42857142857142855</v>
      </c>
      <c r="K366" s="238">
        <v>20</v>
      </c>
      <c r="M366" s="556">
        <v>2</v>
      </c>
      <c r="N366" s="557" t="str">
        <f t="shared" si="19"/>
        <v>Si</v>
      </c>
      <c r="O366" s="562">
        <v>1</v>
      </c>
      <c r="P366" s="287" t="str">
        <f>+IF(M366&lt;10,"Top","Topn't")</f>
        <v>Top</v>
      </c>
    </row>
    <row r="367" spans="1:16" ht="15.75" hidden="1" thickBot="1">
      <c r="A367" s="173">
        <v>366</v>
      </c>
      <c r="B367" s="183" t="str">
        <f>'Base Preliminar'!B370</f>
        <v>PUC</v>
      </c>
      <c r="C367" s="184" t="s">
        <v>191</v>
      </c>
      <c r="D367" s="313" t="s">
        <v>613</v>
      </c>
      <c r="E367" s="586">
        <f>'Base Preliminar'!H370</f>
        <v>300</v>
      </c>
      <c r="F367" s="598">
        <v>1950000</v>
      </c>
      <c r="G367" s="331" t="s">
        <v>45</v>
      </c>
      <c r="H367" s="183" t="str">
        <f>'Base Preliminar'!K370</f>
        <v>e-learning</v>
      </c>
      <c r="I367" s="332">
        <v>8</v>
      </c>
      <c r="J367" s="330">
        <f>'Base Preliminar'!R370/'Base Preliminar'!Q370</f>
        <v>0.42857142857142855</v>
      </c>
      <c r="K367" s="238">
        <v>20</v>
      </c>
      <c r="M367" s="556">
        <v>2</v>
      </c>
      <c r="N367" s="557" t="str">
        <f t="shared" si="19"/>
        <v>Si</v>
      </c>
      <c r="O367" s="562">
        <v>1</v>
      </c>
      <c r="P367" s="287" t="str">
        <f>+IF(M367&lt;10,"Top","Topn't")</f>
        <v>Top</v>
      </c>
    </row>
    <row r="368" spans="1:16" ht="15.75" hidden="1" thickBot="1">
      <c r="A368" s="173">
        <v>367</v>
      </c>
      <c r="B368" s="183" t="str">
        <f>'Base Preliminar'!B371</f>
        <v>PUC</v>
      </c>
      <c r="C368" s="184" t="s">
        <v>188</v>
      </c>
      <c r="D368" s="313" t="s">
        <v>614</v>
      </c>
      <c r="E368" s="586">
        <f>'Base Preliminar'!H371</f>
        <v>144</v>
      </c>
      <c r="F368" s="598">
        <v>1950000</v>
      </c>
      <c r="G368" s="331" t="s">
        <v>45</v>
      </c>
      <c r="H368" s="183" t="str">
        <f>'Base Preliminar'!K371</f>
        <v>e-learning</v>
      </c>
      <c r="I368" s="332">
        <v>8</v>
      </c>
      <c r="J368" s="330">
        <f>'Base Preliminar'!R371/'Base Preliminar'!Q371</f>
        <v>0.125</v>
      </c>
      <c r="K368" s="238">
        <v>20</v>
      </c>
      <c r="M368" s="556">
        <v>2</v>
      </c>
      <c r="N368" s="557" t="str">
        <f t="shared" si="19"/>
        <v>Si</v>
      </c>
      <c r="O368" s="562">
        <v>1</v>
      </c>
    </row>
    <row r="369" spans="1:15" ht="15.75" hidden="1" thickBot="1">
      <c r="A369" s="173">
        <v>368</v>
      </c>
      <c r="B369" s="183" t="str">
        <f>'Base Preliminar'!B372</f>
        <v>PUC</v>
      </c>
      <c r="C369" s="184" t="s">
        <v>188</v>
      </c>
      <c r="D369" s="313" t="s">
        <v>615</v>
      </c>
      <c r="E369" s="586">
        <f>'Base Preliminar'!H372</f>
        <v>300</v>
      </c>
      <c r="F369" s="598">
        <v>1950000</v>
      </c>
      <c r="G369" s="331" t="s">
        <v>45</v>
      </c>
      <c r="H369" s="183" t="str">
        <f>'Base Preliminar'!K372</f>
        <v>e-learning</v>
      </c>
      <c r="I369" s="332">
        <v>8</v>
      </c>
      <c r="J369" s="330">
        <f>'Base Preliminar'!R372/'Base Preliminar'!Q372</f>
        <v>0.2857142857142857</v>
      </c>
      <c r="K369" s="238">
        <v>20</v>
      </c>
      <c r="M369" s="556">
        <v>2</v>
      </c>
      <c r="N369" s="557" t="str">
        <f t="shared" si="19"/>
        <v>Si</v>
      </c>
      <c r="O369" s="562">
        <v>1</v>
      </c>
    </row>
    <row r="370" spans="1:15" ht="15.75" hidden="1" thickBot="1">
      <c r="A370" s="173">
        <v>369</v>
      </c>
      <c r="B370" s="183" t="str">
        <f>'Base Preliminar'!B373</f>
        <v>PUC</v>
      </c>
      <c r="C370" s="184" t="s">
        <v>188</v>
      </c>
      <c r="D370" s="313" t="s">
        <v>616</v>
      </c>
      <c r="E370" s="586">
        <f>'Base Preliminar'!H373</f>
        <v>300</v>
      </c>
      <c r="F370" s="598">
        <v>1950000</v>
      </c>
      <c r="G370" s="331" t="s">
        <v>45</v>
      </c>
      <c r="H370" s="183" t="str">
        <f>'Base Preliminar'!K373</f>
        <v>e-learning</v>
      </c>
      <c r="I370" s="332">
        <v>8</v>
      </c>
      <c r="J370" s="330">
        <f>'Base Preliminar'!R373/'Base Preliminar'!Q373</f>
        <v>0.44444444444444442</v>
      </c>
      <c r="K370" s="238">
        <v>20</v>
      </c>
      <c r="M370" s="556">
        <v>2</v>
      </c>
      <c r="N370" s="557" t="str">
        <f t="shared" si="19"/>
        <v>Si</v>
      </c>
      <c r="O370" s="562">
        <v>1</v>
      </c>
    </row>
    <row r="371" spans="1:15" ht="15.75" hidden="1" thickBot="1">
      <c r="A371" s="173">
        <v>370</v>
      </c>
      <c r="B371" s="183" t="str">
        <f>'Base Preliminar'!B374</f>
        <v>PUC</v>
      </c>
      <c r="C371" s="184" t="s">
        <v>188</v>
      </c>
      <c r="D371" s="313" t="s">
        <v>617</v>
      </c>
      <c r="E371" s="586">
        <f>'Base Preliminar'!H374</f>
        <v>300</v>
      </c>
      <c r="F371" s="598">
        <v>1950000</v>
      </c>
      <c r="G371" s="331" t="s">
        <v>45</v>
      </c>
      <c r="H371" s="183" t="str">
        <f>'Base Preliminar'!K374</f>
        <v>e-learning</v>
      </c>
      <c r="I371" s="332">
        <v>8</v>
      </c>
      <c r="J371" s="330">
        <f>'Base Preliminar'!R374/'Base Preliminar'!Q374</f>
        <v>0.625</v>
      </c>
      <c r="K371" s="238">
        <v>20</v>
      </c>
      <c r="M371" s="556">
        <v>2</v>
      </c>
      <c r="N371" s="557" t="str">
        <f t="shared" si="19"/>
        <v>Si</v>
      </c>
      <c r="O371" s="562">
        <v>1</v>
      </c>
    </row>
    <row r="372" spans="1:15" ht="15.75" hidden="1" thickBot="1">
      <c r="A372" s="173">
        <v>371</v>
      </c>
      <c r="B372" s="183" t="str">
        <f>'Base Preliminar'!B375</f>
        <v>PUC</v>
      </c>
      <c r="C372" s="184" t="s">
        <v>188</v>
      </c>
      <c r="D372" s="313" t="s">
        <v>618</v>
      </c>
      <c r="E372" s="586">
        <f>'Base Preliminar'!H375</f>
        <v>300</v>
      </c>
      <c r="F372" s="598">
        <v>1950000</v>
      </c>
      <c r="G372" s="331" t="s">
        <v>45</v>
      </c>
      <c r="H372" s="183" t="str">
        <f>'Base Preliminar'!K375</f>
        <v>e-learning</v>
      </c>
      <c r="I372" s="332">
        <v>8</v>
      </c>
      <c r="J372" s="330">
        <f>'Base Preliminar'!R375/'Base Preliminar'!Q375</f>
        <v>0.5</v>
      </c>
      <c r="K372" s="238">
        <v>20</v>
      </c>
      <c r="M372" s="556">
        <v>2</v>
      </c>
      <c r="N372" s="557" t="str">
        <f t="shared" si="19"/>
        <v>Si</v>
      </c>
      <c r="O372" s="562">
        <v>1</v>
      </c>
    </row>
    <row r="373" spans="1:15" ht="15.75" hidden="1" thickBot="1">
      <c r="A373" s="173">
        <v>372</v>
      </c>
      <c r="B373" s="183" t="str">
        <f>'Base Preliminar'!B376</f>
        <v>PUC</v>
      </c>
      <c r="C373" s="184" t="s">
        <v>188</v>
      </c>
      <c r="D373" s="313" t="s">
        <v>619</v>
      </c>
      <c r="E373" s="586">
        <f>'Base Preliminar'!H376</f>
        <v>300</v>
      </c>
      <c r="F373" s="598">
        <v>1950000</v>
      </c>
      <c r="G373" s="331" t="s">
        <v>45</v>
      </c>
      <c r="H373" s="183" t="str">
        <f>'Base Preliminar'!K376</f>
        <v>e-learning</v>
      </c>
      <c r="I373" s="332">
        <v>8</v>
      </c>
      <c r="J373" s="330">
        <f>'Base Preliminar'!R376/'Base Preliminar'!Q376</f>
        <v>0.44444444444444442</v>
      </c>
      <c r="K373" s="238">
        <v>20</v>
      </c>
      <c r="M373" s="556">
        <v>2</v>
      </c>
      <c r="N373" s="557" t="str">
        <f t="shared" si="19"/>
        <v>Si</v>
      </c>
      <c r="O373" s="562">
        <v>1</v>
      </c>
    </row>
    <row r="374" spans="1:15" s="551" customFormat="1" ht="15.75" hidden="1" thickBot="1">
      <c r="A374" s="543">
        <v>373</v>
      </c>
      <c r="B374" s="542" t="str">
        <f>'Base Preliminar'!B377</f>
        <v>PUC</v>
      </c>
      <c r="C374" s="544" t="s">
        <v>188</v>
      </c>
      <c r="D374" s="313" t="s">
        <v>620</v>
      </c>
      <c r="E374" s="588">
        <f>'Base Preliminar'!H377</f>
        <v>300</v>
      </c>
      <c r="F374" s="628">
        <v>1950000</v>
      </c>
      <c r="G374" s="552" t="s">
        <v>45</v>
      </c>
      <c r="H374" s="542" t="str">
        <f>'Base Preliminar'!K377</f>
        <v>e-learning</v>
      </c>
      <c r="I374" s="332">
        <v>8</v>
      </c>
      <c r="J374" s="549">
        <f>'Base Preliminar'!R377/'Base Preliminar'!Q377</f>
        <v>0.44444444444444442</v>
      </c>
      <c r="K374" s="546">
        <v>20</v>
      </c>
      <c r="L374" s="660"/>
      <c r="M374" s="556">
        <v>2</v>
      </c>
      <c r="N374" s="557" t="str">
        <f t="shared" si="19"/>
        <v>Si</v>
      </c>
      <c r="O374" s="562">
        <v>1</v>
      </c>
    </row>
    <row r="375" spans="1:15" s="310" customFormat="1" ht="15.75" hidden="1" thickBot="1">
      <c r="A375" s="308">
        <v>374</v>
      </c>
      <c r="B375" s="355" t="str">
        <f>'Base Preliminar'!B378</f>
        <v>PUC</v>
      </c>
      <c r="C375" s="356" t="s">
        <v>188</v>
      </c>
      <c r="D375" s="316" t="s">
        <v>621</v>
      </c>
      <c r="E375" s="570">
        <f>'Base Preliminar'!H378</f>
        <v>300</v>
      </c>
      <c r="F375" s="629">
        <v>1950000</v>
      </c>
      <c r="G375" s="394" t="s">
        <v>45</v>
      </c>
      <c r="H375" s="355" t="str">
        <f>'Base Preliminar'!K378</f>
        <v>e-learning</v>
      </c>
      <c r="I375" s="373">
        <v>8</v>
      </c>
      <c r="J375" s="374">
        <f>'Base Preliminar'!R378/'Base Preliminar'!Q378</f>
        <v>0.55555555555555558</v>
      </c>
      <c r="K375" s="309">
        <v>20</v>
      </c>
      <c r="L375" s="643" t="s">
        <v>1119</v>
      </c>
      <c r="M375" s="556">
        <v>2</v>
      </c>
      <c r="N375" s="557" t="str">
        <f t="shared" si="19"/>
        <v>Si</v>
      </c>
      <c r="O375" s="562">
        <v>1</v>
      </c>
    </row>
    <row r="376" spans="1:15" ht="15.75" hidden="1" thickBot="1">
      <c r="A376" s="173">
        <v>375</v>
      </c>
      <c r="B376" s="183" t="str">
        <f>'Base Preliminar'!B379</f>
        <v>PUC</v>
      </c>
      <c r="C376" s="184" t="s">
        <v>188</v>
      </c>
      <c r="D376" s="313" t="s">
        <v>622</v>
      </c>
      <c r="E376" s="586">
        <f>'Base Preliminar'!H379</f>
        <v>300</v>
      </c>
      <c r="F376" s="598">
        <v>1950000</v>
      </c>
      <c r="G376" s="331" t="s">
        <v>45</v>
      </c>
      <c r="H376" s="183" t="str">
        <f>'Base Preliminar'!K379</f>
        <v>e-learning</v>
      </c>
      <c r="I376" s="332">
        <v>8</v>
      </c>
      <c r="J376" s="330">
        <f>'Base Preliminar'!R379/'Base Preliminar'!Q379</f>
        <v>0.7142857142857143</v>
      </c>
      <c r="K376" s="238">
        <v>20</v>
      </c>
      <c r="M376" s="556">
        <v>2</v>
      </c>
      <c r="N376" s="557" t="str">
        <f t="shared" si="19"/>
        <v>Si</v>
      </c>
      <c r="O376" s="562">
        <v>1</v>
      </c>
    </row>
    <row r="377" spans="1:15" ht="15.75" hidden="1" thickBot="1">
      <c r="A377" s="173">
        <v>376</v>
      </c>
      <c r="B377" s="183" t="str">
        <f>'Base Preliminar'!B380</f>
        <v>PUC</v>
      </c>
      <c r="C377" s="184" t="s">
        <v>188</v>
      </c>
      <c r="D377" s="313" t="s">
        <v>623</v>
      </c>
      <c r="E377" s="586">
        <f>'Base Preliminar'!H380</f>
        <v>300</v>
      </c>
      <c r="F377" s="598">
        <v>1950000</v>
      </c>
      <c r="G377" s="331" t="s">
        <v>45</v>
      </c>
      <c r="H377" s="183" t="str">
        <f>'Base Preliminar'!K380</f>
        <v>e-learning</v>
      </c>
      <c r="I377" s="332">
        <v>8</v>
      </c>
      <c r="J377" s="330">
        <f>'Base Preliminar'!R380/'Base Preliminar'!Q380</f>
        <v>0.375</v>
      </c>
      <c r="K377" s="238">
        <v>20</v>
      </c>
      <c r="M377" s="556">
        <v>2</v>
      </c>
      <c r="N377" s="557" t="str">
        <f t="shared" si="19"/>
        <v>Si</v>
      </c>
      <c r="O377" s="562">
        <v>1</v>
      </c>
    </row>
    <row r="378" spans="1:15" ht="15.75" hidden="1" thickBot="1">
      <c r="A378" s="173">
        <v>377</v>
      </c>
      <c r="B378" s="183" t="str">
        <f>'Base Preliminar'!B381</f>
        <v>PUC</v>
      </c>
      <c r="C378" s="184" t="s">
        <v>188</v>
      </c>
      <c r="D378" s="313" t="s">
        <v>624</v>
      </c>
      <c r="E378" s="586">
        <f>'Base Preliminar'!H381</f>
        <v>300</v>
      </c>
      <c r="F378" s="598">
        <v>1950000</v>
      </c>
      <c r="G378" s="331" t="s">
        <v>45</v>
      </c>
      <c r="H378" s="183" t="str">
        <f>'Base Preliminar'!K381</f>
        <v>e-learning</v>
      </c>
      <c r="I378" s="332">
        <v>8</v>
      </c>
      <c r="J378" s="330">
        <f>'Base Preliminar'!R381/'Base Preliminar'!Q381</f>
        <v>0.5</v>
      </c>
      <c r="K378" s="238">
        <v>20</v>
      </c>
      <c r="M378" s="556">
        <v>2</v>
      </c>
      <c r="N378" s="557" t="str">
        <f t="shared" si="19"/>
        <v>Si</v>
      </c>
      <c r="O378" s="562">
        <v>1</v>
      </c>
    </row>
    <row r="379" spans="1:15" ht="15.75" hidden="1" thickBot="1">
      <c r="A379" s="173">
        <v>378</v>
      </c>
      <c r="B379" s="183" t="str">
        <f>'Base Preliminar'!B382</f>
        <v>PUC</v>
      </c>
      <c r="C379" s="184" t="s">
        <v>188</v>
      </c>
      <c r="D379" s="313" t="s">
        <v>625</v>
      </c>
      <c r="E379" s="586">
        <f>'Base Preliminar'!H382</f>
        <v>300</v>
      </c>
      <c r="F379" s="598">
        <v>1950000</v>
      </c>
      <c r="G379" s="331" t="s">
        <v>45</v>
      </c>
      <c r="H379" s="183" t="str">
        <f>'Base Preliminar'!K382</f>
        <v>e-learning</v>
      </c>
      <c r="I379" s="332">
        <v>8</v>
      </c>
      <c r="J379" s="330">
        <f>'Base Preliminar'!R382/'Base Preliminar'!Q382</f>
        <v>0.42857142857142855</v>
      </c>
      <c r="K379" s="238">
        <v>20</v>
      </c>
      <c r="M379" s="556">
        <v>2</v>
      </c>
      <c r="N379" s="557" t="str">
        <f t="shared" si="19"/>
        <v>Si</v>
      </c>
      <c r="O379" s="562">
        <v>1</v>
      </c>
    </row>
    <row r="380" spans="1:15" s="302" customFormat="1" ht="15.75" hidden="1" thickBot="1">
      <c r="A380" s="300">
        <v>379</v>
      </c>
      <c r="B380" s="350" t="str">
        <f>'Base Preliminar'!B383</f>
        <v>PUC</v>
      </c>
      <c r="C380" s="351" t="s">
        <v>188</v>
      </c>
      <c r="D380" s="353" t="s">
        <v>626</v>
      </c>
      <c r="E380" s="569">
        <f>'Base Preliminar'!H383</f>
        <v>300</v>
      </c>
      <c r="F380" s="619">
        <v>1950000</v>
      </c>
      <c r="G380" s="392" t="s">
        <v>45</v>
      </c>
      <c r="H380" s="350" t="str">
        <f>'Base Preliminar'!K383</f>
        <v>e-learning</v>
      </c>
      <c r="I380" s="393">
        <v>8</v>
      </c>
      <c r="J380" s="389">
        <f>'Base Preliminar'!R383/'Base Preliminar'!Q383</f>
        <v>0.33333333333333331</v>
      </c>
      <c r="K380" s="301">
        <v>20</v>
      </c>
      <c r="L380" s="642" t="s">
        <v>1118</v>
      </c>
      <c r="M380" s="556">
        <v>2</v>
      </c>
      <c r="N380" s="557" t="str">
        <f t="shared" si="19"/>
        <v>Si</v>
      </c>
      <c r="O380" s="562">
        <v>1</v>
      </c>
    </row>
    <row r="381" spans="1:15" ht="15.75" hidden="1" thickBot="1">
      <c r="A381" s="173">
        <v>380</v>
      </c>
      <c r="B381" s="183" t="str">
        <f>'Base Preliminar'!B384</f>
        <v>PUC</v>
      </c>
      <c r="C381" s="184" t="s">
        <v>188</v>
      </c>
      <c r="D381" s="313" t="s">
        <v>627</v>
      </c>
      <c r="E381" s="586">
        <f>'Base Preliminar'!H384</f>
        <v>300</v>
      </c>
      <c r="F381" s="598">
        <v>1950000</v>
      </c>
      <c r="G381" s="331" t="s">
        <v>45</v>
      </c>
      <c r="H381" s="183" t="str">
        <f>'Base Preliminar'!K384</f>
        <v>e-learning</v>
      </c>
      <c r="I381" s="332">
        <v>8</v>
      </c>
      <c r="J381" s="330">
        <f>'Base Preliminar'!R384/'Base Preliminar'!Q384</f>
        <v>0.625</v>
      </c>
      <c r="K381" s="238">
        <v>20</v>
      </c>
      <c r="M381" s="556">
        <v>2</v>
      </c>
      <c r="N381" s="557" t="str">
        <f t="shared" si="19"/>
        <v>Si</v>
      </c>
      <c r="O381" s="562">
        <v>1</v>
      </c>
    </row>
    <row r="382" spans="1:15" ht="15.75" hidden="1" thickBot="1">
      <c r="A382" s="173">
        <v>381</v>
      </c>
      <c r="B382" s="183" t="str">
        <f>'Base Preliminar'!B385</f>
        <v>PUC</v>
      </c>
      <c r="C382" s="184" t="s">
        <v>188</v>
      </c>
      <c r="D382" s="313" t="s">
        <v>628</v>
      </c>
      <c r="E382" s="586">
        <f>'Base Preliminar'!H385</f>
        <v>300</v>
      </c>
      <c r="F382" s="598">
        <v>1950000</v>
      </c>
      <c r="G382" s="331" t="s">
        <v>45</v>
      </c>
      <c r="H382" s="183" t="str">
        <f>'Base Preliminar'!K385</f>
        <v>e-learning</v>
      </c>
      <c r="I382" s="332">
        <v>8</v>
      </c>
      <c r="J382" s="330">
        <f>'Base Preliminar'!R385/'Base Preliminar'!Q385</f>
        <v>0.5</v>
      </c>
      <c r="K382" s="238">
        <v>20</v>
      </c>
      <c r="M382" s="556">
        <v>2</v>
      </c>
      <c r="N382" s="557" t="str">
        <f t="shared" si="19"/>
        <v>Si</v>
      </c>
      <c r="O382" s="562">
        <v>1</v>
      </c>
    </row>
    <row r="383" spans="1:15" ht="15.75" hidden="1" thickBot="1">
      <c r="A383" s="173">
        <v>382</v>
      </c>
      <c r="B383" s="183" t="str">
        <f>'Base Preliminar'!B386</f>
        <v>PUC</v>
      </c>
      <c r="C383" s="184" t="s">
        <v>188</v>
      </c>
      <c r="D383" s="313" t="s">
        <v>629</v>
      </c>
      <c r="E383" s="586">
        <f>'Base Preliminar'!H386</f>
        <v>300</v>
      </c>
      <c r="F383" s="598">
        <v>1950000</v>
      </c>
      <c r="G383" s="331" t="s">
        <v>45</v>
      </c>
      <c r="H383" s="183" t="str">
        <f>'Base Preliminar'!K386</f>
        <v>e-learning</v>
      </c>
      <c r="I383" s="332">
        <v>8</v>
      </c>
      <c r="J383" s="330">
        <f>'Base Preliminar'!R386/'Base Preliminar'!Q386</f>
        <v>0.33333333333333331</v>
      </c>
      <c r="K383" s="238">
        <v>20</v>
      </c>
      <c r="M383" s="556">
        <v>2</v>
      </c>
      <c r="N383" s="557" t="str">
        <f t="shared" si="19"/>
        <v>Si</v>
      </c>
      <c r="O383" s="562">
        <v>1</v>
      </c>
    </row>
    <row r="384" spans="1:15" s="458" customFormat="1" ht="15.75" hidden="1" thickBot="1">
      <c r="A384" s="452">
        <v>383</v>
      </c>
      <c r="B384" s="453" t="str">
        <f>'Base Preliminar'!B387</f>
        <v>PUC</v>
      </c>
      <c r="C384" s="454" t="s">
        <v>188</v>
      </c>
      <c r="D384" s="465" t="s">
        <v>630</v>
      </c>
      <c r="E384" s="578">
        <f>'Base Preliminar'!H387</f>
        <v>300</v>
      </c>
      <c r="F384" s="630">
        <v>1950000</v>
      </c>
      <c r="G384" s="466" t="s">
        <v>45</v>
      </c>
      <c r="H384" s="453" t="str">
        <f>'Base Preliminar'!K387</f>
        <v>e-learning</v>
      </c>
      <c r="I384" s="469">
        <v>8</v>
      </c>
      <c r="J384" s="468">
        <f>'Base Preliminar'!R387/'Base Preliminar'!Q387</f>
        <v>0.2857142857142857</v>
      </c>
      <c r="K384" s="457">
        <v>20</v>
      </c>
      <c r="L384" s="651" t="s">
        <v>1128</v>
      </c>
      <c r="M384" s="556">
        <v>2</v>
      </c>
      <c r="N384" s="557" t="str">
        <f t="shared" si="19"/>
        <v>Si</v>
      </c>
      <c r="O384" s="562">
        <v>1</v>
      </c>
    </row>
    <row r="385" spans="1:15" ht="15.75" hidden="1" thickBot="1">
      <c r="A385" s="173">
        <v>384</v>
      </c>
      <c r="B385" s="183" t="str">
        <f>'Base Preliminar'!B388</f>
        <v>PUC</v>
      </c>
      <c r="C385" s="184" t="s">
        <v>188</v>
      </c>
      <c r="D385" s="313" t="s">
        <v>631</v>
      </c>
      <c r="E385" s="586">
        <f>'Base Preliminar'!H388</f>
        <v>300</v>
      </c>
      <c r="F385" s="598">
        <v>1950000</v>
      </c>
      <c r="G385" s="331" t="s">
        <v>45</v>
      </c>
      <c r="H385" s="183" t="str">
        <f>'Base Preliminar'!K388</f>
        <v>e-learning</v>
      </c>
      <c r="I385" s="332">
        <v>8</v>
      </c>
      <c r="J385" s="330">
        <f>'Base Preliminar'!R388/'Base Preliminar'!Q388</f>
        <v>0.14285714285714285</v>
      </c>
      <c r="K385" s="238">
        <v>20</v>
      </c>
      <c r="M385" s="556">
        <v>2</v>
      </c>
      <c r="N385" s="557" t="str">
        <f t="shared" si="19"/>
        <v>Si</v>
      </c>
      <c r="O385" s="562">
        <v>1</v>
      </c>
    </row>
    <row r="386" spans="1:15" ht="15.75" hidden="1" thickBot="1">
      <c r="A386" s="173">
        <v>385</v>
      </c>
      <c r="B386" s="183" t="str">
        <f>'Base Preliminar'!B389</f>
        <v>PUC</v>
      </c>
      <c r="C386" s="184" t="s">
        <v>188</v>
      </c>
      <c r="D386" s="313" t="s">
        <v>632</v>
      </c>
      <c r="E386" s="586">
        <f>'Base Preliminar'!H389</f>
        <v>300</v>
      </c>
      <c r="F386" s="598">
        <v>1950000</v>
      </c>
      <c r="G386" s="331" t="s">
        <v>45</v>
      </c>
      <c r="H386" s="183" t="str">
        <f>'Base Preliminar'!K389</f>
        <v>e-learning</v>
      </c>
      <c r="I386" s="332">
        <v>8</v>
      </c>
      <c r="J386" s="330">
        <f>'Base Preliminar'!R389/'Base Preliminar'!Q389</f>
        <v>0.42857142857142855</v>
      </c>
      <c r="K386" s="238">
        <v>20</v>
      </c>
      <c r="M386" s="556">
        <v>2</v>
      </c>
      <c r="N386" s="557" t="str">
        <f t="shared" si="19"/>
        <v>Si</v>
      </c>
      <c r="O386" s="562">
        <v>1</v>
      </c>
    </row>
    <row r="387" spans="1:15" ht="15.75" hidden="1" thickBot="1">
      <c r="A387" s="173">
        <v>386</v>
      </c>
      <c r="B387" s="183" t="str">
        <f>'Base Preliminar'!B390</f>
        <v>PUC</v>
      </c>
      <c r="C387" s="184" t="s">
        <v>188</v>
      </c>
      <c r="D387" s="313" t="s">
        <v>633</v>
      </c>
      <c r="E387" s="586">
        <f>'Base Preliminar'!H390</f>
        <v>300</v>
      </c>
      <c r="F387" s="598">
        <v>1950000</v>
      </c>
      <c r="G387" s="331" t="s">
        <v>45</v>
      </c>
      <c r="H387" s="183" t="str">
        <f>'Base Preliminar'!K390</f>
        <v>e-learning</v>
      </c>
      <c r="I387" s="332">
        <v>8</v>
      </c>
      <c r="J387" s="330">
        <f>'Base Preliminar'!R390/'Base Preliminar'!Q390</f>
        <v>0.25</v>
      </c>
      <c r="K387" s="238">
        <v>20</v>
      </c>
      <c r="M387" s="556">
        <v>2</v>
      </c>
      <c r="N387" s="557" t="str">
        <f t="shared" ref="N387:N450" si="20">+IF(M387&lt;10,"Si","No")</f>
        <v>Si</v>
      </c>
      <c r="O387" s="562">
        <v>1</v>
      </c>
    </row>
    <row r="388" spans="1:15" ht="15.75" hidden="1" thickBot="1">
      <c r="A388" s="173">
        <v>387</v>
      </c>
      <c r="B388" s="183" t="str">
        <f>'Base Preliminar'!B391</f>
        <v>PUC</v>
      </c>
      <c r="C388" s="184" t="s">
        <v>188</v>
      </c>
      <c r="D388" s="313" t="s">
        <v>634</v>
      </c>
      <c r="E388" s="586">
        <f>'Base Preliminar'!H391</f>
        <v>300</v>
      </c>
      <c r="F388" s="598">
        <v>1950000</v>
      </c>
      <c r="G388" s="331" t="s">
        <v>45</v>
      </c>
      <c r="H388" s="183" t="str">
        <f>'Base Preliminar'!K391</f>
        <v>e-learning</v>
      </c>
      <c r="I388" s="332">
        <v>8</v>
      </c>
      <c r="J388" s="330">
        <f>'Base Preliminar'!R391/'Base Preliminar'!Q391</f>
        <v>0.33333333333333331</v>
      </c>
      <c r="K388" s="238">
        <v>20</v>
      </c>
      <c r="M388" s="556">
        <v>2</v>
      </c>
      <c r="N388" s="557" t="str">
        <f t="shared" si="20"/>
        <v>Si</v>
      </c>
      <c r="O388" s="562">
        <v>1</v>
      </c>
    </row>
    <row r="389" spans="1:15" ht="15.75" hidden="1" thickBot="1">
      <c r="A389" s="173">
        <v>388</v>
      </c>
      <c r="B389" s="183" t="str">
        <f>'Base Preliminar'!B392</f>
        <v>PUC</v>
      </c>
      <c r="C389" s="184" t="s">
        <v>188</v>
      </c>
      <c r="D389" s="313" t="s">
        <v>597</v>
      </c>
      <c r="E389" s="586">
        <f>'Base Preliminar'!H392</f>
        <v>300</v>
      </c>
      <c r="F389" s="598">
        <v>1950000</v>
      </c>
      <c r="G389" s="331" t="s">
        <v>45</v>
      </c>
      <c r="H389" s="183" t="str">
        <f>'Base Preliminar'!K392</f>
        <v>e-learning</v>
      </c>
      <c r="I389" s="332">
        <v>8</v>
      </c>
      <c r="J389" s="330">
        <f>'Base Preliminar'!R392/'Base Preliminar'!Q392</f>
        <v>0.14285714285714285</v>
      </c>
      <c r="K389" s="238">
        <v>20</v>
      </c>
      <c r="M389" s="556">
        <v>2</v>
      </c>
      <c r="N389" s="557" t="str">
        <f t="shared" si="20"/>
        <v>Si</v>
      </c>
      <c r="O389" s="562">
        <v>1</v>
      </c>
    </row>
    <row r="390" spans="1:15" ht="15.75" hidden="1" thickBot="1">
      <c r="A390" s="173">
        <v>389</v>
      </c>
      <c r="B390" s="183" t="str">
        <f>'Base Preliminar'!B393</f>
        <v>PUC</v>
      </c>
      <c r="C390" s="184" t="s">
        <v>188</v>
      </c>
      <c r="D390" s="313" t="s">
        <v>635</v>
      </c>
      <c r="E390" s="586">
        <f>'Base Preliminar'!H393</f>
        <v>300</v>
      </c>
      <c r="F390" s="598">
        <v>1950000</v>
      </c>
      <c r="G390" s="331" t="s">
        <v>45</v>
      </c>
      <c r="H390" s="183" t="str">
        <f>'Base Preliminar'!K393</f>
        <v>e-learning</v>
      </c>
      <c r="I390" s="332">
        <v>8</v>
      </c>
      <c r="J390" s="330">
        <f>'Base Preliminar'!R393/'Base Preliminar'!Q393</f>
        <v>0.1111111111111111</v>
      </c>
      <c r="K390" s="238">
        <v>20</v>
      </c>
      <c r="M390" s="556">
        <v>2</v>
      </c>
      <c r="N390" s="557" t="str">
        <f t="shared" si="20"/>
        <v>Si</v>
      </c>
      <c r="O390" s="562">
        <v>1</v>
      </c>
    </row>
    <row r="391" spans="1:15" ht="15.75" hidden="1" thickBot="1">
      <c r="A391" s="173">
        <v>390</v>
      </c>
      <c r="B391" s="183" t="str">
        <f>'Base Preliminar'!B394</f>
        <v>PUC</v>
      </c>
      <c r="C391" s="184" t="s">
        <v>188</v>
      </c>
      <c r="D391" s="313" t="s">
        <v>636</v>
      </c>
      <c r="E391" s="586">
        <f>'Base Preliminar'!H394</f>
        <v>300</v>
      </c>
      <c r="F391" s="598">
        <v>1950000</v>
      </c>
      <c r="G391" s="331" t="s">
        <v>45</v>
      </c>
      <c r="H391" s="183" t="str">
        <f>'Base Preliminar'!K394</f>
        <v>e-learning</v>
      </c>
      <c r="I391" s="332">
        <v>8</v>
      </c>
      <c r="J391" s="330">
        <f>'Base Preliminar'!R394/'Base Preliminar'!Q394</f>
        <v>0.25</v>
      </c>
      <c r="K391" s="238">
        <v>20</v>
      </c>
      <c r="M391" s="556">
        <v>2</v>
      </c>
      <c r="N391" s="557" t="str">
        <f t="shared" si="20"/>
        <v>Si</v>
      </c>
      <c r="O391" s="562">
        <v>1</v>
      </c>
    </row>
    <row r="392" spans="1:15" ht="15.75" hidden="1" thickBot="1">
      <c r="A392" s="173">
        <v>391</v>
      </c>
      <c r="B392" s="183" t="str">
        <f>'Base Preliminar'!B395</f>
        <v>PUC</v>
      </c>
      <c r="C392" s="184" t="s">
        <v>188</v>
      </c>
      <c r="D392" s="313" t="s">
        <v>637</v>
      </c>
      <c r="E392" s="586">
        <f>'Base Preliminar'!H395</f>
        <v>300</v>
      </c>
      <c r="F392" s="598">
        <v>1950000</v>
      </c>
      <c r="G392" s="331" t="s">
        <v>45</v>
      </c>
      <c r="H392" s="183" t="str">
        <f>'Base Preliminar'!K395</f>
        <v>e-learning</v>
      </c>
      <c r="I392" s="332">
        <v>8</v>
      </c>
      <c r="J392" s="330">
        <f>'Base Preliminar'!R395/'Base Preliminar'!Q395</f>
        <v>0.55555555555555558</v>
      </c>
      <c r="K392" s="238">
        <v>20</v>
      </c>
      <c r="M392" s="556">
        <v>2</v>
      </c>
      <c r="N392" s="557" t="str">
        <f t="shared" si="20"/>
        <v>Si</v>
      </c>
      <c r="O392" s="562">
        <v>1</v>
      </c>
    </row>
    <row r="393" spans="1:15" ht="15.75" hidden="1" thickBot="1">
      <c r="A393" s="173">
        <v>392</v>
      </c>
      <c r="B393" s="183" t="str">
        <f>'Base Preliminar'!B396</f>
        <v>PUC</v>
      </c>
      <c r="C393" s="184" t="s">
        <v>188</v>
      </c>
      <c r="D393" s="313" t="s">
        <v>638</v>
      </c>
      <c r="E393" s="586">
        <f>'Base Preliminar'!H396</f>
        <v>300</v>
      </c>
      <c r="F393" s="598">
        <v>1950000</v>
      </c>
      <c r="G393" s="331" t="s">
        <v>45</v>
      </c>
      <c r="H393" s="183" t="str">
        <f>'Base Preliminar'!K396</f>
        <v>e-learning</v>
      </c>
      <c r="I393" s="332">
        <v>8</v>
      </c>
      <c r="J393" s="330">
        <f>'Base Preliminar'!R396/'Base Preliminar'!Q396</f>
        <v>0.125</v>
      </c>
      <c r="K393" s="238">
        <v>20</v>
      </c>
      <c r="M393" s="556">
        <v>2</v>
      </c>
      <c r="N393" s="557" t="str">
        <f t="shared" si="20"/>
        <v>Si</v>
      </c>
      <c r="O393" s="562">
        <v>1</v>
      </c>
    </row>
    <row r="394" spans="1:15" ht="15.75" hidden="1" thickBot="1">
      <c r="A394" s="173">
        <v>393</v>
      </c>
      <c r="B394" s="183" t="str">
        <f>'Base Preliminar'!B397</f>
        <v>PUC</v>
      </c>
      <c r="C394" s="184" t="s">
        <v>188</v>
      </c>
      <c r="D394" s="313" t="s">
        <v>639</v>
      </c>
      <c r="E394" s="586">
        <f>'Base Preliminar'!H397</f>
        <v>300</v>
      </c>
      <c r="F394" s="598">
        <v>1950000</v>
      </c>
      <c r="G394" s="331" t="s">
        <v>45</v>
      </c>
      <c r="H394" s="183" t="str">
        <f>'Base Preliminar'!K397</f>
        <v>e-learning</v>
      </c>
      <c r="I394" s="332">
        <v>8</v>
      </c>
      <c r="J394" s="330">
        <f>'Base Preliminar'!R397/'Base Preliminar'!Q397</f>
        <v>0.14285714285714285</v>
      </c>
      <c r="K394" s="238">
        <v>20</v>
      </c>
      <c r="M394" s="556">
        <v>2</v>
      </c>
      <c r="N394" s="557" t="str">
        <f t="shared" si="20"/>
        <v>Si</v>
      </c>
      <c r="O394" s="562">
        <v>1</v>
      </c>
    </row>
    <row r="395" spans="1:15" ht="15.75" hidden="1" thickBot="1">
      <c r="A395" s="173">
        <v>394</v>
      </c>
      <c r="B395" s="183" t="str">
        <f>'Base Preliminar'!B398</f>
        <v>PUC</v>
      </c>
      <c r="C395" s="184" t="s">
        <v>188</v>
      </c>
      <c r="D395" s="313" t="s">
        <v>640</v>
      </c>
      <c r="E395" s="586">
        <f>'Base Preliminar'!H398</f>
        <v>300</v>
      </c>
      <c r="F395" s="598">
        <v>1950000</v>
      </c>
      <c r="G395" s="331" t="s">
        <v>45</v>
      </c>
      <c r="H395" s="183" t="str">
        <f>'Base Preliminar'!K398</f>
        <v>e-learning</v>
      </c>
      <c r="I395" s="332">
        <v>8</v>
      </c>
      <c r="J395" s="330">
        <f>'Base Preliminar'!R398/'Base Preliminar'!Q398</f>
        <v>0.2857142857142857</v>
      </c>
      <c r="K395" s="238">
        <v>20</v>
      </c>
      <c r="M395" s="556">
        <v>2</v>
      </c>
      <c r="N395" s="557" t="str">
        <f t="shared" si="20"/>
        <v>Si</v>
      </c>
      <c r="O395" s="562">
        <v>1</v>
      </c>
    </row>
    <row r="396" spans="1:15" ht="15.75" hidden="1" thickBot="1">
      <c r="A396" s="173">
        <v>395</v>
      </c>
      <c r="B396" s="183" t="str">
        <f>'Base Preliminar'!B399</f>
        <v>PUC</v>
      </c>
      <c r="C396" s="184" t="s">
        <v>188</v>
      </c>
      <c r="D396" s="313" t="s">
        <v>641</v>
      </c>
      <c r="E396" s="586">
        <f>'Base Preliminar'!H399</f>
        <v>300</v>
      </c>
      <c r="F396" s="598">
        <v>1950000</v>
      </c>
      <c r="G396" s="331" t="s">
        <v>45</v>
      </c>
      <c r="H396" s="183" t="str">
        <f>'Base Preliminar'!K399</f>
        <v>e-learning</v>
      </c>
      <c r="I396" s="332">
        <v>8</v>
      </c>
      <c r="J396" s="330">
        <f>'Base Preliminar'!R399/'Base Preliminar'!Q399</f>
        <v>0.625</v>
      </c>
      <c r="K396" s="238">
        <v>20</v>
      </c>
      <c r="M396" s="556">
        <v>2</v>
      </c>
      <c r="N396" s="557" t="str">
        <f t="shared" si="20"/>
        <v>Si</v>
      </c>
      <c r="O396" s="562">
        <v>1</v>
      </c>
    </row>
    <row r="397" spans="1:15" ht="15.75" hidden="1" thickBot="1">
      <c r="A397" s="173">
        <v>396</v>
      </c>
      <c r="B397" s="183" t="str">
        <f>'Base Preliminar'!B400</f>
        <v>PUC</v>
      </c>
      <c r="C397" s="184" t="s">
        <v>188</v>
      </c>
      <c r="D397" s="313" t="s">
        <v>642</v>
      </c>
      <c r="E397" s="586">
        <f>'Base Preliminar'!H400</f>
        <v>300</v>
      </c>
      <c r="F397" s="598">
        <v>1950000</v>
      </c>
      <c r="G397" s="331" t="s">
        <v>45</v>
      </c>
      <c r="H397" s="183" t="str">
        <f>'Base Preliminar'!K400</f>
        <v>e-learning</v>
      </c>
      <c r="I397" s="332">
        <v>8</v>
      </c>
      <c r="J397" s="330">
        <f>'Base Preliminar'!R400/'Base Preliminar'!Q400</f>
        <v>0.42857142857142855</v>
      </c>
      <c r="K397" s="238">
        <v>20</v>
      </c>
      <c r="M397" s="556">
        <v>2</v>
      </c>
      <c r="N397" s="557" t="str">
        <f t="shared" si="20"/>
        <v>Si</v>
      </c>
      <c r="O397" s="562">
        <v>1</v>
      </c>
    </row>
    <row r="398" spans="1:15" ht="15.75" hidden="1" thickBot="1">
      <c r="A398" s="173">
        <v>397</v>
      </c>
      <c r="B398" s="183" t="str">
        <f>'Base Preliminar'!B401</f>
        <v>PUC</v>
      </c>
      <c r="C398" s="184" t="s">
        <v>188</v>
      </c>
      <c r="D398" s="313" t="s">
        <v>643</v>
      </c>
      <c r="E398" s="586">
        <f>'Base Preliminar'!H401</f>
        <v>300</v>
      </c>
      <c r="F398" s="598">
        <v>1950000</v>
      </c>
      <c r="G398" s="331" t="s">
        <v>45</v>
      </c>
      <c r="H398" s="183" t="str">
        <f>'Base Preliminar'!K401</f>
        <v>e-learning</v>
      </c>
      <c r="I398" s="332">
        <v>8</v>
      </c>
      <c r="J398" s="330">
        <f>'Base Preliminar'!R401/'Base Preliminar'!Q401</f>
        <v>0.375</v>
      </c>
      <c r="K398" s="238">
        <v>20</v>
      </c>
      <c r="M398" s="556">
        <v>2</v>
      </c>
      <c r="N398" s="557" t="str">
        <f t="shared" si="20"/>
        <v>Si</v>
      </c>
      <c r="O398" s="562">
        <v>1</v>
      </c>
    </row>
    <row r="399" spans="1:15" ht="15.75" hidden="1" thickBot="1">
      <c r="A399" s="173">
        <v>398</v>
      </c>
      <c r="B399" s="183" t="str">
        <f>'Base Preliminar'!B402</f>
        <v>PUC</v>
      </c>
      <c r="C399" s="184" t="s">
        <v>188</v>
      </c>
      <c r="D399" s="313" t="s">
        <v>644</v>
      </c>
      <c r="E399" s="586">
        <f>'Base Preliminar'!H402</f>
        <v>300</v>
      </c>
      <c r="F399" s="598">
        <v>1950000</v>
      </c>
      <c r="G399" s="331" t="s">
        <v>45</v>
      </c>
      <c r="H399" s="183" t="str">
        <f>'Base Preliminar'!K402</f>
        <v>e-learning</v>
      </c>
      <c r="I399" s="332">
        <v>8</v>
      </c>
      <c r="J399" s="330">
        <f>'Base Preliminar'!R402/'Base Preliminar'!Q402</f>
        <v>0.625</v>
      </c>
      <c r="K399" s="238">
        <v>20</v>
      </c>
      <c r="M399" s="556">
        <v>2</v>
      </c>
      <c r="N399" s="557" t="str">
        <f t="shared" si="20"/>
        <v>Si</v>
      </c>
      <c r="O399" s="562">
        <v>1</v>
      </c>
    </row>
    <row r="400" spans="1:15" ht="15.75" hidden="1" thickBot="1">
      <c r="A400" s="173">
        <v>399</v>
      </c>
      <c r="B400" s="183" t="str">
        <f>'Base Preliminar'!B403</f>
        <v>PUC</v>
      </c>
      <c r="C400" s="184" t="s">
        <v>188</v>
      </c>
      <c r="D400" s="313" t="s">
        <v>645</v>
      </c>
      <c r="E400" s="586">
        <f>'Base Preliminar'!H403</f>
        <v>300</v>
      </c>
      <c r="F400" s="598">
        <v>1950000</v>
      </c>
      <c r="G400" s="331" t="s">
        <v>45</v>
      </c>
      <c r="H400" s="183" t="str">
        <f>'Base Preliminar'!K403</f>
        <v>e-learning</v>
      </c>
      <c r="I400" s="332">
        <v>8</v>
      </c>
      <c r="J400" s="330">
        <f>'Base Preliminar'!R403/'Base Preliminar'!Q403</f>
        <v>0.5</v>
      </c>
      <c r="K400" s="238">
        <v>20</v>
      </c>
      <c r="M400" s="556">
        <v>2</v>
      </c>
      <c r="N400" s="557" t="str">
        <f t="shared" si="20"/>
        <v>Si</v>
      </c>
      <c r="O400" s="562">
        <v>1</v>
      </c>
    </row>
    <row r="401" spans="1:16" ht="15.75" hidden="1" thickBot="1">
      <c r="A401" s="173">
        <v>400</v>
      </c>
      <c r="B401" s="183" t="str">
        <f>'Base Preliminar'!B404</f>
        <v>PUC</v>
      </c>
      <c r="C401" s="184" t="s">
        <v>188</v>
      </c>
      <c r="D401" s="313" t="s">
        <v>646</v>
      </c>
      <c r="E401" s="586">
        <f>'Base Preliminar'!H404</f>
        <v>300</v>
      </c>
      <c r="F401" s="598">
        <v>1950000</v>
      </c>
      <c r="G401" s="331" t="s">
        <v>45</v>
      </c>
      <c r="H401" s="183" t="str">
        <f>'Base Preliminar'!K404</f>
        <v>e-learning</v>
      </c>
      <c r="I401" s="332">
        <v>8</v>
      </c>
      <c r="J401" s="330">
        <f>'Base Preliminar'!R404/'Base Preliminar'!Q404</f>
        <v>0.5</v>
      </c>
      <c r="K401" s="238">
        <v>20</v>
      </c>
      <c r="M401" s="556">
        <v>2</v>
      </c>
      <c r="N401" s="557" t="str">
        <f t="shared" si="20"/>
        <v>Si</v>
      </c>
      <c r="O401" s="562">
        <v>1</v>
      </c>
    </row>
    <row r="402" spans="1:16" ht="15.75" hidden="1" thickBot="1">
      <c r="A402" s="173">
        <v>401</v>
      </c>
      <c r="B402" s="183" t="str">
        <f>'Base Preliminar'!B405</f>
        <v>PUC</v>
      </c>
      <c r="C402" s="184" t="s">
        <v>188</v>
      </c>
      <c r="D402" s="313" t="s">
        <v>647</v>
      </c>
      <c r="E402" s="586">
        <f>'Base Preliminar'!H405</f>
        <v>300</v>
      </c>
      <c r="F402" s="598">
        <v>1950000</v>
      </c>
      <c r="G402" s="331" t="s">
        <v>45</v>
      </c>
      <c r="H402" s="183" t="str">
        <f>'Base Preliminar'!K405</f>
        <v>e-learning</v>
      </c>
      <c r="I402" s="332">
        <v>8</v>
      </c>
      <c r="J402" s="330">
        <f>'Base Preliminar'!R405/'Base Preliminar'!Q405</f>
        <v>0.42857142857142855</v>
      </c>
      <c r="K402" s="238">
        <v>20</v>
      </c>
      <c r="M402" s="556">
        <v>2</v>
      </c>
      <c r="N402" s="557" t="str">
        <f t="shared" si="20"/>
        <v>Si</v>
      </c>
      <c r="O402" s="562">
        <v>1</v>
      </c>
    </row>
    <row r="403" spans="1:16" ht="15.75" hidden="1" thickBot="1">
      <c r="A403" s="173">
        <v>402</v>
      </c>
      <c r="B403" s="183" t="str">
        <f>'Base Preliminar'!B406</f>
        <v>PUC</v>
      </c>
      <c r="C403" s="184" t="s">
        <v>188</v>
      </c>
      <c r="D403" s="313" t="s">
        <v>648</v>
      </c>
      <c r="E403" s="586">
        <f>'Base Preliminar'!H406</f>
        <v>300</v>
      </c>
      <c r="F403" s="598">
        <v>1950000</v>
      </c>
      <c r="G403" s="331" t="s">
        <v>45</v>
      </c>
      <c r="H403" s="183" t="str">
        <f>'Base Preliminar'!K406</f>
        <v>e-learning</v>
      </c>
      <c r="I403" s="332">
        <v>8</v>
      </c>
      <c r="J403" s="330">
        <f>'Base Preliminar'!R406/'Base Preliminar'!Q406</f>
        <v>0.33333333333333331</v>
      </c>
      <c r="K403" s="238">
        <v>20</v>
      </c>
      <c r="M403" s="556">
        <v>2</v>
      </c>
      <c r="N403" s="557" t="str">
        <f t="shared" si="20"/>
        <v>Si</v>
      </c>
      <c r="O403" s="562">
        <v>1</v>
      </c>
    </row>
    <row r="404" spans="1:16" s="521" customFormat="1" ht="15.75" hidden="1" thickBot="1">
      <c r="A404" s="515">
        <v>403</v>
      </c>
      <c r="B404" s="516" t="str">
        <f>'Base Preliminar'!B407</f>
        <v>PUC</v>
      </c>
      <c r="C404" s="517" t="s">
        <v>188</v>
      </c>
      <c r="D404" s="527" t="s">
        <v>649</v>
      </c>
      <c r="E404" s="584">
        <f>'Base Preliminar'!H407</f>
        <v>300</v>
      </c>
      <c r="F404" s="618">
        <v>1950000</v>
      </c>
      <c r="G404" s="528" t="s">
        <v>45</v>
      </c>
      <c r="H404" s="516" t="str">
        <f>'Base Preliminar'!K407</f>
        <v>e-learning</v>
      </c>
      <c r="I404" s="525">
        <v>8</v>
      </c>
      <c r="J404" s="520">
        <f>'Base Preliminar'!R407/'Base Preliminar'!Q407</f>
        <v>0.375</v>
      </c>
      <c r="K404" s="518">
        <v>20</v>
      </c>
      <c r="L404" s="657" t="s">
        <v>1134</v>
      </c>
      <c r="M404" s="556">
        <v>2</v>
      </c>
      <c r="N404" s="557" t="str">
        <f t="shared" si="20"/>
        <v>Si</v>
      </c>
      <c r="O404" s="562">
        <v>1</v>
      </c>
    </row>
    <row r="405" spans="1:16" ht="15.75" hidden="1" thickBot="1">
      <c r="A405" s="173">
        <v>404</v>
      </c>
      <c r="B405" s="183" t="str">
        <f>'Base Preliminar'!B408</f>
        <v>PUC</v>
      </c>
      <c r="C405" s="184" t="s">
        <v>188</v>
      </c>
      <c r="D405" s="313" t="s">
        <v>650</v>
      </c>
      <c r="E405" s="586">
        <f>'Base Preliminar'!H408</f>
        <v>300</v>
      </c>
      <c r="F405" s="598">
        <v>1950000</v>
      </c>
      <c r="G405" s="331" t="s">
        <v>45</v>
      </c>
      <c r="H405" s="183" t="str">
        <f>'Base Preliminar'!K408</f>
        <v>e-learning</v>
      </c>
      <c r="I405" s="332">
        <v>8</v>
      </c>
      <c r="J405" s="330">
        <f>'Base Preliminar'!R408/'Base Preliminar'!Q408</f>
        <v>0.44444444444444442</v>
      </c>
      <c r="K405" s="238">
        <v>20</v>
      </c>
      <c r="M405" s="556">
        <v>2</v>
      </c>
      <c r="N405" s="557" t="str">
        <f t="shared" si="20"/>
        <v>Si</v>
      </c>
      <c r="O405" s="562">
        <v>1</v>
      </c>
    </row>
    <row r="406" spans="1:16" ht="15.75" hidden="1" thickBot="1">
      <c r="A406" s="173">
        <v>405</v>
      </c>
      <c r="B406" s="183" t="str">
        <f>'Base Preliminar'!B409</f>
        <v>PUC</v>
      </c>
      <c r="C406" s="184" t="s">
        <v>188</v>
      </c>
      <c r="D406" s="313" t="s">
        <v>651</v>
      </c>
      <c r="E406" s="586">
        <f>'Base Preliminar'!H409</f>
        <v>300</v>
      </c>
      <c r="F406" s="598">
        <v>1950000</v>
      </c>
      <c r="G406" s="331" t="s">
        <v>45</v>
      </c>
      <c r="H406" s="183" t="str">
        <f>'Base Preliminar'!K409</f>
        <v>e-learning</v>
      </c>
      <c r="I406" s="332">
        <v>8</v>
      </c>
      <c r="J406" s="330">
        <f>'Base Preliminar'!R409/'Base Preliminar'!Q409</f>
        <v>0.2857142857142857</v>
      </c>
      <c r="K406" s="238">
        <v>20</v>
      </c>
      <c r="M406" s="556">
        <v>2</v>
      </c>
      <c r="N406" s="557" t="str">
        <f t="shared" si="20"/>
        <v>Si</v>
      </c>
      <c r="O406" s="562">
        <v>1</v>
      </c>
    </row>
    <row r="407" spans="1:16" s="521" customFormat="1" ht="15.75" hidden="1" thickBot="1">
      <c r="A407" s="515">
        <v>406</v>
      </c>
      <c r="B407" s="516" t="str">
        <f>'Base Preliminar'!B410</f>
        <v>PUC</v>
      </c>
      <c r="C407" s="517" t="s">
        <v>188</v>
      </c>
      <c r="D407" s="527" t="s">
        <v>652</v>
      </c>
      <c r="E407" s="584">
        <f>'Base Preliminar'!H410</f>
        <v>300</v>
      </c>
      <c r="F407" s="618">
        <v>1950000</v>
      </c>
      <c r="G407" s="528" t="s">
        <v>45</v>
      </c>
      <c r="H407" s="516" t="str">
        <f>'Base Preliminar'!K410</f>
        <v>e-learning</v>
      </c>
      <c r="I407" s="525">
        <v>8</v>
      </c>
      <c r="J407" s="520">
        <f>'Base Preliminar'!R410/'Base Preliminar'!Q410</f>
        <v>0.375</v>
      </c>
      <c r="K407" s="518">
        <v>20</v>
      </c>
      <c r="L407" s="657" t="s">
        <v>1134</v>
      </c>
      <c r="M407" s="556">
        <v>2</v>
      </c>
      <c r="N407" s="557" t="str">
        <f t="shared" si="20"/>
        <v>Si</v>
      </c>
      <c r="O407" s="562">
        <v>1</v>
      </c>
    </row>
    <row r="408" spans="1:16" ht="15.75" hidden="1" thickBot="1">
      <c r="A408" s="173">
        <v>407</v>
      </c>
      <c r="B408" s="183" t="str">
        <f>'Base Preliminar'!B411</f>
        <v>PUC</v>
      </c>
      <c r="C408" s="184" t="s">
        <v>188</v>
      </c>
      <c r="D408" s="313" t="s">
        <v>653</v>
      </c>
      <c r="E408" s="586">
        <f>'Base Preliminar'!H411</f>
        <v>300</v>
      </c>
      <c r="F408" s="598">
        <v>1950000</v>
      </c>
      <c r="G408" s="331" t="s">
        <v>45</v>
      </c>
      <c r="H408" s="183" t="str">
        <f>'Base Preliminar'!K411</f>
        <v>e-learning</v>
      </c>
      <c r="I408" s="332">
        <v>8</v>
      </c>
      <c r="J408" s="330">
        <f>'Base Preliminar'!R411/'Base Preliminar'!Q411</f>
        <v>0.625</v>
      </c>
      <c r="K408" s="238">
        <v>20</v>
      </c>
      <c r="M408" s="556">
        <v>2</v>
      </c>
      <c r="N408" s="557" t="str">
        <f t="shared" si="20"/>
        <v>Si</v>
      </c>
      <c r="O408" s="562">
        <v>1</v>
      </c>
    </row>
    <row r="409" spans="1:16" ht="15.75" hidden="1" thickBot="1">
      <c r="A409" s="173">
        <v>408</v>
      </c>
      <c r="B409" s="183" t="str">
        <f>'Base Preliminar'!B412</f>
        <v>PUC</v>
      </c>
      <c r="C409" s="184" t="s">
        <v>188</v>
      </c>
      <c r="D409" s="313" t="s">
        <v>654</v>
      </c>
      <c r="E409" s="586">
        <f>'Base Preliminar'!H412</f>
        <v>300</v>
      </c>
      <c r="F409" s="598">
        <v>1950000</v>
      </c>
      <c r="G409" s="331" t="s">
        <v>45</v>
      </c>
      <c r="H409" s="183" t="str">
        <f>'Base Preliminar'!K412</f>
        <v>e-learning</v>
      </c>
      <c r="I409" s="332">
        <v>8</v>
      </c>
      <c r="J409" s="330">
        <f>'Base Preliminar'!R412/'Base Preliminar'!Q412</f>
        <v>0.5</v>
      </c>
      <c r="K409" s="238">
        <v>20</v>
      </c>
      <c r="M409" s="556">
        <v>2</v>
      </c>
      <c r="N409" s="557" t="str">
        <f t="shared" si="20"/>
        <v>Si</v>
      </c>
      <c r="O409" s="562">
        <v>1</v>
      </c>
    </row>
    <row r="410" spans="1:16" ht="15.75" hidden="1" thickBot="1">
      <c r="A410" s="173">
        <v>409</v>
      </c>
      <c r="B410" s="183" t="str">
        <f>'Base Preliminar'!B413</f>
        <v>PUC</v>
      </c>
      <c r="C410" s="184" t="s">
        <v>188</v>
      </c>
      <c r="D410" s="313" t="s">
        <v>655</v>
      </c>
      <c r="E410" s="586">
        <f>'Base Preliminar'!H413</f>
        <v>300</v>
      </c>
      <c r="F410" s="598">
        <v>1950000</v>
      </c>
      <c r="G410" s="331" t="s">
        <v>45</v>
      </c>
      <c r="H410" s="183" t="str">
        <f>'Base Preliminar'!K413</f>
        <v>e-learning</v>
      </c>
      <c r="I410" s="332">
        <v>8</v>
      </c>
      <c r="J410" s="330">
        <f>'Base Preliminar'!R413/'Base Preliminar'!Q413</f>
        <v>0.55555555555555558</v>
      </c>
      <c r="K410" s="238">
        <v>20</v>
      </c>
      <c r="M410" s="556">
        <v>2</v>
      </c>
      <c r="N410" s="557" t="str">
        <f t="shared" si="20"/>
        <v>Si</v>
      </c>
      <c r="O410" s="562">
        <v>1</v>
      </c>
    </row>
    <row r="411" spans="1:16" ht="15.75" hidden="1" thickBot="1">
      <c r="A411" s="173">
        <v>410</v>
      </c>
      <c r="B411" s="183" t="str">
        <f>'Base Preliminar'!B414</f>
        <v>PUC</v>
      </c>
      <c r="C411" s="184" t="s">
        <v>188</v>
      </c>
      <c r="D411" s="313" t="s">
        <v>656</v>
      </c>
      <c r="E411" s="586">
        <f>'Base Preliminar'!H414</f>
        <v>300</v>
      </c>
      <c r="F411" s="598">
        <v>1950000</v>
      </c>
      <c r="G411" s="331" t="s">
        <v>45</v>
      </c>
      <c r="H411" s="183" t="str">
        <f>'Base Preliminar'!K414</f>
        <v>e-learning</v>
      </c>
      <c r="I411" s="332">
        <v>8</v>
      </c>
      <c r="J411" s="330">
        <f>'Base Preliminar'!R414/'Base Preliminar'!Q414</f>
        <v>0.5</v>
      </c>
      <c r="K411" s="238">
        <v>20</v>
      </c>
      <c r="M411" s="556">
        <v>2</v>
      </c>
      <c r="N411" s="557" t="str">
        <f t="shared" si="20"/>
        <v>Si</v>
      </c>
      <c r="O411" s="562">
        <v>1</v>
      </c>
    </row>
    <row r="412" spans="1:16" ht="15.75" hidden="1" thickBot="1">
      <c r="A412" s="173">
        <v>411</v>
      </c>
      <c r="B412" s="183" t="str">
        <f>'Base Preliminar'!B415</f>
        <v>PUC</v>
      </c>
      <c r="C412" s="184" t="s">
        <v>191</v>
      </c>
      <c r="D412" s="313" t="s">
        <v>657</v>
      </c>
      <c r="E412" s="586">
        <f>'Base Preliminar'!H415</f>
        <v>140</v>
      </c>
      <c r="F412" s="598">
        <v>1950000</v>
      </c>
      <c r="G412" s="331" t="s">
        <v>45</v>
      </c>
      <c r="H412" s="183" t="str">
        <f>'Base Preliminar'!K415</f>
        <v>e-learning</v>
      </c>
      <c r="I412" s="332">
        <v>8</v>
      </c>
      <c r="J412" s="330">
        <f>'Base Preliminar'!R415/'Base Preliminar'!Q415</f>
        <v>0.1111111111111111</v>
      </c>
      <c r="K412" s="238">
        <v>20</v>
      </c>
      <c r="M412" s="556">
        <v>2</v>
      </c>
      <c r="N412" s="557" t="str">
        <f t="shared" si="20"/>
        <v>Si</v>
      </c>
      <c r="O412" s="562">
        <v>1</v>
      </c>
      <c r="P412" s="287" t="str">
        <f t="shared" ref="P412:P418" si="21">+IF(M412&lt;10,"Top","Topn't")</f>
        <v>Top</v>
      </c>
    </row>
    <row r="413" spans="1:16" ht="15.75" hidden="1" thickBot="1">
      <c r="A413" s="173">
        <v>412</v>
      </c>
      <c r="B413" s="183" t="str">
        <f>'Base Preliminar'!B416</f>
        <v>PUC</v>
      </c>
      <c r="C413" s="184" t="s">
        <v>191</v>
      </c>
      <c r="D413" s="313" t="s">
        <v>658</v>
      </c>
      <c r="E413" s="586">
        <f>'Base Preliminar'!H416</f>
        <v>300</v>
      </c>
      <c r="F413" s="598">
        <v>1950000</v>
      </c>
      <c r="G413" s="331" t="s">
        <v>45</v>
      </c>
      <c r="H413" s="183" t="str">
        <f>'Base Preliminar'!K416</f>
        <v>e-learning</v>
      </c>
      <c r="I413" s="332">
        <v>8</v>
      </c>
      <c r="J413" s="330">
        <f>'Base Preliminar'!R416/'Base Preliminar'!Q416</f>
        <v>0.5</v>
      </c>
      <c r="K413" s="238">
        <v>20</v>
      </c>
      <c r="M413" s="556">
        <v>2</v>
      </c>
      <c r="N413" s="557" t="str">
        <f t="shared" si="20"/>
        <v>Si</v>
      </c>
      <c r="O413" s="562">
        <v>1</v>
      </c>
      <c r="P413" s="287" t="str">
        <f t="shared" si="21"/>
        <v>Top</v>
      </c>
    </row>
    <row r="414" spans="1:16" ht="15.75" hidden="1" thickBot="1">
      <c r="A414" s="173">
        <v>413</v>
      </c>
      <c r="B414" s="183" t="str">
        <f>'Base Preliminar'!B417</f>
        <v>PUC</v>
      </c>
      <c r="C414" s="184" t="s">
        <v>191</v>
      </c>
      <c r="D414" s="313" t="s">
        <v>659</v>
      </c>
      <c r="E414" s="586">
        <f>'Base Preliminar'!H417</f>
        <v>140</v>
      </c>
      <c r="F414" s="598">
        <v>1950000</v>
      </c>
      <c r="G414" s="331" t="s">
        <v>45</v>
      </c>
      <c r="H414" s="183" t="str">
        <f>'Base Preliminar'!K417</f>
        <v>e-learning</v>
      </c>
      <c r="I414" s="332">
        <v>8</v>
      </c>
      <c r="J414" s="330">
        <f>'Base Preliminar'!R417/'Base Preliminar'!Q417</f>
        <v>0.14285714285714285</v>
      </c>
      <c r="K414" s="238">
        <v>20</v>
      </c>
      <c r="M414" s="556">
        <v>2</v>
      </c>
      <c r="N414" s="557" t="str">
        <f t="shared" si="20"/>
        <v>Si</v>
      </c>
      <c r="O414" s="562">
        <v>1</v>
      </c>
      <c r="P414" s="287" t="str">
        <f t="shared" si="21"/>
        <v>Top</v>
      </c>
    </row>
    <row r="415" spans="1:16" ht="15.75" hidden="1" thickBot="1">
      <c r="A415" s="173">
        <v>414</v>
      </c>
      <c r="B415" s="183" t="str">
        <f>'Base Preliminar'!B418</f>
        <v>PUC</v>
      </c>
      <c r="C415" s="184" t="s">
        <v>191</v>
      </c>
      <c r="D415" s="313" t="s">
        <v>660</v>
      </c>
      <c r="E415" s="586">
        <f>'Base Preliminar'!H418</f>
        <v>140</v>
      </c>
      <c r="F415" s="598">
        <v>1950000</v>
      </c>
      <c r="G415" s="331" t="s">
        <v>45</v>
      </c>
      <c r="H415" s="183" t="str">
        <f>'Base Preliminar'!K418</f>
        <v>e-learning</v>
      </c>
      <c r="I415" s="332">
        <v>8</v>
      </c>
      <c r="J415" s="330">
        <f>'Base Preliminar'!R418/'Base Preliminar'!Q418</f>
        <v>0.33333333333333331</v>
      </c>
      <c r="K415" s="238">
        <v>20</v>
      </c>
      <c r="M415" s="556">
        <v>2</v>
      </c>
      <c r="N415" s="557" t="str">
        <f t="shared" si="20"/>
        <v>Si</v>
      </c>
      <c r="O415" s="562">
        <v>1</v>
      </c>
      <c r="P415" s="287" t="str">
        <f t="shared" si="21"/>
        <v>Top</v>
      </c>
    </row>
    <row r="416" spans="1:16" ht="15.75" hidden="1" thickBot="1">
      <c r="A416" s="173">
        <v>415</v>
      </c>
      <c r="B416" s="183" t="str">
        <f>'Base Preliminar'!B419</f>
        <v>PUC</v>
      </c>
      <c r="C416" s="184" t="s">
        <v>191</v>
      </c>
      <c r="D416" s="313" t="s">
        <v>661</v>
      </c>
      <c r="E416" s="586">
        <f>'Base Preliminar'!H419</f>
        <v>140</v>
      </c>
      <c r="F416" s="598">
        <v>1950000</v>
      </c>
      <c r="G416" s="331" t="s">
        <v>45</v>
      </c>
      <c r="H416" s="183" t="str">
        <f>'Base Preliminar'!K419</f>
        <v>e-learning</v>
      </c>
      <c r="I416" s="332">
        <v>8</v>
      </c>
      <c r="J416" s="330">
        <f>'Base Preliminar'!R419/'Base Preliminar'!Q419</f>
        <v>0.5</v>
      </c>
      <c r="K416" s="238">
        <v>20</v>
      </c>
      <c r="M416" s="556">
        <v>2</v>
      </c>
      <c r="N416" s="557" t="str">
        <f t="shared" si="20"/>
        <v>Si</v>
      </c>
      <c r="O416" s="562">
        <v>1</v>
      </c>
      <c r="P416" s="287" t="str">
        <f t="shared" si="21"/>
        <v>Top</v>
      </c>
    </row>
    <row r="417" spans="1:16" ht="15.75" hidden="1" thickBot="1">
      <c r="A417" s="173">
        <v>416</v>
      </c>
      <c r="B417" s="183" t="str">
        <f>'Base Preliminar'!B420</f>
        <v>PUC</v>
      </c>
      <c r="C417" s="184" t="s">
        <v>191</v>
      </c>
      <c r="D417" s="313" t="s">
        <v>662</v>
      </c>
      <c r="E417" s="586">
        <f>'Base Preliminar'!H420</f>
        <v>140</v>
      </c>
      <c r="F417" s="598">
        <v>1950000</v>
      </c>
      <c r="G417" s="331" t="s">
        <v>45</v>
      </c>
      <c r="H417" s="183" t="str">
        <f>'Base Preliminar'!K420</f>
        <v>e-learning</v>
      </c>
      <c r="I417" s="332">
        <v>8</v>
      </c>
      <c r="J417" s="330">
        <f>'Base Preliminar'!R420/'Base Preliminar'!Q420</f>
        <v>0.2857142857142857</v>
      </c>
      <c r="K417" s="238">
        <v>20</v>
      </c>
      <c r="M417" s="556">
        <v>2</v>
      </c>
      <c r="N417" s="557" t="str">
        <f t="shared" si="20"/>
        <v>Si</v>
      </c>
      <c r="O417" s="562">
        <v>1</v>
      </c>
      <c r="P417" s="287" t="str">
        <f t="shared" si="21"/>
        <v>Top</v>
      </c>
    </row>
    <row r="418" spans="1:16" ht="15.75" hidden="1" thickBot="1">
      <c r="A418" s="173">
        <v>417</v>
      </c>
      <c r="B418" s="183" t="str">
        <f>'Base Preliminar'!B421</f>
        <v>PUC</v>
      </c>
      <c r="C418" s="184" t="s">
        <v>191</v>
      </c>
      <c r="D418" s="313" t="s">
        <v>663</v>
      </c>
      <c r="E418" s="586">
        <f>'Base Preliminar'!H421</f>
        <v>300</v>
      </c>
      <c r="F418" s="598">
        <v>1950000</v>
      </c>
      <c r="G418" s="331" t="s">
        <v>45</v>
      </c>
      <c r="H418" s="183" t="str">
        <f>'Base Preliminar'!K421</f>
        <v>e-learning</v>
      </c>
      <c r="I418" s="332">
        <v>8</v>
      </c>
      <c r="J418" s="330">
        <f>'Base Preliminar'!R421/'Base Preliminar'!Q421</f>
        <v>0.14285714285714285</v>
      </c>
      <c r="K418" s="238">
        <v>20</v>
      </c>
      <c r="M418" s="556">
        <v>2</v>
      </c>
      <c r="N418" s="557" t="str">
        <f t="shared" si="20"/>
        <v>Si</v>
      </c>
      <c r="O418" s="562">
        <v>1</v>
      </c>
      <c r="P418" s="287" t="str">
        <f t="shared" si="21"/>
        <v>Top</v>
      </c>
    </row>
    <row r="419" spans="1:16" ht="15.75" hidden="1" thickBot="1">
      <c r="A419" s="173">
        <v>418</v>
      </c>
      <c r="B419" s="183" t="str">
        <f>'Base Preliminar'!B422</f>
        <v>USACH</v>
      </c>
      <c r="C419" s="184" t="s">
        <v>188</v>
      </c>
      <c r="D419" s="313" t="s">
        <v>665</v>
      </c>
      <c r="E419" s="586">
        <f>'Base Preliminar'!H422</f>
        <v>240</v>
      </c>
      <c r="F419" s="598">
        <v>2000000</v>
      </c>
      <c r="G419" s="331" t="s">
        <v>92</v>
      </c>
      <c r="H419" s="183" t="str">
        <f>'Base Preliminar'!K422</f>
        <v>b-learning</v>
      </c>
      <c r="I419" s="332">
        <v>4</v>
      </c>
      <c r="J419" s="330">
        <f>AVERAGE(J440:J492)</f>
        <v>0.2405380350399888</v>
      </c>
      <c r="K419" s="238">
        <v>30</v>
      </c>
      <c r="M419" s="556">
        <v>4</v>
      </c>
      <c r="N419" s="557" t="str">
        <f t="shared" si="20"/>
        <v>Si</v>
      </c>
      <c r="O419" s="562">
        <v>1</v>
      </c>
    </row>
    <row r="420" spans="1:16" ht="15.75" hidden="1" thickBot="1">
      <c r="A420" s="173">
        <v>419</v>
      </c>
      <c r="B420" s="183" t="str">
        <f>'Base Preliminar'!B423</f>
        <v>USACH</v>
      </c>
      <c r="C420" s="184" t="s">
        <v>188</v>
      </c>
      <c r="D420" s="313" t="s">
        <v>667</v>
      </c>
      <c r="E420" s="586">
        <f>'Base Preliminar'!H423</f>
        <v>182</v>
      </c>
      <c r="F420" s="598">
        <v>700000</v>
      </c>
      <c r="G420" s="331" t="s">
        <v>92</v>
      </c>
      <c r="H420" s="183" t="str">
        <f>'Base Preliminar'!K423</f>
        <v>b-learning</v>
      </c>
      <c r="I420" s="332">
        <v>4</v>
      </c>
      <c r="J420" s="330">
        <f>AVERAGE(J440:J492)</f>
        <v>0.2405380350399888</v>
      </c>
      <c r="K420" s="238">
        <v>30</v>
      </c>
      <c r="M420" s="556">
        <v>4</v>
      </c>
      <c r="N420" s="557" t="str">
        <f t="shared" si="20"/>
        <v>Si</v>
      </c>
      <c r="O420" s="562">
        <v>1</v>
      </c>
    </row>
    <row r="421" spans="1:16" ht="15.75" hidden="1" thickBot="1">
      <c r="A421" s="173">
        <v>420</v>
      </c>
      <c r="B421" s="183" t="str">
        <f>'Base Preliminar'!B424</f>
        <v>USACH</v>
      </c>
      <c r="C421" s="184" t="s">
        <v>188</v>
      </c>
      <c r="D421" s="313" t="s">
        <v>669</v>
      </c>
      <c r="E421" s="586">
        <f>'Base Preliminar'!H424</f>
        <v>180</v>
      </c>
      <c r="F421" s="598">
        <v>590000</v>
      </c>
      <c r="G421" s="331" t="s">
        <v>92</v>
      </c>
      <c r="H421" s="183" t="str">
        <f>'Base Preliminar'!K424</f>
        <v>e-learning</v>
      </c>
      <c r="I421" s="332">
        <v>5</v>
      </c>
      <c r="J421" s="330">
        <f>AVERAGE(J440:J492)</f>
        <v>0.2405380350399888</v>
      </c>
      <c r="K421" s="238">
        <v>30</v>
      </c>
      <c r="M421" s="556">
        <v>4</v>
      </c>
      <c r="N421" s="557" t="str">
        <f t="shared" si="20"/>
        <v>Si</v>
      </c>
      <c r="O421" s="562">
        <v>1</v>
      </c>
    </row>
    <row r="422" spans="1:16" ht="15.75" hidden="1" thickBot="1">
      <c r="A422" s="173">
        <v>421</v>
      </c>
      <c r="B422" s="183" t="str">
        <f>'Base Preliminar'!B425</f>
        <v>USACH</v>
      </c>
      <c r="C422" s="184" t="s">
        <v>38</v>
      </c>
      <c r="D422" s="313" t="s">
        <v>671</v>
      </c>
      <c r="E422" s="586">
        <f>'Base Preliminar'!H425</f>
        <v>160</v>
      </c>
      <c r="F422" s="598">
        <v>2200000</v>
      </c>
      <c r="G422" s="331" t="s">
        <v>92</v>
      </c>
      <c r="H422" s="183" t="str">
        <f>'Base Preliminar'!K425</f>
        <v>b-learning</v>
      </c>
      <c r="I422" s="332">
        <v>7</v>
      </c>
      <c r="J422" s="330">
        <f>AVERAGE(J468:J527)</f>
        <v>0.26525319640632278</v>
      </c>
      <c r="K422" s="238">
        <v>20</v>
      </c>
      <c r="M422" s="556">
        <v>4</v>
      </c>
      <c r="N422" s="557" t="str">
        <f t="shared" si="20"/>
        <v>Si</v>
      </c>
      <c r="O422" s="562">
        <v>1</v>
      </c>
    </row>
    <row r="423" spans="1:16" ht="15.75" hidden="1" thickBot="1">
      <c r="A423" s="173">
        <v>422</v>
      </c>
      <c r="B423" s="183" t="str">
        <f>'Base Preliminar'!B426</f>
        <v>USACH</v>
      </c>
      <c r="C423" s="184" t="s">
        <v>61</v>
      </c>
      <c r="D423" s="313" t="s">
        <v>673</v>
      </c>
      <c r="E423" s="586">
        <f>'Base Preliminar'!H426</f>
        <v>160</v>
      </c>
      <c r="F423" s="598">
        <v>750000</v>
      </c>
      <c r="G423" s="331" t="s">
        <v>92</v>
      </c>
      <c r="H423" s="183" t="str">
        <f>'Base Preliminar'!K426</f>
        <v>b-learning</v>
      </c>
      <c r="I423" s="332">
        <v>7</v>
      </c>
      <c r="J423" s="330">
        <f>AVERAGE(J287:J354,J509:J511)</f>
        <v>0.14305569416236619</v>
      </c>
      <c r="K423" s="238">
        <v>30</v>
      </c>
      <c r="M423" s="556">
        <v>4</v>
      </c>
      <c r="N423" s="557" t="str">
        <f t="shared" si="20"/>
        <v>Si</v>
      </c>
      <c r="O423" s="562">
        <v>1</v>
      </c>
      <c r="P423" s="287" t="str">
        <f t="shared" ref="P423:P437" si="22">+IF(M423&lt;10,"Top","Topn't")</f>
        <v>Top</v>
      </c>
    </row>
    <row r="424" spans="1:16" s="412" customFormat="1" ht="15.75" hidden="1" thickBot="1">
      <c r="A424" s="405">
        <v>423</v>
      </c>
      <c r="B424" s="406" t="str">
        <f>'Base Preliminar'!B427</f>
        <v>USACH</v>
      </c>
      <c r="C424" s="407" t="s">
        <v>61</v>
      </c>
      <c r="D424" s="413" t="s">
        <v>674</v>
      </c>
      <c r="E424" s="574">
        <f>'Base Preliminar'!H427</f>
        <v>163</v>
      </c>
      <c r="F424" s="631">
        <v>750000</v>
      </c>
      <c r="G424" s="414" t="s">
        <v>92</v>
      </c>
      <c r="H424" s="406" t="str">
        <f>'Base Preliminar'!K427</f>
        <v>b-learning</v>
      </c>
      <c r="I424" s="410">
        <v>5</v>
      </c>
      <c r="J424" s="411">
        <f>J423</f>
        <v>0.14305569416236619</v>
      </c>
      <c r="K424" s="409">
        <v>30</v>
      </c>
      <c r="L424" s="647" t="s">
        <v>1124</v>
      </c>
      <c r="M424" s="556">
        <v>4</v>
      </c>
      <c r="N424" s="557" t="str">
        <f t="shared" si="20"/>
        <v>Si</v>
      </c>
      <c r="O424" s="562">
        <v>1</v>
      </c>
      <c r="P424" s="287" t="str">
        <f t="shared" si="22"/>
        <v>Top</v>
      </c>
    </row>
    <row r="425" spans="1:16" ht="15.75" hidden="1" thickBot="1">
      <c r="A425" s="173">
        <v>424</v>
      </c>
      <c r="B425" s="183" t="str">
        <f>'Base Preliminar'!B428</f>
        <v>USACH</v>
      </c>
      <c r="C425" s="184" t="s">
        <v>61</v>
      </c>
      <c r="D425" s="313" t="s">
        <v>675</v>
      </c>
      <c r="E425" s="586">
        <f>'Base Preliminar'!H428</f>
        <v>238</v>
      </c>
      <c r="F425" s="598">
        <v>900000</v>
      </c>
      <c r="G425" s="331" t="s">
        <v>92</v>
      </c>
      <c r="H425" s="183" t="str">
        <f>'Base Preliminar'!K428</f>
        <v>b-learning</v>
      </c>
      <c r="I425" s="332">
        <v>10</v>
      </c>
      <c r="J425" s="330">
        <f>J423</f>
        <v>0.14305569416236619</v>
      </c>
      <c r="K425" s="238">
        <v>20</v>
      </c>
      <c r="M425" s="556">
        <v>4</v>
      </c>
      <c r="N425" s="557" t="str">
        <f t="shared" si="20"/>
        <v>Si</v>
      </c>
      <c r="O425" s="562">
        <v>1</v>
      </c>
      <c r="P425" s="287" t="str">
        <f t="shared" si="22"/>
        <v>Top</v>
      </c>
    </row>
    <row r="426" spans="1:16" ht="15.75" hidden="1" thickBot="1">
      <c r="A426" s="173">
        <v>425</v>
      </c>
      <c r="B426" s="183" t="str">
        <f>'Base Preliminar'!B429</f>
        <v>USACH</v>
      </c>
      <c r="C426" s="184" t="s">
        <v>191</v>
      </c>
      <c r="D426" s="313" t="s">
        <v>676</v>
      </c>
      <c r="E426" s="586">
        <f>'Base Preliminar'!H429</f>
        <v>140</v>
      </c>
      <c r="F426" s="598">
        <v>900000</v>
      </c>
      <c r="G426" s="331" t="s">
        <v>92</v>
      </c>
      <c r="H426" s="183" t="str">
        <f>'Base Preliminar'!K429</f>
        <v>b-learning</v>
      </c>
      <c r="I426" s="332">
        <v>5</v>
      </c>
      <c r="J426" s="330">
        <f>AVERAGE(J470:J473,J513:J532,J307:J418)</f>
        <v>0.27024672944252043</v>
      </c>
      <c r="K426" s="238">
        <v>60</v>
      </c>
      <c r="M426" s="556">
        <v>4</v>
      </c>
      <c r="N426" s="557" t="str">
        <f t="shared" si="20"/>
        <v>Si</v>
      </c>
      <c r="O426" s="562">
        <v>1</v>
      </c>
      <c r="P426" s="287" t="str">
        <f t="shared" si="22"/>
        <v>Top</v>
      </c>
    </row>
    <row r="427" spans="1:16" ht="15.75" hidden="1" thickBot="1">
      <c r="A427" s="173">
        <v>426</v>
      </c>
      <c r="B427" s="183" t="str">
        <f>'Base Preliminar'!B430</f>
        <v>USACH</v>
      </c>
      <c r="C427" s="184" t="s">
        <v>191</v>
      </c>
      <c r="D427" s="313" t="s">
        <v>677</v>
      </c>
      <c r="E427" s="586">
        <f>'Base Preliminar'!H430</f>
        <v>181</v>
      </c>
      <c r="F427" s="598">
        <v>2672000</v>
      </c>
      <c r="G427" s="331" t="s">
        <v>92</v>
      </c>
      <c r="H427" s="183" t="str">
        <f>'Base Preliminar'!K430</f>
        <v>b-learning</v>
      </c>
      <c r="I427" s="332">
        <v>7</v>
      </c>
      <c r="J427" s="330">
        <f>AVERAGE(J470:J473,J513:J532,J307:J418)</f>
        <v>0.27024672944252043</v>
      </c>
      <c r="K427" s="239">
        <f>AVERAGE('Base Preliminar'!P429:P440)</f>
        <v>27</v>
      </c>
      <c r="M427" s="556">
        <v>4</v>
      </c>
      <c r="N427" s="557" t="str">
        <f t="shared" si="20"/>
        <v>Si</v>
      </c>
      <c r="O427" s="562">
        <v>1</v>
      </c>
      <c r="P427" s="287" t="str">
        <f t="shared" si="22"/>
        <v>Top</v>
      </c>
    </row>
    <row r="428" spans="1:16" ht="15.75" hidden="1" thickBot="1">
      <c r="A428" s="173">
        <v>427</v>
      </c>
      <c r="B428" s="183" t="str">
        <f>'Base Preliminar'!B431</f>
        <v>USACH</v>
      </c>
      <c r="C428" s="184" t="s">
        <v>191</v>
      </c>
      <c r="D428" s="313" t="s">
        <v>679</v>
      </c>
      <c r="E428" s="586">
        <f>'Base Preliminar'!H431</f>
        <v>120</v>
      </c>
      <c r="F428" s="598">
        <v>1600000</v>
      </c>
      <c r="G428" s="331" t="s">
        <v>92</v>
      </c>
      <c r="H428" s="183" t="str">
        <f>'Base Preliminar'!K431</f>
        <v>b-learning</v>
      </c>
      <c r="I428" s="332">
        <v>4</v>
      </c>
      <c r="J428" s="330">
        <f>AVERAGE(J470:J473,J513:J532,J307:J418)</f>
        <v>0.27024672944252043</v>
      </c>
      <c r="K428" s="238">
        <v>25</v>
      </c>
      <c r="M428" s="556">
        <v>4</v>
      </c>
      <c r="N428" s="557" t="str">
        <f t="shared" si="20"/>
        <v>Si</v>
      </c>
      <c r="O428" s="562">
        <v>1</v>
      </c>
      <c r="P428" s="287" t="str">
        <f t="shared" si="22"/>
        <v>Top</v>
      </c>
    </row>
    <row r="429" spans="1:16" ht="15.75" hidden="1" thickBot="1">
      <c r="A429" s="173">
        <v>428</v>
      </c>
      <c r="B429" s="183" t="str">
        <f>'Base Preliminar'!B432</f>
        <v>USACH</v>
      </c>
      <c r="C429" s="184" t="s">
        <v>191</v>
      </c>
      <c r="D429" s="313" t="s">
        <v>681</v>
      </c>
      <c r="E429" s="586">
        <f>'Base Preliminar'!H432</f>
        <v>298</v>
      </c>
      <c r="F429" s="598">
        <v>3150000</v>
      </c>
      <c r="G429" s="331" t="s">
        <v>92</v>
      </c>
      <c r="H429" s="183" t="str">
        <f>'Base Preliminar'!K432</f>
        <v>b-learning</v>
      </c>
      <c r="I429" s="332">
        <v>4</v>
      </c>
      <c r="J429" s="330">
        <f>AVERAGE(J470:J473,J513:J532,J307:J418)</f>
        <v>0.27024672944252043</v>
      </c>
      <c r="K429" s="238">
        <v>30</v>
      </c>
      <c r="M429" s="556">
        <v>4</v>
      </c>
      <c r="N429" s="557" t="str">
        <f t="shared" si="20"/>
        <v>Si</v>
      </c>
      <c r="O429" s="562">
        <v>1</v>
      </c>
      <c r="P429" s="287" t="str">
        <f t="shared" si="22"/>
        <v>Top</v>
      </c>
    </row>
    <row r="430" spans="1:16" ht="15.75" hidden="1" thickBot="1">
      <c r="A430" s="173">
        <v>429</v>
      </c>
      <c r="B430" s="183" t="str">
        <f>'Base Preliminar'!B433</f>
        <v>USACH</v>
      </c>
      <c r="C430" s="184" t="s">
        <v>191</v>
      </c>
      <c r="D430" s="313" t="s">
        <v>683</v>
      </c>
      <c r="E430" s="586">
        <f>'Base Preliminar'!H433</f>
        <v>246</v>
      </c>
      <c r="F430" s="598">
        <v>1900000</v>
      </c>
      <c r="G430" s="331" t="s">
        <v>92</v>
      </c>
      <c r="H430" s="183" t="str">
        <f>'Base Preliminar'!K433</f>
        <v>e-learning</v>
      </c>
      <c r="I430" s="332">
        <v>4</v>
      </c>
      <c r="J430" s="330">
        <f>AVERAGE(J470:J473,J513:J532,J307:J418)</f>
        <v>0.27024672944252043</v>
      </c>
      <c r="K430" s="238">
        <v>25</v>
      </c>
      <c r="M430" s="556">
        <v>4</v>
      </c>
      <c r="N430" s="557" t="str">
        <f t="shared" si="20"/>
        <v>Si</v>
      </c>
      <c r="O430" s="562">
        <v>1</v>
      </c>
      <c r="P430" s="287" t="str">
        <f t="shared" si="22"/>
        <v>Top</v>
      </c>
    </row>
    <row r="431" spans="1:16" ht="15.75" hidden="1" thickBot="1">
      <c r="A431" s="173">
        <v>430</v>
      </c>
      <c r="B431" s="183" t="str">
        <f>'Base Preliminar'!B434</f>
        <v>USACH</v>
      </c>
      <c r="C431" s="184" t="s">
        <v>191</v>
      </c>
      <c r="D431" s="313" t="s">
        <v>685</v>
      </c>
      <c r="E431" s="586">
        <f>'Base Preliminar'!H434</f>
        <v>120</v>
      </c>
      <c r="F431" s="598">
        <v>1090000</v>
      </c>
      <c r="G431" s="331" t="s">
        <v>92</v>
      </c>
      <c r="H431" s="183" t="str">
        <f>'Base Preliminar'!K434</f>
        <v>b-learning</v>
      </c>
      <c r="I431" s="332">
        <v>4</v>
      </c>
      <c r="J431" s="330">
        <f>AVERAGE(J470:J473,J513:J532,J307:J418)</f>
        <v>0.27024672944252043</v>
      </c>
      <c r="K431" s="238">
        <v>25</v>
      </c>
      <c r="M431" s="556">
        <v>4</v>
      </c>
      <c r="N431" s="557" t="str">
        <f t="shared" si="20"/>
        <v>Si</v>
      </c>
      <c r="O431" s="562">
        <v>1</v>
      </c>
      <c r="P431" s="287" t="str">
        <f t="shared" si="22"/>
        <v>Top</v>
      </c>
    </row>
    <row r="432" spans="1:16" ht="15.75" hidden="1" thickBot="1">
      <c r="A432" s="173">
        <v>431</v>
      </c>
      <c r="B432" s="183" t="str">
        <f>'Base Preliminar'!B435</f>
        <v>USACH</v>
      </c>
      <c r="C432" s="184" t="s">
        <v>191</v>
      </c>
      <c r="D432" s="313" t="s">
        <v>687</v>
      </c>
      <c r="E432" s="586">
        <f>'Base Preliminar'!H435</f>
        <v>180</v>
      </c>
      <c r="F432" s="598">
        <v>2750000</v>
      </c>
      <c r="G432" s="331" t="s">
        <v>92</v>
      </c>
      <c r="H432" s="183" t="str">
        <f>'Base Preliminar'!K435</f>
        <v>b-learning</v>
      </c>
      <c r="I432" s="332">
        <v>6</v>
      </c>
      <c r="J432" s="330">
        <f>AVERAGE(J470:J473,J513:J532,J307:J418)</f>
        <v>0.27024672944252043</v>
      </c>
      <c r="K432" s="238">
        <v>20</v>
      </c>
      <c r="M432" s="556">
        <v>4</v>
      </c>
      <c r="N432" s="557" t="str">
        <f t="shared" si="20"/>
        <v>Si</v>
      </c>
      <c r="O432" s="562">
        <v>1</v>
      </c>
      <c r="P432" s="287" t="str">
        <f t="shared" si="22"/>
        <v>Top</v>
      </c>
    </row>
    <row r="433" spans="1:16" ht="15.75" hidden="1" thickBot="1">
      <c r="A433" s="173">
        <v>432</v>
      </c>
      <c r="B433" s="183" t="str">
        <f>'Base Preliminar'!B436</f>
        <v>USACH</v>
      </c>
      <c r="C433" s="184" t="s">
        <v>191</v>
      </c>
      <c r="D433" s="313" t="s">
        <v>689</v>
      </c>
      <c r="E433" s="586">
        <f>'Base Preliminar'!H436</f>
        <v>120</v>
      </c>
      <c r="F433" s="598">
        <v>1100000</v>
      </c>
      <c r="G433" s="331" t="s">
        <v>92</v>
      </c>
      <c r="H433" s="183" t="str">
        <f>'Base Preliminar'!K436</f>
        <v>b-learning</v>
      </c>
      <c r="I433" s="332">
        <v>4</v>
      </c>
      <c r="J433" s="330">
        <f>AVERAGE(J470:J473,J513:J532,J307:J418)</f>
        <v>0.27024672944252043</v>
      </c>
      <c r="K433" s="238">
        <v>25</v>
      </c>
      <c r="M433" s="556">
        <v>4</v>
      </c>
      <c r="N433" s="557" t="str">
        <f t="shared" si="20"/>
        <v>Si</v>
      </c>
      <c r="O433" s="562">
        <v>1</v>
      </c>
      <c r="P433" s="287" t="str">
        <f t="shared" si="22"/>
        <v>Top</v>
      </c>
    </row>
    <row r="434" spans="1:16" ht="15.75" hidden="1" thickBot="1">
      <c r="A434" s="173">
        <v>433</v>
      </c>
      <c r="B434" s="183" t="str">
        <f>'Base Preliminar'!B437</f>
        <v>USACH</v>
      </c>
      <c r="C434" s="184" t="s">
        <v>191</v>
      </c>
      <c r="D434" s="313" t="s">
        <v>691</v>
      </c>
      <c r="E434" s="586">
        <f>'Base Preliminar'!H437</f>
        <v>86</v>
      </c>
      <c r="F434" s="598">
        <v>2750000</v>
      </c>
      <c r="G434" s="331" t="s">
        <v>92</v>
      </c>
      <c r="H434" s="183" t="str">
        <f>'Base Preliminar'!K437</f>
        <v>b-learning</v>
      </c>
      <c r="I434" s="332">
        <v>6</v>
      </c>
      <c r="J434" s="330">
        <f>AVERAGE(J470:J473,J513:J532,J307:J418)</f>
        <v>0.27024672944252043</v>
      </c>
      <c r="K434" s="238">
        <v>15</v>
      </c>
      <c r="M434" s="556">
        <v>4</v>
      </c>
      <c r="N434" s="557" t="str">
        <f t="shared" si="20"/>
        <v>Si</v>
      </c>
      <c r="O434" s="562">
        <v>1</v>
      </c>
      <c r="P434" s="287" t="str">
        <f t="shared" si="22"/>
        <v>Top</v>
      </c>
    </row>
    <row r="435" spans="1:16" ht="15.75" hidden="1" thickBot="1">
      <c r="A435" s="173">
        <v>434</v>
      </c>
      <c r="B435" s="183" t="str">
        <f>'Base Preliminar'!B438</f>
        <v>USACH</v>
      </c>
      <c r="C435" s="184" t="s">
        <v>191</v>
      </c>
      <c r="D435" s="313" t="s">
        <v>693</v>
      </c>
      <c r="E435" s="586">
        <f>'Base Preliminar'!H438</f>
        <v>180</v>
      </c>
      <c r="F435" s="598">
        <v>2100000</v>
      </c>
      <c r="G435" s="331" t="s">
        <v>92</v>
      </c>
      <c r="H435" s="183" t="str">
        <f>'Base Preliminar'!K438</f>
        <v>b-learning</v>
      </c>
      <c r="I435" s="332">
        <v>7</v>
      </c>
      <c r="J435" s="330">
        <f>AVERAGE(J470:J473,J513:J532,J307:J418)</f>
        <v>0.27024672944252043</v>
      </c>
      <c r="K435" s="238">
        <v>17</v>
      </c>
      <c r="M435" s="556">
        <v>4</v>
      </c>
      <c r="N435" s="557" t="str">
        <f t="shared" si="20"/>
        <v>Si</v>
      </c>
      <c r="O435" s="562">
        <v>1</v>
      </c>
      <c r="P435" s="287" t="str">
        <f t="shared" si="22"/>
        <v>Top</v>
      </c>
    </row>
    <row r="436" spans="1:16" ht="15.75" hidden="1" thickBot="1">
      <c r="A436" s="173">
        <v>435</v>
      </c>
      <c r="B436" s="183" t="str">
        <f>'Base Preliminar'!B439</f>
        <v>USACH</v>
      </c>
      <c r="C436" s="184" t="s">
        <v>191</v>
      </c>
      <c r="D436" s="313" t="s">
        <v>694</v>
      </c>
      <c r="E436" s="586">
        <f>'Base Preliminar'!H439</f>
        <v>108</v>
      </c>
      <c r="F436" s="598">
        <v>2745000</v>
      </c>
      <c r="G436" s="331" t="s">
        <v>92</v>
      </c>
      <c r="H436" s="183" t="str">
        <f>'Base Preliminar'!K439</f>
        <v>b-learning</v>
      </c>
      <c r="I436" s="332">
        <v>4</v>
      </c>
      <c r="J436" s="330">
        <f>AVERAGE(J470:J473,J513:J532,J307:J418)</f>
        <v>0.27024672944252043</v>
      </c>
      <c r="K436" s="238">
        <v>25</v>
      </c>
      <c r="M436" s="556">
        <v>4</v>
      </c>
      <c r="N436" s="557" t="str">
        <f t="shared" si="20"/>
        <v>Si</v>
      </c>
      <c r="O436" s="562">
        <v>1</v>
      </c>
      <c r="P436" s="287" t="str">
        <f t="shared" si="22"/>
        <v>Top</v>
      </c>
    </row>
    <row r="437" spans="1:16" ht="15.75" hidden="1" thickBot="1">
      <c r="A437" s="173">
        <v>436</v>
      </c>
      <c r="B437" s="183" t="str">
        <f>'Base Preliminar'!B440</f>
        <v>USACH</v>
      </c>
      <c r="C437" s="184" t="s">
        <v>191</v>
      </c>
      <c r="D437" s="313" t="s">
        <v>696</v>
      </c>
      <c r="E437" s="586">
        <f>'Base Preliminar'!H440</f>
        <v>171</v>
      </c>
      <c r="F437" s="598">
        <v>2000000</v>
      </c>
      <c r="G437" s="331" t="s">
        <v>92</v>
      </c>
      <c r="H437" s="183" t="str">
        <f>'Base Preliminar'!K440</f>
        <v>b-learning</v>
      </c>
      <c r="I437" s="332">
        <v>6</v>
      </c>
      <c r="J437" s="330">
        <f>AVERAGE(J470:J473,J513:J532,J307:J418)</f>
        <v>0.27024672944252043</v>
      </c>
      <c r="K437" s="238">
        <v>30</v>
      </c>
      <c r="M437" s="556">
        <v>4</v>
      </c>
      <c r="N437" s="557" t="str">
        <f t="shared" si="20"/>
        <v>Si</v>
      </c>
      <c r="O437" s="562">
        <v>1</v>
      </c>
      <c r="P437" s="287" t="str">
        <f t="shared" si="22"/>
        <v>Top</v>
      </c>
    </row>
    <row r="438" spans="1:16" ht="15.75" hidden="1" thickBot="1">
      <c r="A438" s="173">
        <v>437</v>
      </c>
      <c r="B438" s="183" t="str">
        <f>'Base Preliminar'!B441</f>
        <v>USACH</v>
      </c>
      <c r="C438" s="184" t="s">
        <v>279</v>
      </c>
      <c r="D438" s="313" t="s">
        <v>697</v>
      </c>
      <c r="E438" s="586">
        <f>'Base Preliminar'!H441</f>
        <v>272</v>
      </c>
      <c r="F438" s="598">
        <v>630000</v>
      </c>
      <c r="G438" s="331" t="s">
        <v>92</v>
      </c>
      <c r="H438" s="183" t="str">
        <f>'Base Preliminar'!K441</f>
        <v>b-learning</v>
      </c>
      <c r="I438" s="332">
        <v>5</v>
      </c>
      <c r="J438" s="330">
        <f>AVERAGE(J297:J351)</f>
        <v>0.10837214509628305</v>
      </c>
      <c r="K438" s="238">
        <v>40</v>
      </c>
      <c r="M438" s="556">
        <v>4</v>
      </c>
      <c r="N438" s="557" t="str">
        <f t="shared" si="20"/>
        <v>Si</v>
      </c>
      <c r="O438" s="562">
        <v>1</v>
      </c>
    </row>
    <row r="439" spans="1:16" ht="15.75" hidden="1" thickBot="1">
      <c r="A439" s="173">
        <v>438</v>
      </c>
      <c r="B439" s="183" t="str">
        <f>'Base Preliminar'!B442</f>
        <v>USACH</v>
      </c>
      <c r="C439" s="184" t="s">
        <v>279</v>
      </c>
      <c r="D439" s="313" t="s">
        <v>699</v>
      </c>
      <c r="E439" s="586">
        <f>'Base Preliminar'!H442</f>
        <v>192</v>
      </c>
      <c r="F439" s="598">
        <v>630000</v>
      </c>
      <c r="G439" s="331" t="s">
        <v>92</v>
      </c>
      <c r="H439" s="183" t="str">
        <f>'Base Preliminar'!K442</f>
        <v>b-learning</v>
      </c>
      <c r="I439" s="332">
        <v>5</v>
      </c>
      <c r="J439" s="330">
        <f>J438</f>
        <v>0.10837214509628305</v>
      </c>
      <c r="K439" s="238">
        <v>40</v>
      </c>
      <c r="M439" s="556">
        <v>4</v>
      </c>
      <c r="N439" s="557" t="str">
        <f t="shared" si="20"/>
        <v>Si</v>
      </c>
      <c r="O439" s="562">
        <v>1</v>
      </c>
    </row>
    <row r="440" spans="1:16" ht="15.75" hidden="1" thickBot="1">
      <c r="A440" s="173">
        <v>439</v>
      </c>
      <c r="B440" s="183" t="str">
        <f>'Base Preliminar'!B443</f>
        <v>UdeC</v>
      </c>
      <c r="C440" s="184" t="s">
        <v>188</v>
      </c>
      <c r="D440" s="313" t="s">
        <v>702</v>
      </c>
      <c r="E440" s="586">
        <f>'Base Preliminar'!H443</f>
        <v>140</v>
      </c>
      <c r="F440" s="598">
        <v>1100000</v>
      </c>
      <c r="G440" s="331" t="s">
        <v>45</v>
      </c>
      <c r="H440" s="183" t="str">
        <f>'Base Preliminar'!K443</f>
        <v>b-learning</v>
      </c>
      <c r="I440" s="332">
        <f>AVERAGE(I449,I491:I492)</f>
        <v>7.333333333333333</v>
      </c>
      <c r="J440" s="330">
        <f>'Base Preliminar'!R443/'Base Preliminar'!Q443</f>
        <v>0.16666666666666666</v>
      </c>
      <c r="K440" s="238">
        <v>23.06451612903226</v>
      </c>
      <c r="M440" s="556">
        <v>3</v>
      </c>
      <c r="N440" s="557" t="str">
        <f t="shared" si="20"/>
        <v>Si</v>
      </c>
      <c r="O440" s="562">
        <v>1</v>
      </c>
    </row>
    <row r="441" spans="1:16" ht="15.75" hidden="1" thickBot="1">
      <c r="A441" s="173">
        <v>440</v>
      </c>
      <c r="B441" s="183" t="str">
        <f>'Base Preliminar'!B444</f>
        <v>UdeC</v>
      </c>
      <c r="C441" s="184" t="s">
        <v>188</v>
      </c>
      <c r="D441" s="313" t="s">
        <v>704</v>
      </c>
      <c r="E441" s="586">
        <f>'Base Preliminar'!H444</f>
        <v>140</v>
      </c>
      <c r="F441" s="598">
        <v>1400000</v>
      </c>
      <c r="G441" s="331" t="s">
        <v>45</v>
      </c>
      <c r="H441" s="183" t="str">
        <f>'Base Preliminar'!K444</f>
        <v>e-learning</v>
      </c>
      <c r="I441" s="332">
        <f>I440</f>
        <v>7.333333333333333</v>
      </c>
      <c r="J441" s="330">
        <f>'Base Preliminar'!R444/'Base Preliminar'!Q444</f>
        <v>0.125</v>
      </c>
      <c r="K441" s="238">
        <v>23.06451612903226</v>
      </c>
      <c r="M441" s="556">
        <v>3</v>
      </c>
      <c r="N441" s="557" t="str">
        <f t="shared" si="20"/>
        <v>Si</v>
      </c>
      <c r="O441" s="562">
        <v>1</v>
      </c>
    </row>
    <row r="442" spans="1:16" ht="15.75" hidden="1" thickBot="1">
      <c r="A442" s="173">
        <v>441</v>
      </c>
      <c r="B442" s="183" t="str">
        <f>'Base Preliminar'!B445</f>
        <v>UdeC</v>
      </c>
      <c r="C442" s="184" t="s">
        <v>267</v>
      </c>
      <c r="D442" s="313" t="s">
        <v>705</v>
      </c>
      <c r="E442" s="586">
        <f>'Base Preliminar'!H445</f>
        <v>143</v>
      </c>
      <c r="F442" s="598">
        <v>1760000</v>
      </c>
      <c r="G442" s="331" t="s">
        <v>45</v>
      </c>
      <c r="H442" s="183" t="str">
        <f>'Base Preliminar'!K445</f>
        <v>e-learning</v>
      </c>
      <c r="I442" s="332">
        <f>AVERAGE(I529:I636)</f>
        <v>6.0190407545249816</v>
      </c>
      <c r="J442" s="330">
        <f>'Base Preliminar'!R445/'Base Preliminar'!Q445</f>
        <v>0.14285714285714285</v>
      </c>
      <c r="K442" s="238">
        <v>23.06451612903226</v>
      </c>
      <c r="M442" s="556">
        <v>3</v>
      </c>
      <c r="N442" s="557" t="str">
        <f t="shared" si="20"/>
        <v>Si</v>
      </c>
      <c r="O442" s="562">
        <v>1</v>
      </c>
    </row>
    <row r="443" spans="1:16" ht="15.75" hidden="1" thickBot="1">
      <c r="A443" s="173">
        <v>442</v>
      </c>
      <c r="B443" s="183" t="str">
        <f>'Base Preliminar'!B446</f>
        <v>UdeC</v>
      </c>
      <c r="C443" s="184" t="s">
        <v>267</v>
      </c>
      <c r="D443" s="313" t="s">
        <v>706</v>
      </c>
      <c r="E443" s="586">
        <f>'Base Preliminar'!H446</f>
        <v>144</v>
      </c>
      <c r="F443" s="598">
        <v>1600000</v>
      </c>
      <c r="G443" s="331" t="s">
        <v>45</v>
      </c>
      <c r="H443" s="183" t="str">
        <f>'Base Preliminar'!K446</f>
        <v>e-learning</v>
      </c>
      <c r="I443" s="332">
        <f>I442</f>
        <v>6.0190407545249816</v>
      </c>
      <c r="J443" s="330">
        <f>'Base Preliminar'!R446/'Base Preliminar'!Q446</f>
        <v>0</v>
      </c>
      <c r="K443" s="238">
        <v>23.06451612903226</v>
      </c>
      <c r="M443" s="556">
        <v>3</v>
      </c>
      <c r="N443" s="557" t="str">
        <f t="shared" si="20"/>
        <v>Si</v>
      </c>
      <c r="O443" s="562">
        <v>1</v>
      </c>
    </row>
    <row r="444" spans="1:16" ht="15.75" hidden="1" thickBot="1">
      <c r="A444" s="173">
        <v>443</v>
      </c>
      <c r="B444" s="183" t="str">
        <f>'Base Preliminar'!B447</f>
        <v>UdeC</v>
      </c>
      <c r="C444" s="184" t="s">
        <v>267</v>
      </c>
      <c r="D444" s="313" t="s">
        <v>707</v>
      </c>
      <c r="E444" s="586">
        <f>'Base Preliminar'!H447</f>
        <v>144</v>
      </c>
      <c r="F444" s="598">
        <v>1130000</v>
      </c>
      <c r="G444" s="331" t="s">
        <v>45</v>
      </c>
      <c r="H444" s="183" t="str">
        <f>'Base Preliminar'!K447</f>
        <v>e-learning</v>
      </c>
      <c r="I444" s="332">
        <f>I443</f>
        <v>6.0190407545249816</v>
      </c>
      <c r="J444" s="330">
        <f>'Base Preliminar'!R447/'Base Preliminar'!Q447</f>
        <v>0</v>
      </c>
      <c r="K444" s="238">
        <v>23.06451612903226</v>
      </c>
      <c r="M444" s="556">
        <v>3</v>
      </c>
      <c r="N444" s="557" t="str">
        <f t="shared" si="20"/>
        <v>Si</v>
      </c>
      <c r="O444" s="562">
        <v>1</v>
      </c>
    </row>
    <row r="445" spans="1:16" ht="15.75" hidden="1" thickBot="1">
      <c r="A445" s="173">
        <v>444</v>
      </c>
      <c r="B445" s="183" t="str">
        <f>'Base Preliminar'!B448</f>
        <v>UdeC</v>
      </c>
      <c r="C445" s="184" t="s">
        <v>279</v>
      </c>
      <c r="D445" s="313" t="s">
        <v>708</v>
      </c>
      <c r="E445" s="586">
        <f>'Base Preliminar'!H448</f>
        <v>140</v>
      </c>
      <c r="F445" s="598">
        <v>1000000</v>
      </c>
      <c r="G445" s="331" t="s">
        <v>92</v>
      </c>
      <c r="H445" s="183" t="str">
        <f>'Base Preliminar'!K448</f>
        <v>e-learning</v>
      </c>
      <c r="I445" s="332">
        <v>7</v>
      </c>
      <c r="J445" s="330">
        <f>J464</f>
        <v>0.3</v>
      </c>
      <c r="K445" s="238">
        <v>23.06451612903226</v>
      </c>
      <c r="M445" s="556">
        <v>3</v>
      </c>
      <c r="N445" s="557" t="str">
        <f t="shared" si="20"/>
        <v>Si</v>
      </c>
      <c r="O445" s="562">
        <v>1</v>
      </c>
    </row>
    <row r="446" spans="1:16" ht="15.75" hidden="1" thickBot="1">
      <c r="A446" s="173">
        <v>445</v>
      </c>
      <c r="B446" s="183" t="str">
        <f>'Base Preliminar'!B449</f>
        <v>UdeC</v>
      </c>
      <c r="C446" s="184" t="s">
        <v>279</v>
      </c>
      <c r="D446" s="313" t="s">
        <v>709</v>
      </c>
      <c r="E446" s="586">
        <f>'Base Preliminar'!H449</f>
        <v>320</v>
      </c>
      <c r="F446" s="598">
        <v>2000000</v>
      </c>
      <c r="G446" s="331" t="s">
        <v>92</v>
      </c>
      <c r="H446" s="183" t="str">
        <f>'Base Preliminar'!K449</f>
        <v>b-learning</v>
      </c>
      <c r="I446" s="332">
        <v>11</v>
      </c>
      <c r="J446" s="330">
        <f>J464</f>
        <v>0.3</v>
      </c>
      <c r="K446" s="238">
        <v>25</v>
      </c>
      <c r="M446" s="556">
        <v>3</v>
      </c>
      <c r="N446" s="557" t="str">
        <f t="shared" si="20"/>
        <v>Si</v>
      </c>
      <c r="O446" s="562">
        <v>1</v>
      </c>
    </row>
    <row r="447" spans="1:16" ht="15.75" hidden="1" thickBot="1">
      <c r="A447" s="173">
        <v>446</v>
      </c>
      <c r="B447" s="183" t="str">
        <f>'Base Preliminar'!B450</f>
        <v>UdeC</v>
      </c>
      <c r="C447" s="184" t="s">
        <v>279</v>
      </c>
      <c r="D447" s="313" t="s">
        <v>710</v>
      </c>
      <c r="E447" s="586">
        <f>'Base Preliminar'!H450</f>
        <v>140</v>
      </c>
      <c r="F447" s="598">
        <v>1000000</v>
      </c>
      <c r="G447" s="331" t="s">
        <v>92</v>
      </c>
      <c r="H447" s="183" t="str">
        <f>'Base Preliminar'!K450</f>
        <v>e-learning</v>
      </c>
      <c r="I447" s="332">
        <v>7</v>
      </c>
      <c r="J447" s="330">
        <f>J464</f>
        <v>0.3</v>
      </c>
      <c r="K447" s="238">
        <v>23.06451612903226</v>
      </c>
      <c r="M447" s="556">
        <v>3</v>
      </c>
      <c r="N447" s="557" t="str">
        <f t="shared" si="20"/>
        <v>Si</v>
      </c>
      <c r="O447" s="562">
        <v>1</v>
      </c>
    </row>
    <row r="448" spans="1:16" ht="15.75" hidden="1" thickBot="1">
      <c r="A448" s="173">
        <v>447</v>
      </c>
      <c r="B448" s="183" t="str">
        <f>'Base Preliminar'!B451</f>
        <v>UdeC</v>
      </c>
      <c r="C448" s="184" t="s">
        <v>279</v>
      </c>
      <c r="D448" s="313" t="s">
        <v>711</v>
      </c>
      <c r="E448" s="586">
        <f>'Base Preliminar'!H451</f>
        <v>200</v>
      </c>
      <c r="F448" s="598">
        <v>1470000</v>
      </c>
      <c r="G448" s="331" t="s">
        <v>92</v>
      </c>
      <c r="H448" s="183" t="str">
        <f>'Base Preliminar'!K451</f>
        <v>presencial</v>
      </c>
      <c r="I448" s="332">
        <v>8</v>
      </c>
      <c r="J448" s="330">
        <f>J464</f>
        <v>0.3</v>
      </c>
      <c r="K448" s="238">
        <v>25</v>
      </c>
      <c r="M448" s="556">
        <v>3</v>
      </c>
      <c r="N448" s="557" t="str">
        <f t="shared" si="20"/>
        <v>Si</v>
      </c>
      <c r="O448" s="562">
        <v>1</v>
      </c>
    </row>
    <row r="449" spans="1:15" ht="15.75" hidden="1" thickBot="1">
      <c r="A449" s="173">
        <v>448</v>
      </c>
      <c r="B449" s="183" t="str">
        <f>'Base Preliminar'!B452</f>
        <v>UdeC</v>
      </c>
      <c r="C449" s="184" t="s">
        <v>188</v>
      </c>
      <c r="D449" s="313" t="s">
        <v>712</v>
      </c>
      <c r="E449" s="586">
        <f>'Base Preliminar'!H452</f>
        <v>150</v>
      </c>
      <c r="F449" s="598">
        <v>1500000</v>
      </c>
      <c r="G449" s="331" t="s">
        <v>92</v>
      </c>
      <c r="H449" s="183" t="str">
        <f>'Base Preliminar'!K452</f>
        <v>b-learning</v>
      </c>
      <c r="I449" s="332">
        <v>6</v>
      </c>
      <c r="J449" s="330">
        <f>'Base Preliminar'!R452/'Base Preliminar'!Q452</f>
        <v>0.45454545454545453</v>
      </c>
      <c r="K449" s="238">
        <v>23.06451612903226</v>
      </c>
      <c r="M449" s="556">
        <v>3</v>
      </c>
      <c r="N449" s="557" t="str">
        <f t="shared" si="20"/>
        <v>Si</v>
      </c>
      <c r="O449" s="562">
        <v>1</v>
      </c>
    </row>
    <row r="450" spans="1:15" s="302" customFormat="1" ht="15.75" hidden="1" thickBot="1">
      <c r="A450" s="300">
        <v>449</v>
      </c>
      <c r="B450" s="350" t="str">
        <f>'Base Preliminar'!B453</f>
        <v>UdeC</v>
      </c>
      <c r="C450" s="351" t="s">
        <v>279</v>
      </c>
      <c r="D450" s="353" t="s">
        <v>713</v>
      </c>
      <c r="E450" s="569">
        <f>'Base Preliminar'!H453</f>
        <v>180</v>
      </c>
      <c r="F450" s="619">
        <v>1800000</v>
      </c>
      <c r="G450" s="392" t="s">
        <v>45</v>
      </c>
      <c r="H450" s="350" t="str">
        <f>'Base Preliminar'!K453</f>
        <v>e-learning</v>
      </c>
      <c r="I450" s="393">
        <f>I454</f>
        <v>7.75</v>
      </c>
      <c r="J450" s="389">
        <f>'Base Preliminar'!R453/'Base Preliminar'!Q453</f>
        <v>0.5</v>
      </c>
      <c r="K450" s="301">
        <v>23.06451612903226</v>
      </c>
      <c r="L450" s="642" t="s">
        <v>1118</v>
      </c>
      <c r="M450" s="556">
        <v>3</v>
      </c>
      <c r="N450" s="557" t="str">
        <f t="shared" si="20"/>
        <v>Si</v>
      </c>
      <c r="O450" s="562">
        <v>1</v>
      </c>
    </row>
    <row r="451" spans="1:15" ht="15.75" hidden="1" thickBot="1">
      <c r="A451" s="173">
        <v>450</v>
      </c>
      <c r="B451" s="183" t="str">
        <f>'Base Preliminar'!B454</f>
        <v>UdeC</v>
      </c>
      <c r="C451" s="184" t="s">
        <v>279</v>
      </c>
      <c r="D451" s="313" t="s">
        <v>714</v>
      </c>
      <c r="E451" s="586">
        <f>'Base Preliminar'!H454</f>
        <v>152</v>
      </c>
      <c r="F451" s="598">
        <v>1000000</v>
      </c>
      <c r="G451" s="331" t="s">
        <v>45</v>
      </c>
      <c r="H451" s="183" t="str">
        <f>'Base Preliminar'!K454</f>
        <v>e-learning</v>
      </c>
      <c r="I451" s="332">
        <v>6</v>
      </c>
      <c r="J451" s="330">
        <f>J464</f>
        <v>0.3</v>
      </c>
      <c r="K451" s="238">
        <v>15</v>
      </c>
      <c r="M451" s="556">
        <v>3</v>
      </c>
      <c r="N451" s="557" t="str">
        <f t="shared" ref="N451:N514" si="23">+IF(M451&lt;10,"Si","No")</f>
        <v>Si</v>
      </c>
      <c r="O451" s="562">
        <v>1</v>
      </c>
    </row>
    <row r="452" spans="1:15" ht="15.75" hidden="1" thickBot="1">
      <c r="A452" s="173">
        <v>451</v>
      </c>
      <c r="B452" s="183" t="str">
        <f>'Base Preliminar'!B455</f>
        <v>UdeC</v>
      </c>
      <c r="C452" s="184" t="s">
        <v>279</v>
      </c>
      <c r="D452" s="313" t="s">
        <v>715</v>
      </c>
      <c r="E452" s="586">
        <f>'Base Preliminar'!H455</f>
        <v>144</v>
      </c>
      <c r="F452" s="598">
        <v>1080000</v>
      </c>
      <c r="G452" s="331" t="s">
        <v>92</v>
      </c>
      <c r="H452" s="183" t="str">
        <f>'Base Preliminar'!K455</f>
        <v>e-learning</v>
      </c>
      <c r="I452" s="332">
        <v>8</v>
      </c>
      <c r="J452" s="330">
        <f>J464</f>
        <v>0.3</v>
      </c>
      <c r="K452" s="238">
        <v>31</v>
      </c>
      <c r="M452" s="556">
        <v>3</v>
      </c>
      <c r="N452" s="557" t="str">
        <f t="shared" si="23"/>
        <v>Si</v>
      </c>
      <c r="O452" s="562">
        <v>1</v>
      </c>
    </row>
    <row r="453" spans="1:15" ht="15.75" hidden="1" thickBot="1">
      <c r="A453" s="173">
        <v>452</v>
      </c>
      <c r="B453" s="183" t="str">
        <f>'Base Preliminar'!B456</f>
        <v>UdeC</v>
      </c>
      <c r="C453" s="184" t="s">
        <v>279</v>
      </c>
      <c r="D453" s="313" t="s">
        <v>716</v>
      </c>
      <c r="E453" s="586">
        <f>'Base Preliminar'!H456</f>
        <v>178</v>
      </c>
      <c r="F453" s="598">
        <v>1470000</v>
      </c>
      <c r="G453" s="331" t="s">
        <v>92</v>
      </c>
      <c r="H453" s="183" t="str">
        <f>'Base Preliminar'!K456</f>
        <v>presencial</v>
      </c>
      <c r="I453" s="332">
        <v>9</v>
      </c>
      <c r="J453" s="330">
        <f>J464</f>
        <v>0.3</v>
      </c>
      <c r="K453" s="238">
        <v>40</v>
      </c>
      <c r="M453" s="556">
        <v>3</v>
      </c>
      <c r="N453" s="557" t="str">
        <f t="shared" si="23"/>
        <v>Si</v>
      </c>
      <c r="O453" s="562">
        <v>1</v>
      </c>
    </row>
    <row r="454" spans="1:15" ht="15.75" hidden="1" thickBot="1">
      <c r="A454" s="173">
        <v>453</v>
      </c>
      <c r="B454" s="183" t="str">
        <f>'Base Preliminar'!B457</f>
        <v>UdeC</v>
      </c>
      <c r="C454" s="184" t="s">
        <v>279</v>
      </c>
      <c r="D454" s="313" t="s">
        <v>717</v>
      </c>
      <c r="E454" s="587">
        <v>191.42</v>
      </c>
      <c r="F454" s="598">
        <v>1270000</v>
      </c>
      <c r="G454" s="331" t="s">
        <v>92</v>
      </c>
      <c r="H454" s="183" t="str">
        <f>'Base Preliminar'!K457</f>
        <v>presencial</v>
      </c>
      <c r="I454" s="332">
        <f>I464</f>
        <v>7.75</v>
      </c>
      <c r="J454" s="330">
        <f>J464</f>
        <v>0.3</v>
      </c>
      <c r="K454" s="238">
        <v>40</v>
      </c>
      <c r="M454" s="556">
        <v>3</v>
      </c>
      <c r="N454" s="557" t="str">
        <f t="shared" si="23"/>
        <v>Si</v>
      </c>
      <c r="O454" s="562">
        <v>1</v>
      </c>
    </row>
    <row r="455" spans="1:15" ht="15.75" hidden="1" thickBot="1">
      <c r="A455" s="173">
        <v>454</v>
      </c>
      <c r="B455" s="183" t="str">
        <f>'Base Preliminar'!B458</f>
        <v>UdeC</v>
      </c>
      <c r="C455" s="184" t="s">
        <v>279</v>
      </c>
      <c r="D455" s="313" t="s">
        <v>718</v>
      </c>
      <c r="E455" s="586">
        <f>'Base Preliminar'!H458</f>
        <v>174</v>
      </c>
      <c r="F455" s="598">
        <v>1470000</v>
      </c>
      <c r="G455" s="331" t="s">
        <v>92</v>
      </c>
      <c r="H455" s="183" t="str">
        <f>'Base Preliminar'!K458</f>
        <v>presencial</v>
      </c>
      <c r="I455" s="332">
        <v>8</v>
      </c>
      <c r="J455" s="330">
        <f>J464</f>
        <v>0.3</v>
      </c>
      <c r="K455" s="238">
        <v>25</v>
      </c>
      <c r="M455" s="556">
        <v>3</v>
      </c>
      <c r="N455" s="557" t="str">
        <f t="shared" si="23"/>
        <v>Si</v>
      </c>
      <c r="O455" s="562">
        <v>1</v>
      </c>
    </row>
    <row r="456" spans="1:15" ht="15.75" hidden="1" thickBot="1">
      <c r="A456" s="173">
        <v>455</v>
      </c>
      <c r="B456" s="183" t="str">
        <f>'Base Preliminar'!B459</f>
        <v>UdeC</v>
      </c>
      <c r="C456" s="184" t="s">
        <v>279</v>
      </c>
      <c r="D456" s="313" t="s">
        <v>719</v>
      </c>
      <c r="E456" s="586">
        <f>'Base Preliminar'!H459</f>
        <v>144</v>
      </c>
      <c r="F456" s="598">
        <v>1190000</v>
      </c>
      <c r="G456" s="331" t="s">
        <v>92</v>
      </c>
      <c r="H456" s="183" t="str">
        <f>'Base Preliminar'!K459</f>
        <v>presencial</v>
      </c>
      <c r="I456" s="332">
        <v>9</v>
      </c>
      <c r="J456" s="330">
        <f>J464</f>
        <v>0.3</v>
      </c>
      <c r="K456" s="238">
        <v>24</v>
      </c>
      <c r="M456" s="556">
        <v>3</v>
      </c>
      <c r="N456" s="557" t="str">
        <f t="shared" si="23"/>
        <v>Si</v>
      </c>
      <c r="O456" s="562">
        <v>1</v>
      </c>
    </row>
    <row r="457" spans="1:15" ht="15.75" hidden="1" thickBot="1">
      <c r="A457" s="173">
        <v>456</v>
      </c>
      <c r="B457" s="183" t="str">
        <f>'Base Preliminar'!B460</f>
        <v>UdeC</v>
      </c>
      <c r="C457" s="184" t="s">
        <v>279</v>
      </c>
      <c r="D457" s="313" t="s">
        <v>720</v>
      </c>
      <c r="E457" s="586">
        <f>'Base Preliminar'!H460</f>
        <v>320</v>
      </c>
      <c r="F457" s="598">
        <v>4000000</v>
      </c>
      <c r="G457" s="331" t="s">
        <v>92</v>
      </c>
      <c r="H457" s="183" t="str">
        <f>'Base Preliminar'!K460</f>
        <v>presencial</v>
      </c>
      <c r="I457" s="332">
        <v>6</v>
      </c>
      <c r="J457" s="330">
        <f>J464</f>
        <v>0.3</v>
      </c>
      <c r="K457" s="238">
        <v>6</v>
      </c>
      <c r="M457" s="556">
        <v>3</v>
      </c>
      <c r="N457" s="557" t="str">
        <f t="shared" si="23"/>
        <v>Si</v>
      </c>
      <c r="O457" s="562">
        <v>1</v>
      </c>
    </row>
    <row r="458" spans="1:15" ht="15.75" hidden="1" thickBot="1">
      <c r="A458" s="173">
        <v>457</v>
      </c>
      <c r="B458" s="183" t="str">
        <f>'Base Preliminar'!B461</f>
        <v>UdeC</v>
      </c>
      <c r="C458" s="184" t="s">
        <v>279</v>
      </c>
      <c r="D458" s="313" t="s">
        <v>721</v>
      </c>
      <c r="E458" s="586">
        <f>'Base Preliminar'!H461</f>
        <v>165</v>
      </c>
      <c r="F458" s="598">
        <v>1350000</v>
      </c>
      <c r="G458" s="331" t="s">
        <v>92</v>
      </c>
      <c r="H458" s="183" t="str">
        <f>'Base Preliminar'!K461</f>
        <v>e-learning</v>
      </c>
      <c r="I458" s="332">
        <v>6</v>
      </c>
      <c r="J458" s="330">
        <f>J464</f>
        <v>0.3</v>
      </c>
      <c r="K458" s="238">
        <v>32</v>
      </c>
      <c r="M458" s="556">
        <v>3</v>
      </c>
      <c r="N458" s="557" t="str">
        <f t="shared" si="23"/>
        <v>Si</v>
      </c>
      <c r="O458" s="562">
        <v>1</v>
      </c>
    </row>
    <row r="459" spans="1:15" ht="15.75" hidden="1" thickBot="1">
      <c r="A459" s="173">
        <v>458</v>
      </c>
      <c r="B459" s="183" t="str">
        <f>'Base Preliminar'!B462</f>
        <v>UdeC</v>
      </c>
      <c r="C459" s="184" t="s">
        <v>279</v>
      </c>
      <c r="D459" s="313" t="s">
        <v>722</v>
      </c>
      <c r="E459" s="587">
        <v>191.42</v>
      </c>
      <c r="F459" s="598">
        <v>1300000</v>
      </c>
      <c r="G459" s="331" t="s">
        <v>45</v>
      </c>
      <c r="H459" s="183" t="str">
        <f>'Base Preliminar'!K462</f>
        <v>b-learning</v>
      </c>
      <c r="I459" s="332">
        <v>7</v>
      </c>
      <c r="J459" s="330">
        <f>J464</f>
        <v>0.3</v>
      </c>
      <c r="K459" s="238">
        <v>20</v>
      </c>
      <c r="M459" s="556">
        <v>3</v>
      </c>
      <c r="N459" s="557" t="str">
        <f t="shared" si="23"/>
        <v>Si</v>
      </c>
      <c r="O459" s="562">
        <v>1</v>
      </c>
    </row>
    <row r="460" spans="1:15" ht="15.75" hidden="1" thickBot="1">
      <c r="A460" s="173">
        <v>459</v>
      </c>
      <c r="B460" s="183" t="str">
        <f>'Base Preliminar'!B463</f>
        <v>UdeC</v>
      </c>
      <c r="C460" s="184" t="s">
        <v>279</v>
      </c>
      <c r="D460" s="313" t="s">
        <v>723</v>
      </c>
      <c r="E460" s="586">
        <f>'Base Preliminar'!H463</f>
        <v>244</v>
      </c>
      <c r="F460" s="598">
        <v>1460000</v>
      </c>
      <c r="G460" s="331" t="s">
        <v>92</v>
      </c>
      <c r="H460" s="183" t="str">
        <f>'Base Preliminar'!K463</f>
        <v>b-learning</v>
      </c>
      <c r="I460" s="332">
        <v>12</v>
      </c>
      <c r="J460" s="330">
        <f>J464</f>
        <v>0.3</v>
      </c>
      <c r="K460" s="238">
        <v>20</v>
      </c>
      <c r="M460" s="556">
        <v>3</v>
      </c>
      <c r="N460" s="557" t="str">
        <f t="shared" si="23"/>
        <v>Si</v>
      </c>
      <c r="O460" s="562">
        <v>1</v>
      </c>
    </row>
    <row r="461" spans="1:15" ht="15.75" hidden="1" thickBot="1">
      <c r="A461" s="173">
        <v>460</v>
      </c>
      <c r="B461" s="183" t="str">
        <f>'Base Preliminar'!B464</f>
        <v>UdeC</v>
      </c>
      <c r="C461" s="184" t="s">
        <v>279</v>
      </c>
      <c r="D461" s="313" t="s">
        <v>724</v>
      </c>
      <c r="E461" s="586">
        <f>'Base Preliminar'!H464</f>
        <v>230</v>
      </c>
      <c r="F461" s="598">
        <v>1620000</v>
      </c>
      <c r="G461" s="331" t="s">
        <v>92</v>
      </c>
      <c r="H461" s="183" t="str">
        <f>'Base Preliminar'!K464</f>
        <v>e-learning</v>
      </c>
      <c r="I461" s="332">
        <v>6</v>
      </c>
      <c r="J461" s="330">
        <f>J464</f>
        <v>0.3</v>
      </c>
      <c r="K461" s="238">
        <v>12</v>
      </c>
      <c r="M461" s="556">
        <v>3</v>
      </c>
      <c r="N461" s="557" t="str">
        <f t="shared" si="23"/>
        <v>Si</v>
      </c>
      <c r="O461" s="562">
        <v>1</v>
      </c>
    </row>
    <row r="462" spans="1:15" ht="15.75" hidden="1" thickBot="1">
      <c r="A462" s="173">
        <v>461</v>
      </c>
      <c r="B462" s="183" t="str">
        <f>'Base Preliminar'!B465</f>
        <v>UdeC</v>
      </c>
      <c r="C462" s="184" t="s">
        <v>279</v>
      </c>
      <c r="D462" s="313" t="s">
        <v>725</v>
      </c>
      <c r="E462" s="586">
        <f>'Base Preliminar'!H465</f>
        <v>250</v>
      </c>
      <c r="F462" s="598">
        <v>1400000</v>
      </c>
      <c r="G462" s="331" t="s">
        <v>92</v>
      </c>
      <c r="H462" s="183" t="str">
        <f>'Base Preliminar'!K465</f>
        <v>b-learning</v>
      </c>
      <c r="I462" s="332">
        <v>10</v>
      </c>
      <c r="J462" s="330">
        <f>'Base Preliminar'!R465/'Base Preliminar'!Q465</f>
        <v>0.1</v>
      </c>
      <c r="K462" s="238">
        <v>24</v>
      </c>
      <c r="M462" s="556">
        <v>3</v>
      </c>
      <c r="N462" s="557" t="str">
        <f t="shared" si="23"/>
        <v>Si</v>
      </c>
      <c r="O462" s="562">
        <v>1</v>
      </c>
    </row>
    <row r="463" spans="1:15" ht="15.75" hidden="1" thickBot="1">
      <c r="A463" s="173">
        <v>462</v>
      </c>
      <c r="B463" s="183" t="str">
        <f>'Base Preliminar'!B466</f>
        <v>UdeC</v>
      </c>
      <c r="C463" s="184" t="s">
        <v>279</v>
      </c>
      <c r="D463" s="313" t="s">
        <v>726</v>
      </c>
      <c r="E463" s="586">
        <f>'Base Preliminar'!H466</f>
        <v>210</v>
      </c>
      <c r="F463" s="598">
        <v>1000000</v>
      </c>
      <c r="G463" s="331" t="s">
        <v>92</v>
      </c>
      <c r="H463" s="183" t="str">
        <f>'Base Preliminar'!K466</f>
        <v>b-learning</v>
      </c>
      <c r="I463" s="332">
        <v>6</v>
      </c>
      <c r="J463" s="330">
        <f>J464</f>
        <v>0.3</v>
      </c>
      <c r="K463" s="238">
        <v>30</v>
      </c>
      <c r="M463" s="556">
        <v>3</v>
      </c>
      <c r="N463" s="557" t="str">
        <f t="shared" si="23"/>
        <v>Si</v>
      </c>
      <c r="O463" s="562">
        <v>1</v>
      </c>
    </row>
    <row r="464" spans="1:15" ht="15.75" hidden="1" thickBot="1">
      <c r="A464" s="173">
        <v>463</v>
      </c>
      <c r="B464" s="183" t="str">
        <f>'Base Preliminar'!B467</f>
        <v>UdeC</v>
      </c>
      <c r="C464" s="184" t="s">
        <v>279</v>
      </c>
      <c r="D464" s="313" t="s">
        <v>727</v>
      </c>
      <c r="E464" s="586">
        <f>'Base Preliminar'!H467</f>
        <v>180</v>
      </c>
      <c r="F464" s="598">
        <v>1100000</v>
      </c>
      <c r="G464" s="331" t="s">
        <v>92</v>
      </c>
      <c r="H464" s="183" t="str">
        <f>'Base Preliminar'!K467</f>
        <v>e-learning</v>
      </c>
      <c r="I464" s="332">
        <f>AVERAGE(I455:I463,I451:I453)</f>
        <v>7.75</v>
      </c>
      <c r="J464" s="330">
        <f>AVERAGE(J462,J450)</f>
        <v>0.3</v>
      </c>
      <c r="K464" s="238">
        <v>23.06451612903226</v>
      </c>
      <c r="M464" s="556">
        <v>3</v>
      </c>
      <c r="N464" s="557" t="str">
        <f t="shared" si="23"/>
        <v>Si</v>
      </c>
      <c r="O464" s="562">
        <v>1</v>
      </c>
    </row>
    <row r="465" spans="1:16" ht="15.75" hidden="1" thickBot="1">
      <c r="A465" s="173">
        <v>464</v>
      </c>
      <c r="B465" s="183" t="str">
        <f>'Base Preliminar'!B468</f>
        <v>UdeC</v>
      </c>
      <c r="C465" s="184" t="s">
        <v>191</v>
      </c>
      <c r="D465" s="313" t="s">
        <v>728</v>
      </c>
      <c r="E465" s="586">
        <f>'Base Preliminar'!H468</f>
        <v>300</v>
      </c>
      <c r="F465" s="598">
        <v>1350000</v>
      </c>
      <c r="G465" s="331" t="s">
        <v>92</v>
      </c>
      <c r="H465" s="183" t="str">
        <f>'Base Preliminar'!K468</f>
        <v>b-learning</v>
      </c>
      <c r="I465" s="332">
        <v>9</v>
      </c>
      <c r="J465" s="330">
        <f>AVERAGE(J470:J473,J513:J532,J307:J418)</f>
        <v>0.27024672944252043</v>
      </c>
      <c r="K465" s="238">
        <v>30</v>
      </c>
      <c r="M465" s="556">
        <v>3</v>
      </c>
      <c r="N465" s="557" t="str">
        <f t="shared" si="23"/>
        <v>Si</v>
      </c>
      <c r="O465" s="562">
        <v>1</v>
      </c>
      <c r="P465" s="287" t="str">
        <f>+IF(M465&lt;10,"Top","Topn't")</f>
        <v>Top</v>
      </c>
    </row>
    <row r="466" spans="1:16" ht="15.75" hidden="1" thickBot="1">
      <c r="A466" s="173">
        <v>465</v>
      </c>
      <c r="B466" s="183" t="str">
        <f>'Base Preliminar'!B469</f>
        <v>UdeC</v>
      </c>
      <c r="C466" s="184" t="s">
        <v>402</v>
      </c>
      <c r="D466" s="313" t="s">
        <v>729</v>
      </c>
      <c r="E466" s="586">
        <f>'Base Preliminar'!H469</f>
        <v>140</v>
      </c>
      <c r="F466" s="598">
        <v>1500000</v>
      </c>
      <c r="G466" s="331" t="s">
        <v>92</v>
      </c>
      <c r="H466" s="183" t="str">
        <f>'Base Preliminar'!K469</f>
        <v>e-learning</v>
      </c>
      <c r="I466" s="332">
        <v>6</v>
      </c>
      <c r="J466" s="330">
        <f>'Base Preliminar'!R469/'Base Preliminar'!Q469</f>
        <v>0.41666666666666669</v>
      </c>
      <c r="K466" s="238">
        <v>20</v>
      </c>
      <c r="M466" s="556">
        <v>3</v>
      </c>
      <c r="N466" s="557" t="str">
        <f t="shared" si="23"/>
        <v>Si</v>
      </c>
      <c r="O466" s="562">
        <v>1</v>
      </c>
    </row>
    <row r="467" spans="1:16" ht="15.75" hidden="1" thickBot="1">
      <c r="A467" s="173">
        <v>466</v>
      </c>
      <c r="B467" s="183" t="str">
        <f>'Base Preliminar'!B470</f>
        <v>UdeC</v>
      </c>
      <c r="C467" s="184" t="s">
        <v>189</v>
      </c>
      <c r="D467" s="313" t="s">
        <v>730</v>
      </c>
      <c r="E467" s="586">
        <f>'Base Preliminar'!H470</f>
        <v>160</v>
      </c>
      <c r="F467" s="598">
        <v>1650000</v>
      </c>
      <c r="G467" s="331" t="s">
        <v>45</v>
      </c>
      <c r="H467" s="183" t="str">
        <f>'Base Preliminar'!K470</f>
        <v>b-learning</v>
      </c>
      <c r="I467" s="332">
        <v>4</v>
      </c>
      <c r="J467" s="330">
        <f>'Base Preliminar'!R470/'Base Preliminar'!Q470</f>
        <v>0.4</v>
      </c>
      <c r="K467" s="238">
        <v>23.06451612903226</v>
      </c>
      <c r="M467" s="556">
        <v>3</v>
      </c>
      <c r="N467" s="557" t="str">
        <f t="shared" si="23"/>
        <v>Si</v>
      </c>
      <c r="O467" s="562">
        <v>1</v>
      </c>
    </row>
    <row r="468" spans="1:16" ht="15.75" hidden="1" thickBot="1">
      <c r="A468" s="173">
        <v>467</v>
      </c>
      <c r="B468" s="183" t="str">
        <f>'Base Preliminar'!B471</f>
        <v>UdeC</v>
      </c>
      <c r="C468" s="184" t="s">
        <v>38</v>
      </c>
      <c r="D468" s="313" t="s">
        <v>731</v>
      </c>
      <c r="E468" s="586">
        <f>'Base Preliminar'!H471</f>
        <v>180</v>
      </c>
      <c r="F468" s="598">
        <v>1700000</v>
      </c>
      <c r="G468" s="331" t="s">
        <v>92</v>
      </c>
      <c r="H468" s="183" t="str">
        <f>'Base Preliminar'!K471</f>
        <v>e-learning</v>
      </c>
      <c r="I468" s="332">
        <f>AVERAGE(I315:I422)</f>
        <v>7.0740740740740744</v>
      </c>
      <c r="J468" s="330">
        <f>'Base Preliminar'!R471/'Base Preliminar'!Q471</f>
        <v>0</v>
      </c>
      <c r="K468" s="238">
        <v>23.06451612903226</v>
      </c>
      <c r="M468" s="556">
        <v>3</v>
      </c>
      <c r="N468" s="557" t="str">
        <f t="shared" si="23"/>
        <v>Si</v>
      </c>
      <c r="O468" s="562">
        <v>1</v>
      </c>
    </row>
    <row r="469" spans="1:16" ht="15.75" hidden="1" thickBot="1">
      <c r="A469" s="173">
        <v>468</v>
      </c>
      <c r="B469" s="183" t="str">
        <f>'Base Preliminar'!B472</f>
        <v>UdeC</v>
      </c>
      <c r="C469" s="184" t="s">
        <v>38</v>
      </c>
      <c r="D469" s="313" t="s">
        <v>732</v>
      </c>
      <c r="E469" s="586">
        <f>'Base Preliminar'!H472</f>
        <v>240</v>
      </c>
      <c r="F469" s="598">
        <v>2100000</v>
      </c>
      <c r="G469" s="331" t="s">
        <v>92</v>
      </c>
      <c r="H469" s="183" t="str">
        <f>'Base Preliminar'!K472</f>
        <v>e-learning</v>
      </c>
      <c r="I469" s="332">
        <f>AVERAGE(I315:I468)</f>
        <v>6.9548562532747793</v>
      </c>
      <c r="J469" s="330">
        <f>'Base Preliminar'!R472/'Base Preliminar'!Q472</f>
        <v>0.2</v>
      </c>
      <c r="K469" s="238">
        <v>23.06451612903226</v>
      </c>
      <c r="M469" s="556">
        <v>3</v>
      </c>
      <c r="N469" s="557" t="str">
        <f t="shared" si="23"/>
        <v>Si</v>
      </c>
      <c r="O469" s="562">
        <v>1</v>
      </c>
    </row>
    <row r="470" spans="1:16" ht="15.75" hidden="1" thickBot="1">
      <c r="A470" s="173">
        <v>469</v>
      </c>
      <c r="B470" s="183" t="str">
        <f>'Base Preliminar'!B473</f>
        <v>UdeC</v>
      </c>
      <c r="C470" s="184" t="s">
        <v>191</v>
      </c>
      <c r="D470" s="313" t="s">
        <v>733</v>
      </c>
      <c r="E470" s="586">
        <f>'Base Preliminar'!H473</f>
        <v>144</v>
      </c>
      <c r="F470" s="598">
        <v>2810000</v>
      </c>
      <c r="G470" s="331" t="s">
        <v>45</v>
      </c>
      <c r="H470" s="183" t="str">
        <f>'Base Preliminar'!K473</f>
        <v>e-learning</v>
      </c>
      <c r="I470" s="332">
        <v>9</v>
      </c>
      <c r="J470" s="330">
        <f>'Base Preliminar'!R473/'Base Preliminar'!Q473</f>
        <v>0.42857142857142855</v>
      </c>
      <c r="K470" s="238">
        <v>23.06451612903226</v>
      </c>
      <c r="M470" s="556">
        <v>3</v>
      </c>
      <c r="N470" s="557" t="str">
        <f t="shared" si="23"/>
        <v>Si</v>
      </c>
      <c r="O470" s="562">
        <v>1</v>
      </c>
      <c r="P470" s="287" t="str">
        <f>+IF(M470&lt;10,"Top","Topn't")</f>
        <v>Top</v>
      </c>
    </row>
    <row r="471" spans="1:16" ht="15.75" hidden="1" thickBot="1">
      <c r="A471" s="173">
        <v>470</v>
      </c>
      <c r="B471" s="183" t="str">
        <f>'Base Preliminar'!B474</f>
        <v>UdeC</v>
      </c>
      <c r="C471" s="184" t="s">
        <v>402</v>
      </c>
      <c r="D471" s="313" t="s">
        <v>734</v>
      </c>
      <c r="E471" s="586">
        <f>'Base Preliminar'!H474</f>
        <v>164</v>
      </c>
      <c r="F471" s="598">
        <v>1920000</v>
      </c>
      <c r="G471" s="331" t="s">
        <v>92</v>
      </c>
      <c r="H471" s="183" t="str">
        <f>'Base Preliminar'!K474</f>
        <v>b-learning</v>
      </c>
      <c r="I471" s="332">
        <v>10</v>
      </c>
      <c r="J471" s="330">
        <f>'Base Preliminar'!R474/'Base Preliminar'!Q474</f>
        <v>0.33333333333333331</v>
      </c>
      <c r="K471" s="238">
        <v>23.06451612903226</v>
      </c>
      <c r="M471" s="556">
        <v>3</v>
      </c>
      <c r="N471" s="557" t="str">
        <f t="shared" si="23"/>
        <v>Si</v>
      </c>
      <c r="O471" s="562">
        <v>1</v>
      </c>
    </row>
    <row r="472" spans="1:16" ht="15.75" hidden="1" thickBot="1">
      <c r="A472" s="173">
        <v>471</v>
      </c>
      <c r="B472" s="183" t="str">
        <f>'Base Preliminar'!B475</f>
        <v>UdeC</v>
      </c>
      <c r="C472" s="184" t="s">
        <v>188</v>
      </c>
      <c r="D472" s="313" t="s">
        <v>735</v>
      </c>
      <c r="E472" s="586">
        <f>'Base Preliminar'!H475</f>
        <v>150</v>
      </c>
      <c r="F472" s="598">
        <v>1100000</v>
      </c>
      <c r="G472" s="331" t="s">
        <v>45</v>
      </c>
      <c r="H472" s="183" t="str">
        <f>'Base Preliminar'!K475</f>
        <v>e-learning</v>
      </c>
      <c r="I472" s="332">
        <f>I441</f>
        <v>7.333333333333333</v>
      </c>
      <c r="J472" s="330">
        <f>'Base Preliminar'!R475/'Base Preliminar'!Q475</f>
        <v>0.53846153846153844</v>
      </c>
      <c r="K472" s="238">
        <v>23.06451612903226</v>
      </c>
      <c r="M472" s="556">
        <v>3</v>
      </c>
      <c r="N472" s="557" t="str">
        <f t="shared" si="23"/>
        <v>Si</v>
      </c>
      <c r="O472" s="562">
        <v>1</v>
      </c>
    </row>
    <row r="473" spans="1:16" s="288" customFormat="1" ht="15.75" hidden="1" thickBot="1">
      <c r="A473" s="285">
        <v>472</v>
      </c>
      <c r="B473" s="395" t="str">
        <f>'Base Preliminar'!B476</f>
        <v>UdeC</v>
      </c>
      <c r="C473" s="285" t="s">
        <v>191</v>
      </c>
      <c r="D473" s="342" t="s">
        <v>736</v>
      </c>
      <c r="E473" s="594">
        <f>'Base Preliminar'!H476</f>
        <v>232</v>
      </c>
      <c r="F473" s="594">
        <v>1500000</v>
      </c>
      <c r="G473" s="395" t="s">
        <v>92</v>
      </c>
      <c r="H473" s="395" t="str">
        <f>'Base Preliminar'!K476</f>
        <v>b-learning</v>
      </c>
      <c r="I473" s="396">
        <v>6</v>
      </c>
      <c r="J473" s="397">
        <f>'Base Preliminar'!R476/'Base Preliminar'!Q476</f>
        <v>0.6</v>
      </c>
      <c r="K473" s="286">
        <v>20</v>
      </c>
      <c r="L473" s="662" t="s">
        <v>1115</v>
      </c>
      <c r="M473" s="556">
        <v>3</v>
      </c>
      <c r="N473" s="557" t="str">
        <f t="shared" si="23"/>
        <v>Si</v>
      </c>
      <c r="O473" s="562">
        <v>1</v>
      </c>
      <c r="P473" s="287" t="str">
        <f>+IF(M473&lt;10,"Top","Topn't")</f>
        <v>Top</v>
      </c>
    </row>
    <row r="474" spans="1:16" ht="15.75" hidden="1" thickBot="1">
      <c r="A474" s="173">
        <v>473</v>
      </c>
      <c r="B474" s="183" t="str">
        <f>'Base Preliminar'!B477</f>
        <v>UdeC</v>
      </c>
      <c r="C474" s="184" t="s">
        <v>188</v>
      </c>
      <c r="D474" s="313" t="s">
        <v>737</v>
      </c>
      <c r="E474" s="586">
        <f>'Base Preliminar'!H477</f>
        <v>144</v>
      </c>
      <c r="F474" s="598">
        <v>1690000</v>
      </c>
      <c r="G474" s="331" t="s">
        <v>92</v>
      </c>
      <c r="H474" s="183" t="str">
        <f>'Base Preliminar'!K477</f>
        <v>e-learning</v>
      </c>
      <c r="I474" s="332">
        <f>I472</f>
        <v>7.333333333333333</v>
      </c>
      <c r="J474" s="330">
        <f>AVERAGE(J477:J491,J440:J472)</f>
        <v>0.23820619327685122</v>
      </c>
      <c r="K474" s="238">
        <v>15</v>
      </c>
      <c r="M474" s="556">
        <v>3</v>
      </c>
      <c r="N474" s="557" t="str">
        <f t="shared" si="23"/>
        <v>Si</v>
      </c>
      <c r="O474" s="562">
        <v>1</v>
      </c>
    </row>
    <row r="475" spans="1:16" ht="15.75" hidden="1" thickBot="1">
      <c r="A475" s="173">
        <v>474</v>
      </c>
      <c r="B475" s="183" t="str">
        <f>'Base Preliminar'!B478</f>
        <v>UdeC</v>
      </c>
      <c r="C475" s="184" t="s">
        <v>188</v>
      </c>
      <c r="D475" s="313" t="s">
        <v>738</v>
      </c>
      <c r="E475" s="586">
        <f>'Base Preliminar'!H478</f>
        <v>140</v>
      </c>
      <c r="F475" s="598">
        <v>1780000</v>
      </c>
      <c r="G475" s="331" t="s">
        <v>92</v>
      </c>
      <c r="H475" s="183" t="str">
        <f>'Base Preliminar'!K478</f>
        <v>e-learning</v>
      </c>
      <c r="I475" s="332">
        <f>I474</f>
        <v>7.333333333333333</v>
      </c>
      <c r="J475" s="330">
        <f>AVERAGE(J477:J491,J440:J472)</f>
        <v>0.23820619327685122</v>
      </c>
      <c r="K475" s="238">
        <v>23.06451612903226</v>
      </c>
      <c r="M475" s="556">
        <v>3</v>
      </c>
      <c r="N475" s="557" t="str">
        <f t="shared" si="23"/>
        <v>Si</v>
      </c>
      <c r="O475" s="562">
        <v>1</v>
      </c>
    </row>
    <row r="476" spans="1:16" ht="15.75" hidden="1" thickBot="1">
      <c r="A476" s="173">
        <v>475</v>
      </c>
      <c r="B476" s="183" t="str">
        <f>'Base Preliminar'!B479</f>
        <v>UdeC</v>
      </c>
      <c r="C476" s="184" t="s">
        <v>38</v>
      </c>
      <c r="D476" s="313" t="s">
        <v>732</v>
      </c>
      <c r="E476" s="586">
        <f>'Base Preliminar'!H479</f>
        <v>240</v>
      </c>
      <c r="F476" s="598">
        <v>2100000</v>
      </c>
      <c r="G476" s="331" t="s">
        <v>92</v>
      </c>
      <c r="H476" s="183" t="str">
        <f>'Base Preliminar'!K479</f>
        <v>e-learning</v>
      </c>
      <c r="I476" s="332">
        <f>AVERAGE(I315:I469)</f>
        <v>6.9548562532747793</v>
      </c>
      <c r="J476" s="330">
        <f>'Base Preliminar'!R479/'Base Preliminar'!Q479</f>
        <v>0</v>
      </c>
      <c r="K476" s="238">
        <v>23.06451612903226</v>
      </c>
      <c r="M476" s="556">
        <v>3</v>
      </c>
      <c r="N476" s="557" t="str">
        <f t="shared" si="23"/>
        <v>Si</v>
      </c>
      <c r="O476" s="562">
        <v>1</v>
      </c>
    </row>
    <row r="477" spans="1:16" ht="15.75" hidden="1" thickBot="1">
      <c r="A477" s="173">
        <v>476</v>
      </c>
      <c r="B477" s="183" t="str">
        <f>'Base Preliminar'!B480</f>
        <v>UdeC</v>
      </c>
      <c r="C477" s="184" t="s">
        <v>188</v>
      </c>
      <c r="D477" s="313" t="s">
        <v>739</v>
      </c>
      <c r="E477" s="586">
        <f>'Base Preliminar'!H480</f>
        <v>140</v>
      </c>
      <c r="F477" s="598">
        <v>1715000</v>
      </c>
      <c r="G477" s="331" t="s">
        <v>92</v>
      </c>
      <c r="H477" s="183" t="str">
        <f>'Base Preliminar'!K480</f>
        <v>b-learning</v>
      </c>
      <c r="I477" s="332">
        <f>I475</f>
        <v>7.333333333333333</v>
      </c>
      <c r="J477" s="330">
        <f>'Base Preliminar'!R480/'Base Preliminar'!Q480</f>
        <v>0.1111111111111111</v>
      </c>
      <c r="K477" s="238">
        <v>25</v>
      </c>
      <c r="M477" s="556">
        <v>3</v>
      </c>
      <c r="N477" s="557" t="str">
        <f t="shared" si="23"/>
        <v>Si</v>
      </c>
      <c r="O477" s="562">
        <v>1</v>
      </c>
    </row>
    <row r="478" spans="1:16" ht="15.75" hidden="1" thickBot="1">
      <c r="A478" s="173">
        <v>477</v>
      </c>
      <c r="B478" s="183" t="str">
        <f>'Base Preliminar'!B481</f>
        <v>UdeC</v>
      </c>
      <c r="C478" s="184" t="s">
        <v>38</v>
      </c>
      <c r="D478" s="313" t="s">
        <v>732</v>
      </c>
      <c r="E478" s="586">
        <f>'Base Preliminar'!H481</f>
        <v>240</v>
      </c>
      <c r="F478" s="598">
        <v>2100000</v>
      </c>
      <c r="G478" s="331" t="s">
        <v>45</v>
      </c>
      <c r="H478" s="183" t="str">
        <f>'Base Preliminar'!K481</f>
        <v>e-learning</v>
      </c>
      <c r="I478" s="332">
        <f>AVERAGE(I315:I476)</f>
        <v>6.9873924414250945</v>
      </c>
      <c r="J478" s="330">
        <f>'Base Preliminar'!R481/'Base Preliminar'!Q481</f>
        <v>0.2</v>
      </c>
      <c r="K478" s="238">
        <v>23.06451612903226</v>
      </c>
      <c r="M478" s="556">
        <v>3</v>
      </c>
      <c r="N478" s="557" t="str">
        <f t="shared" si="23"/>
        <v>Si</v>
      </c>
      <c r="O478" s="562">
        <v>1</v>
      </c>
    </row>
    <row r="479" spans="1:16" ht="15.75" hidden="1" thickBot="1">
      <c r="A479" s="173">
        <v>478</v>
      </c>
      <c r="B479" s="183" t="str">
        <f>'Base Preliminar'!B482</f>
        <v>UdeC</v>
      </c>
      <c r="C479" s="184" t="s">
        <v>38</v>
      </c>
      <c r="D479" s="313" t="s">
        <v>740</v>
      </c>
      <c r="E479" s="586">
        <f>'Base Preliminar'!H482</f>
        <v>270</v>
      </c>
      <c r="F479" s="598">
        <v>1760000</v>
      </c>
      <c r="G479" s="331" t="s">
        <v>92</v>
      </c>
      <c r="H479" s="183" t="str">
        <f>'Base Preliminar'!K482</f>
        <v>e-learning</v>
      </c>
      <c r="I479" s="332">
        <f>I478</f>
        <v>6.9873924414250945</v>
      </c>
      <c r="J479" s="330">
        <f>'Base Preliminar'!R482/'Base Preliminar'!Q482</f>
        <v>0.25</v>
      </c>
      <c r="K479" s="238">
        <v>40</v>
      </c>
      <c r="M479" s="556">
        <v>3</v>
      </c>
      <c r="N479" s="557" t="str">
        <f t="shared" si="23"/>
        <v>Si</v>
      </c>
      <c r="O479" s="562">
        <v>1</v>
      </c>
    </row>
    <row r="480" spans="1:16" ht="15.75" hidden="1" thickBot="1">
      <c r="A480" s="173">
        <v>479</v>
      </c>
      <c r="B480" s="183" t="str">
        <f>'Base Preliminar'!B483</f>
        <v>UdeC</v>
      </c>
      <c r="C480" s="184" t="s">
        <v>191</v>
      </c>
      <c r="D480" s="313" t="s">
        <v>741</v>
      </c>
      <c r="E480" s="587">
        <v>191.42</v>
      </c>
      <c r="F480" s="598">
        <v>1600000</v>
      </c>
      <c r="G480" s="331" t="s">
        <v>92</v>
      </c>
      <c r="H480" s="183" t="str">
        <f>'Base Preliminar'!K483</f>
        <v>e-learning</v>
      </c>
      <c r="I480" s="332">
        <v>12</v>
      </c>
      <c r="J480" s="330">
        <f>AVERAGE(J470:J473,J513:J532,J307:J418)</f>
        <v>0.27024672944252043</v>
      </c>
      <c r="K480" s="238">
        <v>23.06451612903226</v>
      </c>
      <c r="M480" s="556">
        <v>3</v>
      </c>
      <c r="N480" s="557" t="str">
        <f t="shared" si="23"/>
        <v>Si</v>
      </c>
      <c r="O480" s="562">
        <v>1</v>
      </c>
      <c r="P480" s="287" t="str">
        <f>+IF(M480&lt;10,"Top","Topn't")</f>
        <v>Top</v>
      </c>
    </row>
    <row r="481" spans="1:16" ht="15.75" hidden="1" thickBot="1">
      <c r="A481" s="173">
        <v>480</v>
      </c>
      <c r="B481" s="183" t="str">
        <f>'Base Preliminar'!B484</f>
        <v>UdeC</v>
      </c>
      <c r="C481" s="184" t="s">
        <v>38</v>
      </c>
      <c r="D481" s="313" t="s">
        <v>742</v>
      </c>
      <c r="E481" s="586">
        <f>'Base Preliminar'!H484</f>
        <v>264</v>
      </c>
      <c r="F481" s="598">
        <v>1760000</v>
      </c>
      <c r="G481" s="331" t="s">
        <v>45</v>
      </c>
      <c r="H481" s="183" t="str">
        <f>'Base Preliminar'!K484</f>
        <v>e-learning</v>
      </c>
      <c r="I481" s="332">
        <f>I479</f>
        <v>6.9873924414250945</v>
      </c>
      <c r="J481" s="330">
        <f>'Base Preliminar'!R484/'Base Preliminar'!Q484</f>
        <v>0.2857142857142857</v>
      </c>
      <c r="K481" s="238">
        <v>23.06451612903226</v>
      </c>
      <c r="M481" s="556">
        <v>3</v>
      </c>
      <c r="N481" s="557" t="str">
        <f t="shared" si="23"/>
        <v>Si</v>
      </c>
      <c r="O481" s="562">
        <v>1</v>
      </c>
    </row>
    <row r="482" spans="1:16" s="551" customFormat="1" ht="15.75" hidden="1" thickBot="1">
      <c r="A482" s="543">
        <v>481</v>
      </c>
      <c r="B482" s="542" t="str">
        <f>'Base Preliminar'!B485</f>
        <v>UdeC</v>
      </c>
      <c r="C482" s="544" t="s">
        <v>188</v>
      </c>
      <c r="D482" s="313" t="s">
        <v>743</v>
      </c>
      <c r="E482" s="588">
        <f>'Base Preliminar'!H485</f>
        <v>152</v>
      </c>
      <c r="F482" s="628">
        <v>1750000</v>
      </c>
      <c r="G482" s="552" t="s">
        <v>45</v>
      </c>
      <c r="H482" s="542" t="str">
        <f>'Base Preliminar'!K485</f>
        <v>e-learning</v>
      </c>
      <c r="I482" s="332">
        <f>I477</f>
        <v>7.333333333333333</v>
      </c>
      <c r="J482" s="549">
        <f>'Base Preliminar'!R485/'Base Preliminar'!Q485</f>
        <v>0</v>
      </c>
      <c r="K482" s="546">
        <v>15</v>
      </c>
      <c r="L482" s="660"/>
      <c r="M482" s="556">
        <v>3</v>
      </c>
      <c r="N482" s="557" t="str">
        <f t="shared" si="23"/>
        <v>Si</v>
      </c>
      <c r="O482" s="562">
        <v>1</v>
      </c>
    </row>
    <row r="483" spans="1:16" ht="15.75" hidden="1" thickBot="1">
      <c r="A483" s="173">
        <v>482</v>
      </c>
      <c r="B483" s="183" t="str">
        <f>'Base Preliminar'!B486</f>
        <v>UdeC</v>
      </c>
      <c r="C483" s="184" t="s">
        <v>402</v>
      </c>
      <c r="D483" s="313" t="s">
        <v>744</v>
      </c>
      <c r="E483" s="586">
        <f>'Base Preliminar'!H486</f>
        <v>140</v>
      </c>
      <c r="F483" s="598">
        <v>1950000</v>
      </c>
      <c r="G483" s="331" t="s">
        <v>92</v>
      </c>
      <c r="H483" s="183" t="str">
        <f>'Base Preliminar'!K486</f>
        <v>b-learning</v>
      </c>
      <c r="I483" s="332">
        <v>4</v>
      </c>
      <c r="J483" s="330">
        <f>AVERAGE(J466:J471)</f>
        <v>0.29642857142857143</v>
      </c>
      <c r="K483" s="238">
        <v>25</v>
      </c>
      <c r="M483" s="556">
        <v>3</v>
      </c>
      <c r="N483" s="557" t="str">
        <f t="shared" si="23"/>
        <v>Si</v>
      </c>
      <c r="O483" s="562">
        <v>1</v>
      </c>
    </row>
    <row r="484" spans="1:16" ht="15.75" hidden="1" thickBot="1">
      <c r="A484" s="173">
        <v>483</v>
      </c>
      <c r="B484" s="183" t="str">
        <f>'Base Preliminar'!B487</f>
        <v>UdeC</v>
      </c>
      <c r="C484" s="184" t="s">
        <v>745</v>
      </c>
      <c r="D484" s="313" t="s">
        <v>746</v>
      </c>
      <c r="E484" s="586">
        <f>'Base Preliminar'!H487</f>
        <v>243</v>
      </c>
      <c r="F484" s="598">
        <v>1200000</v>
      </c>
      <c r="G484" s="331" t="s">
        <v>92</v>
      </c>
      <c r="H484" s="183" t="str">
        <f>'Base Preliminar'!K487</f>
        <v>e-learning</v>
      </c>
      <c r="I484" s="332">
        <v>9</v>
      </c>
      <c r="J484" s="330">
        <f>'Base Preliminar'!R487/'Base Preliminar'!Q487</f>
        <v>4.7619047619047616E-2</v>
      </c>
      <c r="K484" s="238">
        <v>15</v>
      </c>
      <c r="M484" s="556">
        <v>3</v>
      </c>
      <c r="N484" s="557" t="str">
        <f t="shared" si="23"/>
        <v>Si</v>
      </c>
      <c r="O484" s="562">
        <v>1</v>
      </c>
    </row>
    <row r="485" spans="1:16" ht="15.75" hidden="1" thickBot="1">
      <c r="A485" s="173">
        <v>484</v>
      </c>
      <c r="B485" s="183" t="str">
        <f>'Base Preliminar'!B488</f>
        <v>UdeC</v>
      </c>
      <c r="C485" s="184" t="s">
        <v>402</v>
      </c>
      <c r="D485" s="313" t="s">
        <v>747</v>
      </c>
      <c r="E485" s="586">
        <f>'Base Preliminar'!H488</f>
        <v>140</v>
      </c>
      <c r="F485" s="598">
        <v>1600000</v>
      </c>
      <c r="G485" s="331" t="s">
        <v>92</v>
      </c>
      <c r="H485" s="183" t="str">
        <f>'Base Preliminar'!K488</f>
        <v>presencial</v>
      </c>
      <c r="I485" s="332">
        <v>6</v>
      </c>
      <c r="J485" s="330">
        <f>J483</f>
        <v>0.29642857142857143</v>
      </c>
      <c r="K485" s="238">
        <v>25</v>
      </c>
      <c r="M485" s="556">
        <v>3</v>
      </c>
      <c r="N485" s="557" t="str">
        <f t="shared" si="23"/>
        <v>Si</v>
      </c>
      <c r="O485" s="562">
        <v>1</v>
      </c>
    </row>
    <row r="486" spans="1:16" ht="15.75" hidden="1" thickBot="1">
      <c r="A486" s="173">
        <v>485</v>
      </c>
      <c r="B486" s="183" t="str">
        <f>'Base Preliminar'!B489</f>
        <v>UdeC</v>
      </c>
      <c r="C486" s="184" t="s">
        <v>61</v>
      </c>
      <c r="D486" s="313" t="s">
        <v>748</v>
      </c>
      <c r="E486" s="586">
        <f>'Base Preliminar'!H489</f>
        <v>280</v>
      </c>
      <c r="F486" s="598">
        <v>1510000</v>
      </c>
      <c r="G486" s="331" t="s">
        <v>92</v>
      </c>
      <c r="H486" s="183" t="str">
        <f>'Base Preliminar'!K489</f>
        <v>e-learning</v>
      </c>
      <c r="I486" s="332">
        <v>12</v>
      </c>
      <c r="J486" s="330">
        <f>'Base Preliminar'!R489/'Base Preliminar'!Q489</f>
        <v>0</v>
      </c>
      <c r="K486" s="238">
        <v>35</v>
      </c>
      <c r="M486" s="556">
        <v>3</v>
      </c>
      <c r="N486" s="557" t="str">
        <f t="shared" si="23"/>
        <v>Si</v>
      </c>
      <c r="O486" s="562">
        <v>1</v>
      </c>
      <c r="P486" s="287" t="str">
        <f>+IF(M486&lt;10,"Top","Topn't")</f>
        <v>Top</v>
      </c>
    </row>
    <row r="487" spans="1:16" ht="15.75" hidden="1" thickBot="1">
      <c r="A487" s="173">
        <v>486</v>
      </c>
      <c r="B487" s="183" t="str">
        <f>'Base Preliminar'!B490</f>
        <v>UdeC</v>
      </c>
      <c r="C487" s="184" t="s">
        <v>61</v>
      </c>
      <c r="D487" s="313" t="s">
        <v>749</v>
      </c>
      <c r="E487" s="586">
        <f>'Base Preliminar'!H490</f>
        <v>280</v>
      </c>
      <c r="F487" s="598">
        <v>1500000</v>
      </c>
      <c r="G487" s="331" t="s">
        <v>92</v>
      </c>
      <c r="H487" s="183" t="str">
        <f>'Base Preliminar'!K490</f>
        <v>b-learning</v>
      </c>
      <c r="I487" s="332">
        <v>12</v>
      </c>
      <c r="J487" s="367">
        <v>0</v>
      </c>
      <c r="K487" s="238">
        <v>10</v>
      </c>
      <c r="M487" s="556">
        <v>3</v>
      </c>
      <c r="N487" s="557" t="str">
        <f t="shared" si="23"/>
        <v>Si</v>
      </c>
      <c r="O487" s="562">
        <v>1</v>
      </c>
      <c r="P487" s="287" t="str">
        <f>+IF(M487&lt;10,"Top","Topn't")</f>
        <v>Top</v>
      </c>
    </row>
    <row r="488" spans="1:16" ht="15.75" hidden="1" thickBot="1">
      <c r="A488" s="173">
        <v>487</v>
      </c>
      <c r="B488" s="183" t="str">
        <f>'Base Preliminar'!B491</f>
        <v>UdeC</v>
      </c>
      <c r="C488" s="184" t="s">
        <v>392</v>
      </c>
      <c r="D488" s="313" t="s">
        <v>750</v>
      </c>
      <c r="E488" s="586">
        <f>'Base Preliminar'!H491</f>
        <v>176</v>
      </c>
      <c r="F488" s="598">
        <v>2400000</v>
      </c>
      <c r="G488" s="331" t="s">
        <v>92</v>
      </c>
      <c r="H488" s="183" t="str">
        <f>'Base Preliminar'!K491</f>
        <v>presencial</v>
      </c>
      <c r="I488" s="332">
        <v>8</v>
      </c>
      <c r="J488" s="330">
        <f>J489</f>
        <v>0.16666666666666669</v>
      </c>
      <c r="K488" s="238">
        <v>12</v>
      </c>
      <c r="M488" s="556">
        <v>3</v>
      </c>
      <c r="N488" s="557" t="str">
        <f t="shared" si="23"/>
        <v>Si</v>
      </c>
      <c r="O488" s="562">
        <v>1</v>
      </c>
    </row>
    <row r="489" spans="1:16" ht="15.75" hidden="1" thickBot="1">
      <c r="A489" s="173">
        <v>488</v>
      </c>
      <c r="B489" s="183" t="str">
        <f>'Base Preliminar'!B492</f>
        <v>UdeC</v>
      </c>
      <c r="C489" s="184" t="s">
        <v>392</v>
      </c>
      <c r="D489" s="313" t="s">
        <v>751</v>
      </c>
      <c r="E489" s="586">
        <f>'Base Preliminar'!H492</f>
        <v>176</v>
      </c>
      <c r="F489" s="598">
        <v>1350000</v>
      </c>
      <c r="G489" s="331" t="s">
        <v>92</v>
      </c>
      <c r="H489" s="183" t="str">
        <f>'Base Preliminar'!K492</f>
        <v>b-learning</v>
      </c>
      <c r="I489" s="332" t="s">
        <v>41</v>
      </c>
      <c r="J489" s="330">
        <f>J490</f>
        <v>0.16666666666666669</v>
      </c>
      <c r="K489" s="238">
        <v>25</v>
      </c>
      <c r="M489" s="556">
        <v>3</v>
      </c>
      <c r="N489" s="557" t="str">
        <f t="shared" si="23"/>
        <v>Si</v>
      </c>
      <c r="O489" s="562">
        <v>1</v>
      </c>
    </row>
    <row r="490" spans="1:16" ht="15.75" hidden="1" thickBot="1">
      <c r="A490" s="173">
        <v>489</v>
      </c>
      <c r="B490" s="183" t="str">
        <f>'Base Preliminar'!B493</f>
        <v>UdeC</v>
      </c>
      <c r="C490" s="184" t="s">
        <v>392</v>
      </c>
      <c r="D490" s="313" t="s">
        <v>752</v>
      </c>
      <c r="E490" s="586">
        <f>'Base Preliminar'!H493</f>
        <v>220</v>
      </c>
      <c r="F490" s="598">
        <v>3890000</v>
      </c>
      <c r="G490" s="331" t="s">
        <v>92</v>
      </c>
      <c r="H490" s="183" t="str">
        <f>'Base Preliminar'!K493</f>
        <v>presencial</v>
      </c>
      <c r="I490" s="332">
        <v>6</v>
      </c>
      <c r="J490" s="330">
        <f>AVERAGE(J540:J546)</f>
        <v>0.16666666666666669</v>
      </c>
      <c r="K490" s="238">
        <v>23.06451612903226</v>
      </c>
      <c r="M490" s="556">
        <v>3</v>
      </c>
      <c r="N490" s="557" t="str">
        <f t="shared" si="23"/>
        <v>Si</v>
      </c>
      <c r="O490" s="562">
        <v>1</v>
      </c>
    </row>
    <row r="491" spans="1:16" s="521" customFormat="1" ht="15.75" hidden="1" thickBot="1">
      <c r="A491" s="515">
        <v>490</v>
      </c>
      <c r="B491" s="516" t="str">
        <f>'Base Preliminar'!B494</f>
        <v>UdeC</v>
      </c>
      <c r="C491" s="517" t="s">
        <v>188</v>
      </c>
      <c r="D491" s="527" t="s">
        <v>753</v>
      </c>
      <c r="E491" s="584">
        <f>'Base Preliminar'!H494</f>
        <v>192</v>
      </c>
      <c r="F491" s="618">
        <v>1700000</v>
      </c>
      <c r="G491" s="528" t="s">
        <v>92</v>
      </c>
      <c r="H491" s="516" t="str">
        <f>'Base Preliminar'!K494</f>
        <v>e-learning</v>
      </c>
      <c r="I491" s="525">
        <v>8</v>
      </c>
      <c r="J491" s="520">
        <f>'Base Preliminar'!R494/'Base Preliminar'!Q494</f>
        <v>0</v>
      </c>
      <c r="K491" s="518">
        <v>17</v>
      </c>
      <c r="L491" s="657" t="s">
        <v>1134</v>
      </c>
      <c r="M491" s="556">
        <v>3</v>
      </c>
      <c r="N491" s="557" t="str">
        <f t="shared" si="23"/>
        <v>Si</v>
      </c>
      <c r="O491" s="562">
        <v>1</v>
      </c>
    </row>
    <row r="492" spans="1:16" ht="15.75" hidden="1" thickBot="1">
      <c r="A492" s="173">
        <v>491</v>
      </c>
      <c r="B492" s="183" t="str">
        <f>'Base Preliminar'!B495</f>
        <v>UdeC</v>
      </c>
      <c r="C492" s="184" t="s">
        <v>188</v>
      </c>
      <c r="D492" s="313" t="s">
        <v>754</v>
      </c>
      <c r="E492" s="586">
        <f>'Base Preliminar'!H495</f>
        <v>192</v>
      </c>
      <c r="F492" s="598">
        <v>1500000</v>
      </c>
      <c r="G492" s="331" t="s">
        <v>92</v>
      </c>
      <c r="H492" s="183" t="str">
        <f>'Base Preliminar'!K495</f>
        <v>e-learning</v>
      </c>
      <c r="I492" s="332">
        <v>8</v>
      </c>
      <c r="J492" s="330">
        <f>AVERAGE(J477:J491,J440:J472)</f>
        <v>0.23820619327685122</v>
      </c>
      <c r="K492" s="238">
        <v>17</v>
      </c>
      <c r="M492" s="556">
        <v>3</v>
      </c>
      <c r="N492" s="557" t="str">
        <f t="shared" si="23"/>
        <v>Si</v>
      </c>
      <c r="O492" s="562">
        <v>1</v>
      </c>
    </row>
    <row r="493" spans="1:16" ht="15.75" hidden="1" thickBot="1">
      <c r="A493" s="173">
        <v>492</v>
      </c>
      <c r="B493" s="183" t="str">
        <f>'Base Preliminar'!B496</f>
        <v>USM</v>
      </c>
      <c r="C493" s="184" t="s">
        <v>188</v>
      </c>
      <c r="D493" s="313" t="s">
        <v>756</v>
      </c>
      <c r="E493" s="586">
        <f>'Base Preliminar'!H496</f>
        <v>112</v>
      </c>
      <c r="F493" s="614">
        <f>AVERAGE(F316:F492)</f>
        <v>2167994.0836158195</v>
      </c>
      <c r="G493" s="331" t="s">
        <v>92</v>
      </c>
      <c r="H493" s="183" t="str">
        <f>'Base Preliminar'!K496</f>
        <v>e-learning</v>
      </c>
      <c r="I493" s="332">
        <v>9</v>
      </c>
      <c r="J493" s="330">
        <f>'Base Preliminar'!R496/'Base Preliminar'!Q496</f>
        <v>0.44444444444444442</v>
      </c>
      <c r="K493" s="238">
        <v>27</v>
      </c>
      <c r="M493" s="556">
        <v>5</v>
      </c>
      <c r="N493" s="557" t="str">
        <f t="shared" si="23"/>
        <v>Si</v>
      </c>
      <c r="O493" s="562">
        <v>1</v>
      </c>
    </row>
    <row r="494" spans="1:16" ht="15.75" hidden="1" thickBot="1">
      <c r="A494" s="173">
        <v>493</v>
      </c>
      <c r="B494" s="183" t="str">
        <f>'Base Preliminar'!B497</f>
        <v>USM</v>
      </c>
      <c r="C494" s="184" t="s">
        <v>188</v>
      </c>
      <c r="D494" s="313" t="s">
        <v>758</v>
      </c>
      <c r="E494" s="586">
        <f>'Base Preliminar'!H497</f>
        <v>176</v>
      </c>
      <c r="F494" s="586">
        <f>F493</f>
        <v>2167994.0836158195</v>
      </c>
      <c r="G494" s="390" t="s">
        <v>92</v>
      </c>
      <c r="H494" s="385" t="str">
        <f>'Base Preliminar'!K497</f>
        <v>b-learning</v>
      </c>
      <c r="I494" s="398">
        <f>AVERAGE(I491:I493,I496)</f>
        <v>8.25</v>
      </c>
      <c r="J494" s="330">
        <f>'Base Preliminar'!R497/'Base Preliminar'!Q497</f>
        <v>0.36363636363636365</v>
      </c>
      <c r="K494" s="238">
        <v>30</v>
      </c>
      <c r="M494" s="556">
        <v>5</v>
      </c>
      <c r="N494" s="557" t="str">
        <f t="shared" si="23"/>
        <v>Si</v>
      </c>
      <c r="O494" s="562">
        <v>1</v>
      </c>
    </row>
    <row r="495" spans="1:16" ht="15.75" hidden="1" thickBot="1">
      <c r="A495" s="173">
        <v>494</v>
      </c>
      <c r="B495" s="183" t="str">
        <f>'Base Preliminar'!B498</f>
        <v>USM</v>
      </c>
      <c r="C495" s="184" t="s">
        <v>188</v>
      </c>
      <c r="D495" s="313" t="s">
        <v>760</v>
      </c>
      <c r="E495" s="587">
        <v>168</v>
      </c>
      <c r="F495" s="586">
        <f>F494</f>
        <v>2167994.0836158195</v>
      </c>
      <c r="G495" s="390" t="s">
        <v>92</v>
      </c>
      <c r="H495" s="385" t="str">
        <f>'Base Preliminar'!K498</f>
        <v>e-learning</v>
      </c>
      <c r="I495" s="398">
        <f>I494</f>
        <v>8.25</v>
      </c>
      <c r="J495" s="330">
        <f>'Base Preliminar'!R498/'Base Preliminar'!Q498</f>
        <v>0.44444444444444442</v>
      </c>
      <c r="K495" s="238">
        <v>25</v>
      </c>
      <c r="M495" s="556">
        <v>5</v>
      </c>
      <c r="N495" s="557" t="str">
        <f t="shared" si="23"/>
        <v>Si</v>
      </c>
      <c r="O495" s="562">
        <v>1</v>
      </c>
    </row>
    <row r="496" spans="1:16" ht="15.75" hidden="1" thickBot="1">
      <c r="A496" s="173">
        <v>495</v>
      </c>
      <c r="B496" s="183" t="str">
        <f>'Base Preliminar'!B499</f>
        <v>USM</v>
      </c>
      <c r="C496" s="184" t="s">
        <v>188</v>
      </c>
      <c r="D496" s="313" t="s">
        <v>761</v>
      </c>
      <c r="E496" s="586">
        <f>'Base Preliminar'!H499</f>
        <v>168</v>
      </c>
      <c r="F496" s="586">
        <f>F495</f>
        <v>2167994.0836158195</v>
      </c>
      <c r="G496" s="331" t="s">
        <v>92</v>
      </c>
      <c r="H496" s="183" t="str">
        <f>'Base Preliminar'!K499</f>
        <v>e-learning</v>
      </c>
      <c r="I496" s="332">
        <v>8</v>
      </c>
      <c r="J496" s="330">
        <f>AVERAGE(J493:J495)</f>
        <v>0.41750841750841755</v>
      </c>
      <c r="K496" s="238">
        <v>27</v>
      </c>
      <c r="M496" s="556">
        <v>5</v>
      </c>
      <c r="N496" s="557" t="str">
        <f t="shared" si="23"/>
        <v>Si</v>
      </c>
      <c r="O496" s="562">
        <v>1</v>
      </c>
    </row>
    <row r="497" spans="1:16" ht="15.75" hidden="1" thickBot="1">
      <c r="A497" s="173">
        <v>496</v>
      </c>
      <c r="B497" s="183" t="str">
        <f>'Base Preliminar'!B500</f>
        <v>USM</v>
      </c>
      <c r="C497" s="184" t="s">
        <v>191</v>
      </c>
      <c r="D497" s="313" t="s">
        <v>762</v>
      </c>
      <c r="E497" s="587">
        <v>152</v>
      </c>
      <c r="F497" s="614">
        <f>F502</f>
        <v>2049427.5362318838</v>
      </c>
      <c r="G497" s="331" t="s">
        <v>92</v>
      </c>
      <c r="H497" s="183" t="str">
        <f>'Base Preliminar'!K500</f>
        <v>b-learning</v>
      </c>
      <c r="I497" s="332">
        <f>AVERAGE(I465:I480)</f>
        <v>7.5182440498004475</v>
      </c>
      <c r="J497" s="330">
        <f>AVERAGE(J470:J473,J513:J532,J307:J418)</f>
        <v>0.27024672944252043</v>
      </c>
      <c r="K497" s="238">
        <v>27</v>
      </c>
      <c r="M497" s="556">
        <v>5</v>
      </c>
      <c r="N497" s="557" t="str">
        <f t="shared" si="23"/>
        <v>Si</v>
      </c>
      <c r="O497" s="562">
        <v>1</v>
      </c>
      <c r="P497" s="287" t="str">
        <f>+IF(M497&lt;10,"Top","Topn't")</f>
        <v>Top</v>
      </c>
    </row>
    <row r="498" spans="1:16" ht="15.75" hidden="1" thickBot="1">
      <c r="A498" s="173">
        <v>497</v>
      </c>
      <c r="B498" s="183" t="str">
        <f>'Base Preliminar'!B501</f>
        <v>USM</v>
      </c>
      <c r="C498" s="184" t="s">
        <v>188</v>
      </c>
      <c r="D498" s="313" t="s">
        <v>764</v>
      </c>
      <c r="E498" s="587">
        <v>168</v>
      </c>
      <c r="F498" s="587">
        <v>2195626.7057324843</v>
      </c>
      <c r="G498" s="331" t="s">
        <v>92</v>
      </c>
      <c r="H498" s="183" t="str">
        <f>'Base Preliminar'!K501</f>
        <v>e-learning</v>
      </c>
      <c r="I498" s="380">
        <f>I494</f>
        <v>8.25</v>
      </c>
      <c r="J498" s="330">
        <f>AVERAGE(J493:J495)</f>
        <v>0.41750841750841755</v>
      </c>
      <c r="K498" s="238">
        <v>27</v>
      </c>
      <c r="M498" s="556">
        <v>5</v>
      </c>
      <c r="N498" s="557" t="str">
        <f t="shared" si="23"/>
        <v>Si</v>
      </c>
      <c r="O498" s="562">
        <v>1</v>
      </c>
    </row>
    <row r="499" spans="1:16" ht="15.75" hidden="1" thickBot="1">
      <c r="A499" s="173">
        <v>498</v>
      </c>
      <c r="B499" s="183" t="str">
        <f>'Base Preliminar'!B502</f>
        <v>USM</v>
      </c>
      <c r="C499" s="184" t="s">
        <v>188</v>
      </c>
      <c r="D499" s="313" t="s">
        <v>765</v>
      </c>
      <c r="E499" s="587">
        <v>168</v>
      </c>
      <c r="F499" s="586">
        <f>F498</f>
        <v>2195626.7057324843</v>
      </c>
      <c r="G499" s="331" t="s">
        <v>92</v>
      </c>
      <c r="H499" s="183" t="str">
        <f>'Base Preliminar'!K502</f>
        <v>e-learning</v>
      </c>
      <c r="I499" s="380">
        <f>I494</f>
        <v>8.25</v>
      </c>
      <c r="J499" s="330">
        <f>AVERAGE(J493:J495)</f>
        <v>0.41750841750841755</v>
      </c>
      <c r="K499" s="238">
        <v>27</v>
      </c>
      <c r="M499" s="556">
        <v>5</v>
      </c>
      <c r="N499" s="557" t="str">
        <f t="shared" si="23"/>
        <v>Si</v>
      </c>
      <c r="O499" s="562">
        <v>1</v>
      </c>
    </row>
    <row r="500" spans="1:16" ht="15.75" hidden="1" thickBot="1">
      <c r="A500" s="173">
        <v>499</v>
      </c>
      <c r="B500" s="183" t="str">
        <f>'Base Preliminar'!B503</f>
        <v>USM</v>
      </c>
      <c r="C500" s="184" t="s">
        <v>188</v>
      </c>
      <c r="D500" s="313" t="s">
        <v>766</v>
      </c>
      <c r="E500" s="587">
        <v>168</v>
      </c>
      <c r="F500" s="586">
        <f>F499</f>
        <v>2195626.7057324843</v>
      </c>
      <c r="G500" s="331" t="s">
        <v>92</v>
      </c>
      <c r="H500" s="183" t="str">
        <f>'Base Preliminar'!K503</f>
        <v>e-learning</v>
      </c>
      <c r="I500" s="380">
        <f>I499</f>
        <v>8.25</v>
      </c>
      <c r="J500" s="330">
        <f>AVERAGE(J493:J495)</f>
        <v>0.41750841750841755</v>
      </c>
      <c r="K500" s="238">
        <v>27</v>
      </c>
      <c r="M500" s="556">
        <v>5</v>
      </c>
      <c r="N500" s="557" t="str">
        <f t="shared" si="23"/>
        <v>Si</v>
      </c>
      <c r="O500" s="562">
        <v>1</v>
      </c>
    </row>
    <row r="501" spans="1:16" s="458" customFormat="1" ht="15.75" hidden="1" thickBot="1">
      <c r="A501" s="452">
        <v>500</v>
      </c>
      <c r="B501" s="453" t="str">
        <f>'Base Preliminar'!B504</f>
        <v>USM</v>
      </c>
      <c r="C501" s="454" t="s">
        <v>188</v>
      </c>
      <c r="D501" s="465" t="s">
        <v>767</v>
      </c>
      <c r="E501" s="595">
        <v>124</v>
      </c>
      <c r="F501" s="578">
        <f>F500</f>
        <v>2195626.7057324843</v>
      </c>
      <c r="G501" s="466" t="s">
        <v>92</v>
      </c>
      <c r="H501" s="453" t="str">
        <f>'Base Preliminar'!K504</f>
        <v>e-learning</v>
      </c>
      <c r="I501" s="467">
        <f>I499</f>
        <v>8.25</v>
      </c>
      <c r="J501" s="468">
        <f>AVERAGE(J493:J495)</f>
        <v>0.41750841750841755</v>
      </c>
      <c r="K501" s="457">
        <v>27</v>
      </c>
      <c r="L501" s="651" t="s">
        <v>1128</v>
      </c>
      <c r="M501" s="556">
        <v>5</v>
      </c>
      <c r="N501" s="557" t="str">
        <f t="shared" si="23"/>
        <v>Si</v>
      </c>
      <c r="O501" s="562">
        <v>1</v>
      </c>
    </row>
    <row r="502" spans="1:16" s="551" customFormat="1" ht="15.75" hidden="1" thickBot="1">
      <c r="A502" s="543">
        <v>501</v>
      </c>
      <c r="B502" s="542" t="str">
        <f>'Base Preliminar'!B505</f>
        <v>USM</v>
      </c>
      <c r="C502" s="544" t="s">
        <v>191</v>
      </c>
      <c r="D502" s="313" t="s">
        <v>768</v>
      </c>
      <c r="E502" s="596">
        <v>152</v>
      </c>
      <c r="F502" s="622">
        <f>AVERAGE(F513:F558)</f>
        <v>2049427.5362318838</v>
      </c>
      <c r="G502" s="552" t="s">
        <v>92</v>
      </c>
      <c r="H502" s="542" t="str">
        <f>'Base Preliminar'!K505</f>
        <v>b-learning</v>
      </c>
      <c r="I502" s="332">
        <f>I497</f>
        <v>7.5182440498004475</v>
      </c>
      <c r="J502" s="549">
        <f>AVERAGE(J470:J473,J513:J532,J307:J418)</f>
        <v>0.27024672944252043</v>
      </c>
      <c r="K502" s="546">
        <v>27</v>
      </c>
      <c r="L502" s="660"/>
      <c r="M502" s="556">
        <v>5</v>
      </c>
      <c r="N502" s="557" t="str">
        <f t="shared" si="23"/>
        <v>Si</v>
      </c>
      <c r="O502" s="562">
        <v>1</v>
      </c>
      <c r="P502" s="287" t="str">
        <f>+IF(M502&lt;10,"Top","Topn't")</f>
        <v>Top</v>
      </c>
    </row>
    <row r="503" spans="1:16" ht="15.75" hidden="1" thickBot="1">
      <c r="A503" s="173">
        <v>502</v>
      </c>
      <c r="B503" s="183" t="str">
        <f>'Base Preliminar'!B506</f>
        <v>UACh</v>
      </c>
      <c r="C503" s="184" t="s">
        <v>279</v>
      </c>
      <c r="D503" s="313" t="s">
        <v>770</v>
      </c>
      <c r="E503" s="586">
        <f>'Base Preliminar'!H506</f>
        <v>400</v>
      </c>
      <c r="F503" s="598">
        <v>1660000</v>
      </c>
      <c r="G503" s="331" t="s">
        <v>92</v>
      </c>
      <c r="H503" s="183" t="str">
        <f>'Base Preliminar'!K506</f>
        <v>b-learning</v>
      </c>
      <c r="I503" s="332">
        <v>10</v>
      </c>
      <c r="J503" s="330">
        <f>'Base Preliminar'!R506/'Base Preliminar'!Q506</f>
        <v>0.36363636363636365</v>
      </c>
      <c r="K503" s="238">
        <v>26</v>
      </c>
      <c r="M503" s="556">
        <v>6</v>
      </c>
      <c r="N503" s="557" t="str">
        <f t="shared" si="23"/>
        <v>Si</v>
      </c>
      <c r="O503" s="562">
        <v>1</v>
      </c>
    </row>
    <row r="504" spans="1:16" s="302" customFormat="1" ht="15.75" hidden="1" thickBot="1">
      <c r="A504" s="300">
        <v>503</v>
      </c>
      <c r="B504" s="350" t="str">
        <f>'Base Preliminar'!B507</f>
        <v>UACh</v>
      </c>
      <c r="C504" s="351" t="s">
        <v>279</v>
      </c>
      <c r="D504" s="353" t="s">
        <v>771</v>
      </c>
      <c r="E504" s="569">
        <f>'Base Preliminar'!H507</f>
        <v>130</v>
      </c>
      <c r="F504" s="619">
        <v>1530000</v>
      </c>
      <c r="G504" s="392" t="s">
        <v>45</v>
      </c>
      <c r="H504" s="350" t="str">
        <f>'Base Preliminar'!K507</f>
        <v>e-learning</v>
      </c>
      <c r="I504" s="393">
        <v>7</v>
      </c>
      <c r="J504" s="389">
        <f>'Base Preliminar'!R507/'Base Preliminar'!Q507</f>
        <v>0.1111111111111111</v>
      </c>
      <c r="K504" s="301">
        <v>26</v>
      </c>
      <c r="L504" s="642" t="s">
        <v>1118</v>
      </c>
      <c r="M504" s="556">
        <v>6</v>
      </c>
      <c r="N504" s="557" t="str">
        <f t="shared" si="23"/>
        <v>Si</v>
      </c>
      <c r="O504" s="562">
        <v>1</v>
      </c>
    </row>
    <row r="505" spans="1:16" ht="15.75" hidden="1" thickBot="1">
      <c r="A505" s="173">
        <v>504</v>
      </c>
      <c r="B505" s="183" t="str">
        <f>'Base Preliminar'!B508</f>
        <v>UACh</v>
      </c>
      <c r="C505" s="184" t="s">
        <v>279</v>
      </c>
      <c r="D505" s="313" t="s">
        <v>773</v>
      </c>
      <c r="E505" s="587">
        <v>270.3</v>
      </c>
      <c r="F505" s="598">
        <v>2736000</v>
      </c>
      <c r="G505" s="331" t="s">
        <v>92</v>
      </c>
      <c r="H505" s="183" t="str">
        <f>'Base Preliminar'!K508</f>
        <v>e-learning</v>
      </c>
      <c r="I505" s="332">
        <f>I506</f>
        <v>12.5</v>
      </c>
      <c r="J505" s="330">
        <f>'Base Preliminar'!R508/'Base Preliminar'!Q508</f>
        <v>1</v>
      </c>
      <c r="K505" s="238">
        <v>26</v>
      </c>
      <c r="M505" s="556">
        <v>6</v>
      </c>
      <c r="N505" s="557" t="str">
        <f t="shared" si="23"/>
        <v>Si</v>
      </c>
      <c r="O505" s="562">
        <v>1</v>
      </c>
    </row>
    <row r="506" spans="1:16" ht="15.75" hidden="1" thickBot="1">
      <c r="A506" s="173">
        <v>505</v>
      </c>
      <c r="B506" s="183" t="str">
        <f>'Base Preliminar'!B509</f>
        <v>UACh</v>
      </c>
      <c r="C506" s="184" t="s">
        <v>279</v>
      </c>
      <c r="D506" s="313" t="s">
        <v>774</v>
      </c>
      <c r="E506" s="586">
        <f>'Base Preliminar'!H509</f>
        <v>284</v>
      </c>
      <c r="F506" s="598">
        <v>2736000</v>
      </c>
      <c r="G506" s="331" t="s">
        <v>92</v>
      </c>
      <c r="H506" s="183" t="str">
        <f>'Base Preliminar'!K509</f>
        <v>b-learning</v>
      </c>
      <c r="I506" s="332">
        <f>AVERAGE(I507:I508,I503:I504)</f>
        <v>12.5</v>
      </c>
      <c r="J506" s="330">
        <f>'Base Preliminar'!R509/'Base Preliminar'!Q509</f>
        <v>1</v>
      </c>
      <c r="K506" s="238">
        <v>26</v>
      </c>
      <c r="M506" s="556">
        <v>6</v>
      </c>
      <c r="N506" s="557" t="str">
        <f t="shared" si="23"/>
        <v>Si</v>
      </c>
      <c r="O506" s="562">
        <v>1</v>
      </c>
    </row>
    <row r="507" spans="1:16" ht="15.75" hidden="1" thickBot="1">
      <c r="A507" s="173">
        <v>506</v>
      </c>
      <c r="B507" s="183" t="str">
        <f>'Base Preliminar'!B510</f>
        <v>UACh</v>
      </c>
      <c r="C507" s="184" t="s">
        <v>279</v>
      </c>
      <c r="D507" s="313" t="s">
        <v>775</v>
      </c>
      <c r="E507" s="586">
        <f>'Base Preliminar'!H510</f>
        <v>336</v>
      </c>
      <c r="F507" s="598">
        <v>2736000</v>
      </c>
      <c r="G507" s="331" t="s">
        <v>92</v>
      </c>
      <c r="H507" s="183" t="str">
        <f>'Base Preliminar'!K510</f>
        <v>presencial</v>
      </c>
      <c r="I507" s="332">
        <v>24</v>
      </c>
      <c r="J507" s="330">
        <f>'Base Preliminar'!R510/'Base Preliminar'!Q510</f>
        <v>0</v>
      </c>
      <c r="K507" s="238">
        <v>26</v>
      </c>
      <c r="M507" s="556">
        <v>6</v>
      </c>
      <c r="N507" s="557" t="str">
        <f t="shared" si="23"/>
        <v>Si</v>
      </c>
      <c r="O507" s="562">
        <v>1</v>
      </c>
    </row>
    <row r="508" spans="1:16" ht="15.75" hidden="1" thickBot="1">
      <c r="A508" s="173">
        <v>507</v>
      </c>
      <c r="B508" s="183" t="str">
        <f>'Base Preliminar'!B511</f>
        <v>UACh</v>
      </c>
      <c r="C508" s="184" t="s">
        <v>279</v>
      </c>
      <c r="D508" s="313" t="s">
        <v>776</v>
      </c>
      <c r="E508" s="586">
        <f>'Base Preliminar'!H511</f>
        <v>360</v>
      </c>
      <c r="F508" s="598">
        <v>1200000</v>
      </c>
      <c r="G508" s="331" t="s">
        <v>45</v>
      </c>
      <c r="H508" s="183" t="str">
        <f>'Base Preliminar'!K511</f>
        <v>e-learning</v>
      </c>
      <c r="I508" s="332">
        <v>9</v>
      </c>
      <c r="J508" s="330">
        <f>'Base Preliminar'!R511/'Base Preliminar'!Q511</f>
        <v>0</v>
      </c>
      <c r="K508" s="238">
        <v>20</v>
      </c>
      <c r="M508" s="556">
        <v>6</v>
      </c>
      <c r="N508" s="557" t="str">
        <f t="shared" si="23"/>
        <v>Si</v>
      </c>
      <c r="O508" s="562">
        <v>1</v>
      </c>
    </row>
    <row r="509" spans="1:16" ht="15.75" hidden="1" thickBot="1">
      <c r="A509" s="173">
        <v>508</v>
      </c>
      <c r="B509" s="183" t="str">
        <f>'Base Preliminar'!B512</f>
        <v>UACh</v>
      </c>
      <c r="C509" s="184" t="s">
        <v>61</v>
      </c>
      <c r="D509" s="313" t="s">
        <v>777</v>
      </c>
      <c r="E509" s="586">
        <f>'Base Preliminar'!H512</f>
        <v>210</v>
      </c>
      <c r="F509" s="598">
        <v>1500000</v>
      </c>
      <c r="G509" s="331" t="s">
        <v>45</v>
      </c>
      <c r="H509" s="183" t="str">
        <f>'Base Preliminar'!K512</f>
        <v>e-learning</v>
      </c>
      <c r="I509" s="332">
        <v>5</v>
      </c>
      <c r="J509" s="330">
        <f>'Base Preliminar'!R512/'Base Preliminar'!Q512</f>
        <v>0.23076923076923078</v>
      </c>
      <c r="K509" s="238">
        <v>40</v>
      </c>
      <c r="M509" s="556">
        <v>6</v>
      </c>
      <c r="N509" s="557" t="str">
        <f t="shared" si="23"/>
        <v>Si</v>
      </c>
      <c r="O509" s="562">
        <v>1</v>
      </c>
      <c r="P509" s="287" t="str">
        <f>+IF(M509&lt;10,"Top","Topn't")</f>
        <v>Top</v>
      </c>
    </row>
    <row r="510" spans="1:16" ht="15.75" hidden="1" thickBot="1">
      <c r="A510" s="173">
        <v>509</v>
      </c>
      <c r="B510" s="183" t="str">
        <f>'Base Preliminar'!B513</f>
        <v>UACh</v>
      </c>
      <c r="C510" s="184" t="s">
        <v>61</v>
      </c>
      <c r="D510" s="313" t="s">
        <v>777</v>
      </c>
      <c r="E510" s="586">
        <f>'Base Preliminar'!H513</f>
        <v>210</v>
      </c>
      <c r="F510" s="598">
        <v>1500000</v>
      </c>
      <c r="G510" s="331" t="s">
        <v>45</v>
      </c>
      <c r="H510" s="183" t="str">
        <f>'Base Preliminar'!K513</f>
        <v>e-learning</v>
      </c>
      <c r="I510" s="332">
        <v>5</v>
      </c>
      <c r="J510" s="330">
        <f>'Base Preliminar'!R513/'Base Preliminar'!Q513</f>
        <v>0.15384615384615385</v>
      </c>
      <c r="K510" s="238">
        <v>40</v>
      </c>
      <c r="M510" s="556">
        <v>6</v>
      </c>
      <c r="N510" s="557" t="str">
        <f t="shared" si="23"/>
        <v>Si</v>
      </c>
      <c r="O510" s="562">
        <v>1</v>
      </c>
      <c r="P510" s="287" t="str">
        <f>+IF(M510&lt;10,"Top","Topn't")</f>
        <v>Top</v>
      </c>
    </row>
    <row r="511" spans="1:16" ht="15.75" hidden="1" thickBot="1">
      <c r="A511" s="173">
        <v>510</v>
      </c>
      <c r="B511" s="183" t="str">
        <f>'Base Preliminar'!B514</f>
        <v>UACh</v>
      </c>
      <c r="C511" s="184" t="s">
        <v>61</v>
      </c>
      <c r="D511" s="313" t="s">
        <v>778</v>
      </c>
      <c r="E511" s="586">
        <f>'Base Preliminar'!H514</f>
        <v>468</v>
      </c>
      <c r="F511" s="598">
        <v>1100000</v>
      </c>
      <c r="G511" s="331" t="s">
        <v>45</v>
      </c>
      <c r="H511" s="183" t="str">
        <f>'Base Preliminar'!K514</f>
        <v>b-learning</v>
      </c>
      <c r="I511" s="332">
        <v>5</v>
      </c>
      <c r="J511" s="330">
        <f>'Base Preliminar'!R514/'Base Preliminar'!Q514</f>
        <v>5.8823529411764705E-2</v>
      </c>
      <c r="K511" s="238">
        <v>30</v>
      </c>
      <c r="M511" s="556">
        <v>6</v>
      </c>
      <c r="N511" s="557" t="str">
        <f t="shared" si="23"/>
        <v>Si</v>
      </c>
      <c r="O511" s="562">
        <v>1</v>
      </c>
      <c r="P511" s="287" t="str">
        <f>+IF(M511&lt;10,"Top","Topn't")</f>
        <v>Top</v>
      </c>
    </row>
    <row r="512" spans="1:16" ht="15.75" hidden="1" thickBot="1">
      <c r="A512" s="173">
        <v>511</v>
      </c>
      <c r="B512" s="183" t="str">
        <f>'Base Preliminar'!B515</f>
        <v>UACh</v>
      </c>
      <c r="C512" s="184" t="s">
        <v>402</v>
      </c>
      <c r="D512" s="313" t="s">
        <v>779</v>
      </c>
      <c r="E512" s="587">
        <v>270.3</v>
      </c>
      <c r="F512" s="598">
        <v>3500000</v>
      </c>
      <c r="G512" s="331" t="s">
        <v>92</v>
      </c>
      <c r="H512" s="183" t="str">
        <f>'Base Preliminar'!K515</f>
        <v>e-learning</v>
      </c>
      <c r="I512" s="332">
        <v>12</v>
      </c>
      <c r="J512" s="330">
        <f>'Base Preliminar'!R515/'Base Preliminar'!Q515</f>
        <v>1</v>
      </c>
      <c r="K512" s="238">
        <v>26</v>
      </c>
      <c r="M512" s="556">
        <v>6</v>
      </c>
      <c r="N512" s="557" t="str">
        <f t="shared" si="23"/>
        <v>Si</v>
      </c>
      <c r="O512" s="562">
        <v>1</v>
      </c>
    </row>
    <row r="513" spans="1:16" ht="15.75" hidden="1" thickBot="1">
      <c r="A513" s="173">
        <v>512</v>
      </c>
      <c r="B513" s="183" t="str">
        <f>'Base Preliminar'!B516</f>
        <v>UACh</v>
      </c>
      <c r="C513" s="184" t="s">
        <v>191</v>
      </c>
      <c r="D513" s="313" t="s">
        <v>780</v>
      </c>
      <c r="E513" s="586">
        <f>'Base Preliminar'!H516</f>
        <v>140</v>
      </c>
      <c r="F513" s="598">
        <v>1750000</v>
      </c>
      <c r="G513" s="331" t="s">
        <v>92</v>
      </c>
      <c r="H513" s="183" t="str">
        <f>'Base Preliminar'!K516</f>
        <v>b-learning</v>
      </c>
      <c r="I513" s="332">
        <f>I533</f>
        <v>4.7360000000000007</v>
      </c>
      <c r="J513" s="330">
        <f>'Base Preliminar'!R516/'Base Preliminar'!Q516</f>
        <v>0.5</v>
      </c>
      <c r="K513" s="238">
        <v>26</v>
      </c>
      <c r="M513" s="556">
        <v>6</v>
      </c>
      <c r="N513" s="557" t="str">
        <f t="shared" si="23"/>
        <v>Si</v>
      </c>
      <c r="O513" s="562">
        <v>1</v>
      </c>
      <c r="P513" s="287" t="str">
        <f>+IF(M513&lt;10,"Top","Topn't")</f>
        <v>Top</v>
      </c>
    </row>
    <row r="514" spans="1:16" ht="15.75" hidden="1" thickBot="1">
      <c r="A514" s="173">
        <v>513</v>
      </c>
      <c r="B514" s="183" t="str">
        <f>'Base Preliminar'!B517</f>
        <v>UACh</v>
      </c>
      <c r="C514" s="184" t="s">
        <v>189</v>
      </c>
      <c r="D514" s="313" t="s">
        <v>781</v>
      </c>
      <c r="E514" s="586">
        <f>'Base Preliminar'!H517</f>
        <v>165</v>
      </c>
      <c r="F514" s="598">
        <v>1521000</v>
      </c>
      <c r="G514" s="331" t="s">
        <v>45</v>
      </c>
      <c r="H514" s="183" t="str">
        <f>'Base Preliminar'!K517</f>
        <v>b-learning</v>
      </c>
      <c r="I514" s="332">
        <v>4</v>
      </c>
      <c r="J514" s="330">
        <f>'Base Preliminar'!R517/'Base Preliminar'!Q517</f>
        <v>0</v>
      </c>
      <c r="K514" s="238">
        <v>26</v>
      </c>
      <c r="M514" s="556">
        <v>6</v>
      </c>
      <c r="N514" s="557" t="str">
        <f t="shared" si="23"/>
        <v>Si</v>
      </c>
      <c r="O514" s="562">
        <v>1</v>
      </c>
    </row>
    <row r="515" spans="1:16" s="306" customFormat="1" ht="15.75" hidden="1" thickBot="1">
      <c r="A515" s="304">
        <v>514</v>
      </c>
      <c r="B515" s="368" t="str">
        <f>'Base Preliminar'!B518</f>
        <v>UACh</v>
      </c>
      <c r="C515" s="307" t="s">
        <v>745</v>
      </c>
      <c r="D515" s="370" t="s">
        <v>782</v>
      </c>
      <c r="E515" s="597">
        <v>270.3</v>
      </c>
      <c r="F515" s="632">
        <f>AVERAGE(F503:F508)</f>
        <v>2099666.6666666665</v>
      </c>
      <c r="G515" s="399" t="s">
        <v>92</v>
      </c>
      <c r="H515" s="368" t="str">
        <f>'Base Preliminar'!K518</f>
        <v>b-learning</v>
      </c>
      <c r="I515" s="400">
        <v>9</v>
      </c>
      <c r="J515" s="401">
        <f>J484</f>
        <v>4.7619047619047616E-2</v>
      </c>
      <c r="K515" s="305">
        <v>26</v>
      </c>
      <c r="L515" s="653" t="s">
        <v>1129</v>
      </c>
      <c r="M515" s="556">
        <v>6</v>
      </c>
      <c r="N515" s="557" t="str">
        <f t="shared" ref="N515:N578" si="24">+IF(M515&lt;10,"Si","No")</f>
        <v>Si</v>
      </c>
      <c r="O515" s="562">
        <v>1</v>
      </c>
    </row>
    <row r="516" spans="1:16" ht="15.75" hidden="1" thickBot="1">
      <c r="A516" s="173">
        <v>515</v>
      </c>
      <c r="B516" s="183" t="str">
        <f>'Base Preliminar'!B519</f>
        <v>UNAB</v>
      </c>
      <c r="C516" s="184" t="s">
        <v>279</v>
      </c>
      <c r="D516" s="313" t="s">
        <v>785</v>
      </c>
      <c r="E516" s="587">
        <v>214.66666666666666</v>
      </c>
      <c r="F516" s="598">
        <v>1850000</v>
      </c>
      <c r="G516" s="331" t="s">
        <v>92</v>
      </c>
      <c r="H516" s="183" t="str">
        <f>'Base Preliminar'!K519</f>
        <v>presencial</v>
      </c>
      <c r="I516" s="332">
        <v>3</v>
      </c>
      <c r="J516" s="330">
        <f>'Base Preliminar'!R519/'Base Preliminar'!Q519</f>
        <v>0.27272727272727271</v>
      </c>
      <c r="K516" s="239">
        <f>AVERAGE(K438:K508)</f>
        <v>24.273512039981831</v>
      </c>
      <c r="M516" s="556">
        <v>7</v>
      </c>
      <c r="N516" s="557" t="str">
        <f t="shared" si="24"/>
        <v>Si</v>
      </c>
      <c r="O516" s="562">
        <v>1</v>
      </c>
    </row>
    <row r="517" spans="1:16" ht="15.75" hidden="1" thickBot="1">
      <c r="A517" s="173">
        <v>516</v>
      </c>
      <c r="B517" s="183" t="str">
        <f>'Base Preliminar'!B520</f>
        <v>UNAB</v>
      </c>
      <c r="C517" s="184" t="s">
        <v>279</v>
      </c>
      <c r="D517" s="313" t="s">
        <v>787</v>
      </c>
      <c r="E517" s="586">
        <f>'Base Preliminar'!H520</f>
        <v>150</v>
      </c>
      <c r="F517" s="598">
        <v>1700000</v>
      </c>
      <c r="G517" s="331" t="s">
        <v>92</v>
      </c>
      <c r="H517" s="183" t="str">
        <f>'Base Preliminar'!K520</f>
        <v>presencial</v>
      </c>
      <c r="I517" s="332">
        <f t="shared" ref="I517:I525" si="25">I518</f>
        <v>14.5</v>
      </c>
      <c r="J517" s="330">
        <f>'Base Preliminar'!R520/'Base Preliminar'!Q520</f>
        <v>0.22222222222222221</v>
      </c>
      <c r="K517" s="239">
        <f>K516</f>
        <v>24.273512039981831</v>
      </c>
      <c r="M517" s="556">
        <v>7</v>
      </c>
      <c r="N517" s="557" t="str">
        <f t="shared" si="24"/>
        <v>Si</v>
      </c>
      <c r="O517" s="562">
        <v>1</v>
      </c>
    </row>
    <row r="518" spans="1:16" ht="15.75" hidden="1" thickBot="1">
      <c r="A518" s="173">
        <v>517</v>
      </c>
      <c r="B518" s="183" t="str">
        <f>'Base Preliminar'!B521</f>
        <v>UNAB</v>
      </c>
      <c r="C518" s="184" t="s">
        <v>279</v>
      </c>
      <c r="D518" s="313" t="s">
        <v>788</v>
      </c>
      <c r="E518" s="586">
        <f>'Base Preliminar'!H521</f>
        <v>160</v>
      </c>
      <c r="F518" s="598">
        <v>1280000</v>
      </c>
      <c r="G518" s="331" t="s">
        <v>92</v>
      </c>
      <c r="H518" s="183" t="str">
        <f>'Base Preliminar'!K521</f>
        <v>b-learning</v>
      </c>
      <c r="I518" s="332">
        <f t="shared" si="25"/>
        <v>14.5</v>
      </c>
      <c r="J518" s="330">
        <f>'Base Preliminar'!R521/'Base Preliminar'!Q521</f>
        <v>0</v>
      </c>
      <c r="K518" s="239">
        <f>K516</f>
        <v>24.273512039981831</v>
      </c>
      <c r="M518" s="556">
        <v>7</v>
      </c>
      <c r="N518" s="557" t="str">
        <f t="shared" si="24"/>
        <v>Si</v>
      </c>
      <c r="O518" s="562">
        <v>1</v>
      </c>
    </row>
    <row r="519" spans="1:16" ht="15.75" hidden="1" thickBot="1">
      <c r="A519" s="173">
        <v>518</v>
      </c>
      <c r="B519" s="183" t="str">
        <f>'Base Preliminar'!B522</f>
        <v>UNAB</v>
      </c>
      <c r="C519" s="184" t="s">
        <v>279</v>
      </c>
      <c r="D519" s="313" t="s">
        <v>789</v>
      </c>
      <c r="E519" s="587">
        <v>214.66666666666666</v>
      </c>
      <c r="F519" s="598">
        <v>1290000</v>
      </c>
      <c r="G519" s="331" t="s">
        <v>92</v>
      </c>
      <c r="H519" s="183" t="str">
        <f>'Base Preliminar'!K522</f>
        <v>presencial</v>
      </c>
      <c r="I519" s="332">
        <f t="shared" si="25"/>
        <v>14.5</v>
      </c>
      <c r="J519" s="330">
        <f>'Base Preliminar'!R522/'Base Preliminar'!Q522</f>
        <v>0</v>
      </c>
      <c r="K519" s="239">
        <f>K516</f>
        <v>24.273512039981831</v>
      </c>
      <c r="M519" s="556">
        <v>7</v>
      </c>
      <c r="N519" s="557" t="str">
        <f t="shared" si="24"/>
        <v>Si</v>
      </c>
      <c r="O519" s="562">
        <v>1</v>
      </c>
    </row>
    <row r="520" spans="1:16" ht="15.75" hidden="1" thickBot="1">
      <c r="A520" s="173">
        <v>519</v>
      </c>
      <c r="B520" s="183" t="str">
        <f>'Base Preliminar'!B523</f>
        <v>UNAB</v>
      </c>
      <c r="C520" s="184" t="s">
        <v>279</v>
      </c>
      <c r="D520" s="313" t="s">
        <v>790</v>
      </c>
      <c r="E520" s="587">
        <v>214.66666666666666</v>
      </c>
      <c r="F520" s="598">
        <v>1993000</v>
      </c>
      <c r="G520" s="331" t="s">
        <v>92</v>
      </c>
      <c r="H520" s="183" t="str">
        <f>'Base Preliminar'!K523</f>
        <v>presencial</v>
      </c>
      <c r="I520" s="332">
        <f t="shared" si="25"/>
        <v>14.5</v>
      </c>
      <c r="J520" s="330">
        <f>'Base Preliminar'!R523/'Base Preliminar'!Q523</f>
        <v>0.14285714285714285</v>
      </c>
      <c r="K520" s="239">
        <f>K516</f>
        <v>24.273512039981831</v>
      </c>
      <c r="M520" s="556">
        <v>7</v>
      </c>
      <c r="N520" s="557" t="str">
        <f t="shared" si="24"/>
        <v>Si</v>
      </c>
      <c r="O520" s="562">
        <v>1</v>
      </c>
    </row>
    <row r="521" spans="1:16" ht="15.75" hidden="1" thickBot="1">
      <c r="A521" s="173">
        <v>520</v>
      </c>
      <c r="B521" s="183" t="str">
        <f>'Base Preliminar'!B524</f>
        <v>UNAB</v>
      </c>
      <c r="C521" s="184" t="s">
        <v>279</v>
      </c>
      <c r="D521" s="313" t="s">
        <v>791</v>
      </c>
      <c r="E521" s="586">
        <f>'Base Preliminar'!H524</f>
        <v>180</v>
      </c>
      <c r="F521" s="598">
        <v>1610000</v>
      </c>
      <c r="G521" s="331" t="s">
        <v>45</v>
      </c>
      <c r="H521" s="183" t="str">
        <f>'Base Preliminar'!K524</f>
        <v>presencial</v>
      </c>
      <c r="I521" s="332">
        <f t="shared" si="25"/>
        <v>14.5</v>
      </c>
      <c r="J521" s="367">
        <v>0.1221</v>
      </c>
      <c r="K521" s="239">
        <f>K516</f>
        <v>24.273512039981831</v>
      </c>
      <c r="M521" s="556">
        <v>7</v>
      </c>
      <c r="N521" s="557" t="str">
        <f t="shared" si="24"/>
        <v>Si</v>
      </c>
      <c r="O521" s="562">
        <v>1</v>
      </c>
    </row>
    <row r="522" spans="1:16" ht="15.75" hidden="1" thickBot="1">
      <c r="A522" s="173">
        <v>521</v>
      </c>
      <c r="B522" s="183" t="str">
        <f>'Base Preliminar'!B525</f>
        <v>UNAB</v>
      </c>
      <c r="C522" s="184" t="s">
        <v>279</v>
      </c>
      <c r="D522" s="313" t="s">
        <v>792</v>
      </c>
      <c r="E522" s="587">
        <v>214.66666666666666</v>
      </c>
      <c r="F522" s="598">
        <v>1993000</v>
      </c>
      <c r="G522" s="331" t="s">
        <v>45</v>
      </c>
      <c r="H522" s="183" t="str">
        <f>'Base Preliminar'!K525</f>
        <v>presencial</v>
      </c>
      <c r="I522" s="332">
        <f t="shared" si="25"/>
        <v>14.5</v>
      </c>
      <c r="J522" s="330">
        <f>'Base Preliminar'!R525/'Base Preliminar'!Q525</f>
        <v>0.8</v>
      </c>
      <c r="K522" s="239">
        <f>K516</f>
        <v>24.273512039981831</v>
      </c>
      <c r="M522" s="556">
        <v>7</v>
      </c>
      <c r="N522" s="557" t="str">
        <f t="shared" si="24"/>
        <v>Si</v>
      </c>
      <c r="O522" s="562">
        <v>1</v>
      </c>
    </row>
    <row r="523" spans="1:16" ht="15.75" hidden="1" thickBot="1">
      <c r="A523" s="173">
        <v>522</v>
      </c>
      <c r="B523" s="183" t="str">
        <f>'Base Preliminar'!B526</f>
        <v>UNAB</v>
      </c>
      <c r="C523" s="184" t="s">
        <v>279</v>
      </c>
      <c r="D523" s="313" t="s">
        <v>793</v>
      </c>
      <c r="E523" s="587">
        <v>214.66666666666666</v>
      </c>
      <c r="F523" s="598">
        <v>1406000</v>
      </c>
      <c r="G523" s="331" t="s">
        <v>45</v>
      </c>
      <c r="H523" s="183" t="str">
        <f>'Base Preliminar'!K526</f>
        <v>presencial</v>
      </c>
      <c r="I523" s="332">
        <f t="shared" si="25"/>
        <v>14.5</v>
      </c>
      <c r="J523" s="367">
        <v>0.1221</v>
      </c>
      <c r="K523" s="239">
        <f>K516</f>
        <v>24.273512039981831</v>
      </c>
      <c r="M523" s="556">
        <v>7</v>
      </c>
      <c r="N523" s="557" t="str">
        <f t="shared" si="24"/>
        <v>Si</v>
      </c>
      <c r="O523" s="562">
        <v>1</v>
      </c>
    </row>
    <row r="524" spans="1:16" ht="15.75" hidden="1" thickBot="1">
      <c r="A524" s="173">
        <v>523</v>
      </c>
      <c r="B524" s="183" t="str">
        <f>'Base Preliminar'!B527</f>
        <v>UNAB</v>
      </c>
      <c r="C524" s="184" t="s">
        <v>279</v>
      </c>
      <c r="D524" s="313" t="s">
        <v>794</v>
      </c>
      <c r="E524" s="587">
        <v>214.66666666666666</v>
      </c>
      <c r="F524" s="598">
        <v>1700000</v>
      </c>
      <c r="G524" s="331" t="s">
        <v>45</v>
      </c>
      <c r="H524" s="183" t="str">
        <f>'Base Preliminar'!K527</f>
        <v>presencial</v>
      </c>
      <c r="I524" s="332">
        <f t="shared" si="25"/>
        <v>14.5</v>
      </c>
      <c r="J524" s="330">
        <f>'Base Preliminar'!R527/'Base Preliminar'!Q527</f>
        <v>0</v>
      </c>
      <c r="K524" s="239">
        <f>K516</f>
        <v>24.273512039981831</v>
      </c>
      <c r="M524" s="556">
        <v>7</v>
      </c>
      <c r="N524" s="557" t="str">
        <f t="shared" si="24"/>
        <v>Si</v>
      </c>
      <c r="O524" s="562">
        <v>1</v>
      </c>
    </row>
    <row r="525" spans="1:16" ht="15.75" hidden="1" thickBot="1">
      <c r="A525" s="173">
        <v>524</v>
      </c>
      <c r="B525" s="183" t="str">
        <f>'Base Preliminar'!B528</f>
        <v>UNAB</v>
      </c>
      <c r="C525" s="184" t="s">
        <v>279</v>
      </c>
      <c r="D525" s="313" t="s">
        <v>795</v>
      </c>
      <c r="E525" s="587">
        <v>214.66666666666666</v>
      </c>
      <c r="F525" s="598">
        <v>1993000</v>
      </c>
      <c r="G525" s="331" t="s">
        <v>45</v>
      </c>
      <c r="H525" s="183" t="str">
        <f>'Base Preliminar'!K528</f>
        <v>presencial</v>
      </c>
      <c r="I525" s="332">
        <f t="shared" si="25"/>
        <v>14.5</v>
      </c>
      <c r="J525" s="330">
        <f>'Base Preliminar'!R528/'Base Preliminar'!Q528</f>
        <v>0.1</v>
      </c>
      <c r="K525" s="239">
        <f>K516</f>
        <v>24.273512039981831</v>
      </c>
      <c r="M525" s="556">
        <v>7</v>
      </c>
      <c r="N525" s="557" t="str">
        <f t="shared" si="24"/>
        <v>Si</v>
      </c>
      <c r="O525" s="562">
        <v>1</v>
      </c>
    </row>
    <row r="526" spans="1:16" ht="15.75" hidden="1" thickBot="1">
      <c r="A526" s="173">
        <v>525</v>
      </c>
      <c r="B526" s="183" t="str">
        <f>'Base Preliminar'!B529</f>
        <v>UNAB</v>
      </c>
      <c r="C526" s="184" t="s">
        <v>279</v>
      </c>
      <c r="D526" s="313" t="s">
        <v>796</v>
      </c>
      <c r="E526" s="587">
        <v>214.66666666666666</v>
      </c>
      <c r="F526" s="598">
        <v>2270000</v>
      </c>
      <c r="G526" s="331" t="s">
        <v>92</v>
      </c>
      <c r="H526" s="183" t="str">
        <f>'Base Preliminar'!K529</f>
        <v>presencial</v>
      </c>
      <c r="I526" s="332">
        <f>AVERAGE(I534:I548)</f>
        <v>14.5</v>
      </c>
      <c r="J526" s="330">
        <f>'Base Preliminar'!R529/'Base Preliminar'!Q529</f>
        <v>0</v>
      </c>
      <c r="K526" s="239">
        <f>K516</f>
        <v>24.273512039981831</v>
      </c>
      <c r="M526" s="556">
        <v>7</v>
      </c>
      <c r="N526" s="557" t="str">
        <f t="shared" si="24"/>
        <v>Si</v>
      </c>
      <c r="O526" s="562">
        <v>1</v>
      </c>
    </row>
    <row r="527" spans="1:16" ht="15.75" hidden="1" thickBot="1">
      <c r="A527" s="173">
        <v>526</v>
      </c>
      <c r="B527" s="183" t="str">
        <f>'Base Preliminar'!B530</f>
        <v>UNAB</v>
      </c>
      <c r="C527" s="184" t="s">
        <v>38</v>
      </c>
      <c r="D527" s="313" t="s">
        <v>797</v>
      </c>
      <c r="E527" s="587">
        <v>214.66666666666666</v>
      </c>
      <c r="F527" s="598">
        <v>1960000</v>
      </c>
      <c r="G527" s="331" t="s">
        <v>92</v>
      </c>
      <c r="H527" s="183" t="str">
        <f>'Base Preliminar'!K530</f>
        <v>presencial</v>
      </c>
      <c r="I527" s="332">
        <f>I481</f>
        <v>6.9873924414250945</v>
      </c>
      <c r="J527" s="330">
        <f>'Base Preliminar'!R530/'Base Preliminar'!Q530</f>
        <v>0.7142857142857143</v>
      </c>
      <c r="K527" s="239">
        <f>AVERAGE(K315:K481)</f>
        <v>22.797269976176672</v>
      </c>
      <c r="M527" s="556">
        <v>7</v>
      </c>
      <c r="N527" s="557" t="str">
        <f t="shared" si="24"/>
        <v>Si</v>
      </c>
      <c r="O527" s="562">
        <v>1</v>
      </c>
    </row>
    <row r="528" spans="1:16" ht="15.75" hidden="1" thickBot="1">
      <c r="A528" s="173">
        <v>527</v>
      </c>
      <c r="B528" s="183" t="str">
        <f>'Base Preliminar'!B531</f>
        <v>UNAB</v>
      </c>
      <c r="C528" s="184" t="s">
        <v>232</v>
      </c>
      <c r="D528" s="313" t="s">
        <v>798</v>
      </c>
      <c r="E528" s="587">
        <v>214.66666666666666</v>
      </c>
      <c r="F528" s="598">
        <v>1350000</v>
      </c>
      <c r="G528" s="331" t="s">
        <v>92</v>
      </c>
      <c r="H528" s="183" t="str">
        <f>'Base Preliminar'!K531</f>
        <v>e-learning</v>
      </c>
      <c r="I528" s="332">
        <v>6</v>
      </c>
      <c r="J528" s="330">
        <f>'Base Preliminar'!R531/'Base Preliminar'!Q531</f>
        <v>0.16666666666666666</v>
      </c>
      <c r="K528" s="239">
        <f>AVERAGE(K559:K607)</f>
        <v>28.608163265306125</v>
      </c>
      <c r="M528" s="556">
        <v>7</v>
      </c>
      <c r="N528" s="557" t="str">
        <f t="shared" si="24"/>
        <v>Si</v>
      </c>
      <c r="O528" s="562">
        <v>1</v>
      </c>
    </row>
    <row r="529" spans="1:16" ht="15.75" hidden="1" thickBot="1">
      <c r="A529" s="173">
        <v>528</v>
      </c>
      <c r="B529" s="183" t="str">
        <f>'Base Preliminar'!B532</f>
        <v>UNAB</v>
      </c>
      <c r="C529" s="184" t="s">
        <v>267</v>
      </c>
      <c r="D529" s="313" t="s">
        <v>799</v>
      </c>
      <c r="E529" s="587">
        <v>214.66666666666666</v>
      </c>
      <c r="F529" s="598">
        <v>1150000</v>
      </c>
      <c r="G529" s="331" t="s">
        <v>45</v>
      </c>
      <c r="H529" s="183" t="str">
        <f>'Base Preliminar'!K532</f>
        <v>e-learning</v>
      </c>
      <c r="I529" s="332">
        <f>I530</f>
        <v>4.6233416111503107</v>
      </c>
      <c r="J529" s="330">
        <f>J530</f>
        <v>0.2</v>
      </c>
      <c r="K529" s="239">
        <f>K531</f>
        <v>27.235528060097216</v>
      </c>
      <c r="M529" s="556">
        <v>7</v>
      </c>
      <c r="N529" s="557" t="str">
        <f t="shared" si="24"/>
        <v>Si</v>
      </c>
      <c r="O529" s="562">
        <v>1</v>
      </c>
    </row>
    <row r="530" spans="1:16" ht="15.75" hidden="1" thickBot="1">
      <c r="A530" s="173">
        <v>529</v>
      </c>
      <c r="B530" s="183" t="str">
        <f>'Base Preliminar'!B533</f>
        <v>UNAB</v>
      </c>
      <c r="C530" s="184" t="s">
        <v>267</v>
      </c>
      <c r="D530" s="313" t="s">
        <v>800</v>
      </c>
      <c r="E530" s="587">
        <v>214.66666666666666</v>
      </c>
      <c r="F530" s="598">
        <v>1150000</v>
      </c>
      <c r="G530" s="331" t="s">
        <v>45</v>
      </c>
      <c r="H530" s="183" t="str">
        <f>'Base Preliminar'!K533</f>
        <v>e-learning</v>
      </c>
      <c r="I530" s="332">
        <f>I531</f>
        <v>4.6233416111503107</v>
      </c>
      <c r="J530" s="330">
        <f>'Base Preliminar'!R533/'Base Preliminar'!Q533</f>
        <v>0.2</v>
      </c>
      <c r="K530" s="239">
        <f>K531</f>
        <v>27.235528060097216</v>
      </c>
      <c r="M530" s="556">
        <v>7</v>
      </c>
      <c r="N530" s="557" t="str">
        <f t="shared" si="24"/>
        <v>Si</v>
      </c>
      <c r="O530" s="562">
        <v>1</v>
      </c>
    </row>
    <row r="531" spans="1:16" ht="15.75" hidden="1" thickBot="1">
      <c r="A531" s="173">
        <v>530</v>
      </c>
      <c r="B531" s="183" t="str">
        <f>'Base Preliminar'!B534</f>
        <v>UNAB</v>
      </c>
      <c r="C531" s="184" t="s">
        <v>267</v>
      </c>
      <c r="D531" s="313" t="s">
        <v>801</v>
      </c>
      <c r="E531" s="587">
        <v>214.66666666666666</v>
      </c>
      <c r="F531" s="598">
        <v>1150000</v>
      </c>
      <c r="G531" s="331" t="s">
        <v>92</v>
      </c>
      <c r="H531" s="183" t="str">
        <f>'Base Preliminar'!K534</f>
        <v>e-learning</v>
      </c>
      <c r="I531" s="332">
        <f>AVERAGE(I566:I636)</f>
        <v>4.6233416111503107</v>
      </c>
      <c r="J531" s="330">
        <f>AVERAGE(J530)</f>
        <v>0.2</v>
      </c>
      <c r="K531" s="239">
        <f>AVERAGE(K442:K444,K583:K636,K216:K231)</f>
        <v>27.235528060097216</v>
      </c>
      <c r="M531" s="556">
        <v>7</v>
      </c>
      <c r="N531" s="557" t="str">
        <f t="shared" si="24"/>
        <v>Si</v>
      </c>
      <c r="O531" s="562">
        <v>1</v>
      </c>
    </row>
    <row r="532" spans="1:16" ht="15.75" hidden="1" thickBot="1">
      <c r="A532" s="173">
        <v>531</v>
      </c>
      <c r="B532" s="183" t="str">
        <f>'Base Preliminar'!B535</f>
        <v>UNAB</v>
      </c>
      <c r="C532" s="184" t="s">
        <v>191</v>
      </c>
      <c r="D532" s="313" t="s">
        <v>802</v>
      </c>
      <c r="E532" s="587">
        <v>214.66666666666666</v>
      </c>
      <c r="F532" s="598">
        <v>1760000</v>
      </c>
      <c r="G532" s="331" t="s">
        <v>92</v>
      </c>
      <c r="H532" s="183" t="str">
        <f>'Base Preliminar'!K535</f>
        <v>b-learning</v>
      </c>
      <c r="I532" s="332">
        <f>I513</f>
        <v>4.7360000000000007</v>
      </c>
      <c r="J532" s="330">
        <f>'Base Preliminar'!R535/'Base Preliminar'!Q535</f>
        <v>0.5</v>
      </c>
      <c r="K532" s="239">
        <f>AVERAGE(K558:K576,K225:K513)</f>
        <v>25.567768365967602</v>
      </c>
      <c r="M532" s="556">
        <v>7</v>
      </c>
      <c r="N532" s="557" t="str">
        <f t="shared" si="24"/>
        <v>Si</v>
      </c>
      <c r="O532" s="562">
        <v>1</v>
      </c>
      <c r="P532" s="287" t="str">
        <f>+IF(M532&lt;10,"Top","Topn't")</f>
        <v>Top</v>
      </c>
    </row>
    <row r="533" spans="1:16" ht="15.75" hidden="1" thickBot="1">
      <c r="A533" s="173">
        <v>532</v>
      </c>
      <c r="B533" s="183" t="str">
        <f>'Base Preliminar'!B536</f>
        <v>UNAB</v>
      </c>
      <c r="C533" s="184" t="s">
        <v>191</v>
      </c>
      <c r="D533" s="313" t="s">
        <v>803</v>
      </c>
      <c r="E533" s="587">
        <v>214.66666666666666</v>
      </c>
      <c r="F533" s="598">
        <v>1690000</v>
      </c>
      <c r="G533" s="331" t="s">
        <v>45</v>
      </c>
      <c r="H533" s="183" t="str">
        <f>'Base Preliminar'!K536</f>
        <v>e-learning</v>
      </c>
      <c r="I533" s="332">
        <f>AVERAGE(I558:I576,I432:I437)</f>
        <v>4.7360000000000007</v>
      </c>
      <c r="J533" s="330">
        <f>AVERAGE(J470:J473,J513:J532,J307:J418)</f>
        <v>0.27024672944252043</v>
      </c>
      <c r="K533" s="239">
        <f>AVERAGE(K558:K576,K225:K513)</f>
        <v>25.567768365967602</v>
      </c>
      <c r="M533" s="556">
        <v>7</v>
      </c>
      <c r="N533" s="557" t="str">
        <f t="shared" si="24"/>
        <v>Si</v>
      </c>
      <c r="O533" s="562">
        <v>1</v>
      </c>
      <c r="P533" s="287" t="str">
        <f>+IF(M533&lt;10,"Top","Topn't")</f>
        <v>Top</v>
      </c>
    </row>
    <row r="534" spans="1:16" ht="15.75" hidden="1" thickBot="1">
      <c r="A534" s="173">
        <v>533</v>
      </c>
      <c r="B534" s="183" t="str">
        <f>'Base Preliminar'!B537</f>
        <v>UNAB</v>
      </c>
      <c r="C534" s="184" t="s">
        <v>279</v>
      </c>
      <c r="D534" s="313" t="s">
        <v>804</v>
      </c>
      <c r="E534" s="586">
        <f>'Base Preliminar'!H537</f>
        <v>486</v>
      </c>
      <c r="F534" s="598">
        <v>2900000</v>
      </c>
      <c r="G534" s="331" t="s">
        <v>45</v>
      </c>
      <c r="H534" s="183" t="str">
        <f>'Base Preliminar'!K537</f>
        <v>e-learning</v>
      </c>
      <c r="I534" s="332">
        <v>18</v>
      </c>
      <c r="J534" s="367">
        <v>0.1221</v>
      </c>
      <c r="K534" s="239">
        <f>K516</f>
        <v>24.273512039981831</v>
      </c>
      <c r="M534" s="556">
        <v>7</v>
      </c>
      <c r="N534" s="557" t="str">
        <f t="shared" si="24"/>
        <v>Si</v>
      </c>
      <c r="O534" s="562">
        <v>1</v>
      </c>
    </row>
    <row r="535" spans="1:16" ht="15.75" hidden="1" thickBot="1">
      <c r="A535" s="173">
        <v>534</v>
      </c>
      <c r="B535" s="183" t="str">
        <f>'Base Preliminar'!B538</f>
        <v>UNAB</v>
      </c>
      <c r="C535" s="184" t="s">
        <v>279</v>
      </c>
      <c r="D535" s="313" t="s">
        <v>806</v>
      </c>
      <c r="E535" s="587">
        <v>214.66666666666666</v>
      </c>
      <c r="F535" s="598">
        <v>2884000</v>
      </c>
      <c r="G535" s="331" t="s">
        <v>45</v>
      </c>
      <c r="H535" s="183" t="str">
        <f>'Base Preliminar'!K538</f>
        <v>e-learning</v>
      </c>
      <c r="I535" s="332">
        <v>48</v>
      </c>
      <c r="J535" s="367">
        <v>0.1221</v>
      </c>
      <c r="K535" s="239">
        <f>K516</f>
        <v>24.273512039981831</v>
      </c>
      <c r="M535" s="556">
        <v>7</v>
      </c>
      <c r="N535" s="557" t="str">
        <f t="shared" si="24"/>
        <v>Si</v>
      </c>
      <c r="O535" s="562">
        <v>1</v>
      </c>
    </row>
    <row r="536" spans="1:16" ht="15.75" hidden="1" thickBot="1">
      <c r="A536" s="173">
        <v>535</v>
      </c>
      <c r="B536" s="183" t="str">
        <f>'Base Preliminar'!B539</f>
        <v>UNAB</v>
      </c>
      <c r="C536" s="184" t="s">
        <v>279</v>
      </c>
      <c r="D536" s="313" t="s">
        <v>807</v>
      </c>
      <c r="E536" s="586">
        <f>'Base Preliminar'!H539</f>
        <v>65</v>
      </c>
      <c r="F536" s="598">
        <v>2977000</v>
      </c>
      <c r="G536" s="331" t="s">
        <v>92</v>
      </c>
      <c r="H536" s="183" t="str">
        <f>'Base Preliminar'!K539</f>
        <v>e-learning</v>
      </c>
      <c r="I536" s="332">
        <v>5</v>
      </c>
      <c r="J536" s="330">
        <f>'Base Preliminar'!R539/'Base Preliminar'!Q539</f>
        <v>0</v>
      </c>
      <c r="K536" s="239">
        <f>K516</f>
        <v>24.273512039981831</v>
      </c>
      <c r="M536" s="556">
        <v>7</v>
      </c>
      <c r="N536" s="557" t="str">
        <f t="shared" si="24"/>
        <v>Si</v>
      </c>
      <c r="O536" s="562">
        <v>1</v>
      </c>
    </row>
    <row r="537" spans="1:16" s="302" customFormat="1" ht="15.75" hidden="1" thickBot="1">
      <c r="A537" s="300">
        <v>536</v>
      </c>
      <c r="B537" s="350" t="str">
        <f>'Base Preliminar'!B540</f>
        <v>UNAB</v>
      </c>
      <c r="C537" s="351" t="s">
        <v>279</v>
      </c>
      <c r="D537" s="353" t="s">
        <v>532</v>
      </c>
      <c r="E537" s="569">
        <f>'Base Preliminar'!H540</f>
        <v>65</v>
      </c>
      <c r="F537" s="619">
        <v>2977000</v>
      </c>
      <c r="G537" s="392" t="s">
        <v>92</v>
      </c>
      <c r="H537" s="350" t="str">
        <f>'Base Preliminar'!K540</f>
        <v>e-learning</v>
      </c>
      <c r="I537" s="393">
        <v>5</v>
      </c>
      <c r="J537" s="389">
        <f>'Base Preliminar'!R540/'Base Preliminar'!Q540</f>
        <v>0</v>
      </c>
      <c r="K537" s="303">
        <f>K516</f>
        <v>24.273512039981831</v>
      </c>
      <c r="L537" s="642" t="s">
        <v>1118</v>
      </c>
      <c r="M537" s="556">
        <v>7</v>
      </c>
      <c r="N537" s="557" t="str">
        <f t="shared" si="24"/>
        <v>Si</v>
      </c>
      <c r="O537" s="562">
        <v>1</v>
      </c>
    </row>
    <row r="538" spans="1:16" ht="15.75" hidden="1" thickBot="1">
      <c r="A538" s="173">
        <v>537</v>
      </c>
      <c r="B538" s="183" t="str">
        <f>'Base Preliminar'!B541</f>
        <v>UNAB</v>
      </c>
      <c r="C538" s="184" t="s">
        <v>279</v>
      </c>
      <c r="D538" s="313" t="s">
        <v>808</v>
      </c>
      <c r="E538" s="587">
        <v>214.66666666666666</v>
      </c>
      <c r="F538" s="598">
        <v>7000000</v>
      </c>
      <c r="G538" s="331" t="s">
        <v>92</v>
      </c>
      <c r="H538" s="183" t="str">
        <f>'Base Preliminar'!K541</f>
        <v>presencial</v>
      </c>
      <c r="I538" s="332">
        <f>AVERAGE(I534:I537)</f>
        <v>19</v>
      </c>
      <c r="J538" s="330">
        <f>'Base Preliminar'!R541/'Base Preliminar'!Q541</f>
        <v>0.16</v>
      </c>
      <c r="K538" s="239">
        <f>K516</f>
        <v>24.273512039981831</v>
      </c>
      <c r="M538" s="556">
        <v>7</v>
      </c>
      <c r="N538" s="557" t="str">
        <f t="shared" si="24"/>
        <v>Si</v>
      </c>
      <c r="O538" s="562">
        <v>1</v>
      </c>
    </row>
    <row r="539" spans="1:16" ht="15.75" hidden="1" thickBot="1">
      <c r="A539" s="173">
        <v>538</v>
      </c>
      <c r="B539" s="183" t="str">
        <f>'Base Preliminar'!B542</f>
        <v>UNAB</v>
      </c>
      <c r="C539" s="184" t="s">
        <v>279</v>
      </c>
      <c r="D539" s="313" t="s">
        <v>810</v>
      </c>
      <c r="E539" s="586">
        <f>'Base Preliminar'!H542</f>
        <v>180</v>
      </c>
      <c r="F539" s="598">
        <v>1520000</v>
      </c>
      <c r="G539" s="331" t="s">
        <v>92</v>
      </c>
      <c r="H539" s="183" t="str">
        <f>'Base Preliminar'!K542</f>
        <v>b-learning</v>
      </c>
      <c r="I539" s="332">
        <f>AVERAGE(I534:I538)</f>
        <v>19</v>
      </c>
      <c r="J539" s="330">
        <f>'Base Preliminar'!R542/'Base Preliminar'!Q542</f>
        <v>0.5</v>
      </c>
      <c r="K539" s="239">
        <f>K516</f>
        <v>24.273512039981831</v>
      </c>
      <c r="M539" s="556">
        <v>7</v>
      </c>
      <c r="N539" s="557" t="str">
        <f t="shared" si="24"/>
        <v>Si</v>
      </c>
      <c r="O539" s="562">
        <v>1</v>
      </c>
    </row>
    <row r="540" spans="1:16" ht="15.75" hidden="1" thickBot="1">
      <c r="A540" s="173">
        <v>539</v>
      </c>
      <c r="B540" s="183" t="str">
        <f>'Base Preliminar'!B543</f>
        <v>UNAB</v>
      </c>
      <c r="C540" s="184" t="s">
        <v>392</v>
      </c>
      <c r="D540" s="313" t="s">
        <v>811</v>
      </c>
      <c r="E540" s="586">
        <f>'Base Preliminar'!H543</f>
        <v>286</v>
      </c>
      <c r="F540" s="598">
        <v>3000000</v>
      </c>
      <c r="G540" s="331" t="s">
        <v>92</v>
      </c>
      <c r="H540" s="183" t="str">
        <f>'Base Preliminar'!K543</f>
        <v>presencial</v>
      </c>
      <c r="I540" s="332">
        <v>6</v>
      </c>
      <c r="J540" s="330">
        <f>'Base Preliminar'!R543/'Base Preliminar'!Q543</f>
        <v>0</v>
      </c>
      <c r="K540" s="239">
        <f>AVERAGE(K488:K490)</f>
        <v>20.021505376344084</v>
      </c>
      <c r="M540" s="556">
        <v>7</v>
      </c>
      <c r="N540" s="557" t="str">
        <f t="shared" si="24"/>
        <v>Si</v>
      </c>
      <c r="O540" s="562">
        <v>1</v>
      </c>
    </row>
    <row r="541" spans="1:16" ht="15.75" hidden="1" thickBot="1">
      <c r="A541" s="173">
        <v>540</v>
      </c>
      <c r="B541" s="183" t="str">
        <f>'Base Preliminar'!B544</f>
        <v>UNAB</v>
      </c>
      <c r="C541" s="184" t="s">
        <v>392</v>
      </c>
      <c r="D541" s="313" t="s">
        <v>812</v>
      </c>
      <c r="E541" s="587">
        <v>214.66666666666666</v>
      </c>
      <c r="F541" s="598">
        <v>3500000</v>
      </c>
      <c r="G541" s="331" t="s">
        <v>92</v>
      </c>
      <c r="H541" s="183" t="str">
        <f>'Base Preliminar'!K544</f>
        <v>presencial</v>
      </c>
      <c r="I541" s="332">
        <v>12</v>
      </c>
      <c r="J541" s="330">
        <f>'Base Preliminar'!R544/'Base Preliminar'!Q544</f>
        <v>0</v>
      </c>
      <c r="K541" s="239">
        <f>AVERAGE(K488:K490)</f>
        <v>20.021505376344084</v>
      </c>
      <c r="M541" s="556">
        <v>7</v>
      </c>
      <c r="N541" s="557" t="str">
        <f t="shared" si="24"/>
        <v>Si</v>
      </c>
      <c r="O541" s="562">
        <v>1</v>
      </c>
    </row>
    <row r="542" spans="1:16" ht="15.75" hidden="1" thickBot="1">
      <c r="A542" s="173">
        <v>541</v>
      </c>
      <c r="B542" s="183" t="str">
        <f>'Base Preliminar'!B545</f>
        <v>UNAB</v>
      </c>
      <c r="C542" s="184" t="s">
        <v>392</v>
      </c>
      <c r="D542" s="313" t="s">
        <v>813</v>
      </c>
      <c r="E542" s="587">
        <v>214.66666666666666</v>
      </c>
      <c r="F542" s="598">
        <v>2900000</v>
      </c>
      <c r="G542" s="331" t="s">
        <v>92</v>
      </c>
      <c r="H542" s="183" t="str">
        <f>'Base Preliminar'!K545</f>
        <v>presencial</v>
      </c>
      <c r="I542" s="332" t="s">
        <v>41</v>
      </c>
      <c r="J542" s="330">
        <f>'Base Preliminar'!R545/'Base Preliminar'!Q545</f>
        <v>0.16666666666666666</v>
      </c>
      <c r="K542" s="239">
        <f>AVERAGE(K488:K490)</f>
        <v>20.021505376344084</v>
      </c>
      <c r="M542" s="556">
        <v>7</v>
      </c>
      <c r="N542" s="557" t="str">
        <f t="shared" si="24"/>
        <v>Si</v>
      </c>
      <c r="O542" s="562">
        <v>1</v>
      </c>
    </row>
    <row r="543" spans="1:16" ht="15.75" hidden="1" thickBot="1">
      <c r="A543" s="173">
        <v>542</v>
      </c>
      <c r="B543" s="183" t="str">
        <f>'Base Preliminar'!B546</f>
        <v>UNAB</v>
      </c>
      <c r="C543" s="184" t="s">
        <v>392</v>
      </c>
      <c r="D543" s="313" t="s">
        <v>815</v>
      </c>
      <c r="E543" s="587">
        <v>214.66666666666666</v>
      </c>
      <c r="F543" s="598">
        <v>3200000</v>
      </c>
      <c r="G543" s="331" t="s">
        <v>92</v>
      </c>
      <c r="H543" s="183" t="str">
        <f>'Base Preliminar'!K546</f>
        <v>presencial</v>
      </c>
      <c r="I543" s="332">
        <v>12</v>
      </c>
      <c r="J543" s="330">
        <f>'Base Preliminar'!R546/'Base Preliminar'!Q546</f>
        <v>0</v>
      </c>
      <c r="K543" s="239">
        <f>AVERAGE(K488:K490)</f>
        <v>20.021505376344084</v>
      </c>
      <c r="M543" s="556">
        <v>7</v>
      </c>
      <c r="N543" s="557" t="str">
        <f t="shared" si="24"/>
        <v>Si</v>
      </c>
      <c r="O543" s="562">
        <v>1</v>
      </c>
    </row>
    <row r="544" spans="1:16" ht="15.75" hidden="1" thickBot="1">
      <c r="A544" s="173">
        <v>543</v>
      </c>
      <c r="B544" s="183" t="str">
        <f>'Base Preliminar'!B547</f>
        <v>UNAB</v>
      </c>
      <c r="C544" s="184" t="s">
        <v>392</v>
      </c>
      <c r="D544" s="313" t="s">
        <v>816</v>
      </c>
      <c r="E544" s="586">
        <f>'Base Preliminar'!H547</f>
        <v>360</v>
      </c>
      <c r="F544" s="598">
        <v>4800000</v>
      </c>
      <c r="G544" s="331" t="s">
        <v>92</v>
      </c>
      <c r="H544" s="183" t="str">
        <f>'Base Preliminar'!K547</f>
        <v>presencial</v>
      </c>
      <c r="I544" s="332">
        <v>12</v>
      </c>
      <c r="J544" s="330">
        <f>'Base Preliminar'!R547/'Base Preliminar'!Q547</f>
        <v>0</v>
      </c>
      <c r="K544" s="239">
        <f>AVERAGE(K488:K490)</f>
        <v>20.021505376344084</v>
      </c>
      <c r="M544" s="556">
        <v>7</v>
      </c>
      <c r="N544" s="557" t="str">
        <f t="shared" si="24"/>
        <v>Si</v>
      </c>
      <c r="O544" s="562">
        <v>1</v>
      </c>
    </row>
    <row r="545" spans="1:16" ht="15.75" hidden="1" thickBot="1">
      <c r="A545" s="173">
        <v>544</v>
      </c>
      <c r="B545" s="183" t="str">
        <f>'Base Preliminar'!B548</f>
        <v>UNAB</v>
      </c>
      <c r="C545" s="184" t="s">
        <v>392</v>
      </c>
      <c r="D545" s="313" t="s">
        <v>817</v>
      </c>
      <c r="E545" s="587">
        <v>214.66666666666666</v>
      </c>
      <c r="F545" s="598">
        <v>2800000</v>
      </c>
      <c r="G545" s="331" t="s">
        <v>92</v>
      </c>
      <c r="H545" s="183" t="str">
        <f>'Base Preliminar'!K548</f>
        <v>presencial</v>
      </c>
      <c r="I545" s="332" t="s">
        <v>41</v>
      </c>
      <c r="J545" s="330">
        <f>'Base Preliminar'!R548/'Base Preliminar'!Q548</f>
        <v>1</v>
      </c>
      <c r="K545" s="239">
        <f>AVERAGE(K488:K490)</f>
        <v>20.021505376344084</v>
      </c>
      <c r="M545" s="556">
        <v>7</v>
      </c>
      <c r="N545" s="557" t="str">
        <f t="shared" si="24"/>
        <v>Si</v>
      </c>
      <c r="O545" s="562">
        <v>1</v>
      </c>
    </row>
    <row r="546" spans="1:16" ht="15.75" hidden="1" thickBot="1">
      <c r="A546" s="173">
        <v>545</v>
      </c>
      <c r="B546" s="183" t="str">
        <f>'Base Preliminar'!B549</f>
        <v>UNAB</v>
      </c>
      <c r="C546" s="184" t="s">
        <v>392</v>
      </c>
      <c r="D546" s="313" t="s">
        <v>818</v>
      </c>
      <c r="E546" s="587">
        <v>214.66666666666666</v>
      </c>
      <c r="F546" s="598">
        <v>3100000</v>
      </c>
      <c r="G546" s="331" t="s">
        <v>92</v>
      </c>
      <c r="H546" s="183" t="str">
        <f>'Base Preliminar'!K549</f>
        <v>presencial</v>
      </c>
      <c r="I546" s="332" t="s">
        <v>41</v>
      </c>
      <c r="J546" s="330">
        <f>'Base Preliminar'!R549/'Base Preliminar'!Q549</f>
        <v>0</v>
      </c>
      <c r="K546" s="239">
        <f>AVERAGE(K488:K490)</f>
        <v>20.021505376344084</v>
      </c>
      <c r="M546" s="556">
        <v>7</v>
      </c>
      <c r="N546" s="557" t="str">
        <f t="shared" si="24"/>
        <v>Si</v>
      </c>
      <c r="O546" s="562">
        <v>1</v>
      </c>
    </row>
    <row r="547" spans="1:16" ht="15.75" hidden="1" thickBot="1">
      <c r="A547" s="173">
        <v>546</v>
      </c>
      <c r="B547" s="183" t="str">
        <f>'Base Preliminar'!B550</f>
        <v>UNAB</v>
      </c>
      <c r="C547" s="184" t="s">
        <v>232</v>
      </c>
      <c r="D547" s="313" t="s">
        <v>819</v>
      </c>
      <c r="E547" s="587">
        <v>214.66666666666666</v>
      </c>
      <c r="F547" s="598">
        <v>2600000</v>
      </c>
      <c r="G547" s="331" t="s">
        <v>92</v>
      </c>
      <c r="H547" s="183" t="str">
        <f>'Base Preliminar'!K550</f>
        <v>presencial</v>
      </c>
      <c r="I547" s="332">
        <v>6</v>
      </c>
      <c r="J547" s="330">
        <f>J559</f>
        <v>0.26272318249761167</v>
      </c>
      <c r="K547" s="239">
        <f>K528</f>
        <v>28.608163265306125</v>
      </c>
      <c r="M547" s="556">
        <v>7</v>
      </c>
      <c r="N547" s="557" t="str">
        <f t="shared" si="24"/>
        <v>Si</v>
      </c>
      <c r="O547" s="562">
        <v>1</v>
      </c>
    </row>
    <row r="548" spans="1:16" ht="15.75" hidden="1" thickBot="1">
      <c r="A548" s="173">
        <v>547</v>
      </c>
      <c r="B548" s="183" t="str">
        <f>'Base Preliminar'!B551</f>
        <v>UNAB</v>
      </c>
      <c r="C548" s="184" t="s">
        <v>279</v>
      </c>
      <c r="D548" s="313" t="s">
        <v>793</v>
      </c>
      <c r="E548" s="587">
        <v>214.66666666666666</v>
      </c>
      <c r="F548" s="598">
        <v>1700000</v>
      </c>
      <c r="G548" s="331" t="s">
        <v>45</v>
      </c>
      <c r="H548" s="183" t="str">
        <f>'Base Preliminar'!K551</f>
        <v>presencial</v>
      </c>
      <c r="I548" s="332">
        <f>AVERAGE(I536:I539)</f>
        <v>12</v>
      </c>
      <c r="J548" s="367">
        <v>0.1221</v>
      </c>
      <c r="K548" s="239">
        <f>K516</f>
        <v>24.273512039981831</v>
      </c>
      <c r="M548" s="556">
        <v>7</v>
      </c>
      <c r="N548" s="557" t="str">
        <f t="shared" si="24"/>
        <v>Si</v>
      </c>
      <c r="O548" s="562">
        <v>1</v>
      </c>
    </row>
    <row r="549" spans="1:16" ht="15.75" hidden="1" thickBot="1">
      <c r="A549" s="173">
        <v>548</v>
      </c>
      <c r="B549" s="183" t="str">
        <f>'Base Preliminar'!B552</f>
        <v>UV</v>
      </c>
      <c r="C549" s="184" t="s">
        <v>279</v>
      </c>
      <c r="D549" s="313" t="s">
        <v>821</v>
      </c>
      <c r="E549" s="587">
        <v>80</v>
      </c>
      <c r="F549" s="598">
        <v>1000000</v>
      </c>
      <c r="G549" s="331" t="s">
        <v>45</v>
      </c>
      <c r="H549" s="183" t="str">
        <f>'Base Preliminar'!K552</f>
        <v xml:space="preserve"> b-learning</v>
      </c>
      <c r="I549" s="332">
        <v>8</v>
      </c>
      <c r="J549" s="330">
        <f>AVERAGE(J82:J548)</f>
        <v>0.24692795691264607</v>
      </c>
      <c r="K549" s="238">
        <v>20</v>
      </c>
      <c r="M549" s="556">
        <v>8</v>
      </c>
      <c r="N549" s="557" t="str">
        <f t="shared" si="24"/>
        <v>Si</v>
      </c>
      <c r="O549" s="562">
        <v>1</v>
      </c>
    </row>
    <row r="550" spans="1:16" ht="15.75" hidden="1" thickBot="1">
      <c r="A550" s="173">
        <v>549</v>
      </c>
      <c r="B550" s="183" t="str">
        <f>'Base Preliminar'!B553</f>
        <v>UV</v>
      </c>
      <c r="C550" s="184" t="s">
        <v>279</v>
      </c>
      <c r="D550" s="313" t="s">
        <v>824</v>
      </c>
      <c r="E550" s="586">
        <f>'Base Preliminar'!H553</f>
        <v>80</v>
      </c>
      <c r="F550" s="598">
        <v>2100000</v>
      </c>
      <c r="G550" s="331" t="s">
        <v>45</v>
      </c>
      <c r="H550" s="183" t="str">
        <f>'Base Preliminar'!K553</f>
        <v>e-learning</v>
      </c>
      <c r="I550" s="332">
        <v>24</v>
      </c>
      <c r="J550" s="330">
        <f>J549</f>
        <v>0.24692795691264607</v>
      </c>
      <c r="K550" s="238">
        <v>20</v>
      </c>
      <c r="M550" s="556">
        <v>8</v>
      </c>
      <c r="N550" s="557" t="str">
        <f t="shared" si="24"/>
        <v>Si</v>
      </c>
      <c r="O550" s="562">
        <v>1</v>
      </c>
    </row>
    <row r="551" spans="1:16" ht="15.75" hidden="1" thickBot="1">
      <c r="A551" s="173">
        <v>550</v>
      </c>
      <c r="B551" s="183" t="str">
        <f>'Base Preliminar'!B554</f>
        <v>UV</v>
      </c>
      <c r="C551" s="184" t="s">
        <v>279</v>
      </c>
      <c r="D551" s="313" t="s">
        <v>826</v>
      </c>
      <c r="E551" s="587">
        <v>80</v>
      </c>
      <c r="F551" s="614">
        <f>AVERAGE(F549:F550,F552:F553)</f>
        <v>1450000</v>
      </c>
      <c r="G551" s="331" t="s">
        <v>45</v>
      </c>
      <c r="H551" s="183" t="str">
        <f>'Base Preliminar'!K554</f>
        <v>b-learning</v>
      </c>
      <c r="I551" s="332">
        <v>6</v>
      </c>
      <c r="J551" s="330">
        <f>J549</f>
        <v>0.24692795691264607</v>
      </c>
      <c r="K551" s="238">
        <v>2</v>
      </c>
      <c r="M551" s="556">
        <v>8</v>
      </c>
      <c r="N551" s="557" t="str">
        <f t="shared" si="24"/>
        <v>Si</v>
      </c>
      <c r="O551" s="562">
        <v>1</v>
      </c>
    </row>
    <row r="552" spans="1:16" ht="15.75" hidden="1" thickBot="1">
      <c r="A552" s="173">
        <v>551</v>
      </c>
      <c r="B552" s="183" t="str">
        <f>'Base Preliminar'!B555</f>
        <v>UV</v>
      </c>
      <c r="C552" s="184" t="s">
        <v>279</v>
      </c>
      <c r="D552" s="313" t="s">
        <v>827</v>
      </c>
      <c r="E552" s="587">
        <v>80</v>
      </c>
      <c r="F552" s="598">
        <v>1500000</v>
      </c>
      <c r="G552" s="331" t="s">
        <v>92</v>
      </c>
      <c r="H552" s="183" t="str">
        <f>'Base Preliminar'!K555</f>
        <v>e-learning</v>
      </c>
      <c r="I552" s="332">
        <v>6</v>
      </c>
      <c r="J552" s="330">
        <f>J549</f>
        <v>0.24692795691264607</v>
      </c>
      <c r="K552" s="238">
        <v>45</v>
      </c>
      <c r="M552" s="556">
        <v>8</v>
      </c>
      <c r="N552" s="557" t="str">
        <f t="shared" si="24"/>
        <v>Si</v>
      </c>
      <c r="O552" s="562">
        <v>1</v>
      </c>
    </row>
    <row r="553" spans="1:16" ht="15.75" hidden="1" thickBot="1">
      <c r="A553" s="173">
        <v>552</v>
      </c>
      <c r="B553" s="183" t="str">
        <f>'Base Preliminar'!B556</f>
        <v>UV</v>
      </c>
      <c r="C553" s="184" t="s">
        <v>279</v>
      </c>
      <c r="D553" s="313" t="s">
        <v>829</v>
      </c>
      <c r="E553" s="587">
        <v>80</v>
      </c>
      <c r="F553" s="598">
        <v>1200000</v>
      </c>
      <c r="G553" s="331" t="s">
        <v>92</v>
      </c>
      <c r="H553" s="183" t="str">
        <f>'Base Preliminar'!K556</f>
        <v>b-learning</v>
      </c>
      <c r="I553" s="332">
        <f>AVERAGE(I549:I552)</f>
        <v>11</v>
      </c>
      <c r="J553" s="330">
        <f>J549</f>
        <v>0.24692795691264607</v>
      </c>
      <c r="K553" s="238">
        <v>20</v>
      </c>
      <c r="M553" s="556">
        <v>8</v>
      </c>
      <c r="N553" s="557" t="str">
        <f t="shared" si="24"/>
        <v>Si</v>
      </c>
      <c r="O553" s="562">
        <v>1</v>
      </c>
    </row>
    <row r="554" spans="1:16" ht="15.75" hidden="1" thickBot="1">
      <c r="A554" s="173">
        <v>553</v>
      </c>
      <c r="B554" s="183" t="str">
        <f>'Base Preliminar'!B557</f>
        <v>UA</v>
      </c>
      <c r="C554" s="184" t="s">
        <v>188</v>
      </c>
      <c r="D554" s="313" t="s">
        <v>832</v>
      </c>
      <c r="E554" s="586">
        <f>'Base Preliminar'!H557</f>
        <v>260</v>
      </c>
      <c r="F554" s="598">
        <v>900000</v>
      </c>
      <c r="G554" s="331" t="s">
        <v>45</v>
      </c>
      <c r="H554" s="183" t="str">
        <f>'Base Preliminar'!K557</f>
        <v>e-learning</v>
      </c>
      <c r="I554" s="332">
        <v>6</v>
      </c>
      <c r="J554" s="330">
        <f>J571</f>
        <v>0.13882528129663546</v>
      </c>
      <c r="K554" s="239">
        <f>AVERAGE('Base Preliminar'!P215:P219)</f>
        <v>35.799999999999997</v>
      </c>
      <c r="M554" s="556">
        <v>13</v>
      </c>
      <c r="N554" s="557" t="str">
        <f t="shared" si="24"/>
        <v>No</v>
      </c>
      <c r="O554" s="562">
        <v>1</v>
      </c>
    </row>
    <row r="555" spans="1:16" ht="15.75" hidden="1" thickBot="1">
      <c r="A555" s="173">
        <v>554</v>
      </c>
      <c r="B555" s="183" t="str">
        <f>'Base Preliminar'!B558</f>
        <v>UA</v>
      </c>
      <c r="C555" s="184" t="s">
        <v>188</v>
      </c>
      <c r="D555" s="313" t="s">
        <v>834</v>
      </c>
      <c r="E555" s="586">
        <f>'Base Preliminar'!H558</f>
        <v>260</v>
      </c>
      <c r="F555" s="598">
        <v>900000</v>
      </c>
      <c r="G555" s="331" t="s">
        <v>45</v>
      </c>
      <c r="H555" s="183" t="str">
        <f>'Base Preliminar'!K558</f>
        <v>e-learning</v>
      </c>
      <c r="I555" s="332">
        <v>4</v>
      </c>
      <c r="J555" s="330">
        <f>J571</f>
        <v>0.13882528129663546</v>
      </c>
      <c r="K555" s="238">
        <v>35.799999999999997</v>
      </c>
      <c r="M555" s="556">
        <v>13</v>
      </c>
      <c r="N555" s="557" t="str">
        <f t="shared" si="24"/>
        <v>No</v>
      </c>
      <c r="O555" s="562">
        <v>1</v>
      </c>
    </row>
    <row r="556" spans="1:16" s="521" customFormat="1" ht="15.75" hidden="1" thickBot="1">
      <c r="A556" s="515">
        <v>555</v>
      </c>
      <c r="B556" s="516" t="str">
        <f>'Base Preliminar'!B559</f>
        <v>UA</v>
      </c>
      <c r="C556" s="517" t="s">
        <v>188</v>
      </c>
      <c r="D556" s="527" t="s">
        <v>835</v>
      </c>
      <c r="E556" s="584">
        <f>'Base Preliminar'!H559</f>
        <v>260</v>
      </c>
      <c r="F556" s="618">
        <v>900000</v>
      </c>
      <c r="G556" s="528" t="s">
        <v>45</v>
      </c>
      <c r="H556" s="516" t="str">
        <f>'Base Preliminar'!K559</f>
        <v>e-learning</v>
      </c>
      <c r="I556" s="525">
        <v>4</v>
      </c>
      <c r="J556" s="520">
        <f>J571</f>
        <v>0.13882528129663546</v>
      </c>
      <c r="K556" s="518">
        <v>35.799999999999997</v>
      </c>
      <c r="L556" s="657" t="s">
        <v>1134</v>
      </c>
      <c r="M556" s="556">
        <v>13</v>
      </c>
      <c r="N556" s="557" t="str">
        <f t="shared" si="24"/>
        <v>No</v>
      </c>
      <c r="O556" s="562">
        <v>1</v>
      </c>
    </row>
    <row r="557" spans="1:16" s="484" customFormat="1" ht="15.75" hidden="1" thickBot="1">
      <c r="A557" s="476">
        <v>556</v>
      </c>
      <c r="B557" s="477" t="str">
        <f>'Base Preliminar'!B560</f>
        <v>UA</v>
      </c>
      <c r="C557" s="478" t="s">
        <v>188</v>
      </c>
      <c r="D557" s="485" t="s">
        <v>836</v>
      </c>
      <c r="E557" s="581">
        <f>'Base Preliminar'!H560</f>
        <v>260</v>
      </c>
      <c r="F557" s="617">
        <v>900000</v>
      </c>
      <c r="G557" s="486" t="s">
        <v>45</v>
      </c>
      <c r="H557" s="477" t="str">
        <f>'Base Preliminar'!K560</f>
        <v>e-learning</v>
      </c>
      <c r="I557" s="487">
        <v>4</v>
      </c>
      <c r="J557" s="482">
        <f>J571</f>
        <v>0.13882528129663546</v>
      </c>
      <c r="K557" s="483">
        <v>35.799999999999997</v>
      </c>
      <c r="L557" s="654" t="s">
        <v>1131</v>
      </c>
      <c r="M557" s="556">
        <v>13</v>
      </c>
      <c r="N557" s="557" t="str">
        <f t="shared" si="24"/>
        <v>No</v>
      </c>
      <c r="O557" s="562">
        <v>1</v>
      </c>
    </row>
    <row r="558" spans="1:16" ht="15.75" hidden="1" thickBot="1">
      <c r="A558" s="173">
        <v>557</v>
      </c>
      <c r="B558" s="183" t="str">
        <f>'Base Preliminar'!B561</f>
        <v>UA</v>
      </c>
      <c r="C558" s="184" t="s">
        <v>191</v>
      </c>
      <c r="D558" s="313" t="s">
        <v>837</v>
      </c>
      <c r="E558" s="586">
        <f>'Base Preliminar'!H561</f>
        <v>260</v>
      </c>
      <c r="F558" s="598">
        <v>900000</v>
      </c>
      <c r="G558" s="331" t="s">
        <v>45</v>
      </c>
      <c r="H558" s="183" t="str">
        <f>'Base Preliminar'!K561</f>
        <v>e-learning</v>
      </c>
      <c r="I558" s="332">
        <v>4</v>
      </c>
      <c r="J558" s="330">
        <f>AVERAGE(J470:J473,J513:J532,J307:J418)</f>
        <v>0.27024672944252043</v>
      </c>
      <c r="K558" s="238">
        <v>35.799999999999997</v>
      </c>
      <c r="M558" s="556">
        <v>13</v>
      </c>
      <c r="N558" s="557" t="str">
        <f t="shared" si="24"/>
        <v>No</v>
      </c>
      <c r="O558" s="562">
        <v>1</v>
      </c>
      <c r="P558" s="287" t="str">
        <f>+IF(M558&lt;10,"Top","Topn't")</f>
        <v>Topn't</v>
      </c>
    </row>
    <row r="559" spans="1:16" ht="15.75" hidden="1" thickBot="1">
      <c r="A559" s="173">
        <v>558</v>
      </c>
      <c r="B559" s="183" t="str">
        <f>'Base Preliminar'!B562</f>
        <v>UA</v>
      </c>
      <c r="C559" s="184" t="s">
        <v>232</v>
      </c>
      <c r="D559" s="313" t="s">
        <v>838</v>
      </c>
      <c r="E559" s="598">
        <v>258.39999999999998</v>
      </c>
      <c r="F559" s="598">
        <v>1100000</v>
      </c>
      <c r="G559" s="331" t="s">
        <v>45</v>
      </c>
      <c r="H559" s="183" t="str">
        <f>'Base Preliminar'!K562</f>
        <v>e-learning</v>
      </c>
      <c r="I559" s="332">
        <v>5</v>
      </c>
      <c r="J559" s="330">
        <f>AVERAGE(J138:J528)</f>
        <v>0.26272318249761167</v>
      </c>
      <c r="K559" s="238">
        <v>35.799999999999997</v>
      </c>
      <c r="M559" s="556">
        <v>13</v>
      </c>
      <c r="N559" s="557" t="str">
        <f t="shared" si="24"/>
        <v>No</v>
      </c>
      <c r="O559" s="562">
        <v>1</v>
      </c>
    </row>
    <row r="560" spans="1:16" s="298" customFormat="1" ht="15.75" hidden="1" thickBot="1">
      <c r="A560" s="297">
        <v>559</v>
      </c>
      <c r="B560" s="326" t="str">
        <f>'Base Preliminar'!B563</f>
        <v>UA</v>
      </c>
      <c r="C560" s="386" t="s">
        <v>189</v>
      </c>
      <c r="D560" s="387" t="s">
        <v>839</v>
      </c>
      <c r="E560" s="568">
        <f>'Base Preliminar'!H563</f>
        <v>244</v>
      </c>
      <c r="F560" s="633">
        <v>1350000</v>
      </c>
      <c r="G560" s="402" t="s">
        <v>45</v>
      </c>
      <c r="H560" s="326" t="str">
        <f>'Base Preliminar'!K563</f>
        <v>e-learning</v>
      </c>
      <c r="I560" s="403">
        <v>4</v>
      </c>
      <c r="J560" s="388">
        <f>J561</f>
        <v>0.26385658298971482</v>
      </c>
      <c r="K560" s="299">
        <v>35.799999999999997</v>
      </c>
      <c r="L560" s="641" t="s">
        <v>1117</v>
      </c>
      <c r="M560" s="556">
        <v>13</v>
      </c>
      <c r="N560" s="557" t="str">
        <f t="shared" si="24"/>
        <v>No</v>
      </c>
      <c r="O560" s="562">
        <v>1</v>
      </c>
    </row>
    <row r="561" spans="1:16" ht="15.75" hidden="1" thickBot="1">
      <c r="A561" s="173">
        <v>560</v>
      </c>
      <c r="B561" s="183" t="str">
        <f>'Base Preliminar'!B564</f>
        <v>UA</v>
      </c>
      <c r="C561" s="184" t="s">
        <v>189</v>
      </c>
      <c r="D561" s="313" t="s">
        <v>840</v>
      </c>
      <c r="E561" s="598">
        <v>258.39999999999998</v>
      </c>
      <c r="F561" s="598">
        <v>900000</v>
      </c>
      <c r="G561" s="331" t="s">
        <v>45</v>
      </c>
      <c r="H561" s="183" t="str">
        <f>'Base Preliminar'!K564</f>
        <v>e-learning</v>
      </c>
      <c r="I561" s="332">
        <v>4</v>
      </c>
      <c r="J561" s="330">
        <f>J562</f>
        <v>0.26385658298971482</v>
      </c>
      <c r="K561" s="238">
        <v>35.799999999999997</v>
      </c>
      <c r="M561" s="556">
        <v>13</v>
      </c>
      <c r="N561" s="557" t="str">
        <f t="shared" si="24"/>
        <v>No</v>
      </c>
      <c r="O561" s="562">
        <v>1</v>
      </c>
    </row>
    <row r="562" spans="1:16" ht="15.75" hidden="1" thickBot="1">
      <c r="A562" s="173">
        <v>561</v>
      </c>
      <c r="B562" s="183" t="str">
        <f>'Base Preliminar'!B565</f>
        <v>UA</v>
      </c>
      <c r="C562" s="184" t="s">
        <v>189</v>
      </c>
      <c r="D562" s="313" t="s">
        <v>841</v>
      </c>
      <c r="E562" s="598">
        <v>258.39999999999998</v>
      </c>
      <c r="F562" s="598">
        <v>1200000</v>
      </c>
      <c r="G562" s="331" t="s">
        <v>45</v>
      </c>
      <c r="H562" s="183" t="str">
        <f>'Base Preliminar'!K565</f>
        <v>e-learning</v>
      </c>
      <c r="I562" s="332">
        <v>4</v>
      </c>
      <c r="J562" s="330">
        <f>AVERAGE(J599:J622,J467:J514)</f>
        <v>0.26385658298971482</v>
      </c>
      <c r="K562" s="238">
        <v>35.799999999999997</v>
      </c>
      <c r="M562" s="556">
        <v>13</v>
      </c>
      <c r="N562" s="557" t="str">
        <f t="shared" si="24"/>
        <v>No</v>
      </c>
      <c r="O562" s="562">
        <v>1</v>
      </c>
    </row>
    <row r="563" spans="1:16" ht="15.75" hidden="1" thickBot="1">
      <c r="A563" s="173">
        <v>562</v>
      </c>
      <c r="B563" s="183" t="str">
        <f>'Base Preliminar'!B566</f>
        <v>UA</v>
      </c>
      <c r="C563" s="184" t="s">
        <v>267</v>
      </c>
      <c r="D563" s="313" t="s">
        <v>842</v>
      </c>
      <c r="E563" s="598">
        <v>258.39999999999998</v>
      </c>
      <c r="F563" s="598">
        <v>1240000</v>
      </c>
      <c r="G563" s="331" t="s">
        <v>45</v>
      </c>
      <c r="H563" s="183" t="str">
        <f>'Base Preliminar'!K566</f>
        <v>e-learning</v>
      </c>
      <c r="I563" s="332">
        <v>4</v>
      </c>
      <c r="J563" s="330">
        <f>J635</f>
        <v>7.7374999999999999E-2</v>
      </c>
      <c r="K563" s="238">
        <v>35.799999999999997</v>
      </c>
      <c r="M563" s="556">
        <v>13</v>
      </c>
      <c r="N563" s="557" t="str">
        <f t="shared" si="24"/>
        <v>No</v>
      </c>
      <c r="O563" s="562">
        <v>1</v>
      </c>
    </row>
    <row r="564" spans="1:16" ht="15.75" hidden="1" thickBot="1">
      <c r="A564" s="173">
        <v>563</v>
      </c>
      <c r="B564" s="183" t="str">
        <f>'Base Preliminar'!B567</f>
        <v>UA</v>
      </c>
      <c r="C564" s="184" t="s">
        <v>267</v>
      </c>
      <c r="D564" s="313" t="s">
        <v>843</v>
      </c>
      <c r="E564" s="586">
        <f>'Base Preliminar'!H567</f>
        <v>260</v>
      </c>
      <c r="F564" s="598">
        <v>900000</v>
      </c>
      <c r="G564" s="331" t="s">
        <v>45</v>
      </c>
      <c r="H564" s="183" t="str">
        <f>'Base Preliminar'!K567</f>
        <v>e-learning</v>
      </c>
      <c r="I564" s="332">
        <v>4</v>
      </c>
      <c r="J564" s="330">
        <f>J635</f>
        <v>7.7374999999999999E-2</v>
      </c>
      <c r="K564" s="238">
        <v>35.799999999999997</v>
      </c>
      <c r="M564" s="556">
        <v>13</v>
      </c>
      <c r="N564" s="557" t="str">
        <f t="shared" si="24"/>
        <v>No</v>
      </c>
      <c r="O564" s="562">
        <v>1</v>
      </c>
    </row>
    <row r="565" spans="1:16" ht="15.75" hidden="1" thickBot="1">
      <c r="A565" s="173">
        <v>564</v>
      </c>
      <c r="B565" s="183" t="str">
        <f>'Base Preliminar'!B568</f>
        <v>UA</v>
      </c>
      <c r="C565" s="184" t="s">
        <v>267</v>
      </c>
      <c r="D565" s="313" t="s">
        <v>844</v>
      </c>
      <c r="E565" s="586">
        <f>'Base Preliminar'!H568</f>
        <v>260</v>
      </c>
      <c r="F565" s="598">
        <v>900000</v>
      </c>
      <c r="G565" s="331" t="s">
        <v>45</v>
      </c>
      <c r="H565" s="183" t="str">
        <f>'Base Preliminar'!K568</f>
        <v>e-learning</v>
      </c>
      <c r="I565" s="332">
        <f>AVERAGE(I566:I568,I563:I564)</f>
        <v>4.4000000000000004</v>
      </c>
      <c r="J565" s="330">
        <f>J635</f>
        <v>7.7374999999999999E-2</v>
      </c>
      <c r="K565" s="238">
        <v>35.799999999999997</v>
      </c>
      <c r="M565" s="556">
        <v>13</v>
      </c>
      <c r="N565" s="557" t="str">
        <f t="shared" si="24"/>
        <v>No</v>
      </c>
      <c r="O565" s="562">
        <v>1</v>
      </c>
    </row>
    <row r="566" spans="1:16" ht="15.75" hidden="1" thickBot="1">
      <c r="A566" s="173">
        <v>565</v>
      </c>
      <c r="B566" s="183" t="str">
        <f>'Base Preliminar'!B569</f>
        <v>UA</v>
      </c>
      <c r="C566" s="184" t="s">
        <v>267</v>
      </c>
      <c r="D566" s="313" t="s">
        <v>845</v>
      </c>
      <c r="E566" s="598">
        <v>258.39999999999998</v>
      </c>
      <c r="F566" s="614">
        <f>AVERAGE(F563:F565,F567:F568)</f>
        <v>968000</v>
      </c>
      <c r="G566" s="331" t="s">
        <v>92</v>
      </c>
      <c r="H566" s="183" t="str">
        <f>'Base Preliminar'!K569</f>
        <v>e-learning</v>
      </c>
      <c r="I566" s="332">
        <v>6</v>
      </c>
      <c r="J566" s="330">
        <f>J635</f>
        <v>7.7374999999999999E-2</v>
      </c>
      <c r="K566" s="238">
        <v>35.799999999999997</v>
      </c>
      <c r="M566" s="556">
        <v>13</v>
      </c>
      <c r="N566" s="557" t="str">
        <f t="shared" si="24"/>
        <v>No</v>
      </c>
      <c r="O566" s="562">
        <v>1</v>
      </c>
    </row>
    <row r="567" spans="1:16" ht="15.75" hidden="1" thickBot="1">
      <c r="A567" s="173">
        <v>566</v>
      </c>
      <c r="B567" s="183" t="str">
        <f>'Base Preliminar'!B570</f>
        <v>UA</v>
      </c>
      <c r="C567" s="184" t="s">
        <v>267</v>
      </c>
      <c r="D567" s="313" t="s">
        <v>846</v>
      </c>
      <c r="E567" s="586">
        <f>'Base Preliminar'!H570</f>
        <v>260</v>
      </c>
      <c r="F567" s="598">
        <v>900000</v>
      </c>
      <c r="G567" s="331" t="s">
        <v>45</v>
      </c>
      <c r="H567" s="183" t="str">
        <f>'Base Preliminar'!K570</f>
        <v>e-learning</v>
      </c>
      <c r="I567" s="332">
        <v>4</v>
      </c>
      <c r="J567" s="330">
        <f>J635</f>
        <v>7.7374999999999999E-2</v>
      </c>
      <c r="K567" s="238">
        <v>35.799999999999997</v>
      </c>
      <c r="M567" s="556">
        <v>13</v>
      </c>
      <c r="N567" s="557" t="str">
        <f t="shared" si="24"/>
        <v>No</v>
      </c>
      <c r="O567" s="562">
        <v>1</v>
      </c>
    </row>
    <row r="568" spans="1:16" ht="15.75" hidden="1" thickBot="1">
      <c r="A568" s="173">
        <v>567</v>
      </c>
      <c r="B568" s="183" t="str">
        <f>'Base Preliminar'!B571</f>
        <v>UA</v>
      </c>
      <c r="C568" s="184" t="s">
        <v>267</v>
      </c>
      <c r="D568" s="313" t="s">
        <v>847</v>
      </c>
      <c r="E568" s="586">
        <f>'Base Preliminar'!H571</f>
        <v>260</v>
      </c>
      <c r="F568" s="598">
        <v>900000</v>
      </c>
      <c r="G568" s="331" t="s">
        <v>45</v>
      </c>
      <c r="H568" s="183" t="str">
        <f>'Base Preliminar'!K571</f>
        <v>e-learning</v>
      </c>
      <c r="I568" s="332">
        <v>4</v>
      </c>
      <c r="J568" s="330">
        <f>J635</f>
        <v>7.7374999999999999E-2</v>
      </c>
      <c r="K568" s="238">
        <v>35.799999999999997</v>
      </c>
      <c r="M568" s="556">
        <v>13</v>
      </c>
      <c r="N568" s="557" t="str">
        <f t="shared" si="24"/>
        <v>No</v>
      </c>
      <c r="O568" s="562">
        <v>1</v>
      </c>
    </row>
    <row r="569" spans="1:16" ht="15.75" hidden="1" thickBot="1">
      <c r="A569" s="173">
        <v>568</v>
      </c>
      <c r="B569" s="183" t="str">
        <f>'Base Preliminar'!B572</f>
        <v>UA</v>
      </c>
      <c r="C569" s="184" t="s">
        <v>61</v>
      </c>
      <c r="D569" s="313" t="s">
        <v>848</v>
      </c>
      <c r="E569" s="598">
        <v>258.39999999999998</v>
      </c>
      <c r="F569" s="598">
        <v>900000</v>
      </c>
      <c r="G569" s="331" t="s">
        <v>45</v>
      </c>
      <c r="H569" s="183" t="str">
        <f>'Base Preliminar'!K572</f>
        <v>e-learning</v>
      </c>
      <c r="I569" s="332">
        <v>5</v>
      </c>
      <c r="J569" s="330">
        <f>J645</f>
        <v>0.25092701179029298</v>
      </c>
      <c r="K569" s="238">
        <v>35.799999999999997</v>
      </c>
      <c r="M569" s="556">
        <v>13</v>
      </c>
      <c r="N569" s="557" t="str">
        <f t="shared" si="24"/>
        <v>No</v>
      </c>
      <c r="O569" s="562">
        <v>1</v>
      </c>
      <c r="P569" s="287" t="str">
        <f>+IF(M569&lt;10,"Top","Topn't")</f>
        <v>Topn't</v>
      </c>
    </row>
    <row r="570" spans="1:16" ht="15.75" hidden="1" thickBot="1">
      <c r="A570" s="173">
        <v>569</v>
      </c>
      <c r="B570" s="183" t="str">
        <f>'Base Preliminar'!B573</f>
        <v>UTA</v>
      </c>
      <c r="C570" s="184" t="s">
        <v>279</v>
      </c>
      <c r="D570" s="313" t="s">
        <v>850</v>
      </c>
      <c r="E570" s="586">
        <f>'Base Preliminar'!H573</f>
        <v>168</v>
      </c>
      <c r="F570" s="598">
        <v>1000000</v>
      </c>
      <c r="G570" s="331" t="s">
        <v>92</v>
      </c>
      <c r="H570" s="183" t="str">
        <f>'Base Preliminar'!K573</f>
        <v>b-learning</v>
      </c>
      <c r="I570" s="332">
        <v>12</v>
      </c>
      <c r="J570" s="330">
        <f>'Base Preliminar'!R573/'Base Preliminar'!Q573</f>
        <v>0.125</v>
      </c>
      <c r="K570" s="238">
        <v>25</v>
      </c>
      <c r="M570" s="556">
        <v>15</v>
      </c>
      <c r="N570" s="557" t="str">
        <f t="shared" si="24"/>
        <v>No</v>
      </c>
      <c r="O570" s="562">
        <v>1</v>
      </c>
    </row>
    <row r="571" spans="1:16" ht="15.75" hidden="1" thickBot="1">
      <c r="A571" s="173">
        <v>570</v>
      </c>
      <c r="B571" s="183" t="str">
        <f>'Base Preliminar'!B574</f>
        <v>UTC</v>
      </c>
      <c r="C571" s="184" t="s">
        <v>188</v>
      </c>
      <c r="D571" s="313" t="s">
        <v>853</v>
      </c>
      <c r="E571" s="586">
        <f>'Base Preliminar'!H574</f>
        <v>132</v>
      </c>
      <c r="F571" s="598">
        <v>500000</v>
      </c>
      <c r="G571" s="331" t="s">
        <v>92</v>
      </c>
      <c r="H571" s="183" t="str">
        <f>'Base Preliminar'!K574</f>
        <v>e-learning</v>
      </c>
      <c r="I571" s="332">
        <v>3</v>
      </c>
      <c r="J571" s="330">
        <f>AVERAGE(J572,J608:J619,J621:J634)</f>
        <v>0.13882528129663546</v>
      </c>
      <c r="K571" s="238">
        <v>20</v>
      </c>
      <c r="M571" s="556">
        <v>16</v>
      </c>
      <c r="N571" s="557" t="str">
        <f t="shared" si="24"/>
        <v>No</v>
      </c>
      <c r="O571" s="562">
        <v>1</v>
      </c>
    </row>
    <row r="572" spans="1:16" ht="15.75" hidden="1" thickBot="1">
      <c r="A572" s="173">
        <v>571</v>
      </c>
      <c r="B572" s="183" t="str">
        <f>'Base Preliminar'!B575</f>
        <v>UTC</v>
      </c>
      <c r="C572" s="184" t="s">
        <v>188</v>
      </c>
      <c r="D572" s="313" t="s">
        <v>855</v>
      </c>
      <c r="E572" s="586">
        <f>'Base Preliminar'!H575</f>
        <v>160</v>
      </c>
      <c r="F572" s="598">
        <v>1450000</v>
      </c>
      <c r="G572" s="331" t="s">
        <v>92</v>
      </c>
      <c r="H572" s="183" t="str">
        <f>'Base Preliminar'!K575</f>
        <v>e-learning</v>
      </c>
      <c r="I572" s="332">
        <v>6</v>
      </c>
      <c r="J572" s="330">
        <f>'Base Preliminar'!R575/'Base Preliminar'!Q575</f>
        <v>0</v>
      </c>
      <c r="K572" s="238">
        <v>30</v>
      </c>
      <c r="M572" s="556">
        <v>16</v>
      </c>
      <c r="N572" s="557" t="str">
        <f t="shared" si="24"/>
        <v>No</v>
      </c>
      <c r="O572" s="562">
        <v>1</v>
      </c>
    </row>
    <row r="573" spans="1:16" ht="15.75" hidden="1" thickBot="1">
      <c r="A573" s="173">
        <v>572</v>
      </c>
      <c r="B573" s="183" t="str">
        <f>'Base Preliminar'!B576</f>
        <v>UTC</v>
      </c>
      <c r="C573" s="184" t="s">
        <v>188</v>
      </c>
      <c r="D573" s="313" t="s">
        <v>857</v>
      </c>
      <c r="E573" s="586">
        <f>'Base Preliminar'!H576</f>
        <v>132</v>
      </c>
      <c r="F573" s="598">
        <v>500000</v>
      </c>
      <c r="G573" s="331" t="s">
        <v>92</v>
      </c>
      <c r="H573" s="183" t="str">
        <f>'Base Preliminar'!K576</f>
        <v>e-learning</v>
      </c>
      <c r="I573" s="332">
        <v>3</v>
      </c>
      <c r="J573" s="330">
        <f>J571</f>
        <v>0.13882528129663546</v>
      </c>
      <c r="K573" s="238">
        <v>20</v>
      </c>
      <c r="M573" s="556">
        <v>16</v>
      </c>
      <c r="N573" s="557" t="str">
        <f t="shared" si="24"/>
        <v>No</v>
      </c>
      <c r="O573" s="562">
        <v>1</v>
      </c>
    </row>
    <row r="574" spans="1:16" ht="15.75" hidden="1" thickBot="1">
      <c r="A574" s="173">
        <v>573</v>
      </c>
      <c r="B574" s="183" t="str">
        <f>'Base Preliminar'!B577</f>
        <v>UTC</v>
      </c>
      <c r="C574" s="184" t="s">
        <v>402</v>
      </c>
      <c r="D574" s="313" t="s">
        <v>858</v>
      </c>
      <c r="E574" s="586">
        <f>'Base Preliminar'!H577</f>
        <v>132</v>
      </c>
      <c r="F574" s="598">
        <v>500000</v>
      </c>
      <c r="G574" s="331" t="s">
        <v>92</v>
      </c>
      <c r="H574" s="183" t="str">
        <f>'Base Preliminar'!K577</f>
        <v>e-learning</v>
      </c>
      <c r="I574" s="332">
        <v>3</v>
      </c>
      <c r="J574" s="330">
        <f>J577</f>
        <v>0.1892984234033713</v>
      </c>
      <c r="K574" s="238">
        <v>20</v>
      </c>
      <c r="M574" s="556">
        <v>16</v>
      </c>
      <c r="N574" s="557" t="str">
        <f t="shared" si="24"/>
        <v>No</v>
      </c>
      <c r="O574" s="562">
        <v>1</v>
      </c>
    </row>
    <row r="575" spans="1:16" ht="15.75" hidden="1" thickBot="1">
      <c r="A575" s="173">
        <v>574</v>
      </c>
      <c r="B575" s="183" t="str">
        <f>'Base Preliminar'!B578</f>
        <v>UTC</v>
      </c>
      <c r="C575" s="184" t="s">
        <v>188</v>
      </c>
      <c r="D575" s="313" t="s">
        <v>860</v>
      </c>
      <c r="E575" s="586">
        <f>'Base Preliminar'!H578</f>
        <v>111</v>
      </c>
      <c r="F575" s="598">
        <v>500000</v>
      </c>
      <c r="G575" s="331" t="s">
        <v>92</v>
      </c>
      <c r="H575" s="183" t="str">
        <f>'Base Preliminar'!K578</f>
        <v>e-learning</v>
      </c>
      <c r="I575" s="332">
        <v>3</v>
      </c>
      <c r="J575" s="330">
        <f>J571</f>
        <v>0.13882528129663546</v>
      </c>
      <c r="K575" s="238">
        <v>20</v>
      </c>
      <c r="M575" s="556">
        <v>16</v>
      </c>
      <c r="N575" s="557" t="str">
        <f t="shared" si="24"/>
        <v>No</v>
      </c>
      <c r="O575" s="562">
        <v>1</v>
      </c>
    </row>
    <row r="576" spans="1:16" ht="15.75" hidden="1" thickBot="1">
      <c r="A576" s="173">
        <v>575</v>
      </c>
      <c r="B576" s="183" t="str">
        <f>'Base Preliminar'!B579</f>
        <v>UTC</v>
      </c>
      <c r="C576" s="184" t="s">
        <v>191</v>
      </c>
      <c r="D576" s="313" t="s">
        <v>861</v>
      </c>
      <c r="E576" s="586">
        <f>'Base Preliminar'!H579</f>
        <v>111</v>
      </c>
      <c r="F576" s="598">
        <v>500000</v>
      </c>
      <c r="G576" s="331" t="s">
        <v>92</v>
      </c>
      <c r="H576" s="183" t="str">
        <f>'Base Preliminar'!K579</f>
        <v>e-learning</v>
      </c>
      <c r="I576" s="332">
        <v>3</v>
      </c>
      <c r="J576" s="330">
        <f>AVERAGE(J470:J473,J513:J532,J307:J418)</f>
        <v>0.27024672944252043</v>
      </c>
      <c r="K576" s="238">
        <v>20</v>
      </c>
      <c r="M576" s="556">
        <v>16</v>
      </c>
      <c r="N576" s="557" t="str">
        <f t="shared" si="24"/>
        <v>No</v>
      </c>
      <c r="O576" s="562">
        <v>1</v>
      </c>
      <c r="P576" s="287" t="str">
        <f>+IF(M576&lt;10,"Top","Topn't")</f>
        <v>Topn't</v>
      </c>
    </row>
    <row r="577" spans="1:16" ht="15.75" hidden="1" thickBot="1">
      <c r="A577" s="173">
        <v>576</v>
      </c>
      <c r="B577" s="183" t="str">
        <f>'Base Preliminar'!B580</f>
        <v>UTC</v>
      </c>
      <c r="C577" s="184" t="s">
        <v>402</v>
      </c>
      <c r="D577" s="313" t="s">
        <v>862</v>
      </c>
      <c r="E577" s="586">
        <f>'Base Preliminar'!H580</f>
        <v>111</v>
      </c>
      <c r="F577" s="598">
        <v>500000</v>
      </c>
      <c r="G577" s="331" t="s">
        <v>92</v>
      </c>
      <c r="H577" s="183" t="str">
        <f>'Base Preliminar'!K580</f>
        <v>e-learning</v>
      </c>
      <c r="I577" s="332">
        <v>3</v>
      </c>
      <c r="J577" s="330">
        <f>AVERAGE(J589:J628)</f>
        <v>0.1892984234033713</v>
      </c>
      <c r="K577" s="238">
        <v>20</v>
      </c>
      <c r="M577" s="556">
        <v>16</v>
      </c>
      <c r="N577" s="557" t="str">
        <f t="shared" si="24"/>
        <v>No</v>
      </c>
      <c r="O577" s="562">
        <v>1</v>
      </c>
    </row>
    <row r="578" spans="1:16" s="494" customFormat="1" ht="15.75" hidden="1" thickBot="1">
      <c r="A578" s="488">
        <v>577</v>
      </c>
      <c r="B578" s="489" t="str">
        <f>'Base Preliminar'!B581</f>
        <v>UTC</v>
      </c>
      <c r="C578" s="490" t="s">
        <v>188</v>
      </c>
      <c r="D578" s="491" t="s">
        <v>863</v>
      </c>
      <c r="E578" s="582">
        <f>'Base Preliminar'!H581</f>
        <v>104</v>
      </c>
      <c r="F578" s="634">
        <v>500000</v>
      </c>
      <c r="G578" s="495" t="s">
        <v>92</v>
      </c>
      <c r="H578" s="489" t="str">
        <f>'Base Preliminar'!K581</f>
        <v>e-learning</v>
      </c>
      <c r="I578" s="496">
        <v>3</v>
      </c>
      <c r="J578" s="497">
        <f>J571</f>
        <v>0.13882528129663546</v>
      </c>
      <c r="K578" s="492">
        <v>20</v>
      </c>
      <c r="L578" s="655" t="s">
        <v>1132</v>
      </c>
      <c r="M578" s="556">
        <v>16</v>
      </c>
      <c r="N578" s="557" t="str">
        <f t="shared" si="24"/>
        <v>No</v>
      </c>
      <c r="O578" s="562">
        <v>1</v>
      </c>
    </row>
    <row r="579" spans="1:16" s="302" customFormat="1" ht="15.75" hidden="1" thickBot="1">
      <c r="A579" s="300">
        <v>578</v>
      </c>
      <c r="B579" s="350" t="str">
        <f>'Base Preliminar'!B582</f>
        <v>UTC</v>
      </c>
      <c r="C579" s="351" t="s">
        <v>188</v>
      </c>
      <c r="D579" s="353" t="s">
        <v>864</v>
      </c>
      <c r="E579" s="569">
        <f>'Base Preliminar'!H582</f>
        <v>104</v>
      </c>
      <c r="F579" s="619">
        <v>500000</v>
      </c>
      <c r="G579" s="392" t="s">
        <v>92</v>
      </c>
      <c r="H579" s="350" t="str">
        <f>'Base Preliminar'!K582</f>
        <v>e-learning</v>
      </c>
      <c r="I579" s="393">
        <v>3</v>
      </c>
      <c r="J579" s="389">
        <f>J571</f>
        <v>0.13882528129663546</v>
      </c>
      <c r="K579" s="301">
        <v>20</v>
      </c>
      <c r="L579" s="642" t="s">
        <v>1118</v>
      </c>
      <c r="M579" s="556">
        <v>16</v>
      </c>
      <c r="N579" s="557" t="str">
        <f t="shared" ref="N579:N642" si="26">+IF(M579&lt;10,"Si","No")</f>
        <v>No</v>
      </c>
      <c r="O579" s="562">
        <v>1</v>
      </c>
    </row>
    <row r="580" spans="1:16" ht="15.75" hidden="1" thickBot="1">
      <c r="A580" s="173">
        <v>579</v>
      </c>
      <c r="B580" s="183" t="str">
        <f>'Base Preliminar'!B583</f>
        <v>UTC</v>
      </c>
      <c r="C580" s="184" t="s">
        <v>279</v>
      </c>
      <c r="D580" s="313" t="s">
        <v>865</v>
      </c>
      <c r="E580" s="586">
        <f>'Base Preliminar'!H583</f>
        <v>125</v>
      </c>
      <c r="F580" s="598">
        <v>715000</v>
      </c>
      <c r="G580" s="331" t="s">
        <v>45</v>
      </c>
      <c r="H580" s="183" t="str">
        <f>'Base Preliminar'!K583</f>
        <v>e-learning</v>
      </c>
      <c r="I580" s="332">
        <v>3</v>
      </c>
      <c r="J580" s="330">
        <f>'Base Preliminar'!R583/'Base Preliminar'!Q583</f>
        <v>0.5714285714285714</v>
      </c>
      <c r="K580" s="238">
        <v>30</v>
      </c>
      <c r="M580" s="556">
        <v>16</v>
      </c>
      <c r="N580" s="557" t="str">
        <f t="shared" si="26"/>
        <v>No</v>
      </c>
      <c r="O580" s="562">
        <v>1</v>
      </c>
    </row>
    <row r="581" spans="1:16" ht="15.75" hidden="1" thickBot="1">
      <c r="A581" s="173">
        <v>580</v>
      </c>
      <c r="B581" s="183" t="str">
        <f>'Base Preliminar'!B584</f>
        <v>UTC</v>
      </c>
      <c r="C581" s="184" t="s">
        <v>188</v>
      </c>
      <c r="D581" s="313" t="s">
        <v>866</v>
      </c>
      <c r="E581" s="586">
        <f>'Base Preliminar'!H584</f>
        <v>110</v>
      </c>
      <c r="F581" s="598">
        <v>500000</v>
      </c>
      <c r="G581" s="331" t="s">
        <v>92</v>
      </c>
      <c r="H581" s="183" t="str">
        <f>'Base Preliminar'!K584</f>
        <v>e-learning</v>
      </c>
      <c r="I581" s="332">
        <v>3</v>
      </c>
      <c r="J581" s="330">
        <f>J571</f>
        <v>0.13882528129663546</v>
      </c>
      <c r="K581" s="238">
        <v>20</v>
      </c>
      <c r="M581" s="556">
        <v>16</v>
      </c>
      <c r="N581" s="557" t="str">
        <f t="shared" si="26"/>
        <v>No</v>
      </c>
      <c r="O581" s="562">
        <v>1</v>
      </c>
    </row>
    <row r="582" spans="1:16" ht="15.75" hidden="1" thickBot="1">
      <c r="A582" s="173">
        <v>581</v>
      </c>
      <c r="B582" s="183" t="str">
        <f>'Base Preliminar'!B585</f>
        <v>UTC</v>
      </c>
      <c r="C582" s="184" t="s">
        <v>232</v>
      </c>
      <c r="D582" s="313" t="s">
        <v>867</v>
      </c>
      <c r="E582" s="586">
        <f>'Base Preliminar'!H585</f>
        <v>100</v>
      </c>
      <c r="F582" s="598">
        <v>400000</v>
      </c>
      <c r="G582" s="331" t="s">
        <v>92</v>
      </c>
      <c r="H582" s="183" t="str">
        <f>'Base Preliminar'!K585</f>
        <v>e-learning</v>
      </c>
      <c r="I582" s="332">
        <v>3</v>
      </c>
      <c r="J582" s="330">
        <f>'Base Preliminar'!R585/'Base Preliminar'!Q585</f>
        <v>0</v>
      </c>
      <c r="K582" s="238">
        <v>40</v>
      </c>
      <c r="M582" s="556">
        <v>16</v>
      </c>
      <c r="N582" s="557" t="str">
        <f t="shared" si="26"/>
        <v>No</v>
      </c>
      <c r="O582" s="562">
        <v>4</v>
      </c>
    </row>
    <row r="583" spans="1:16" ht="15.75" hidden="1" thickBot="1">
      <c r="A583" s="173">
        <v>582</v>
      </c>
      <c r="B583" s="183" t="str">
        <f>'Base Preliminar'!B586</f>
        <v>UTC</v>
      </c>
      <c r="C583" s="184" t="s">
        <v>267</v>
      </c>
      <c r="D583" s="313" t="s">
        <v>868</v>
      </c>
      <c r="E583" s="586">
        <f>'Base Preliminar'!H586</f>
        <v>170</v>
      </c>
      <c r="F583" s="598">
        <v>900000</v>
      </c>
      <c r="G583" s="331" t="s">
        <v>45</v>
      </c>
      <c r="H583" s="183" t="str">
        <f>'Base Preliminar'!K586</f>
        <v>e-learning</v>
      </c>
      <c r="I583" s="332">
        <v>9</v>
      </c>
      <c r="J583" s="330">
        <f>'Base Preliminar'!R586/'Base Preliminar'!Q586</f>
        <v>0</v>
      </c>
      <c r="K583" s="238">
        <v>25</v>
      </c>
      <c r="M583" s="556">
        <v>16</v>
      </c>
      <c r="N583" s="557" t="str">
        <f t="shared" si="26"/>
        <v>No</v>
      </c>
      <c r="O583" s="562">
        <v>1</v>
      </c>
    </row>
    <row r="584" spans="1:16" ht="15.75" hidden="1" thickBot="1">
      <c r="A584" s="173">
        <v>583</v>
      </c>
      <c r="B584" s="183" t="str">
        <f>'Base Preliminar'!B587</f>
        <v>UTC</v>
      </c>
      <c r="C584" s="184" t="s">
        <v>61</v>
      </c>
      <c r="D584" s="313" t="s">
        <v>869</v>
      </c>
      <c r="E584" s="586">
        <f>'Base Preliminar'!H587</f>
        <v>252</v>
      </c>
      <c r="F584" s="598">
        <v>500000</v>
      </c>
      <c r="G584" s="331" t="s">
        <v>92</v>
      </c>
      <c r="H584" s="183" t="str">
        <f>'Base Preliminar'!K587</f>
        <v>e-learning</v>
      </c>
      <c r="I584" s="332">
        <v>7</v>
      </c>
      <c r="J584" s="330">
        <f>'Base Preliminar'!R587/'Base Preliminar'!Q587</f>
        <v>0.9285714285714286</v>
      </c>
      <c r="K584" s="238">
        <v>20</v>
      </c>
      <c r="M584" s="556">
        <v>16</v>
      </c>
      <c r="N584" s="557" t="str">
        <f t="shared" si="26"/>
        <v>No</v>
      </c>
      <c r="O584" s="562">
        <v>1</v>
      </c>
      <c r="P584" s="287" t="str">
        <f>+IF(M584&lt;10,"Top","Topn't")</f>
        <v>Topn't</v>
      </c>
    </row>
    <row r="585" spans="1:16" ht="15.75" hidden="1" thickBot="1">
      <c r="A585" s="173">
        <v>584</v>
      </c>
      <c r="B585" s="183" t="str">
        <f>'Base Preliminar'!B588</f>
        <v>UTC</v>
      </c>
      <c r="C585" s="184" t="s">
        <v>279</v>
      </c>
      <c r="D585" s="313" t="s">
        <v>870</v>
      </c>
      <c r="E585" s="586">
        <f>'Base Preliminar'!H588</f>
        <v>240</v>
      </c>
      <c r="F585" s="598">
        <v>900000</v>
      </c>
      <c r="G585" s="331" t="s">
        <v>92</v>
      </c>
      <c r="H585" s="183" t="str">
        <f>'Base Preliminar'!K588</f>
        <v>e-learning</v>
      </c>
      <c r="I585" s="332">
        <f>AVERAGE(I590:I647)</f>
        <v>4.5906961613532857</v>
      </c>
      <c r="J585" s="330">
        <f>'Base Preliminar'!R588/'Base Preliminar'!Q588</f>
        <v>0</v>
      </c>
      <c r="K585" s="238">
        <v>50</v>
      </c>
      <c r="M585" s="556">
        <v>16</v>
      </c>
      <c r="N585" s="557" t="str">
        <f t="shared" si="26"/>
        <v>No</v>
      </c>
      <c r="O585" s="562">
        <v>1</v>
      </c>
    </row>
    <row r="586" spans="1:16" ht="15.75" hidden="1" thickBot="1">
      <c r="A586" s="173">
        <v>585</v>
      </c>
      <c r="B586" s="183" t="str">
        <f>'Base Preliminar'!B589</f>
        <v>UTC</v>
      </c>
      <c r="C586" s="184" t="s">
        <v>61</v>
      </c>
      <c r="D586" s="313" t="s">
        <v>871</v>
      </c>
      <c r="E586" s="586">
        <f>'Base Preliminar'!H589</f>
        <v>130</v>
      </c>
      <c r="F586" s="598">
        <v>400000</v>
      </c>
      <c r="G586" s="331" t="s">
        <v>92</v>
      </c>
      <c r="H586" s="183" t="str">
        <f>'Base Preliminar'!K589</f>
        <v>e-learning</v>
      </c>
      <c r="I586" s="332">
        <f>AVERAGE(I588:I645)</f>
        <v>4.6665582303188025</v>
      </c>
      <c r="J586" s="330">
        <f>J645</f>
        <v>0.25092701179029298</v>
      </c>
      <c r="K586" s="238">
        <v>40</v>
      </c>
      <c r="M586" s="556">
        <v>16</v>
      </c>
      <c r="N586" s="557" t="str">
        <f t="shared" si="26"/>
        <v>No</v>
      </c>
      <c r="O586" s="562">
        <v>1</v>
      </c>
      <c r="P586" s="287" t="str">
        <f>+IF(M586&lt;10,"Top","Topn't")</f>
        <v>Topn't</v>
      </c>
    </row>
    <row r="587" spans="1:16" s="484" customFormat="1" ht="15.75" hidden="1" thickBot="1">
      <c r="A587" s="476">
        <v>586</v>
      </c>
      <c r="B587" s="477" t="str">
        <f>'Base Preliminar'!B590</f>
        <v>UTC</v>
      </c>
      <c r="C587" s="478" t="s">
        <v>188</v>
      </c>
      <c r="D587" s="485" t="s">
        <v>872</v>
      </c>
      <c r="E587" s="581">
        <f>'Base Preliminar'!H590</f>
        <v>120</v>
      </c>
      <c r="F587" s="617">
        <v>1000000</v>
      </c>
      <c r="G587" s="486" t="s">
        <v>45</v>
      </c>
      <c r="H587" s="477" t="str">
        <f>'Base Preliminar'!K590</f>
        <v>e-learning</v>
      </c>
      <c r="I587" s="487">
        <v>5</v>
      </c>
      <c r="J587" s="482">
        <f>J571</f>
        <v>0.13882528129663546</v>
      </c>
      <c r="K587" s="483">
        <v>18</v>
      </c>
      <c r="L587" s="654" t="s">
        <v>1131</v>
      </c>
      <c r="M587" s="556">
        <v>16</v>
      </c>
      <c r="N587" s="557" t="str">
        <f t="shared" si="26"/>
        <v>No</v>
      </c>
      <c r="O587" s="562">
        <v>1</v>
      </c>
    </row>
    <row r="588" spans="1:16" ht="15.75" hidden="1" thickBot="1">
      <c r="A588" s="173">
        <v>587</v>
      </c>
      <c r="B588" s="183" t="str">
        <f>'Base Preliminar'!B591</f>
        <v>UTC</v>
      </c>
      <c r="C588" s="184" t="s">
        <v>61</v>
      </c>
      <c r="D588" s="313" t="s">
        <v>873</v>
      </c>
      <c r="E588" s="586">
        <f>'Base Preliminar'!H591</f>
        <v>160</v>
      </c>
      <c r="F588" s="598">
        <v>900000</v>
      </c>
      <c r="G588" s="331" t="s">
        <v>92</v>
      </c>
      <c r="H588" s="183" t="str">
        <f>'Base Preliminar'!K591</f>
        <v>e-learning</v>
      </c>
      <c r="I588" s="332">
        <v>7</v>
      </c>
      <c r="J588" s="330">
        <f>J645</f>
        <v>0.25092701179029298</v>
      </c>
      <c r="K588" s="238">
        <v>50</v>
      </c>
      <c r="M588" s="556">
        <v>16</v>
      </c>
      <c r="N588" s="557" t="str">
        <f t="shared" si="26"/>
        <v>No</v>
      </c>
      <c r="O588" s="562">
        <v>1</v>
      </c>
      <c r="P588" s="287" t="str">
        <f>+IF(M588&lt;10,"Top","Topn't")</f>
        <v>Topn't</v>
      </c>
    </row>
    <row r="589" spans="1:16" ht="15.75" hidden="1" thickBot="1">
      <c r="A589" s="173">
        <v>588</v>
      </c>
      <c r="B589" s="183" t="str">
        <f>'Base Preliminar'!B592</f>
        <v>UTC</v>
      </c>
      <c r="C589" s="184" t="s">
        <v>402</v>
      </c>
      <c r="D589" s="313" t="s">
        <v>874</v>
      </c>
      <c r="E589" s="586">
        <f>'Base Preliminar'!H592</f>
        <v>960</v>
      </c>
      <c r="F589" s="598">
        <v>1200000</v>
      </c>
      <c r="G589" s="331" t="s">
        <v>92</v>
      </c>
      <c r="H589" s="183" t="str">
        <f>'Base Preliminar'!K592</f>
        <v>e-learning</v>
      </c>
      <c r="I589" s="332">
        <v>6</v>
      </c>
      <c r="J589" s="330">
        <f>'Base Preliminar'!R592/'Base Preliminar'!Q592</f>
        <v>1</v>
      </c>
      <c r="K589" s="238">
        <v>20</v>
      </c>
      <c r="M589" s="556">
        <v>16</v>
      </c>
      <c r="N589" s="557" t="str">
        <f t="shared" si="26"/>
        <v>No</v>
      </c>
      <c r="O589" s="562">
        <v>1</v>
      </c>
    </row>
    <row r="590" spans="1:16" ht="15.75" hidden="1" thickBot="1">
      <c r="A590" s="173">
        <v>589</v>
      </c>
      <c r="B590" s="183" t="str">
        <f>'Base Preliminar'!B593</f>
        <v>UTC</v>
      </c>
      <c r="C590" s="184" t="s">
        <v>279</v>
      </c>
      <c r="D590" s="313" t="s">
        <v>875</v>
      </c>
      <c r="E590" s="586">
        <f>'Base Preliminar'!H593</f>
        <v>240</v>
      </c>
      <c r="F590" s="598">
        <v>900000</v>
      </c>
      <c r="G590" s="331" t="s">
        <v>92</v>
      </c>
      <c r="H590" s="183" t="str">
        <f>'Base Preliminar'!K593</f>
        <v>e-learning</v>
      </c>
      <c r="I590" s="332">
        <v>5</v>
      </c>
      <c r="J590" s="330">
        <f>'Base Preliminar'!R593/'Base Preliminar'!Q593</f>
        <v>0</v>
      </c>
      <c r="K590" s="238">
        <v>20</v>
      </c>
      <c r="M590" s="556">
        <v>16</v>
      </c>
      <c r="N590" s="557" t="str">
        <f t="shared" si="26"/>
        <v>No</v>
      </c>
      <c r="O590" s="562">
        <v>1</v>
      </c>
    </row>
    <row r="591" spans="1:16" ht="15.75" hidden="1" thickBot="1">
      <c r="A591" s="173">
        <v>590</v>
      </c>
      <c r="B591" s="183" t="str">
        <f>'Base Preliminar'!B594</f>
        <v>UTC</v>
      </c>
      <c r="C591" s="184" t="s">
        <v>279</v>
      </c>
      <c r="D591" s="313" t="s">
        <v>876</v>
      </c>
      <c r="E591" s="586">
        <f>'Base Preliminar'!H594</f>
        <v>240</v>
      </c>
      <c r="F591" s="598">
        <v>900000</v>
      </c>
      <c r="G591" s="331" t="s">
        <v>92</v>
      </c>
      <c r="H591" s="183" t="str">
        <f>'Base Preliminar'!K594</f>
        <v>e-learning</v>
      </c>
      <c r="I591" s="332">
        <v>5</v>
      </c>
      <c r="J591" s="330">
        <f>'Base Preliminar'!R594/'Base Preliminar'!Q594</f>
        <v>0.15384615384615385</v>
      </c>
      <c r="K591" s="238">
        <v>20</v>
      </c>
      <c r="M591" s="556">
        <v>16</v>
      </c>
      <c r="N591" s="557" t="str">
        <f t="shared" si="26"/>
        <v>No</v>
      </c>
      <c r="O591" s="562">
        <v>1</v>
      </c>
    </row>
    <row r="592" spans="1:16" ht="15.75" hidden="1" thickBot="1">
      <c r="A592" s="173">
        <v>591</v>
      </c>
      <c r="B592" s="183" t="str">
        <f>'Base Preliminar'!B595</f>
        <v>UTC</v>
      </c>
      <c r="C592" s="184" t="s">
        <v>279</v>
      </c>
      <c r="D592" s="313" t="s">
        <v>877</v>
      </c>
      <c r="E592" s="586">
        <f>'Base Preliminar'!H595</f>
        <v>240</v>
      </c>
      <c r="F592" s="598">
        <v>900000</v>
      </c>
      <c r="G592" s="331" t="s">
        <v>92</v>
      </c>
      <c r="H592" s="183" t="str">
        <f>'Base Preliminar'!K595</f>
        <v>e-learning</v>
      </c>
      <c r="I592" s="332">
        <v>5</v>
      </c>
      <c r="J592" s="330">
        <f>'Base Preliminar'!R595/'Base Preliminar'!Q595</f>
        <v>0</v>
      </c>
      <c r="K592" s="238">
        <v>50</v>
      </c>
      <c r="M592" s="556">
        <v>16</v>
      </c>
      <c r="N592" s="557" t="str">
        <f t="shared" si="26"/>
        <v>No</v>
      </c>
      <c r="O592" s="562">
        <v>1</v>
      </c>
    </row>
    <row r="593" spans="1:16" ht="15.75" hidden="1" thickBot="1">
      <c r="A593" s="173">
        <v>592</v>
      </c>
      <c r="B593" s="183" t="str">
        <f>'Base Preliminar'!B596</f>
        <v>UTC</v>
      </c>
      <c r="C593" s="184" t="s">
        <v>279</v>
      </c>
      <c r="D593" s="313" t="s">
        <v>878</v>
      </c>
      <c r="E593" s="586">
        <f>'Base Preliminar'!H596</f>
        <v>240</v>
      </c>
      <c r="F593" s="598">
        <v>900000</v>
      </c>
      <c r="G593" s="331" t="s">
        <v>92</v>
      </c>
      <c r="H593" s="183" t="str">
        <f>'Base Preliminar'!K596</f>
        <v>e-learning</v>
      </c>
      <c r="I593" s="332">
        <v>5</v>
      </c>
      <c r="J593" s="330">
        <f>'Base Preliminar'!R596/'Base Preliminar'!Q596</f>
        <v>0.1111111111111111</v>
      </c>
      <c r="K593" s="238">
        <v>50</v>
      </c>
      <c r="M593" s="556">
        <v>16</v>
      </c>
      <c r="N593" s="557" t="str">
        <f t="shared" si="26"/>
        <v>No</v>
      </c>
      <c r="O593" s="562">
        <v>1</v>
      </c>
    </row>
    <row r="594" spans="1:16" ht="15.75" hidden="1" thickBot="1">
      <c r="A594" s="173">
        <v>593</v>
      </c>
      <c r="B594" s="183" t="str">
        <f>'Base Preliminar'!B597</f>
        <v>UTC</v>
      </c>
      <c r="C594" s="184" t="s">
        <v>267</v>
      </c>
      <c r="D594" s="313" t="s">
        <v>879</v>
      </c>
      <c r="E594" s="586">
        <f>'Base Preliminar'!H597</f>
        <v>240</v>
      </c>
      <c r="F594" s="598">
        <v>900000</v>
      </c>
      <c r="G594" s="331" t="s">
        <v>92</v>
      </c>
      <c r="H594" s="183" t="str">
        <f>'Base Preliminar'!K597</f>
        <v>e-learning</v>
      </c>
      <c r="I594" s="332">
        <v>5</v>
      </c>
      <c r="J594" s="330">
        <f>'Base Preliminar'!R597/'Base Preliminar'!Q597</f>
        <v>0</v>
      </c>
      <c r="K594" s="238">
        <v>30</v>
      </c>
      <c r="M594" s="556">
        <v>16</v>
      </c>
      <c r="N594" s="557" t="str">
        <f t="shared" si="26"/>
        <v>No</v>
      </c>
      <c r="O594" s="562">
        <v>1</v>
      </c>
    </row>
    <row r="595" spans="1:16" ht="15.75" hidden="1" thickBot="1">
      <c r="A595" s="173">
        <v>594</v>
      </c>
      <c r="B595" s="183" t="str">
        <f>'Base Preliminar'!B598</f>
        <v>UTC</v>
      </c>
      <c r="C595" s="184" t="s">
        <v>61</v>
      </c>
      <c r="D595" s="313" t="s">
        <v>880</v>
      </c>
      <c r="E595" s="586">
        <f>'Base Preliminar'!H598</f>
        <v>150</v>
      </c>
      <c r="F595" s="598">
        <v>950000</v>
      </c>
      <c r="G595" s="331" t="s">
        <v>92</v>
      </c>
      <c r="H595" s="183" t="str">
        <f>'Base Preliminar'!K598</f>
        <v>e-learning</v>
      </c>
      <c r="I595" s="332">
        <v>5</v>
      </c>
      <c r="J595" s="330">
        <f>'Base Preliminar'!R598/'Base Preliminar'!Q598</f>
        <v>0.46153846153846156</v>
      </c>
      <c r="K595" s="238">
        <v>5</v>
      </c>
      <c r="M595" s="556">
        <v>16</v>
      </c>
      <c r="N595" s="557" t="str">
        <f t="shared" si="26"/>
        <v>No</v>
      </c>
      <c r="O595" s="562">
        <v>1</v>
      </c>
      <c r="P595" s="287" t="str">
        <f>+IF(M595&lt;10,"Top","Topn't")</f>
        <v>Topn't</v>
      </c>
    </row>
    <row r="596" spans="1:16" s="306" customFormat="1" ht="15.75" hidden="1" thickBot="1">
      <c r="A596" s="304">
        <v>595</v>
      </c>
      <c r="B596" s="368" t="str">
        <f>'Base Preliminar'!B599</f>
        <v>UTC</v>
      </c>
      <c r="C596" s="307" t="s">
        <v>279</v>
      </c>
      <c r="D596" s="370" t="s">
        <v>881</v>
      </c>
      <c r="E596" s="580">
        <f>'Base Preliminar'!H599</f>
        <v>250</v>
      </c>
      <c r="F596" s="635">
        <v>950000</v>
      </c>
      <c r="G596" s="399" t="s">
        <v>92</v>
      </c>
      <c r="H596" s="368" t="str">
        <f>'Base Preliminar'!K599</f>
        <v>e-learning</v>
      </c>
      <c r="I596" s="400">
        <v>4</v>
      </c>
      <c r="J596" s="401">
        <f>'Base Preliminar'!R599/'Base Preliminar'!Q599</f>
        <v>0</v>
      </c>
      <c r="K596" s="305">
        <v>15</v>
      </c>
      <c r="L596" s="653" t="s">
        <v>1129</v>
      </c>
      <c r="M596" s="556">
        <v>16</v>
      </c>
      <c r="N596" s="557" t="str">
        <f t="shared" si="26"/>
        <v>No</v>
      </c>
      <c r="O596" s="562">
        <v>1</v>
      </c>
    </row>
    <row r="597" spans="1:16" ht="15.75" hidden="1" thickBot="1">
      <c r="A597" s="173">
        <v>596</v>
      </c>
      <c r="B597" s="183" t="str">
        <f>'Base Preliminar'!B600</f>
        <v>UTC</v>
      </c>
      <c r="C597" s="184" t="s">
        <v>61</v>
      </c>
      <c r="D597" s="313" t="s">
        <v>882</v>
      </c>
      <c r="E597" s="586">
        <f>'Base Preliminar'!H600</f>
        <v>214</v>
      </c>
      <c r="F597" s="598">
        <v>690000</v>
      </c>
      <c r="G597" s="331" t="s">
        <v>92</v>
      </c>
      <c r="H597" s="183" t="str">
        <f>'Base Preliminar'!K600</f>
        <v>e-learning</v>
      </c>
      <c r="I597" s="332">
        <v>5</v>
      </c>
      <c r="J597" s="330">
        <f>'Base Preliminar'!R600/'Base Preliminar'!Q600</f>
        <v>0</v>
      </c>
      <c r="K597" s="238">
        <v>25</v>
      </c>
      <c r="M597" s="556">
        <v>16</v>
      </c>
      <c r="N597" s="557" t="str">
        <f t="shared" si="26"/>
        <v>No</v>
      </c>
      <c r="O597" s="562">
        <v>1</v>
      </c>
      <c r="P597" s="287" t="str">
        <f>+IF(M597&lt;10,"Top","Topn't")</f>
        <v>Topn't</v>
      </c>
    </row>
    <row r="598" spans="1:16" ht="15.75" hidden="1" thickBot="1">
      <c r="A598" s="173">
        <v>597</v>
      </c>
      <c r="B598" s="183" t="str">
        <f>'Base Preliminar'!B601</f>
        <v>UTC</v>
      </c>
      <c r="C598" s="184" t="s">
        <v>267</v>
      </c>
      <c r="D598" s="313" t="s">
        <v>883</v>
      </c>
      <c r="E598" s="586">
        <f>'Base Preliminar'!H601</f>
        <v>170</v>
      </c>
      <c r="F598" s="598">
        <v>860000</v>
      </c>
      <c r="G598" s="331" t="s">
        <v>45</v>
      </c>
      <c r="H598" s="183" t="str">
        <f>'Base Preliminar'!K601</f>
        <v>e-learning</v>
      </c>
      <c r="I598" s="332">
        <v>9</v>
      </c>
      <c r="J598" s="330">
        <f>'Base Preliminar'!R601/'Base Preliminar'!Q601</f>
        <v>0</v>
      </c>
      <c r="K598" s="238">
        <v>25</v>
      </c>
      <c r="M598" s="556">
        <v>16</v>
      </c>
      <c r="N598" s="557" t="str">
        <f t="shared" si="26"/>
        <v>No</v>
      </c>
      <c r="O598" s="562">
        <v>1</v>
      </c>
    </row>
    <row r="599" spans="1:16" ht="15.75" hidden="1" thickBot="1">
      <c r="A599" s="173">
        <v>598</v>
      </c>
      <c r="B599" s="183" t="str">
        <f>'Base Preliminar'!B602</f>
        <v>UTC</v>
      </c>
      <c r="C599" s="184" t="s">
        <v>189</v>
      </c>
      <c r="D599" s="313" t="s">
        <v>884</v>
      </c>
      <c r="E599" s="586">
        <f>'Base Preliminar'!H602</f>
        <v>130</v>
      </c>
      <c r="F599" s="598">
        <v>1200000</v>
      </c>
      <c r="G599" s="331" t="s">
        <v>45</v>
      </c>
      <c r="H599" s="183" t="str">
        <f>'Base Preliminar'!K602</f>
        <v>e-learning</v>
      </c>
      <c r="I599" s="332">
        <v>4</v>
      </c>
      <c r="J599" s="330">
        <f>'Base Preliminar'!R602/'Base Preliminar'!Q602</f>
        <v>0</v>
      </c>
      <c r="K599" s="238">
        <v>25</v>
      </c>
      <c r="M599" s="556">
        <v>16</v>
      </c>
      <c r="N599" s="557" t="str">
        <f t="shared" si="26"/>
        <v>No</v>
      </c>
      <c r="O599" s="562">
        <v>1</v>
      </c>
    </row>
    <row r="600" spans="1:16" ht="15.75" hidden="1" thickBot="1">
      <c r="A600" s="173">
        <v>599</v>
      </c>
      <c r="B600" s="183" t="str">
        <f>'Base Preliminar'!B603</f>
        <v>UTC</v>
      </c>
      <c r="C600" s="184" t="s">
        <v>402</v>
      </c>
      <c r="D600" s="313" t="s">
        <v>885</v>
      </c>
      <c r="E600" s="586">
        <f>'Base Preliminar'!H603</f>
        <v>120</v>
      </c>
      <c r="F600" s="598">
        <v>1850000</v>
      </c>
      <c r="G600" s="331" t="s">
        <v>45</v>
      </c>
      <c r="H600" s="183" t="str">
        <f>'Base Preliminar'!K603</f>
        <v>e-learning</v>
      </c>
      <c r="I600" s="332">
        <v>5</v>
      </c>
      <c r="J600" s="330">
        <f>'Base Preliminar'!R603/'Base Preliminar'!Q603</f>
        <v>0.33333333333333331</v>
      </c>
      <c r="K600" s="238">
        <v>15</v>
      </c>
      <c r="M600" s="556">
        <v>16</v>
      </c>
      <c r="N600" s="557" t="str">
        <f t="shared" si="26"/>
        <v>No</v>
      </c>
      <c r="O600" s="562">
        <v>2</v>
      </c>
    </row>
    <row r="601" spans="1:16" ht="15.75" hidden="1" thickBot="1">
      <c r="A601" s="173">
        <v>600</v>
      </c>
      <c r="B601" s="183" t="str">
        <f>'Base Preliminar'!B604</f>
        <v>UTC</v>
      </c>
      <c r="C601" s="184" t="s">
        <v>61</v>
      </c>
      <c r="D601" s="313" t="s">
        <v>886</v>
      </c>
      <c r="E601" s="586">
        <f>'Base Preliminar'!H604</f>
        <v>140</v>
      </c>
      <c r="F601" s="598">
        <v>400000</v>
      </c>
      <c r="G601" s="331" t="s">
        <v>92</v>
      </c>
      <c r="H601" s="183" t="str">
        <f>'Base Preliminar'!K604</f>
        <v>e-learning</v>
      </c>
      <c r="I601" s="332">
        <v>3</v>
      </c>
      <c r="J601" s="330">
        <f>'Base Preliminar'!R604/'Base Preliminar'!Q604</f>
        <v>1</v>
      </c>
      <c r="K601" s="238">
        <v>40</v>
      </c>
      <c r="M601" s="556">
        <v>16</v>
      </c>
      <c r="N601" s="557" t="str">
        <f t="shared" si="26"/>
        <v>No</v>
      </c>
      <c r="O601" s="562">
        <v>1</v>
      </c>
      <c r="P601" s="287" t="str">
        <f>+IF(M601&lt;10,"Top","Topn't")</f>
        <v>Topn't</v>
      </c>
    </row>
    <row r="602" spans="1:16" ht="15.75" hidden="1" thickBot="1">
      <c r="A602" s="173">
        <v>601</v>
      </c>
      <c r="B602" s="183" t="str">
        <f>'Base Preliminar'!B605</f>
        <v>UTC</v>
      </c>
      <c r="C602" s="184" t="s">
        <v>402</v>
      </c>
      <c r="D602" s="313" t="s">
        <v>887</v>
      </c>
      <c r="E602" s="586">
        <f>'Base Preliminar'!H605</f>
        <v>126</v>
      </c>
      <c r="F602" s="598">
        <v>1200000</v>
      </c>
      <c r="G602" s="331" t="s">
        <v>92</v>
      </c>
      <c r="H602" s="183" t="str">
        <f>'Base Preliminar'!K605</f>
        <v>e-learning</v>
      </c>
      <c r="I602" s="332">
        <v>5</v>
      </c>
      <c r="J602" s="330">
        <f>'Base Preliminar'!R605/'Base Preliminar'!Q605</f>
        <v>0.77777777777777779</v>
      </c>
      <c r="K602" s="238">
        <v>15</v>
      </c>
      <c r="M602" s="556">
        <v>16</v>
      </c>
      <c r="N602" s="557" t="str">
        <f t="shared" si="26"/>
        <v>No</v>
      </c>
      <c r="O602" s="562">
        <v>2</v>
      </c>
    </row>
    <row r="603" spans="1:16" ht="15.75" hidden="1" thickBot="1">
      <c r="A603" s="173">
        <v>602</v>
      </c>
      <c r="B603" s="183" t="str">
        <f>'Base Preliminar'!B606</f>
        <v>UTC</v>
      </c>
      <c r="C603" s="184" t="s">
        <v>279</v>
      </c>
      <c r="D603" s="313" t="s">
        <v>888</v>
      </c>
      <c r="E603" s="586">
        <f>'Base Preliminar'!H606</f>
        <v>222</v>
      </c>
      <c r="F603" s="598">
        <v>890000</v>
      </c>
      <c r="G603" s="331" t="s">
        <v>92</v>
      </c>
      <c r="H603" s="183" t="str">
        <f>'Base Preliminar'!K606</f>
        <v>e-learning</v>
      </c>
      <c r="I603" s="332">
        <v>4</v>
      </c>
      <c r="J603" s="330">
        <f>'Base Preliminar'!R606/'Base Preliminar'!Q606</f>
        <v>0.33333333333333331</v>
      </c>
      <c r="K603" s="238">
        <v>25</v>
      </c>
      <c r="M603" s="556">
        <v>16</v>
      </c>
      <c r="N603" s="557" t="str">
        <f t="shared" si="26"/>
        <v>No</v>
      </c>
      <c r="O603" s="562">
        <v>1</v>
      </c>
    </row>
    <row r="604" spans="1:16" ht="15.75" hidden="1" thickBot="1">
      <c r="A604" s="173">
        <v>603</v>
      </c>
      <c r="B604" s="183" t="str">
        <f>'Base Preliminar'!B607</f>
        <v>UTC</v>
      </c>
      <c r="C604" s="184" t="s">
        <v>61</v>
      </c>
      <c r="D604" s="313" t="s">
        <v>889</v>
      </c>
      <c r="E604" s="586">
        <f>'Base Preliminar'!H607</f>
        <v>130</v>
      </c>
      <c r="F604" s="598">
        <v>690000</v>
      </c>
      <c r="G604" s="331" t="s">
        <v>92</v>
      </c>
      <c r="H604" s="183" t="str">
        <f>'Base Preliminar'!K607</f>
        <v>e-learning</v>
      </c>
      <c r="I604" s="332">
        <v>3</v>
      </c>
      <c r="J604" s="330">
        <f>'Base Preliminar'!R607/'Base Preliminar'!Q607</f>
        <v>0.8</v>
      </c>
      <c r="K604" s="238">
        <v>40</v>
      </c>
      <c r="M604" s="556">
        <v>16</v>
      </c>
      <c r="N604" s="557" t="str">
        <f t="shared" si="26"/>
        <v>No</v>
      </c>
      <c r="O604" s="562">
        <v>1</v>
      </c>
      <c r="P604" s="287" t="str">
        <f>+IF(M604&lt;10,"Top","Topn't")</f>
        <v>Topn't</v>
      </c>
    </row>
    <row r="605" spans="1:16" ht="15.75" hidden="1" thickBot="1">
      <c r="A605" s="173">
        <v>604</v>
      </c>
      <c r="B605" s="183" t="str">
        <f>'Base Preliminar'!B608</f>
        <v>UTC</v>
      </c>
      <c r="C605" s="184" t="s">
        <v>267</v>
      </c>
      <c r="D605" s="313" t="s">
        <v>890</v>
      </c>
      <c r="E605" s="586">
        <f>'Base Preliminar'!H608</f>
        <v>141</v>
      </c>
      <c r="F605" s="598">
        <v>820000</v>
      </c>
      <c r="G605" s="331" t="s">
        <v>92</v>
      </c>
      <c r="H605" s="183" t="str">
        <f>'Base Preliminar'!K608</f>
        <v>e-learning</v>
      </c>
      <c r="I605" s="332">
        <v>3</v>
      </c>
      <c r="J605" s="330">
        <f>'Base Preliminar'!R608/'Base Preliminar'!Q608</f>
        <v>0</v>
      </c>
      <c r="K605" s="238">
        <v>40</v>
      </c>
      <c r="M605" s="556">
        <v>16</v>
      </c>
      <c r="N605" s="557" t="str">
        <f t="shared" si="26"/>
        <v>No</v>
      </c>
      <c r="O605" s="562">
        <v>1</v>
      </c>
    </row>
    <row r="606" spans="1:16" ht="15.75" hidden="1" thickBot="1">
      <c r="A606" s="173">
        <v>605</v>
      </c>
      <c r="B606" s="183" t="str">
        <f>'Base Preliminar'!B609</f>
        <v>UTC</v>
      </c>
      <c r="C606" s="184" t="s">
        <v>61</v>
      </c>
      <c r="D606" s="313" t="s">
        <v>891</v>
      </c>
      <c r="E606" s="586">
        <f>'Base Preliminar'!H609</f>
        <v>120</v>
      </c>
      <c r="F606" s="598">
        <v>500000</v>
      </c>
      <c r="G606" s="331" t="s">
        <v>92</v>
      </c>
      <c r="H606" s="183" t="str">
        <f>'Base Preliminar'!K609</f>
        <v>e-learning</v>
      </c>
      <c r="I606" s="332">
        <v>7</v>
      </c>
      <c r="J606" s="330">
        <f>'Base Preliminar'!R609/'Base Preliminar'!Q609</f>
        <v>0.5</v>
      </c>
      <c r="K606" s="238">
        <v>25</v>
      </c>
      <c r="M606" s="556">
        <v>16</v>
      </c>
      <c r="N606" s="557" t="str">
        <f t="shared" si="26"/>
        <v>No</v>
      </c>
      <c r="O606" s="562">
        <v>3</v>
      </c>
      <c r="P606" s="287" t="str">
        <f>+IF(M606&lt;10,"Top","Topn't")</f>
        <v>Topn't</v>
      </c>
    </row>
    <row r="607" spans="1:16" ht="15.75" hidden="1" thickBot="1">
      <c r="A607" s="173">
        <v>606</v>
      </c>
      <c r="B607" s="183" t="str">
        <f>'Base Preliminar'!B610</f>
        <v>UTC</v>
      </c>
      <c r="C607" s="184" t="s">
        <v>232</v>
      </c>
      <c r="D607" s="313" t="s">
        <v>892</v>
      </c>
      <c r="E607" s="586">
        <f>'Base Preliminar'!H610</f>
        <v>130</v>
      </c>
      <c r="F607" s="598">
        <v>580000</v>
      </c>
      <c r="G607" s="331" t="s">
        <v>92</v>
      </c>
      <c r="H607" s="183" t="str">
        <f>'Base Preliminar'!K610</f>
        <v>e-learning</v>
      </c>
      <c r="I607" s="332">
        <v>4</v>
      </c>
      <c r="J607" s="330">
        <f>'Base Preliminar'!R610/'Base Preliminar'!Q610</f>
        <v>5.5555555555555552E-2</v>
      </c>
      <c r="K607" s="238">
        <v>15</v>
      </c>
      <c r="M607" s="556">
        <v>16</v>
      </c>
      <c r="N607" s="557" t="str">
        <f t="shared" si="26"/>
        <v>No</v>
      </c>
      <c r="O607" s="562">
        <v>1</v>
      </c>
    </row>
    <row r="608" spans="1:16" ht="15.75" hidden="1" thickBot="1">
      <c r="A608" s="173">
        <v>607</v>
      </c>
      <c r="B608" s="183" t="str">
        <f>'Base Preliminar'!B611</f>
        <v>UTC</v>
      </c>
      <c r="C608" s="184" t="s">
        <v>188</v>
      </c>
      <c r="D608" s="313" t="s">
        <v>893</v>
      </c>
      <c r="E608" s="586">
        <f>'Base Preliminar'!H611</f>
        <v>170</v>
      </c>
      <c r="F608" s="598">
        <v>750000</v>
      </c>
      <c r="G608" s="331" t="s">
        <v>92</v>
      </c>
      <c r="H608" s="183" t="str">
        <f>'Base Preliminar'!K611</f>
        <v>e-learning</v>
      </c>
      <c r="I608" s="332">
        <v>6</v>
      </c>
      <c r="J608" s="330">
        <f>'Base Preliminar'!R611/'Base Preliminar'!Q611</f>
        <v>0</v>
      </c>
      <c r="K608" s="238">
        <v>25</v>
      </c>
      <c r="M608" s="556">
        <v>16</v>
      </c>
      <c r="N608" s="557" t="str">
        <f t="shared" si="26"/>
        <v>No</v>
      </c>
      <c r="O608" s="562">
        <v>1</v>
      </c>
    </row>
    <row r="609" spans="1:16" ht="15.75" hidden="1" thickBot="1">
      <c r="A609" s="173">
        <v>608</v>
      </c>
      <c r="B609" s="183" t="str">
        <f>'Base Preliminar'!B612</f>
        <v>UTC</v>
      </c>
      <c r="C609" s="184" t="s">
        <v>61</v>
      </c>
      <c r="D609" s="313" t="s">
        <v>894</v>
      </c>
      <c r="E609" s="586">
        <f>'Base Preliminar'!H612</f>
        <v>110</v>
      </c>
      <c r="F609" s="598">
        <v>750000</v>
      </c>
      <c r="G609" s="331" t="s">
        <v>92</v>
      </c>
      <c r="H609" s="183" t="str">
        <f>'Base Preliminar'!K612</f>
        <v>e-learning</v>
      </c>
      <c r="I609" s="332">
        <v>4</v>
      </c>
      <c r="J609" s="330">
        <f>'Base Preliminar'!R612/'Base Preliminar'!Q612</f>
        <v>0.1</v>
      </c>
      <c r="K609" s="238">
        <v>30</v>
      </c>
      <c r="M609" s="556">
        <v>16</v>
      </c>
      <c r="N609" s="557" t="str">
        <f t="shared" si="26"/>
        <v>No</v>
      </c>
      <c r="O609" s="562">
        <v>1</v>
      </c>
      <c r="P609" s="287" t="str">
        <f>+IF(M609&lt;10,"Top","Topn't")</f>
        <v>Topn't</v>
      </c>
    </row>
    <row r="610" spans="1:16" ht="15.75" hidden="1" thickBot="1">
      <c r="A610" s="173">
        <v>609</v>
      </c>
      <c r="B610" s="183" t="str">
        <f>'Base Preliminar'!B613</f>
        <v>UTC</v>
      </c>
      <c r="C610" s="184" t="s">
        <v>188</v>
      </c>
      <c r="D610" s="313" t="s">
        <v>895</v>
      </c>
      <c r="E610" s="586">
        <f>'Base Preliminar'!H613</f>
        <v>136</v>
      </c>
      <c r="F610" s="598">
        <v>850000</v>
      </c>
      <c r="G610" s="331" t="s">
        <v>45</v>
      </c>
      <c r="H610" s="183" t="str">
        <f>'Base Preliminar'!K613</f>
        <v>e-learning</v>
      </c>
      <c r="I610" s="332">
        <v>4</v>
      </c>
      <c r="J610" s="330">
        <f>'Base Preliminar'!R613/'Base Preliminar'!Q613</f>
        <v>0</v>
      </c>
      <c r="K610" s="238">
        <v>20</v>
      </c>
      <c r="M610" s="556">
        <v>16</v>
      </c>
      <c r="N610" s="557" t="str">
        <f t="shared" si="26"/>
        <v>No</v>
      </c>
      <c r="O610" s="562">
        <v>1</v>
      </c>
    </row>
    <row r="611" spans="1:16" ht="15.75" hidden="1" thickBot="1">
      <c r="A611" s="173">
        <v>610</v>
      </c>
      <c r="B611" s="183" t="str">
        <f>'Base Preliminar'!B614</f>
        <v>UTC</v>
      </c>
      <c r="C611" s="184" t="s">
        <v>188</v>
      </c>
      <c r="D611" s="313" t="s">
        <v>896</v>
      </c>
      <c r="E611" s="586">
        <f>'Base Preliminar'!H614</f>
        <v>168</v>
      </c>
      <c r="F611" s="598">
        <v>1300000</v>
      </c>
      <c r="G611" s="331" t="s">
        <v>45</v>
      </c>
      <c r="H611" s="183" t="str">
        <f>'Base Preliminar'!K614</f>
        <v>e-learning</v>
      </c>
      <c r="I611" s="332">
        <v>7</v>
      </c>
      <c r="J611" s="330">
        <f>'Base Preliminar'!R614/'Base Preliminar'!Q614</f>
        <v>0</v>
      </c>
      <c r="K611" s="238">
        <v>20</v>
      </c>
      <c r="M611" s="556">
        <v>16</v>
      </c>
      <c r="N611" s="557" t="str">
        <f t="shared" si="26"/>
        <v>No</v>
      </c>
      <c r="O611" s="562">
        <v>1</v>
      </c>
    </row>
    <row r="612" spans="1:16" s="291" customFormat="1" ht="15.75" hidden="1" thickBot="1">
      <c r="A612" s="289">
        <v>611</v>
      </c>
      <c r="B612" s="344" t="str">
        <f>'Base Preliminar'!B615</f>
        <v>UTC</v>
      </c>
      <c r="C612" s="345" t="s">
        <v>188</v>
      </c>
      <c r="D612" s="346" t="s">
        <v>897</v>
      </c>
      <c r="E612" s="567">
        <f>'Base Preliminar'!H615</f>
        <v>148</v>
      </c>
      <c r="F612" s="636">
        <v>1100000</v>
      </c>
      <c r="G612" s="381" t="s">
        <v>45</v>
      </c>
      <c r="H612" s="344" t="str">
        <f>'Base Preliminar'!K615</f>
        <v>e-learning</v>
      </c>
      <c r="I612" s="382">
        <v>6</v>
      </c>
      <c r="J612" s="383">
        <f>'Base Preliminar'!R615/'Base Preliminar'!Q615</f>
        <v>0</v>
      </c>
      <c r="K612" s="290">
        <v>20</v>
      </c>
      <c r="L612" s="661" t="s">
        <v>1121</v>
      </c>
      <c r="M612" s="556">
        <v>16</v>
      </c>
      <c r="N612" s="557" t="str">
        <f t="shared" si="26"/>
        <v>No</v>
      </c>
      <c r="O612" s="562">
        <v>1</v>
      </c>
    </row>
    <row r="613" spans="1:16" s="551" customFormat="1" ht="15.75" hidden="1" thickBot="1">
      <c r="A613" s="543">
        <v>612</v>
      </c>
      <c r="B613" s="542" t="str">
        <f>'Base Preliminar'!B616</f>
        <v>UTC</v>
      </c>
      <c r="C613" s="544" t="s">
        <v>188</v>
      </c>
      <c r="D613" s="545" t="s">
        <v>898</v>
      </c>
      <c r="E613" s="588">
        <f>'Base Preliminar'!H616</f>
        <v>168</v>
      </c>
      <c r="F613" s="628">
        <v>1200000</v>
      </c>
      <c r="G613" s="552" t="s">
        <v>45</v>
      </c>
      <c r="H613" s="542" t="str">
        <f>'Base Preliminar'!K616</f>
        <v>e-learning</v>
      </c>
      <c r="I613" s="332">
        <v>5</v>
      </c>
      <c r="J613" s="549">
        <f>'Base Preliminar'!R616/'Base Preliminar'!Q616</f>
        <v>0</v>
      </c>
      <c r="K613" s="546">
        <v>20</v>
      </c>
      <c r="L613" s="660"/>
      <c r="M613" s="556">
        <v>16</v>
      </c>
      <c r="N613" s="557" t="str">
        <f t="shared" si="26"/>
        <v>No</v>
      </c>
      <c r="O613" s="562">
        <v>1</v>
      </c>
    </row>
    <row r="614" spans="1:16" ht="15.75" hidden="1" thickBot="1">
      <c r="A614" s="173">
        <v>613</v>
      </c>
      <c r="B614" s="183" t="str">
        <f>'Base Preliminar'!B617</f>
        <v>UTC</v>
      </c>
      <c r="C614" s="184" t="s">
        <v>402</v>
      </c>
      <c r="D614" s="312" t="s">
        <v>899</v>
      </c>
      <c r="E614" s="586">
        <f>'Base Preliminar'!H617</f>
        <v>90</v>
      </c>
      <c r="F614" s="598">
        <v>900000</v>
      </c>
      <c r="G614" s="331" t="s">
        <v>92</v>
      </c>
      <c r="H614" s="183" t="str">
        <f>'Base Preliminar'!K617</f>
        <v>e-learning</v>
      </c>
      <c r="I614" s="332">
        <v>4</v>
      </c>
      <c r="J614" s="330">
        <f>'Base Preliminar'!R617/'Base Preliminar'!Q617</f>
        <v>0</v>
      </c>
      <c r="K614" s="238">
        <v>20</v>
      </c>
      <c r="M614" s="556">
        <v>16</v>
      </c>
      <c r="N614" s="557" t="str">
        <f t="shared" si="26"/>
        <v>No</v>
      </c>
      <c r="O614" s="562">
        <v>1</v>
      </c>
    </row>
    <row r="615" spans="1:16" s="306" customFormat="1" ht="15.75" hidden="1" thickBot="1">
      <c r="A615" s="304">
        <v>614</v>
      </c>
      <c r="B615" s="368" t="str">
        <f>'Base Preliminar'!B618</f>
        <v>UTC</v>
      </c>
      <c r="C615" s="307" t="s">
        <v>279</v>
      </c>
      <c r="D615" s="404" t="s">
        <v>900</v>
      </c>
      <c r="E615" s="580">
        <f>'Base Preliminar'!H618</f>
        <v>120</v>
      </c>
      <c r="F615" s="635">
        <v>950000</v>
      </c>
      <c r="G615" s="399" t="s">
        <v>92</v>
      </c>
      <c r="H615" s="368" t="str">
        <f>'Base Preliminar'!K618</f>
        <v>e-learning</v>
      </c>
      <c r="I615" s="400">
        <v>3</v>
      </c>
      <c r="J615" s="401">
        <f>'Base Preliminar'!R618/'Base Preliminar'!Q618</f>
        <v>0</v>
      </c>
      <c r="K615" s="305">
        <v>20</v>
      </c>
      <c r="L615" s="653" t="s">
        <v>1129</v>
      </c>
      <c r="M615" s="556">
        <v>16</v>
      </c>
      <c r="N615" s="557" t="str">
        <f t="shared" si="26"/>
        <v>No</v>
      </c>
      <c r="O615" s="562">
        <v>1</v>
      </c>
    </row>
    <row r="616" spans="1:16" ht="15.75" hidden="1" thickBot="1">
      <c r="A616" s="173">
        <v>615</v>
      </c>
      <c r="B616" s="183" t="str">
        <f>'Base Preliminar'!B619</f>
        <v>UTC</v>
      </c>
      <c r="C616" s="184" t="s">
        <v>61</v>
      </c>
      <c r="D616" s="312" t="s">
        <v>901</v>
      </c>
      <c r="E616" s="586">
        <f>'Base Preliminar'!H619</f>
        <v>130</v>
      </c>
      <c r="F616" s="598">
        <v>400000</v>
      </c>
      <c r="G616" s="331" t="s">
        <v>92</v>
      </c>
      <c r="H616" s="183" t="str">
        <f>'Base Preliminar'!K619</f>
        <v>e-learning</v>
      </c>
      <c r="I616" s="332">
        <v>4</v>
      </c>
      <c r="J616" s="330">
        <f>J645</f>
        <v>0.25092701179029298</v>
      </c>
      <c r="K616" s="238">
        <v>40</v>
      </c>
      <c r="M616" s="556">
        <v>16</v>
      </c>
      <c r="N616" s="557" t="str">
        <f t="shared" si="26"/>
        <v>No</v>
      </c>
      <c r="O616" s="562">
        <v>1</v>
      </c>
      <c r="P616" s="287" t="str">
        <f>+IF(M616&lt;10,"Top","Topn't")</f>
        <v>Topn't</v>
      </c>
    </row>
    <row r="617" spans="1:16" s="494" customFormat="1" ht="15.75" hidden="1" thickBot="1">
      <c r="A617" s="488">
        <v>616</v>
      </c>
      <c r="B617" s="489" t="str">
        <f>'Base Preliminar'!B620</f>
        <v>UTC</v>
      </c>
      <c r="C617" s="490" t="s">
        <v>61</v>
      </c>
      <c r="D617" s="498" t="s">
        <v>902</v>
      </c>
      <c r="E617" s="582">
        <f>'Base Preliminar'!H620</f>
        <v>130</v>
      </c>
      <c r="F617" s="634">
        <v>400000</v>
      </c>
      <c r="G617" s="495" t="s">
        <v>92</v>
      </c>
      <c r="H617" s="489" t="str">
        <f>'Base Preliminar'!K620</f>
        <v>e-learning</v>
      </c>
      <c r="I617" s="496">
        <v>5</v>
      </c>
      <c r="J617" s="497">
        <f>'Base Preliminar'!R620/'Base Preliminar'!Q620</f>
        <v>0</v>
      </c>
      <c r="K617" s="492">
        <v>40</v>
      </c>
      <c r="L617" s="655" t="s">
        <v>1132</v>
      </c>
      <c r="M617" s="556">
        <v>16</v>
      </c>
      <c r="N617" s="557" t="str">
        <f t="shared" si="26"/>
        <v>No</v>
      </c>
      <c r="O617" s="562">
        <v>1</v>
      </c>
      <c r="P617" s="287" t="str">
        <f>+IF(M617&lt;10,"Top","Topn't")</f>
        <v>Topn't</v>
      </c>
    </row>
    <row r="618" spans="1:16" s="494" customFormat="1" ht="15.75" hidden="1" thickBot="1">
      <c r="A618" s="488">
        <v>617</v>
      </c>
      <c r="B618" s="489" t="str">
        <f>'Base Preliminar'!B621</f>
        <v>UTC</v>
      </c>
      <c r="C618" s="490" t="s">
        <v>61</v>
      </c>
      <c r="D618" s="498" t="s">
        <v>903</v>
      </c>
      <c r="E618" s="582">
        <f>'Base Preliminar'!H621</f>
        <v>130</v>
      </c>
      <c r="F618" s="634">
        <v>400000</v>
      </c>
      <c r="G618" s="495" t="s">
        <v>92</v>
      </c>
      <c r="H618" s="489" t="str">
        <f>'Base Preliminar'!K621</f>
        <v>e-learning</v>
      </c>
      <c r="I618" s="496">
        <v>3</v>
      </c>
      <c r="J618" s="497">
        <f>J645</f>
        <v>0.25092701179029298</v>
      </c>
      <c r="K618" s="492">
        <v>40</v>
      </c>
      <c r="L618" s="655" t="s">
        <v>1132</v>
      </c>
      <c r="M618" s="556">
        <v>16</v>
      </c>
      <c r="N618" s="557" t="str">
        <f t="shared" si="26"/>
        <v>No</v>
      </c>
      <c r="O618" s="562">
        <v>1</v>
      </c>
      <c r="P618" s="287" t="str">
        <f>+IF(M618&lt;10,"Top","Topn't")</f>
        <v>Topn't</v>
      </c>
    </row>
    <row r="619" spans="1:16" ht="15.75" hidden="1" thickBot="1">
      <c r="A619" s="173">
        <v>618</v>
      </c>
      <c r="B619" s="183" t="str">
        <f>'Base Preliminar'!B622</f>
        <v>UTC</v>
      </c>
      <c r="C619" s="184" t="s">
        <v>188</v>
      </c>
      <c r="D619" s="312" t="s">
        <v>904</v>
      </c>
      <c r="E619" s="586">
        <f>'Base Preliminar'!H622</f>
        <v>130</v>
      </c>
      <c r="F619" s="598">
        <v>400000</v>
      </c>
      <c r="G619" s="331" t="s">
        <v>92</v>
      </c>
      <c r="H619" s="183" t="str">
        <f>'Base Preliminar'!K622</f>
        <v>e-learning</v>
      </c>
      <c r="I619" s="332">
        <v>3</v>
      </c>
      <c r="J619" s="330">
        <f>'Base Preliminar'!R622/'Base Preliminar'!Q622</f>
        <v>0.4</v>
      </c>
      <c r="K619" s="238">
        <v>40</v>
      </c>
      <c r="M619" s="556">
        <v>16</v>
      </c>
      <c r="N619" s="557" t="str">
        <f t="shared" si="26"/>
        <v>No</v>
      </c>
      <c r="O619" s="562">
        <v>1</v>
      </c>
    </row>
    <row r="620" spans="1:16" s="310" customFormat="1" ht="15.75" hidden="1" thickBot="1">
      <c r="A620" s="308">
        <v>619</v>
      </c>
      <c r="B620" s="355" t="str">
        <f>'Base Preliminar'!B623</f>
        <v>UTC</v>
      </c>
      <c r="C620" s="356" t="s">
        <v>188</v>
      </c>
      <c r="D620" s="314" t="s">
        <v>905</v>
      </c>
      <c r="E620" s="570">
        <f>'Base Preliminar'!H623</f>
        <v>147</v>
      </c>
      <c r="F620" s="629">
        <v>950000</v>
      </c>
      <c r="G620" s="394" t="s">
        <v>45</v>
      </c>
      <c r="H620" s="355" t="str">
        <f>'Base Preliminar'!K623</f>
        <v>e-learning</v>
      </c>
      <c r="I620" s="373">
        <v>6</v>
      </c>
      <c r="J620" s="374">
        <f>J571</f>
        <v>0.13882528129663546</v>
      </c>
      <c r="K620" s="309">
        <v>18</v>
      </c>
      <c r="L620" s="643" t="s">
        <v>1119</v>
      </c>
      <c r="M620" s="556">
        <v>16</v>
      </c>
      <c r="N620" s="557" t="str">
        <f t="shared" si="26"/>
        <v>No</v>
      </c>
      <c r="O620" s="562">
        <v>1</v>
      </c>
    </row>
    <row r="621" spans="1:16" ht="15.75" hidden="1" thickBot="1">
      <c r="A621" s="173">
        <v>620</v>
      </c>
      <c r="B621" s="183" t="str">
        <f>'Base Preliminar'!B624</f>
        <v>UTC</v>
      </c>
      <c r="C621" s="184" t="s">
        <v>188</v>
      </c>
      <c r="D621" s="312" t="s">
        <v>906</v>
      </c>
      <c r="E621" s="586">
        <f>'Base Preliminar'!H624</f>
        <v>160</v>
      </c>
      <c r="F621" s="598">
        <v>900000</v>
      </c>
      <c r="G621" s="331" t="s">
        <v>92</v>
      </c>
      <c r="H621" s="183" t="str">
        <f>'Base Preliminar'!K624</f>
        <v>b-learning</v>
      </c>
      <c r="I621" s="332">
        <v>5</v>
      </c>
      <c r="J621" s="330">
        <f>'Base Preliminar'!R624/'Base Preliminar'!Q624</f>
        <v>0.2857142857142857</v>
      </c>
      <c r="K621" s="238">
        <v>50</v>
      </c>
      <c r="M621" s="556">
        <v>16</v>
      </c>
      <c r="N621" s="557" t="str">
        <f t="shared" si="26"/>
        <v>No</v>
      </c>
      <c r="O621" s="562">
        <v>1</v>
      </c>
    </row>
    <row r="622" spans="1:16" ht="15.75" hidden="1" thickBot="1">
      <c r="A622" s="173">
        <v>621</v>
      </c>
      <c r="B622" s="183" t="str">
        <f>'Base Preliminar'!B625</f>
        <v>UTC</v>
      </c>
      <c r="C622" s="184" t="s">
        <v>189</v>
      </c>
      <c r="D622" s="312" t="s">
        <v>907</v>
      </c>
      <c r="E622" s="586">
        <f>'Base Preliminar'!H625</f>
        <v>105</v>
      </c>
      <c r="F622" s="598">
        <v>650000</v>
      </c>
      <c r="G622" s="331" t="s">
        <v>45</v>
      </c>
      <c r="H622" s="183" t="str">
        <f>'Base Preliminar'!K625</f>
        <v>e-learning</v>
      </c>
      <c r="I622" s="332">
        <v>4</v>
      </c>
      <c r="J622" s="330">
        <f>'Base Preliminar'!R625/'Base Preliminar'!Q625</f>
        <v>0</v>
      </c>
      <c r="K622" s="238">
        <v>15</v>
      </c>
      <c r="M622" s="556">
        <v>16</v>
      </c>
      <c r="N622" s="557" t="str">
        <f t="shared" si="26"/>
        <v>No</v>
      </c>
      <c r="O622" s="562">
        <v>1</v>
      </c>
    </row>
    <row r="623" spans="1:16" ht="15.75" hidden="1" thickBot="1">
      <c r="A623" s="173">
        <v>622</v>
      </c>
      <c r="B623" s="183" t="str">
        <f>'Base Preliminar'!B626</f>
        <v>UTC</v>
      </c>
      <c r="C623" s="184" t="s">
        <v>267</v>
      </c>
      <c r="D623" s="293" t="s">
        <v>908</v>
      </c>
      <c r="E623" s="586">
        <f>'Base Preliminar'!H626</f>
        <v>180</v>
      </c>
      <c r="F623" s="598">
        <v>860000</v>
      </c>
      <c r="G623" s="331" t="s">
        <v>45</v>
      </c>
      <c r="H623" s="183" t="str">
        <f>'Base Preliminar'!K626</f>
        <v>e-learning</v>
      </c>
      <c r="I623" s="332">
        <v>10</v>
      </c>
      <c r="J623" s="330">
        <f>'Base Preliminar'!R626/'Base Preliminar'!Q626</f>
        <v>0.2857142857142857</v>
      </c>
      <c r="K623" s="238">
        <v>25</v>
      </c>
      <c r="M623" s="556">
        <v>16</v>
      </c>
      <c r="N623" s="557" t="str">
        <f t="shared" si="26"/>
        <v>No</v>
      </c>
      <c r="O623" s="562">
        <v>2</v>
      </c>
    </row>
    <row r="624" spans="1:16" ht="15.75" hidden="1" thickBot="1">
      <c r="A624" s="173">
        <v>623</v>
      </c>
      <c r="B624" s="183" t="str">
        <f>'Base Preliminar'!B627</f>
        <v>UTC</v>
      </c>
      <c r="C624" s="184" t="s">
        <v>61</v>
      </c>
      <c r="D624" s="293" t="s">
        <v>909</v>
      </c>
      <c r="E624" s="586">
        <f>'Base Preliminar'!H627</f>
        <v>250</v>
      </c>
      <c r="F624" s="598">
        <v>950000</v>
      </c>
      <c r="G624" s="331" t="s">
        <v>92</v>
      </c>
      <c r="H624" s="183" t="str">
        <f>'Base Preliminar'!K627</f>
        <v>e-learning</v>
      </c>
      <c r="I624" s="332">
        <v>5</v>
      </c>
      <c r="J624" s="330">
        <f>'Base Preliminar'!R627/'Base Preliminar'!Q627</f>
        <v>0</v>
      </c>
      <c r="K624" s="238">
        <v>20</v>
      </c>
      <c r="M624" s="556">
        <v>16</v>
      </c>
      <c r="N624" s="557" t="str">
        <f t="shared" si="26"/>
        <v>No</v>
      </c>
      <c r="O624" s="562">
        <v>1</v>
      </c>
      <c r="P624" s="287" t="str">
        <f>+IF(M624&lt;10,"Top","Topn't")</f>
        <v>Topn't</v>
      </c>
    </row>
    <row r="625" spans="1:16" ht="15.75" hidden="1" thickBot="1">
      <c r="A625" s="173">
        <v>624</v>
      </c>
      <c r="B625" s="183" t="str">
        <f>'Base Preliminar'!B628</f>
        <v>UTC</v>
      </c>
      <c r="C625" s="184" t="s">
        <v>188</v>
      </c>
      <c r="D625" s="293" t="s">
        <v>910</v>
      </c>
      <c r="E625" s="586">
        <f>'Base Preliminar'!H628</f>
        <v>112</v>
      </c>
      <c r="F625" s="598">
        <v>900000</v>
      </c>
      <c r="G625" s="331" t="s">
        <v>45</v>
      </c>
      <c r="H625" s="183" t="str">
        <f>'Base Preliminar'!K628</f>
        <v>e-learning</v>
      </c>
      <c r="I625" s="332">
        <v>4</v>
      </c>
      <c r="J625" s="330">
        <f>'Base Preliminar'!R628/'Base Preliminar'!Q628</f>
        <v>0</v>
      </c>
      <c r="K625" s="238">
        <v>25</v>
      </c>
      <c r="M625" s="556">
        <v>16</v>
      </c>
      <c r="N625" s="557" t="str">
        <f t="shared" si="26"/>
        <v>No</v>
      </c>
      <c r="O625" s="562">
        <v>1</v>
      </c>
    </row>
    <row r="626" spans="1:16" ht="15.75" hidden="1" thickBot="1">
      <c r="A626" s="173">
        <v>625</v>
      </c>
      <c r="B626" s="183" t="str">
        <f>'Base Preliminar'!B629</f>
        <v>UTC</v>
      </c>
      <c r="C626" s="184" t="s">
        <v>188</v>
      </c>
      <c r="D626" s="293" t="s">
        <v>911</v>
      </c>
      <c r="E626" s="586">
        <f>'Base Preliminar'!H629</f>
        <v>120</v>
      </c>
      <c r="F626" s="598">
        <v>900000</v>
      </c>
      <c r="G626" s="331" t="s">
        <v>92</v>
      </c>
      <c r="H626" s="183" t="str">
        <f>'Base Preliminar'!K629</f>
        <v>e-learning</v>
      </c>
      <c r="I626" s="332">
        <v>3</v>
      </c>
      <c r="J626" s="330">
        <f>'Base Preliminar'!R629/'Base Preliminar'!Q629</f>
        <v>0</v>
      </c>
      <c r="K626" s="238">
        <v>15</v>
      </c>
      <c r="M626" s="556">
        <v>16</v>
      </c>
      <c r="N626" s="557" t="str">
        <f t="shared" si="26"/>
        <v>No</v>
      </c>
      <c r="O626" s="562">
        <v>1</v>
      </c>
    </row>
    <row r="627" spans="1:16" ht="15.75" hidden="1" thickBot="1">
      <c r="A627" s="173">
        <v>626</v>
      </c>
      <c r="B627" s="183" t="str">
        <f>'Base Preliminar'!B630</f>
        <v>UTC</v>
      </c>
      <c r="C627" s="184" t="s">
        <v>267</v>
      </c>
      <c r="D627" s="293" t="s">
        <v>912</v>
      </c>
      <c r="E627" s="586">
        <f>'Base Preliminar'!H630</f>
        <v>140</v>
      </c>
      <c r="F627" s="598">
        <v>250000</v>
      </c>
      <c r="G627" s="331" t="s">
        <v>92</v>
      </c>
      <c r="H627" s="183" t="str">
        <f>'Base Preliminar'!K630</f>
        <v>e-learning</v>
      </c>
      <c r="I627" s="332">
        <v>4</v>
      </c>
      <c r="J627" s="330">
        <f>'Base Preliminar'!R630/'Base Preliminar'!Q630</f>
        <v>0.33333333333333331</v>
      </c>
      <c r="K627" s="238">
        <v>35</v>
      </c>
      <c r="M627" s="556">
        <v>16</v>
      </c>
      <c r="N627" s="557" t="str">
        <f t="shared" si="26"/>
        <v>No</v>
      </c>
      <c r="O627" s="562">
        <v>1</v>
      </c>
    </row>
    <row r="628" spans="1:16" ht="15.75" hidden="1" thickBot="1">
      <c r="A628" s="173">
        <v>627</v>
      </c>
      <c r="B628" s="183" t="str">
        <f>'Base Preliminar'!B631</f>
        <v>UTC</v>
      </c>
      <c r="C628" s="184" t="s">
        <v>402</v>
      </c>
      <c r="D628" s="293" t="s">
        <v>913</v>
      </c>
      <c r="E628" s="586">
        <f>'Base Preliminar'!H631</f>
        <v>144</v>
      </c>
      <c r="F628" s="598">
        <v>900000</v>
      </c>
      <c r="G628" s="331" t="s">
        <v>92</v>
      </c>
      <c r="H628" s="183" t="str">
        <f>'Base Preliminar'!K631</f>
        <v>e-learning</v>
      </c>
      <c r="I628" s="332">
        <v>4</v>
      </c>
      <c r="J628" s="330">
        <f>'Base Preliminar'!R631/'Base Preliminar'!Q631</f>
        <v>0</v>
      </c>
      <c r="K628" s="238">
        <v>20</v>
      </c>
      <c r="M628" s="556">
        <v>16</v>
      </c>
      <c r="N628" s="557" t="str">
        <f t="shared" si="26"/>
        <v>No</v>
      </c>
      <c r="O628" s="562">
        <v>1</v>
      </c>
    </row>
    <row r="629" spans="1:16" ht="15.75" hidden="1" thickBot="1">
      <c r="A629" s="173">
        <v>628</v>
      </c>
      <c r="B629" s="183" t="str">
        <f>'Base Preliminar'!B632</f>
        <v>UTC</v>
      </c>
      <c r="C629" s="184" t="s">
        <v>188</v>
      </c>
      <c r="D629" s="293" t="s">
        <v>914</v>
      </c>
      <c r="E629" s="586">
        <f>'Base Preliminar'!H632</f>
        <v>101</v>
      </c>
      <c r="F629" s="598">
        <v>750000</v>
      </c>
      <c r="G629" s="331" t="s">
        <v>92</v>
      </c>
      <c r="H629" s="183" t="str">
        <f>'Base Preliminar'!K632</f>
        <v>e-learning</v>
      </c>
      <c r="I629" s="332">
        <v>3</v>
      </c>
      <c r="J629" s="330">
        <f>'Base Preliminar'!R632/'Base Preliminar'!Q632</f>
        <v>0.46666666666666667</v>
      </c>
      <c r="K629" s="238">
        <v>15</v>
      </c>
      <c r="M629" s="556">
        <v>16</v>
      </c>
      <c r="N629" s="557" t="str">
        <f t="shared" si="26"/>
        <v>No</v>
      </c>
      <c r="O629" s="562">
        <v>1</v>
      </c>
    </row>
    <row r="630" spans="1:16" ht="15.75" hidden="1" thickBot="1">
      <c r="A630" s="173">
        <v>629</v>
      </c>
      <c r="B630" s="183" t="str">
        <f>'Base Preliminar'!B633</f>
        <v>UTC</v>
      </c>
      <c r="C630" s="184" t="s">
        <v>279</v>
      </c>
      <c r="D630" s="293" t="s">
        <v>915</v>
      </c>
      <c r="E630" s="586">
        <f>'Base Preliminar'!H633</f>
        <v>240</v>
      </c>
      <c r="F630" s="598">
        <v>1100000</v>
      </c>
      <c r="G630" s="331" t="s">
        <v>92</v>
      </c>
      <c r="H630" s="183" t="str">
        <f>'Base Preliminar'!K633</f>
        <v>e-learning</v>
      </c>
      <c r="I630" s="332">
        <v>4</v>
      </c>
      <c r="J630" s="330">
        <f>'Base Preliminar'!R633/'Base Preliminar'!Q633</f>
        <v>1</v>
      </c>
      <c r="K630" s="238">
        <v>20</v>
      </c>
      <c r="M630" s="556">
        <v>16</v>
      </c>
      <c r="N630" s="557" t="str">
        <f t="shared" si="26"/>
        <v>No</v>
      </c>
      <c r="O630" s="562">
        <v>1</v>
      </c>
    </row>
    <row r="631" spans="1:16" ht="15.75" hidden="1" thickBot="1">
      <c r="A631" s="173">
        <v>630</v>
      </c>
      <c r="B631" s="183" t="str">
        <f>'Base Preliminar'!B634</f>
        <v>UTC</v>
      </c>
      <c r="C631" s="184" t="s">
        <v>279</v>
      </c>
      <c r="D631" s="293" t="s">
        <v>916</v>
      </c>
      <c r="E631" s="586">
        <f>'Base Preliminar'!H634</f>
        <v>12</v>
      </c>
      <c r="F631" s="598">
        <v>55000</v>
      </c>
      <c r="G631" s="331" t="s">
        <v>92</v>
      </c>
      <c r="H631" s="183" t="str">
        <f>'Base Preliminar'!K634</f>
        <v>e-learning</v>
      </c>
      <c r="I631" s="332">
        <v>0</v>
      </c>
      <c r="J631" s="330">
        <f>'Base Preliminar'!R634/'Base Preliminar'!Q634</f>
        <v>0</v>
      </c>
      <c r="K631" s="238">
        <v>30</v>
      </c>
      <c r="M631" s="556">
        <v>16</v>
      </c>
      <c r="N631" s="557" t="str">
        <f t="shared" si="26"/>
        <v>No</v>
      </c>
      <c r="O631" s="562">
        <v>1</v>
      </c>
    </row>
    <row r="632" spans="1:16" ht="15.75" hidden="1" thickBot="1">
      <c r="A632" s="173">
        <v>631</v>
      </c>
      <c r="B632" s="183" t="str">
        <f>'Base Preliminar'!B635</f>
        <v>UTC</v>
      </c>
      <c r="C632" s="184" t="s">
        <v>61</v>
      </c>
      <c r="D632" s="293" t="s">
        <v>917</v>
      </c>
      <c r="E632" s="586">
        <f>'Base Preliminar'!H635</f>
        <v>104</v>
      </c>
      <c r="F632" s="598">
        <v>650000</v>
      </c>
      <c r="G632" s="331" t="s">
        <v>92</v>
      </c>
      <c r="H632" s="183" t="str">
        <f>'Base Preliminar'!K635</f>
        <v>presencial</v>
      </c>
      <c r="I632" s="332">
        <v>5</v>
      </c>
      <c r="J632" s="330">
        <f>'Base Preliminar'!R635/'Base Preliminar'!Q635</f>
        <v>0.375</v>
      </c>
      <c r="K632" s="238">
        <v>25</v>
      </c>
      <c r="M632" s="556">
        <v>16</v>
      </c>
      <c r="N632" s="557" t="str">
        <f t="shared" si="26"/>
        <v>No</v>
      </c>
      <c r="O632" s="562">
        <v>1</v>
      </c>
      <c r="P632" s="287" t="str">
        <f>+IF(M632&lt;10,"Top","Topn't")</f>
        <v>Topn't</v>
      </c>
    </row>
    <row r="633" spans="1:16" ht="15.75" hidden="1" thickBot="1">
      <c r="A633" s="173">
        <v>632</v>
      </c>
      <c r="B633" s="183" t="str">
        <f>'Base Preliminar'!B636</f>
        <v>UTC</v>
      </c>
      <c r="C633" s="184" t="s">
        <v>267</v>
      </c>
      <c r="D633" s="293" t="s">
        <v>918</v>
      </c>
      <c r="E633" s="586">
        <f>'Base Preliminar'!H636</f>
        <v>180</v>
      </c>
      <c r="F633" s="598">
        <v>1300000</v>
      </c>
      <c r="G633" s="331" t="s">
        <v>92</v>
      </c>
      <c r="H633" s="183" t="str">
        <f>'Base Preliminar'!K636</f>
        <v>b-learning</v>
      </c>
      <c r="I633" s="332">
        <v>3</v>
      </c>
      <c r="J633" s="330">
        <f>'Base Preliminar'!R636/'Base Preliminar'!Q636</f>
        <v>0</v>
      </c>
      <c r="K633" s="238">
        <v>30</v>
      </c>
      <c r="M633" s="556">
        <v>16</v>
      </c>
      <c r="N633" s="557" t="str">
        <f t="shared" si="26"/>
        <v>No</v>
      </c>
      <c r="O633" s="562">
        <v>1</v>
      </c>
    </row>
    <row r="634" spans="1:16" ht="15.75" hidden="1" thickBot="1">
      <c r="A634" s="173">
        <v>633</v>
      </c>
      <c r="B634" s="183" t="str">
        <f>'Base Preliminar'!B637</f>
        <v>UTC</v>
      </c>
      <c r="C634" s="184" t="s">
        <v>188</v>
      </c>
      <c r="D634" s="293" t="s">
        <v>919</v>
      </c>
      <c r="E634" s="586">
        <f>'Base Preliminar'!H637</f>
        <v>180</v>
      </c>
      <c r="F634" s="598">
        <v>1300000</v>
      </c>
      <c r="G634" s="331" t="s">
        <v>92</v>
      </c>
      <c r="H634" s="183" t="str">
        <f>'Base Preliminar'!K637</f>
        <v>presencial</v>
      </c>
      <c r="I634" s="332">
        <v>7</v>
      </c>
      <c r="J634" s="330">
        <f>'Base Preliminar'!R637/'Base Preliminar'!Q637</f>
        <v>0</v>
      </c>
      <c r="K634" s="238">
        <v>20</v>
      </c>
      <c r="M634" s="556">
        <v>16</v>
      </c>
      <c r="N634" s="557" t="str">
        <f t="shared" si="26"/>
        <v>No</v>
      </c>
      <c r="O634" s="562">
        <v>1</v>
      </c>
    </row>
    <row r="635" spans="1:16" ht="15.75" hidden="1" thickBot="1">
      <c r="A635" s="173">
        <v>634</v>
      </c>
      <c r="B635" s="183" t="str">
        <f>'Base Preliminar'!B638</f>
        <v>UTC</v>
      </c>
      <c r="C635" s="184" t="s">
        <v>267</v>
      </c>
      <c r="D635" s="293" t="s">
        <v>920</v>
      </c>
      <c r="E635" s="586">
        <f>'Base Preliminar'!H638</f>
        <v>204</v>
      </c>
      <c r="F635" s="598">
        <v>1000000</v>
      </c>
      <c r="G635" s="331" t="s">
        <v>92</v>
      </c>
      <c r="H635" s="183" t="str">
        <f>'Base Preliminar'!K638</f>
        <v>b-learning</v>
      </c>
      <c r="I635" s="332">
        <v>5</v>
      </c>
      <c r="J635" s="367">
        <v>7.7374999999999999E-2</v>
      </c>
      <c r="K635" s="238">
        <v>20</v>
      </c>
      <c r="M635" s="556">
        <v>16</v>
      </c>
      <c r="N635" s="557" t="str">
        <f t="shared" si="26"/>
        <v>No</v>
      </c>
      <c r="O635" s="562">
        <v>1</v>
      </c>
    </row>
    <row r="636" spans="1:16" ht="15.75" hidden="1" thickBot="1">
      <c r="A636" s="173">
        <v>635</v>
      </c>
      <c r="B636" s="183" t="str">
        <f>'Base Preliminar'!B639</f>
        <v>UTC</v>
      </c>
      <c r="C636" s="184" t="s">
        <v>267</v>
      </c>
      <c r="D636" s="293" t="s">
        <v>921</v>
      </c>
      <c r="E636" s="586">
        <f>'Base Preliminar'!H639</f>
        <v>120</v>
      </c>
      <c r="F636" s="598">
        <v>850000</v>
      </c>
      <c r="G636" s="331" t="s">
        <v>92</v>
      </c>
      <c r="H636" s="183" t="str">
        <f>'Base Preliminar'!K639</f>
        <v>presencial</v>
      </c>
      <c r="I636" s="332">
        <v>3</v>
      </c>
      <c r="J636" s="330">
        <f>'Base Preliminar'!R639/'Base Preliminar'!Q639</f>
        <v>0</v>
      </c>
      <c r="K636" s="238">
        <v>20</v>
      </c>
      <c r="M636" s="556">
        <v>16</v>
      </c>
      <c r="N636" s="557" t="str">
        <f t="shared" si="26"/>
        <v>No</v>
      </c>
      <c r="O636" s="562">
        <v>1</v>
      </c>
    </row>
    <row r="637" spans="1:16" ht="15.75" hidden="1" thickBot="1">
      <c r="A637" s="173">
        <v>636</v>
      </c>
      <c r="B637" s="183" t="str">
        <f>'Base Preliminar'!B640</f>
        <v>UTC</v>
      </c>
      <c r="C637" s="184" t="s">
        <v>279</v>
      </c>
      <c r="D637" s="293" t="s">
        <v>922</v>
      </c>
      <c r="E637" s="586">
        <f>'Base Preliminar'!H640</f>
        <v>160</v>
      </c>
      <c r="F637" s="598">
        <v>800000</v>
      </c>
      <c r="G637" s="331" t="s">
        <v>92</v>
      </c>
      <c r="H637" s="183" t="str">
        <f>'Base Preliminar'!K640</f>
        <v>b-learning</v>
      </c>
      <c r="I637" s="332">
        <v>4</v>
      </c>
      <c r="J637" s="330">
        <f>'Base Preliminar'!R640/'Base Preliminar'!Q640</f>
        <v>0.15384615384615385</v>
      </c>
      <c r="K637" s="238">
        <v>30</v>
      </c>
      <c r="M637" s="556">
        <v>16</v>
      </c>
      <c r="N637" s="557" t="str">
        <f t="shared" si="26"/>
        <v>No</v>
      </c>
      <c r="O637" s="562">
        <v>1</v>
      </c>
    </row>
    <row r="638" spans="1:16" ht="15.75" hidden="1" thickBot="1">
      <c r="A638" s="173">
        <v>637</v>
      </c>
      <c r="B638" s="183" t="str">
        <f>'Base Preliminar'!B641</f>
        <v>UTC</v>
      </c>
      <c r="C638" s="184" t="s">
        <v>61</v>
      </c>
      <c r="D638" s="293" t="s">
        <v>923</v>
      </c>
      <c r="E638" s="586">
        <f>'Base Preliminar'!H641</f>
        <v>140</v>
      </c>
      <c r="F638" s="598">
        <v>240000</v>
      </c>
      <c r="G638" s="331" t="s">
        <v>92</v>
      </c>
      <c r="H638" s="183" t="str">
        <f>'Base Preliminar'!K641</f>
        <v>presencial</v>
      </c>
      <c r="I638" s="332">
        <v>5</v>
      </c>
      <c r="J638" s="330">
        <f>'Base Preliminar'!R641/'Base Preliminar'!Q641</f>
        <v>0.33333333333333331</v>
      </c>
      <c r="K638" s="238">
        <v>30</v>
      </c>
      <c r="M638" s="556">
        <v>16</v>
      </c>
      <c r="N638" s="557" t="str">
        <f t="shared" si="26"/>
        <v>No</v>
      </c>
      <c r="O638" s="562">
        <v>1</v>
      </c>
      <c r="P638" s="287" t="str">
        <f>+IF(M638&lt;10,"Top","Topn't")</f>
        <v>Topn't</v>
      </c>
    </row>
    <row r="639" spans="1:16" ht="15.75" hidden="1" thickBot="1">
      <c r="A639" s="173">
        <v>638</v>
      </c>
      <c r="B639" s="183" t="str">
        <f>'Base Preliminar'!B642</f>
        <v>UTC</v>
      </c>
      <c r="C639" s="184" t="s">
        <v>279</v>
      </c>
      <c r="D639" s="293" t="s">
        <v>924</v>
      </c>
      <c r="E639" s="586">
        <f>'Base Preliminar'!H642</f>
        <v>240</v>
      </c>
      <c r="F639" s="598">
        <v>900000</v>
      </c>
      <c r="G639" s="331" t="s">
        <v>92</v>
      </c>
      <c r="H639" s="183" t="str">
        <f>'Base Preliminar'!K642</f>
        <v>e-learning</v>
      </c>
      <c r="I639" s="332">
        <v>4</v>
      </c>
      <c r="J639" s="330">
        <f>'Base Preliminar'!R642/'Base Preliminar'!Q642</f>
        <v>0</v>
      </c>
      <c r="K639" s="238">
        <v>50</v>
      </c>
      <c r="M639" s="556">
        <v>16</v>
      </c>
      <c r="N639" s="557" t="str">
        <f t="shared" si="26"/>
        <v>No</v>
      </c>
      <c r="O639" s="562">
        <v>1</v>
      </c>
    </row>
    <row r="640" spans="1:16" ht="15.75" hidden="1" thickBot="1">
      <c r="A640" s="173">
        <v>639</v>
      </c>
      <c r="B640" s="183" t="str">
        <f>'Base Preliminar'!B643</f>
        <v>UTC</v>
      </c>
      <c r="C640" s="184" t="s">
        <v>61</v>
      </c>
      <c r="D640" s="293" t="s">
        <v>925</v>
      </c>
      <c r="E640" s="586">
        <f>'Base Preliminar'!H643</f>
        <v>120</v>
      </c>
      <c r="F640" s="598">
        <v>680000</v>
      </c>
      <c r="G640" s="331" t="s">
        <v>92</v>
      </c>
      <c r="H640" s="183" t="str">
        <f>'Base Preliminar'!K643</f>
        <v>presencial</v>
      </c>
      <c r="I640" s="332">
        <v>6</v>
      </c>
      <c r="J640" s="330">
        <f>J645</f>
        <v>0.25092701179029298</v>
      </c>
      <c r="K640" s="238">
        <v>20</v>
      </c>
      <c r="M640" s="556">
        <v>16</v>
      </c>
      <c r="N640" s="557" t="str">
        <f t="shared" si="26"/>
        <v>No</v>
      </c>
      <c r="O640" s="562">
        <v>1</v>
      </c>
      <c r="P640" s="287" t="str">
        <f>+IF(M640&lt;10,"Top","Topn't")</f>
        <v>Topn't</v>
      </c>
    </row>
    <row r="641" spans="1:16" ht="15.75" hidden="1" thickBot="1">
      <c r="A641" s="173">
        <v>640</v>
      </c>
      <c r="B641" s="183" t="str">
        <f>'Base Preliminar'!B644</f>
        <v>UTC</v>
      </c>
      <c r="C641" s="184" t="s">
        <v>188</v>
      </c>
      <c r="D641" s="293" t="s">
        <v>926</v>
      </c>
      <c r="E641" s="586">
        <f>'Base Preliminar'!H644</f>
        <v>120</v>
      </c>
      <c r="F641" s="598">
        <v>1100000</v>
      </c>
      <c r="G641" s="331" t="s">
        <v>92</v>
      </c>
      <c r="H641" s="183" t="str">
        <f>'Base Preliminar'!K644</f>
        <v>presencial</v>
      </c>
      <c r="I641" s="332">
        <v>4</v>
      </c>
      <c r="J641" s="330">
        <f>'Base Preliminar'!R644/'Base Preliminar'!Q644</f>
        <v>0</v>
      </c>
      <c r="K641" s="238">
        <v>20</v>
      </c>
      <c r="M641" s="556">
        <v>16</v>
      </c>
      <c r="N641" s="557" t="str">
        <f t="shared" si="26"/>
        <v>No</v>
      </c>
      <c r="O641" s="562">
        <v>1</v>
      </c>
    </row>
    <row r="642" spans="1:16" ht="15.75" hidden="1" thickBot="1">
      <c r="A642" s="173">
        <v>641</v>
      </c>
      <c r="B642" s="183" t="str">
        <f>'Base Preliminar'!B645</f>
        <v>UTC</v>
      </c>
      <c r="C642" s="184" t="s">
        <v>279</v>
      </c>
      <c r="D642" s="293" t="s">
        <v>927</v>
      </c>
      <c r="E642" s="586">
        <f>'Base Preliminar'!H645</f>
        <v>156</v>
      </c>
      <c r="F642" s="598">
        <v>800000</v>
      </c>
      <c r="G642" s="331" t="s">
        <v>92</v>
      </c>
      <c r="H642" s="183" t="str">
        <f>'Base Preliminar'!K645</f>
        <v>presencial</v>
      </c>
      <c r="I642" s="332">
        <v>5</v>
      </c>
      <c r="J642" s="330">
        <f>'Base Preliminar'!R645/'Base Preliminar'!Q645</f>
        <v>0.27272727272727271</v>
      </c>
      <c r="K642" s="238">
        <v>30</v>
      </c>
      <c r="M642" s="556">
        <v>16</v>
      </c>
      <c r="N642" s="557" t="str">
        <f t="shared" si="26"/>
        <v>No</v>
      </c>
      <c r="O642" s="562">
        <v>1</v>
      </c>
    </row>
    <row r="643" spans="1:16" s="310" customFormat="1" ht="15.75" hidden="1" thickBot="1">
      <c r="A643" s="308">
        <v>642</v>
      </c>
      <c r="B643" s="355" t="str">
        <f>'Base Preliminar'!B646</f>
        <v>UTC</v>
      </c>
      <c r="C643" s="356" t="s">
        <v>188</v>
      </c>
      <c r="D643" s="311" t="s">
        <v>928</v>
      </c>
      <c r="E643" s="570">
        <f>'Base Preliminar'!H646</f>
        <v>147</v>
      </c>
      <c r="F643" s="629">
        <v>950000</v>
      </c>
      <c r="G643" s="394" t="s">
        <v>45</v>
      </c>
      <c r="H643" s="355" t="str">
        <f>'Base Preliminar'!K646</f>
        <v>presencial</v>
      </c>
      <c r="I643" s="373">
        <v>5</v>
      </c>
      <c r="J643" s="374">
        <f>J571</f>
        <v>0.13882528129663546</v>
      </c>
      <c r="K643" s="309">
        <v>18</v>
      </c>
      <c r="L643" s="643" t="s">
        <v>1119</v>
      </c>
      <c r="M643" s="556">
        <v>16</v>
      </c>
      <c r="N643" s="557" t="str">
        <f t="shared" ref="N643:N648" si="27">+IF(M643&lt;10,"Si","No")</f>
        <v>No</v>
      </c>
      <c r="O643" s="562">
        <v>1</v>
      </c>
    </row>
    <row r="644" spans="1:16" ht="15.75" hidden="1" thickBot="1">
      <c r="A644" s="173">
        <v>643</v>
      </c>
      <c r="B644" s="183" t="str">
        <f>'Base Preliminar'!B647</f>
        <v>UTC</v>
      </c>
      <c r="C644" s="184" t="s">
        <v>279</v>
      </c>
      <c r="D644" s="293" t="s">
        <v>929</v>
      </c>
      <c r="E644" s="586">
        <f>'Base Preliminar'!H647</f>
        <v>240</v>
      </c>
      <c r="F644" s="598">
        <v>900000</v>
      </c>
      <c r="G644" s="331" t="s">
        <v>92</v>
      </c>
      <c r="H644" s="183" t="str">
        <f>'Base Preliminar'!K647</f>
        <v>b-learning</v>
      </c>
      <c r="I644" s="332">
        <v>5</v>
      </c>
      <c r="J644" s="330">
        <f>'Base Preliminar'!R647/'Base Preliminar'!Q647</f>
        <v>0</v>
      </c>
      <c r="K644" s="238">
        <v>35</v>
      </c>
      <c r="M644" s="556">
        <v>16</v>
      </c>
      <c r="N644" s="557" t="str">
        <f t="shared" si="27"/>
        <v>No</v>
      </c>
      <c r="O644" s="562">
        <v>1</v>
      </c>
    </row>
    <row r="645" spans="1:16" ht="15.75" hidden="1" thickBot="1">
      <c r="A645" s="173">
        <v>644</v>
      </c>
      <c r="B645" s="183" t="str">
        <f>'Base Preliminar'!B648</f>
        <v>UTC</v>
      </c>
      <c r="C645" s="184" t="s">
        <v>61</v>
      </c>
      <c r="D645" s="293" t="s">
        <v>930</v>
      </c>
      <c r="E645" s="586">
        <f>'Base Preliminar'!H648</f>
        <v>102</v>
      </c>
      <c r="F645" s="598">
        <v>400000</v>
      </c>
      <c r="G645" s="331" t="s">
        <v>92</v>
      </c>
      <c r="H645" s="183" t="str">
        <f>'Base Preliminar'!K648</f>
        <v>presencial</v>
      </c>
      <c r="I645" s="332">
        <f>AVERAGE(I588:I640)</f>
        <v>4.6603773584905657</v>
      </c>
      <c r="J645" s="330">
        <f>AVERAGE(J624:J638,J617,J595:J609,J584)</f>
        <v>0.25092701179029298</v>
      </c>
      <c r="K645" s="238">
        <v>25</v>
      </c>
      <c r="M645" s="556">
        <v>16</v>
      </c>
      <c r="N645" s="557" t="str">
        <f t="shared" si="27"/>
        <v>No</v>
      </c>
      <c r="O645" s="562">
        <v>1</v>
      </c>
      <c r="P645" s="287" t="str">
        <f>+IF(M645&lt;10,"Top","Topn't")</f>
        <v>Topn't</v>
      </c>
    </row>
    <row r="646" spans="1:16" ht="15.75" hidden="1" thickBot="1">
      <c r="A646" s="173">
        <v>645</v>
      </c>
      <c r="B646" s="183" t="str">
        <f>'Base Preliminar'!B649</f>
        <v>UTC</v>
      </c>
      <c r="C646" s="184" t="s">
        <v>402</v>
      </c>
      <c r="D646" s="293" t="s">
        <v>931</v>
      </c>
      <c r="E646" s="586">
        <f>'Base Preliminar'!H649</f>
        <v>124</v>
      </c>
      <c r="F646" s="598">
        <v>850000</v>
      </c>
      <c r="G646" s="331" t="s">
        <v>92</v>
      </c>
      <c r="H646" s="183" t="str">
        <f>'Base Preliminar'!K649</f>
        <v>presencial</v>
      </c>
      <c r="I646" s="332">
        <v>4</v>
      </c>
      <c r="J646" s="330">
        <f>J577</f>
        <v>0.1892984234033713</v>
      </c>
      <c r="K646" s="238">
        <v>30</v>
      </c>
      <c r="M646" s="556">
        <v>16</v>
      </c>
      <c r="N646" s="557" t="str">
        <f t="shared" si="27"/>
        <v>No</v>
      </c>
      <c r="O646" s="562">
        <v>1</v>
      </c>
    </row>
    <row r="647" spans="1:16" ht="15.75" hidden="1" thickBot="1">
      <c r="A647" s="173">
        <v>646</v>
      </c>
      <c r="B647" s="183" t="str">
        <f>'Base Preliminar'!B650</f>
        <v>UTC</v>
      </c>
      <c r="C647" s="184" t="s">
        <v>279</v>
      </c>
      <c r="D647" s="293" t="s">
        <v>932</v>
      </c>
      <c r="E647" s="586">
        <f>'Base Preliminar'!H650</f>
        <v>216</v>
      </c>
      <c r="F647" s="598">
        <v>900000</v>
      </c>
      <c r="G647" s="331" t="s">
        <v>92</v>
      </c>
      <c r="H647" s="183" t="str">
        <f>'Base Preliminar'!K650</f>
        <v>b-learning</v>
      </c>
      <c r="I647" s="332">
        <f>AVERAGE(I590:I644)</f>
        <v>4.5999999999999996</v>
      </c>
      <c r="J647" s="330">
        <f>AVERAGE(J553:J644)</f>
        <v>0.18728323890761159</v>
      </c>
      <c r="K647" s="238">
        <v>15</v>
      </c>
      <c r="M647" s="556">
        <v>16</v>
      </c>
      <c r="N647" s="557" t="str">
        <f t="shared" si="27"/>
        <v>No</v>
      </c>
      <c r="O647" s="562">
        <v>1</v>
      </c>
    </row>
    <row r="648" spans="1:16" ht="15.75" hidden="1" thickBot="1">
      <c r="A648" s="173">
        <v>647</v>
      </c>
      <c r="B648" s="183" t="str">
        <f>'Base Preliminar'!B651</f>
        <v>UTC</v>
      </c>
      <c r="C648" s="184" t="s">
        <v>402</v>
      </c>
      <c r="D648" s="293" t="s">
        <v>933</v>
      </c>
      <c r="E648" s="586">
        <f>'Base Preliminar'!H651</f>
        <v>151</v>
      </c>
      <c r="F648" s="598">
        <v>992000</v>
      </c>
      <c r="G648" s="331" t="s">
        <v>92</v>
      </c>
      <c r="H648" s="183" t="str">
        <f>'Base Preliminar'!K651</f>
        <v>presencial</v>
      </c>
      <c r="I648" s="332">
        <v>3</v>
      </c>
      <c r="J648" s="330">
        <f>J577</f>
        <v>0.1892984234033713</v>
      </c>
      <c r="K648" s="238">
        <v>22</v>
      </c>
      <c r="M648" s="556">
        <v>16</v>
      </c>
      <c r="N648" s="557" t="str">
        <f t="shared" si="27"/>
        <v>No</v>
      </c>
      <c r="O648" s="563">
        <v>1</v>
      </c>
    </row>
    <row r="649" spans="1:16" ht="15.75" thickBot="1">
      <c r="B649" s="234"/>
      <c r="C649" s="333"/>
      <c r="F649" s="637"/>
      <c r="G649" s="234"/>
      <c r="I649" s="334"/>
      <c r="J649" s="335"/>
      <c r="O649" s="564"/>
    </row>
    <row r="650" spans="1:16" ht="15.75" thickBot="1">
      <c r="B650" s="234"/>
      <c r="C650" s="333"/>
      <c r="F650" s="637"/>
      <c r="G650" s="234"/>
      <c r="I650" s="334"/>
      <c r="J650" s="335"/>
      <c r="O650" s="564"/>
    </row>
    <row r="651" spans="1:16" ht="15.75" thickBot="1">
      <c r="B651" s="234"/>
      <c r="C651" s="333"/>
      <c r="F651" s="637"/>
      <c r="G651" s="234"/>
      <c r="I651" s="334"/>
      <c r="J651" s="335"/>
      <c r="O651" s="564"/>
    </row>
    <row r="652" spans="1:16" ht="15.75" thickBot="1">
      <c r="B652" s="234"/>
      <c r="C652" s="333"/>
      <c r="F652" s="637"/>
      <c r="G652" s="234"/>
      <c r="I652" s="334"/>
      <c r="J652" s="335"/>
      <c r="O652" s="564"/>
    </row>
    <row r="653" spans="1:16" ht="15.75" thickBot="1">
      <c r="B653" s="234"/>
      <c r="C653" s="333"/>
      <c r="F653" s="637"/>
      <c r="G653" s="234"/>
      <c r="I653" s="334"/>
      <c r="J653" s="335"/>
      <c r="O653" s="564"/>
    </row>
    <row r="654" spans="1:16" ht="15.75" thickBot="1">
      <c r="B654" s="234"/>
      <c r="C654" s="333"/>
      <c r="F654" s="637"/>
      <c r="G654" s="234"/>
      <c r="I654" s="334"/>
      <c r="J654" s="335"/>
      <c r="O654" s="564"/>
    </row>
    <row r="655" spans="1:16" ht="15.75" thickBot="1">
      <c r="B655" s="234"/>
      <c r="C655" s="333"/>
      <c r="F655" s="637"/>
      <c r="G655" s="234"/>
      <c r="I655" s="334"/>
      <c r="J655" s="335"/>
      <c r="O655" s="564"/>
    </row>
    <row r="656" spans="1:16" ht="15.75" thickBot="1">
      <c r="B656" s="234"/>
      <c r="C656" s="333"/>
      <c r="F656" s="637"/>
      <c r="G656" s="234"/>
      <c r="I656" s="334"/>
      <c r="J656" s="335"/>
      <c r="O656" s="564"/>
    </row>
    <row r="657" spans="2:15" ht="15.75" thickBot="1">
      <c r="B657" s="234"/>
      <c r="C657" s="333"/>
      <c r="F657" s="637"/>
      <c r="G657" s="234"/>
      <c r="I657" s="334"/>
      <c r="J657" s="335"/>
      <c r="O657" s="564"/>
    </row>
    <row r="658" spans="2:15" ht="15.75" thickBot="1">
      <c r="B658" s="234"/>
      <c r="C658" s="333"/>
      <c r="F658" s="637"/>
      <c r="G658" s="234"/>
      <c r="I658" s="334"/>
      <c r="J658" s="335"/>
      <c r="O658" s="564"/>
    </row>
    <row r="659" spans="2:15" ht="15.75" thickBot="1">
      <c r="B659" s="234"/>
      <c r="C659" s="333"/>
      <c r="F659" s="637"/>
      <c r="G659" s="234"/>
      <c r="I659" s="334"/>
      <c r="J659" s="335"/>
      <c r="O659" s="564"/>
    </row>
    <row r="660" spans="2:15" ht="15.75" thickBot="1">
      <c r="B660" s="234"/>
      <c r="C660" s="333"/>
      <c r="F660" s="637"/>
      <c r="G660" s="234"/>
      <c r="I660" s="334"/>
      <c r="J660" s="335"/>
      <c r="O660" s="564"/>
    </row>
    <row r="661" spans="2:15" ht="15.75" thickBot="1">
      <c r="B661" s="234"/>
      <c r="C661" s="333"/>
      <c r="F661" s="637"/>
      <c r="G661" s="234"/>
      <c r="I661" s="334"/>
      <c r="J661" s="335"/>
      <c r="O661" s="564"/>
    </row>
    <row r="662" spans="2:15" ht="15.75" thickBot="1">
      <c r="B662" s="234"/>
      <c r="C662" s="333"/>
      <c r="F662" s="637"/>
      <c r="G662" s="234"/>
      <c r="I662" s="334"/>
      <c r="J662" s="335"/>
      <c r="O662" s="564"/>
    </row>
    <row r="663" spans="2:15" ht="15.75" thickBot="1">
      <c r="B663" s="234"/>
      <c r="C663" s="333"/>
      <c r="F663" s="637"/>
      <c r="G663" s="234"/>
      <c r="I663" s="334"/>
      <c r="J663" s="335"/>
      <c r="O663" s="564"/>
    </row>
    <row r="664" spans="2:15" ht="15.75" thickBot="1">
      <c r="B664" s="234"/>
      <c r="C664" s="333"/>
      <c r="F664" s="637"/>
      <c r="G664" s="234"/>
      <c r="I664" s="334"/>
      <c r="J664" s="335"/>
      <c r="O664" s="564"/>
    </row>
    <row r="665" spans="2:15" ht="15.75" thickBot="1">
      <c r="B665" s="234"/>
      <c r="C665" s="333"/>
      <c r="F665" s="637"/>
      <c r="G665" s="234"/>
      <c r="I665" s="334"/>
      <c r="J665" s="335"/>
      <c r="O665" s="564"/>
    </row>
    <row r="666" spans="2:15" ht="15.75" thickBot="1">
      <c r="B666" s="234"/>
      <c r="C666" s="333"/>
      <c r="F666" s="637"/>
      <c r="G666" s="234"/>
      <c r="I666" s="334"/>
      <c r="J666" s="335"/>
      <c r="O666" s="564"/>
    </row>
    <row r="667" spans="2:15" ht="15.75" thickBot="1">
      <c r="B667" s="234"/>
      <c r="C667" s="333"/>
      <c r="F667" s="637"/>
      <c r="G667" s="234"/>
      <c r="I667" s="334"/>
      <c r="J667" s="335"/>
      <c r="O667" s="564"/>
    </row>
    <row r="668" spans="2:15" ht="15.75" thickBot="1">
      <c r="B668" s="234"/>
      <c r="C668" s="333"/>
      <c r="F668" s="637"/>
      <c r="G668" s="234"/>
      <c r="I668" s="334"/>
      <c r="J668" s="335"/>
      <c r="O668" s="564"/>
    </row>
    <row r="669" spans="2:15" ht="15.75" thickBot="1">
      <c r="B669" s="234"/>
      <c r="C669" s="333"/>
      <c r="F669" s="637"/>
      <c r="G669" s="234"/>
      <c r="I669" s="334"/>
      <c r="J669" s="335"/>
      <c r="O669" s="564"/>
    </row>
    <row r="670" spans="2:15" ht="15.75" thickBot="1">
      <c r="B670" s="234"/>
      <c r="C670" s="333"/>
      <c r="F670" s="637"/>
      <c r="G670" s="234"/>
      <c r="I670" s="334"/>
      <c r="J670" s="335"/>
      <c r="O670" s="564"/>
    </row>
    <row r="671" spans="2:15" ht="15.75" thickBot="1">
      <c r="B671" s="234"/>
      <c r="C671" s="333"/>
      <c r="F671" s="637"/>
      <c r="G671" s="234"/>
      <c r="I671" s="334"/>
      <c r="J671" s="335"/>
      <c r="O671" s="564"/>
    </row>
    <row r="672" spans="2:15" ht="15.75" thickBot="1">
      <c r="B672" s="234"/>
      <c r="C672" s="333"/>
      <c r="F672" s="637"/>
      <c r="G672" s="234"/>
      <c r="I672" s="334"/>
      <c r="J672" s="335"/>
      <c r="O672" s="564"/>
    </row>
    <row r="673" spans="2:15" ht="15.75" thickBot="1">
      <c r="B673" s="234"/>
      <c r="C673" s="333"/>
      <c r="F673" s="637"/>
      <c r="G673" s="234"/>
      <c r="I673" s="334"/>
      <c r="J673" s="335"/>
      <c r="O673" s="564"/>
    </row>
    <row r="674" spans="2:15" ht="15.75" thickBot="1">
      <c r="B674" s="234"/>
      <c r="C674" s="333"/>
      <c r="F674" s="637"/>
      <c r="G674" s="234"/>
      <c r="I674" s="334"/>
      <c r="J674" s="335"/>
      <c r="O674" s="564"/>
    </row>
    <row r="675" spans="2:15" ht="15.75" thickBot="1">
      <c r="B675" s="234"/>
      <c r="C675" s="333"/>
      <c r="F675" s="637"/>
      <c r="G675" s="234"/>
      <c r="I675" s="334"/>
      <c r="J675" s="335"/>
      <c r="O675" s="564"/>
    </row>
    <row r="676" spans="2:15" ht="15.75" thickBot="1">
      <c r="B676" s="234"/>
      <c r="C676" s="333"/>
      <c r="F676" s="637"/>
      <c r="G676" s="234"/>
      <c r="I676" s="334"/>
      <c r="J676" s="335"/>
      <c r="O676" s="564"/>
    </row>
    <row r="677" spans="2:15" ht="15.75" thickBot="1">
      <c r="B677" s="234"/>
      <c r="C677" s="333"/>
      <c r="F677" s="637"/>
      <c r="G677" s="234"/>
      <c r="I677" s="334"/>
      <c r="J677" s="335"/>
      <c r="O677" s="564"/>
    </row>
    <row r="678" spans="2:15" ht="15.75" thickBot="1">
      <c r="B678" s="234"/>
      <c r="C678" s="333"/>
      <c r="F678" s="637"/>
      <c r="G678" s="234"/>
      <c r="I678" s="334"/>
      <c r="J678" s="335"/>
      <c r="O678" s="564"/>
    </row>
    <row r="679" spans="2:15" ht="15.75" thickBot="1">
      <c r="B679" s="234"/>
      <c r="C679" s="333"/>
      <c r="F679" s="637"/>
      <c r="G679" s="234"/>
      <c r="I679" s="334"/>
      <c r="J679" s="335"/>
      <c r="O679" s="564"/>
    </row>
    <row r="680" spans="2:15" ht="15.75" thickBot="1">
      <c r="B680" s="234"/>
      <c r="C680" s="333"/>
      <c r="F680" s="637"/>
      <c r="G680" s="234"/>
      <c r="I680" s="334"/>
      <c r="J680" s="335"/>
      <c r="O680" s="564"/>
    </row>
    <row r="681" spans="2:15" ht="15.75" thickBot="1">
      <c r="B681" s="234"/>
      <c r="C681" s="333"/>
      <c r="F681" s="637"/>
      <c r="G681" s="234"/>
      <c r="I681" s="334"/>
      <c r="J681" s="335"/>
      <c r="O681" s="564"/>
    </row>
    <row r="682" spans="2:15" ht="15.75" thickBot="1">
      <c r="B682" s="234"/>
      <c r="C682" s="333"/>
      <c r="F682" s="637"/>
      <c r="G682" s="234"/>
      <c r="I682" s="334"/>
      <c r="J682" s="335"/>
      <c r="O682" s="564"/>
    </row>
    <row r="683" spans="2:15" ht="15.75" thickBot="1">
      <c r="B683" s="234"/>
      <c r="C683" s="333"/>
      <c r="F683" s="637"/>
      <c r="G683" s="234"/>
      <c r="I683" s="334"/>
      <c r="J683" s="335"/>
      <c r="O683" s="564"/>
    </row>
    <row r="684" spans="2:15" ht="15.75" thickBot="1">
      <c r="B684" s="234"/>
      <c r="C684" s="333"/>
      <c r="F684" s="637"/>
      <c r="G684" s="234"/>
      <c r="I684" s="334"/>
      <c r="J684" s="335"/>
      <c r="O684" s="564"/>
    </row>
    <row r="685" spans="2:15" ht="15.75" thickBot="1">
      <c r="B685" s="234"/>
      <c r="C685" s="333"/>
      <c r="F685" s="637"/>
      <c r="G685" s="234"/>
      <c r="I685" s="334"/>
      <c r="J685" s="335"/>
      <c r="O685" s="564"/>
    </row>
    <row r="686" spans="2:15" ht="15.75" thickBot="1">
      <c r="B686" s="234"/>
      <c r="C686" s="333"/>
      <c r="F686" s="637"/>
      <c r="G686" s="234"/>
      <c r="I686" s="334"/>
      <c r="J686" s="335"/>
      <c r="O686" s="564"/>
    </row>
    <row r="687" spans="2:15" ht="15.75" thickBot="1">
      <c r="B687" s="234"/>
      <c r="C687" s="333"/>
      <c r="F687" s="637"/>
      <c r="G687" s="234"/>
      <c r="I687" s="334"/>
      <c r="J687" s="335"/>
      <c r="O687" s="564"/>
    </row>
    <row r="688" spans="2:15" ht="15.75" thickBot="1">
      <c r="B688" s="234"/>
      <c r="C688" s="333"/>
      <c r="F688" s="637"/>
      <c r="G688" s="234"/>
      <c r="I688" s="334"/>
      <c r="J688" s="335"/>
      <c r="O688" s="564"/>
    </row>
    <row r="689" spans="2:15" ht="15.75" thickBot="1">
      <c r="B689" s="234"/>
      <c r="C689" s="333"/>
      <c r="F689" s="637"/>
      <c r="G689" s="234"/>
      <c r="I689" s="334"/>
      <c r="J689" s="335"/>
      <c r="O689" s="564"/>
    </row>
    <row r="690" spans="2:15" ht="15.75" thickBot="1">
      <c r="B690" s="234"/>
      <c r="C690" s="333"/>
      <c r="F690" s="637"/>
      <c r="G690" s="234"/>
      <c r="I690" s="334"/>
      <c r="J690" s="335"/>
      <c r="O690" s="564"/>
    </row>
    <row r="691" spans="2:15" ht="15.75" thickBot="1">
      <c r="B691" s="234"/>
      <c r="C691" s="333"/>
      <c r="F691" s="637"/>
      <c r="G691" s="234"/>
      <c r="I691" s="334"/>
      <c r="J691" s="335"/>
      <c r="O691" s="564"/>
    </row>
    <row r="692" spans="2:15" ht="15.75" thickBot="1">
      <c r="B692" s="234"/>
      <c r="C692" s="333"/>
      <c r="F692" s="637"/>
      <c r="G692" s="234"/>
      <c r="I692" s="334"/>
      <c r="J692" s="335"/>
      <c r="O692" s="564"/>
    </row>
    <row r="693" spans="2:15" ht="15.75" thickBot="1">
      <c r="B693" s="234"/>
      <c r="C693" s="333"/>
      <c r="F693" s="637"/>
      <c r="G693" s="234"/>
      <c r="I693" s="334"/>
      <c r="J693" s="335"/>
      <c r="O693" s="564"/>
    </row>
    <row r="694" spans="2:15" ht="15.75" thickBot="1">
      <c r="B694" s="234"/>
      <c r="C694" s="333"/>
      <c r="F694" s="637"/>
      <c r="G694" s="234"/>
      <c r="I694" s="334"/>
      <c r="J694" s="335"/>
      <c r="O694" s="564"/>
    </row>
    <row r="695" spans="2:15" ht="15.75" thickBot="1">
      <c r="B695" s="234"/>
      <c r="C695" s="333"/>
      <c r="F695" s="637"/>
      <c r="G695" s="234"/>
      <c r="I695" s="334"/>
      <c r="J695" s="335"/>
      <c r="O695" s="564"/>
    </row>
    <row r="696" spans="2:15" ht="15.75" thickBot="1">
      <c r="B696" s="234"/>
      <c r="C696" s="333"/>
      <c r="F696" s="637"/>
      <c r="G696" s="234"/>
      <c r="I696" s="334"/>
      <c r="J696" s="335"/>
      <c r="O696" s="564"/>
    </row>
    <row r="697" spans="2:15" ht="15.75" thickBot="1">
      <c r="B697" s="234"/>
      <c r="C697" s="333"/>
      <c r="F697" s="637"/>
      <c r="G697" s="234"/>
      <c r="I697" s="334"/>
      <c r="J697" s="335"/>
      <c r="O697" s="564"/>
    </row>
    <row r="698" spans="2:15" ht="15.75" thickBot="1">
      <c r="B698" s="234"/>
      <c r="C698" s="333"/>
      <c r="F698" s="637"/>
      <c r="G698" s="234"/>
      <c r="I698" s="334"/>
      <c r="J698" s="335"/>
      <c r="O698" s="564"/>
    </row>
    <row r="699" spans="2:15" ht="15.75" thickBot="1">
      <c r="B699" s="234"/>
      <c r="C699" s="333"/>
      <c r="F699" s="637"/>
      <c r="G699" s="234"/>
      <c r="I699" s="334"/>
      <c r="J699" s="335"/>
      <c r="O699" s="564"/>
    </row>
    <row r="700" spans="2:15" ht="15.75" thickBot="1">
      <c r="B700" s="234"/>
      <c r="C700" s="333"/>
      <c r="F700" s="637"/>
      <c r="G700" s="234"/>
      <c r="I700" s="334"/>
      <c r="J700" s="335"/>
      <c r="O700" s="564"/>
    </row>
    <row r="701" spans="2:15" ht="15.75" thickBot="1">
      <c r="B701" s="234"/>
      <c r="C701" s="333"/>
      <c r="F701" s="637"/>
      <c r="G701" s="234"/>
      <c r="I701" s="334"/>
      <c r="J701" s="335"/>
      <c r="O701" s="564"/>
    </row>
    <row r="702" spans="2:15" ht="15.75" thickBot="1">
      <c r="B702" s="234"/>
      <c r="C702" s="333"/>
      <c r="F702" s="637"/>
      <c r="G702" s="234"/>
      <c r="I702" s="334"/>
      <c r="J702" s="335"/>
      <c r="O702" s="564"/>
    </row>
    <row r="703" spans="2:15" ht="15.75" thickBot="1">
      <c r="B703" s="234"/>
      <c r="C703" s="333"/>
      <c r="F703" s="637"/>
      <c r="G703" s="234"/>
      <c r="I703" s="334"/>
      <c r="J703" s="335"/>
      <c r="O703" s="564"/>
    </row>
    <row r="704" spans="2:15" ht="15.75" thickBot="1">
      <c r="B704" s="234"/>
      <c r="C704" s="333"/>
      <c r="F704" s="637"/>
      <c r="G704" s="234"/>
      <c r="I704" s="334"/>
      <c r="J704" s="335"/>
      <c r="O704" s="564"/>
    </row>
    <row r="705" spans="2:15" ht="15.75" thickBot="1">
      <c r="B705" s="234"/>
      <c r="C705" s="333"/>
      <c r="F705" s="637"/>
      <c r="G705" s="234"/>
      <c r="I705" s="334"/>
      <c r="J705" s="335"/>
      <c r="O705" s="564"/>
    </row>
    <row r="706" spans="2:15" ht="15.75" thickBot="1">
      <c r="B706" s="234"/>
      <c r="C706" s="333"/>
      <c r="F706" s="637"/>
      <c r="G706" s="234"/>
      <c r="I706" s="334"/>
      <c r="J706" s="335"/>
      <c r="O706" s="564"/>
    </row>
    <row r="707" spans="2:15" ht="15.75" thickBot="1">
      <c r="B707" s="234"/>
      <c r="C707" s="333"/>
      <c r="F707" s="637"/>
      <c r="G707" s="234"/>
      <c r="I707" s="334"/>
      <c r="J707" s="335"/>
      <c r="O707" s="564"/>
    </row>
    <row r="708" spans="2:15" ht="15.75" thickBot="1">
      <c r="B708" s="234"/>
      <c r="C708" s="333"/>
      <c r="F708" s="637"/>
      <c r="G708" s="234"/>
      <c r="I708" s="334"/>
      <c r="J708" s="335"/>
      <c r="O708" s="564"/>
    </row>
    <row r="709" spans="2:15" ht="15.75" thickBot="1">
      <c r="B709" s="234"/>
      <c r="C709" s="333"/>
      <c r="F709" s="637"/>
      <c r="G709" s="234"/>
      <c r="I709" s="334"/>
      <c r="J709" s="335"/>
      <c r="O709" s="564"/>
    </row>
    <row r="710" spans="2:15" ht="15.75" thickBot="1">
      <c r="B710" s="234"/>
      <c r="C710" s="333"/>
      <c r="F710" s="637"/>
      <c r="G710" s="234"/>
      <c r="I710" s="334"/>
      <c r="J710" s="335"/>
      <c r="O710" s="564"/>
    </row>
    <row r="711" spans="2:15" ht="15.75" thickBot="1">
      <c r="B711" s="234"/>
      <c r="C711" s="333"/>
      <c r="F711" s="637"/>
      <c r="G711" s="234"/>
      <c r="I711" s="334"/>
      <c r="J711" s="335"/>
      <c r="O711" s="564"/>
    </row>
    <row r="712" spans="2:15" ht="15.75" thickBot="1">
      <c r="B712" s="234"/>
      <c r="C712" s="333"/>
      <c r="F712" s="637"/>
      <c r="G712" s="234"/>
      <c r="I712" s="334"/>
      <c r="J712" s="335"/>
      <c r="O712" s="564"/>
    </row>
    <row r="713" spans="2:15" ht="15.75" thickBot="1">
      <c r="B713" s="234"/>
      <c r="C713" s="333"/>
      <c r="F713" s="637"/>
      <c r="G713" s="234"/>
      <c r="I713" s="334"/>
      <c r="J713" s="335"/>
      <c r="O713" s="564"/>
    </row>
    <row r="714" spans="2:15" ht="15.75" thickBot="1">
      <c r="B714" s="234"/>
      <c r="C714" s="333"/>
      <c r="F714" s="637"/>
      <c r="G714" s="234"/>
      <c r="I714" s="334"/>
      <c r="J714" s="335"/>
      <c r="O714" s="564"/>
    </row>
    <row r="715" spans="2:15" ht="15.75" thickBot="1">
      <c r="B715" s="234"/>
      <c r="C715" s="333"/>
      <c r="F715" s="637"/>
      <c r="G715" s="234"/>
      <c r="I715" s="334"/>
      <c r="J715" s="335"/>
      <c r="O715" s="564"/>
    </row>
    <row r="716" spans="2:15" ht="15.75" thickBot="1">
      <c r="B716" s="234"/>
      <c r="C716" s="333"/>
      <c r="F716" s="637"/>
      <c r="G716" s="234"/>
      <c r="I716" s="334"/>
      <c r="J716" s="335"/>
      <c r="O716" s="564"/>
    </row>
    <row r="717" spans="2:15" ht="15.75" thickBot="1">
      <c r="B717" s="234"/>
      <c r="C717" s="333"/>
      <c r="F717" s="637"/>
      <c r="G717" s="234"/>
      <c r="I717" s="334"/>
      <c r="J717" s="335"/>
      <c r="O717" s="564"/>
    </row>
    <row r="718" spans="2:15" ht="15.75" thickBot="1">
      <c r="B718" s="234"/>
      <c r="C718" s="333"/>
      <c r="F718" s="637"/>
      <c r="G718" s="234"/>
      <c r="I718" s="334"/>
      <c r="J718" s="335"/>
      <c r="O718" s="564"/>
    </row>
    <row r="719" spans="2:15" ht="15.75" thickBot="1">
      <c r="B719" s="234"/>
      <c r="C719" s="333"/>
      <c r="F719" s="637"/>
      <c r="G719" s="234"/>
      <c r="I719" s="334"/>
      <c r="J719" s="335"/>
      <c r="O719" s="564"/>
    </row>
    <row r="720" spans="2:15" ht="15.75" thickBot="1">
      <c r="B720" s="234"/>
      <c r="C720" s="333"/>
      <c r="F720" s="637"/>
      <c r="G720" s="234"/>
      <c r="I720" s="334"/>
      <c r="J720" s="335"/>
      <c r="O720" s="564"/>
    </row>
    <row r="721" spans="2:15" ht="15.75" thickBot="1">
      <c r="B721" s="234"/>
      <c r="C721" s="333"/>
      <c r="F721" s="637"/>
      <c r="G721" s="234"/>
      <c r="I721" s="334"/>
      <c r="J721" s="335"/>
      <c r="O721" s="564"/>
    </row>
    <row r="722" spans="2:15" ht="15.75" thickBot="1">
      <c r="B722" s="234"/>
      <c r="C722" s="333"/>
      <c r="F722" s="637"/>
      <c r="G722" s="234"/>
      <c r="I722" s="334"/>
      <c r="J722" s="335"/>
      <c r="O722" s="564"/>
    </row>
    <row r="723" spans="2:15" ht="15.75" thickBot="1">
      <c r="B723" s="234"/>
      <c r="C723" s="333"/>
      <c r="F723" s="637"/>
      <c r="G723" s="234"/>
      <c r="I723" s="334"/>
      <c r="J723" s="335"/>
      <c r="O723" s="564"/>
    </row>
    <row r="724" spans="2:15" ht="15.75" thickBot="1">
      <c r="B724" s="234"/>
      <c r="C724" s="333"/>
      <c r="F724" s="637"/>
      <c r="G724" s="234"/>
      <c r="I724" s="334"/>
      <c r="J724" s="335"/>
      <c r="O724" s="564"/>
    </row>
    <row r="725" spans="2:15" ht="15.75" thickBot="1">
      <c r="B725" s="234"/>
      <c r="C725" s="333"/>
      <c r="F725" s="637"/>
      <c r="G725" s="234"/>
      <c r="I725" s="334"/>
      <c r="J725" s="335"/>
      <c r="O725" s="564"/>
    </row>
    <row r="726" spans="2:15" ht="15.75" thickBot="1">
      <c r="B726" s="234"/>
      <c r="C726" s="333"/>
      <c r="F726" s="637"/>
      <c r="G726" s="234"/>
      <c r="I726" s="334"/>
      <c r="J726" s="335"/>
      <c r="O726" s="564"/>
    </row>
    <row r="727" spans="2:15" ht="15.75" thickBot="1">
      <c r="B727" s="234"/>
      <c r="C727" s="333"/>
      <c r="F727" s="637"/>
      <c r="G727" s="234"/>
      <c r="I727" s="334"/>
      <c r="J727" s="335"/>
      <c r="O727" s="564"/>
    </row>
    <row r="728" spans="2:15" ht="15.75" thickBot="1">
      <c r="B728" s="234"/>
      <c r="C728" s="333"/>
      <c r="F728" s="637"/>
      <c r="G728" s="234"/>
      <c r="I728" s="334"/>
      <c r="J728" s="335"/>
      <c r="O728" s="564"/>
    </row>
    <row r="729" spans="2:15" ht="15.75" thickBot="1">
      <c r="B729" s="234"/>
      <c r="C729" s="333"/>
      <c r="F729" s="637"/>
      <c r="G729" s="234"/>
      <c r="I729" s="334"/>
      <c r="J729" s="335"/>
      <c r="O729" s="564"/>
    </row>
    <row r="730" spans="2:15" ht="15.75" thickBot="1">
      <c r="B730" s="234"/>
      <c r="C730" s="333"/>
      <c r="F730" s="637"/>
      <c r="G730" s="234"/>
      <c r="I730" s="334"/>
      <c r="J730" s="335"/>
      <c r="O730" s="564"/>
    </row>
    <row r="731" spans="2:15" ht="15.75" thickBot="1">
      <c r="B731" s="234"/>
      <c r="C731" s="333"/>
      <c r="F731" s="637"/>
      <c r="G731" s="234"/>
      <c r="I731" s="334"/>
      <c r="J731" s="335"/>
      <c r="O731" s="564"/>
    </row>
    <row r="732" spans="2:15" ht="15.75" thickBot="1">
      <c r="B732" s="234"/>
      <c r="C732" s="333"/>
      <c r="F732" s="637"/>
      <c r="G732" s="234"/>
      <c r="I732" s="334"/>
      <c r="J732" s="335"/>
      <c r="O732" s="564"/>
    </row>
    <row r="733" spans="2:15" ht="15.75" thickBot="1">
      <c r="B733" s="234"/>
      <c r="C733" s="333"/>
      <c r="F733" s="637"/>
      <c r="G733" s="234"/>
      <c r="I733" s="334"/>
      <c r="J733" s="335"/>
      <c r="O733" s="564"/>
    </row>
    <row r="734" spans="2:15" ht="15.75" thickBot="1">
      <c r="B734" s="234"/>
      <c r="C734" s="333"/>
      <c r="F734" s="637"/>
      <c r="G734" s="234"/>
      <c r="I734" s="334"/>
      <c r="J734" s="335"/>
      <c r="O734" s="564"/>
    </row>
    <row r="735" spans="2:15" ht="15.75" thickBot="1">
      <c r="B735" s="234"/>
      <c r="C735" s="333"/>
      <c r="F735" s="637"/>
      <c r="G735" s="234"/>
      <c r="I735" s="334"/>
      <c r="J735" s="335"/>
      <c r="O735" s="564"/>
    </row>
    <row r="736" spans="2:15" ht="15.75" thickBot="1">
      <c r="C736" s="333"/>
      <c r="F736" s="637"/>
      <c r="G736" s="234"/>
      <c r="I736" s="334"/>
      <c r="J736" s="335"/>
      <c r="O736" s="564"/>
    </row>
    <row r="737" spans="3:15" ht="15.75" thickBot="1">
      <c r="C737" s="333"/>
      <c r="F737" s="637"/>
      <c r="G737" s="234"/>
      <c r="I737" s="334"/>
      <c r="J737" s="335"/>
      <c r="O737" s="564"/>
    </row>
    <row r="738" spans="3:15" ht="15.75" thickBot="1">
      <c r="C738" s="333"/>
      <c r="F738" s="637"/>
      <c r="G738" s="234"/>
      <c r="I738" s="334"/>
      <c r="J738" s="335"/>
      <c r="O738" s="564"/>
    </row>
    <row r="739" spans="3:15" ht="15.75" thickBot="1">
      <c r="C739" s="333"/>
      <c r="F739" s="637"/>
      <c r="G739" s="234"/>
      <c r="I739" s="334"/>
      <c r="J739" s="335"/>
      <c r="O739" s="564"/>
    </row>
    <row r="740" spans="3:15" ht="15.75" thickBot="1">
      <c r="C740" s="333"/>
      <c r="F740" s="637"/>
      <c r="G740" s="234"/>
      <c r="I740" s="334"/>
      <c r="J740" s="335"/>
      <c r="O740" s="564"/>
    </row>
    <row r="741" spans="3:15" ht="15.75" thickBot="1">
      <c r="C741" s="333"/>
      <c r="F741" s="637"/>
      <c r="G741" s="234"/>
      <c r="I741" s="334"/>
      <c r="J741" s="335"/>
      <c r="O741" s="564"/>
    </row>
    <row r="742" spans="3:15" ht="15.75" thickBot="1">
      <c r="C742" s="333"/>
      <c r="F742" s="637"/>
      <c r="G742" s="234"/>
      <c r="I742" s="334"/>
      <c r="J742" s="335"/>
      <c r="O742" s="564"/>
    </row>
    <row r="743" spans="3:15" ht="15.75" thickBot="1">
      <c r="C743" s="333"/>
      <c r="F743" s="637"/>
      <c r="G743" s="234"/>
      <c r="I743" s="334"/>
      <c r="J743" s="335"/>
      <c r="O743" s="564"/>
    </row>
    <row r="744" spans="3:15" ht="15.75" thickBot="1">
      <c r="C744" s="333"/>
      <c r="F744" s="637"/>
      <c r="G744" s="234"/>
      <c r="I744" s="334"/>
      <c r="J744" s="335"/>
      <c r="O744" s="564"/>
    </row>
    <row r="745" spans="3:15" ht="15.75" thickBot="1">
      <c r="C745" s="333"/>
      <c r="F745" s="637"/>
      <c r="G745" s="234"/>
      <c r="I745" s="334"/>
      <c r="J745" s="335"/>
      <c r="O745" s="564"/>
    </row>
    <row r="746" spans="3:15" ht="15.75" thickBot="1">
      <c r="C746" s="333"/>
      <c r="F746" s="637"/>
      <c r="G746" s="234"/>
      <c r="I746" s="334"/>
      <c r="J746" s="335"/>
      <c r="O746" s="564"/>
    </row>
    <row r="747" spans="3:15" ht="15.75" thickBot="1">
      <c r="C747" s="333"/>
      <c r="F747" s="637"/>
      <c r="G747" s="234"/>
      <c r="I747" s="334"/>
      <c r="J747" s="335"/>
      <c r="O747" s="564"/>
    </row>
    <row r="748" spans="3:15" ht="15.75" thickBot="1">
      <c r="C748" s="333"/>
      <c r="F748" s="637"/>
      <c r="G748" s="234"/>
      <c r="I748" s="334"/>
      <c r="J748" s="335"/>
      <c r="O748" s="564"/>
    </row>
    <row r="749" spans="3:15" ht="15.75" thickBot="1">
      <c r="C749" s="333"/>
      <c r="F749" s="637"/>
      <c r="G749" s="234"/>
      <c r="I749" s="334"/>
      <c r="J749" s="335"/>
      <c r="O749" s="564"/>
    </row>
    <row r="750" spans="3:15" ht="15.75" thickBot="1">
      <c r="C750" s="333"/>
      <c r="F750" s="637"/>
      <c r="G750" s="234"/>
      <c r="I750" s="334"/>
      <c r="J750" s="335"/>
      <c r="O750" s="564"/>
    </row>
    <row r="751" spans="3:15" ht="15.75" thickBot="1">
      <c r="C751" s="333"/>
      <c r="F751" s="637"/>
      <c r="G751" s="234"/>
      <c r="I751" s="334"/>
      <c r="J751" s="335"/>
      <c r="O751" s="564"/>
    </row>
    <row r="752" spans="3:15" ht="15.75" thickBot="1">
      <c r="C752" s="333"/>
      <c r="F752" s="637"/>
      <c r="G752" s="234"/>
      <c r="I752" s="334"/>
      <c r="J752" s="335"/>
      <c r="O752" s="564"/>
    </row>
    <row r="753" spans="3:15" ht="15.75" thickBot="1">
      <c r="C753" s="333"/>
      <c r="F753" s="637"/>
      <c r="G753" s="234"/>
      <c r="I753" s="334"/>
      <c r="J753" s="335"/>
      <c r="O753" s="564"/>
    </row>
    <row r="754" spans="3:15" ht="15.75" thickBot="1">
      <c r="C754" s="333"/>
      <c r="F754" s="637"/>
      <c r="G754" s="234"/>
      <c r="I754" s="334"/>
      <c r="J754" s="335"/>
      <c r="O754" s="564"/>
    </row>
    <row r="755" spans="3:15" ht="15.75" thickBot="1">
      <c r="C755" s="333"/>
      <c r="F755" s="637"/>
      <c r="G755" s="234"/>
      <c r="I755" s="334"/>
      <c r="J755" s="335"/>
      <c r="O755" s="564"/>
    </row>
    <row r="756" spans="3:15" ht="15.75" thickBot="1">
      <c r="C756" s="333"/>
      <c r="F756" s="637"/>
      <c r="G756" s="234"/>
      <c r="I756" s="334"/>
      <c r="J756" s="335"/>
      <c r="O756" s="564"/>
    </row>
    <row r="757" spans="3:15" ht="15.75" thickBot="1">
      <c r="C757" s="333"/>
      <c r="F757" s="637"/>
      <c r="G757" s="234"/>
      <c r="I757" s="334"/>
      <c r="J757" s="335"/>
      <c r="O757" s="564"/>
    </row>
    <row r="758" spans="3:15" ht="15.75" thickBot="1">
      <c r="C758" s="333"/>
      <c r="F758" s="637"/>
      <c r="G758" s="234"/>
      <c r="I758" s="334"/>
      <c r="J758" s="335"/>
      <c r="O758" s="564"/>
    </row>
    <row r="759" spans="3:15" ht="15.75" thickBot="1">
      <c r="C759" s="333"/>
      <c r="F759" s="637"/>
      <c r="G759" s="234"/>
      <c r="I759" s="334"/>
      <c r="J759" s="335"/>
      <c r="O759" s="564"/>
    </row>
    <row r="760" spans="3:15" ht="15.75" thickBot="1">
      <c r="C760" s="333"/>
      <c r="F760" s="637"/>
      <c r="G760" s="234"/>
      <c r="I760" s="334"/>
      <c r="J760" s="335"/>
      <c r="O760" s="564"/>
    </row>
    <row r="761" spans="3:15" ht="15.75" thickBot="1">
      <c r="C761" s="333"/>
      <c r="F761" s="637"/>
      <c r="G761" s="234"/>
      <c r="I761" s="334"/>
      <c r="J761" s="335"/>
      <c r="O761" s="564"/>
    </row>
    <row r="762" spans="3:15" ht="15.75" thickBot="1">
      <c r="C762" s="333"/>
      <c r="F762" s="637"/>
      <c r="G762" s="234"/>
      <c r="I762" s="334"/>
      <c r="J762" s="335"/>
      <c r="O762" s="564"/>
    </row>
    <row r="763" spans="3:15" ht="15.75" thickBot="1">
      <c r="C763" s="333"/>
      <c r="F763" s="637"/>
      <c r="G763" s="234"/>
      <c r="I763" s="334"/>
      <c r="J763" s="335"/>
      <c r="O763" s="564"/>
    </row>
    <row r="764" spans="3:15" ht="15.75" thickBot="1">
      <c r="C764" s="333"/>
      <c r="F764" s="637"/>
      <c r="G764" s="234"/>
      <c r="I764" s="334"/>
      <c r="J764" s="335"/>
      <c r="O764" s="564"/>
    </row>
    <row r="765" spans="3:15" ht="15.75" thickBot="1">
      <c r="C765" s="333"/>
      <c r="F765" s="637"/>
      <c r="G765" s="234"/>
      <c r="I765" s="334"/>
      <c r="J765" s="335"/>
      <c r="O765" s="564"/>
    </row>
    <row r="766" spans="3:15" ht="15.75" thickBot="1">
      <c r="C766" s="333"/>
      <c r="F766" s="637"/>
      <c r="G766" s="234"/>
      <c r="I766" s="334"/>
      <c r="J766" s="335"/>
      <c r="O766" s="564"/>
    </row>
    <row r="767" spans="3:15" ht="15.75" thickBot="1">
      <c r="C767" s="333"/>
      <c r="F767" s="637"/>
      <c r="G767" s="234"/>
      <c r="I767" s="334"/>
      <c r="J767" s="335"/>
      <c r="O767" s="564"/>
    </row>
    <row r="768" spans="3:15" ht="15.75" thickBot="1">
      <c r="C768" s="333"/>
      <c r="F768" s="637"/>
      <c r="G768" s="234"/>
      <c r="I768" s="334"/>
      <c r="J768" s="335"/>
      <c r="O768" s="564"/>
    </row>
    <row r="769" spans="3:15" ht="15.75" thickBot="1">
      <c r="C769" s="333"/>
      <c r="F769" s="637"/>
      <c r="G769" s="234"/>
      <c r="I769" s="334"/>
      <c r="J769" s="335"/>
      <c r="O769" s="564"/>
    </row>
    <row r="770" spans="3:15" ht="15.75" thickBot="1">
      <c r="C770" s="333"/>
      <c r="F770" s="637"/>
      <c r="G770" s="234"/>
      <c r="I770" s="334"/>
      <c r="J770" s="335"/>
      <c r="O770" s="564"/>
    </row>
    <row r="771" spans="3:15" ht="15.75" thickBot="1">
      <c r="C771" s="333"/>
      <c r="F771" s="637"/>
      <c r="G771" s="234"/>
      <c r="I771" s="334"/>
      <c r="J771" s="335"/>
      <c r="O771" s="564"/>
    </row>
    <row r="772" spans="3:15" ht="15.75" thickBot="1">
      <c r="C772" s="333"/>
      <c r="F772" s="637"/>
      <c r="G772" s="234"/>
      <c r="I772" s="334"/>
      <c r="J772" s="335"/>
      <c r="O772" s="564"/>
    </row>
    <row r="773" spans="3:15" ht="15.75" thickBot="1">
      <c r="C773" s="333"/>
      <c r="F773" s="637"/>
      <c r="G773" s="234"/>
      <c r="I773" s="334"/>
      <c r="J773" s="335"/>
      <c r="O773" s="564"/>
    </row>
    <row r="774" spans="3:15" ht="15.75" thickBot="1">
      <c r="C774" s="333"/>
      <c r="F774" s="637"/>
      <c r="G774" s="234"/>
      <c r="I774" s="334"/>
      <c r="J774" s="335"/>
      <c r="O774" s="564"/>
    </row>
    <row r="775" spans="3:15" ht="15.75" thickBot="1">
      <c r="C775" s="333"/>
      <c r="F775" s="637"/>
      <c r="G775" s="234"/>
      <c r="I775" s="334"/>
      <c r="J775" s="335"/>
      <c r="O775" s="564"/>
    </row>
    <row r="776" spans="3:15" ht="15.75" thickBot="1">
      <c r="C776" s="333"/>
      <c r="F776" s="637"/>
      <c r="G776" s="234"/>
      <c r="I776" s="334"/>
      <c r="J776" s="335"/>
      <c r="O776" s="564"/>
    </row>
    <row r="777" spans="3:15" ht="15.75" thickBot="1">
      <c r="C777" s="333"/>
      <c r="F777" s="637"/>
      <c r="G777" s="234"/>
      <c r="I777" s="334"/>
      <c r="J777" s="335"/>
      <c r="O777" s="564"/>
    </row>
    <row r="778" spans="3:15" ht="15.75" thickBot="1">
      <c r="C778" s="333"/>
      <c r="F778" s="637"/>
      <c r="G778" s="234"/>
      <c r="I778" s="334"/>
      <c r="J778" s="335"/>
      <c r="O778" s="564"/>
    </row>
    <row r="779" spans="3:15" ht="15.75" thickBot="1">
      <c r="C779" s="333"/>
      <c r="F779" s="637"/>
      <c r="G779" s="234"/>
      <c r="I779" s="334"/>
      <c r="J779" s="335"/>
      <c r="O779" s="564"/>
    </row>
    <row r="780" spans="3:15" ht="15.75" thickBot="1">
      <c r="C780" s="333"/>
      <c r="F780" s="637"/>
      <c r="G780" s="234"/>
      <c r="I780" s="334"/>
      <c r="J780" s="335"/>
      <c r="O780" s="564"/>
    </row>
    <row r="781" spans="3:15" ht="15.75" thickBot="1">
      <c r="C781" s="333"/>
      <c r="F781" s="637"/>
      <c r="G781" s="234"/>
      <c r="I781" s="334"/>
      <c r="J781" s="335"/>
      <c r="O781" s="564"/>
    </row>
    <row r="782" spans="3:15" ht="15.75" thickBot="1">
      <c r="C782" s="333"/>
      <c r="F782" s="637"/>
      <c r="G782" s="234"/>
      <c r="I782" s="334"/>
      <c r="J782" s="335"/>
      <c r="O782" s="564"/>
    </row>
    <row r="783" spans="3:15" ht="15.75" thickBot="1">
      <c r="C783" s="333"/>
      <c r="F783" s="637"/>
      <c r="G783" s="234"/>
      <c r="I783" s="334"/>
      <c r="J783" s="335"/>
      <c r="O783" s="564"/>
    </row>
    <row r="784" spans="3:15" ht="15.75" thickBot="1">
      <c r="C784" s="333"/>
      <c r="F784" s="637"/>
      <c r="G784" s="234"/>
      <c r="I784" s="334"/>
      <c r="J784" s="335"/>
      <c r="O784" s="564"/>
    </row>
    <row r="785" spans="3:15" ht="15.75" thickBot="1">
      <c r="C785" s="333"/>
      <c r="F785" s="637"/>
      <c r="G785" s="234"/>
      <c r="I785" s="334"/>
      <c r="J785" s="335"/>
      <c r="O785" s="564"/>
    </row>
    <row r="786" spans="3:15" ht="15.75" thickBot="1">
      <c r="C786" s="333"/>
      <c r="F786" s="637"/>
      <c r="G786" s="234"/>
      <c r="I786" s="334"/>
      <c r="J786" s="335"/>
      <c r="O786" s="564"/>
    </row>
    <row r="787" spans="3:15" ht="15.75" thickBot="1">
      <c r="C787" s="333"/>
      <c r="F787" s="637"/>
      <c r="G787" s="234"/>
      <c r="I787" s="334"/>
      <c r="J787" s="335"/>
      <c r="O787" s="564"/>
    </row>
    <row r="788" spans="3:15" ht="15.75" thickBot="1">
      <c r="C788" s="333"/>
      <c r="F788" s="637"/>
      <c r="G788" s="234"/>
      <c r="I788" s="334"/>
      <c r="J788" s="335"/>
      <c r="O788" s="564"/>
    </row>
    <row r="789" spans="3:15" ht="15.75" thickBot="1">
      <c r="C789" s="333"/>
      <c r="F789" s="637"/>
      <c r="G789" s="234"/>
      <c r="I789" s="334"/>
      <c r="J789" s="335"/>
      <c r="O789" s="564"/>
    </row>
    <row r="790" spans="3:15" ht="15.75" thickBot="1">
      <c r="C790" s="333"/>
      <c r="F790" s="637"/>
      <c r="G790" s="234"/>
      <c r="I790" s="334"/>
      <c r="J790" s="335"/>
      <c r="O790" s="564"/>
    </row>
    <row r="791" spans="3:15" ht="15.75" thickBot="1">
      <c r="C791" s="333"/>
      <c r="F791" s="637"/>
      <c r="G791" s="234"/>
      <c r="I791" s="334"/>
      <c r="J791" s="335"/>
      <c r="O791" s="564"/>
    </row>
    <row r="792" spans="3:15" ht="15.75" thickBot="1">
      <c r="C792" s="333"/>
      <c r="F792" s="637"/>
      <c r="G792" s="234"/>
      <c r="I792" s="334"/>
      <c r="J792" s="335"/>
      <c r="O792" s="564"/>
    </row>
    <row r="793" spans="3:15" ht="15.75" thickBot="1">
      <c r="C793" s="333"/>
      <c r="F793" s="637"/>
      <c r="G793" s="234"/>
      <c r="I793" s="334"/>
      <c r="J793" s="335"/>
      <c r="O793" s="564"/>
    </row>
    <row r="794" spans="3:15" ht="15.75" thickBot="1">
      <c r="C794" s="333"/>
      <c r="F794" s="637"/>
      <c r="G794" s="234"/>
      <c r="I794" s="334"/>
      <c r="J794" s="335"/>
      <c r="O794" s="564"/>
    </row>
    <row r="795" spans="3:15" ht="15.75" thickBot="1">
      <c r="C795" s="333"/>
      <c r="F795" s="637"/>
      <c r="G795" s="234"/>
      <c r="I795" s="334"/>
      <c r="J795" s="335"/>
      <c r="O795" s="564"/>
    </row>
    <row r="796" spans="3:15" ht="15.75" thickBot="1">
      <c r="C796" s="333"/>
      <c r="F796" s="637"/>
      <c r="G796" s="234"/>
      <c r="I796" s="334"/>
      <c r="J796" s="335"/>
      <c r="O796" s="564"/>
    </row>
    <row r="797" spans="3:15" ht="15.75" thickBot="1">
      <c r="C797" s="333"/>
      <c r="F797" s="637"/>
      <c r="G797" s="234"/>
      <c r="I797" s="334"/>
      <c r="J797" s="335"/>
      <c r="O797" s="564"/>
    </row>
    <row r="798" spans="3:15" ht="15.75" thickBot="1">
      <c r="C798" s="333"/>
      <c r="F798" s="637"/>
      <c r="G798" s="234"/>
      <c r="I798" s="334"/>
      <c r="J798" s="335"/>
      <c r="O798" s="564"/>
    </row>
    <row r="799" spans="3:15" ht="15.75" thickBot="1">
      <c r="C799" s="333"/>
      <c r="F799" s="637"/>
      <c r="G799" s="234"/>
      <c r="I799" s="334"/>
      <c r="J799" s="335"/>
      <c r="O799" s="564"/>
    </row>
    <row r="800" spans="3:15" ht="15.75" thickBot="1">
      <c r="C800" s="333"/>
      <c r="F800" s="637"/>
      <c r="G800" s="234"/>
      <c r="I800" s="334"/>
      <c r="J800" s="335"/>
      <c r="O800" s="564"/>
    </row>
    <row r="801" spans="3:15" ht="15.75" thickBot="1">
      <c r="C801" s="333"/>
      <c r="F801" s="637"/>
      <c r="G801" s="234"/>
      <c r="I801" s="334"/>
      <c r="J801" s="335"/>
      <c r="O801" s="564"/>
    </row>
    <row r="802" spans="3:15" ht="15.75" thickBot="1">
      <c r="C802" s="333"/>
      <c r="F802" s="637"/>
      <c r="G802" s="234"/>
      <c r="I802" s="334"/>
      <c r="J802" s="335"/>
      <c r="O802" s="564"/>
    </row>
    <row r="803" spans="3:15" ht="15.75" thickBot="1">
      <c r="C803" s="333"/>
      <c r="F803" s="637"/>
      <c r="G803" s="234"/>
      <c r="I803" s="334"/>
      <c r="J803" s="335"/>
      <c r="O803" s="564"/>
    </row>
    <row r="804" spans="3:15" ht="15.75" thickBot="1">
      <c r="C804" s="333"/>
      <c r="F804" s="637"/>
      <c r="G804" s="234"/>
      <c r="I804" s="334"/>
      <c r="J804" s="335"/>
      <c r="O804" s="564"/>
    </row>
    <row r="805" spans="3:15" ht="15.75" thickBot="1">
      <c r="C805" s="333"/>
      <c r="F805" s="637"/>
      <c r="G805" s="234"/>
      <c r="I805" s="334"/>
      <c r="J805" s="335"/>
      <c r="O805" s="564"/>
    </row>
    <row r="806" spans="3:15" ht="15.75" thickBot="1">
      <c r="C806" s="333"/>
      <c r="F806" s="637"/>
      <c r="G806" s="234"/>
      <c r="I806" s="334"/>
      <c r="J806" s="335"/>
      <c r="O806" s="564"/>
    </row>
    <row r="807" spans="3:15" ht="15.75" thickBot="1">
      <c r="C807" s="333"/>
      <c r="F807" s="637"/>
      <c r="G807" s="234"/>
      <c r="I807" s="334"/>
      <c r="J807" s="335"/>
      <c r="O807" s="564"/>
    </row>
    <row r="808" spans="3:15" ht="15.75" thickBot="1">
      <c r="C808" s="333"/>
      <c r="F808" s="637"/>
      <c r="G808" s="234"/>
      <c r="I808" s="334"/>
      <c r="J808" s="335"/>
      <c r="O808" s="564"/>
    </row>
    <row r="809" spans="3:15" ht="15.75" thickBot="1">
      <c r="C809" s="333"/>
      <c r="F809" s="637"/>
      <c r="G809" s="234"/>
      <c r="I809" s="334"/>
      <c r="J809" s="335"/>
      <c r="O809" s="564"/>
    </row>
    <row r="810" spans="3:15" ht="15.75" thickBot="1">
      <c r="C810" s="333"/>
      <c r="F810" s="637"/>
      <c r="G810" s="234"/>
      <c r="I810" s="334"/>
      <c r="J810" s="335"/>
      <c r="O810" s="564"/>
    </row>
    <row r="811" spans="3:15" ht="15.75" thickBot="1">
      <c r="C811" s="333"/>
      <c r="F811" s="637"/>
      <c r="G811" s="234"/>
      <c r="I811" s="334"/>
      <c r="J811" s="335"/>
      <c r="O811" s="564"/>
    </row>
    <row r="812" spans="3:15" ht="15.75" thickBot="1">
      <c r="C812" s="333"/>
      <c r="F812" s="637"/>
      <c r="G812" s="234"/>
      <c r="I812" s="334"/>
      <c r="J812" s="335"/>
      <c r="O812" s="564"/>
    </row>
    <row r="813" spans="3:15" ht="15.75" thickBot="1">
      <c r="C813" s="333"/>
      <c r="F813" s="637"/>
      <c r="G813" s="234"/>
      <c r="I813" s="334"/>
      <c r="J813" s="335"/>
      <c r="O813" s="564"/>
    </row>
    <row r="814" spans="3:15" ht="15.75" thickBot="1">
      <c r="C814" s="333"/>
      <c r="F814" s="637"/>
      <c r="G814" s="234"/>
      <c r="I814" s="334"/>
      <c r="J814" s="335"/>
      <c r="O814" s="564"/>
    </row>
    <row r="815" spans="3:15" ht="15.75" thickBot="1">
      <c r="C815" s="333"/>
      <c r="F815" s="637"/>
      <c r="G815" s="234"/>
      <c r="I815" s="334"/>
      <c r="J815" s="335"/>
      <c r="O815" s="564"/>
    </row>
    <row r="816" spans="3:15" ht="15.75" thickBot="1">
      <c r="C816" s="333"/>
      <c r="F816" s="637"/>
      <c r="G816" s="234"/>
      <c r="I816" s="334"/>
      <c r="J816" s="335"/>
      <c r="O816" s="564"/>
    </row>
    <row r="817" spans="3:15" ht="15.75" thickBot="1">
      <c r="C817" s="333"/>
      <c r="F817" s="637"/>
      <c r="G817" s="234"/>
      <c r="I817" s="334"/>
      <c r="J817" s="335"/>
      <c r="O817" s="564"/>
    </row>
    <row r="818" spans="3:15" ht="15.75" thickBot="1">
      <c r="C818" s="333"/>
      <c r="F818" s="637"/>
      <c r="G818" s="234"/>
      <c r="I818" s="334"/>
      <c r="J818" s="335"/>
      <c r="O818" s="564"/>
    </row>
    <row r="819" spans="3:15" ht="15.75" thickBot="1">
      <c r="C819" s="333"/>
      <c r="F819" s="637"/>
      <c r="G819" s="234"/>
      <c r="I819" s="334"/>
      <c r="J819" s="335"/>
      <c r="O819" s="564"/>
    </row>
    <row r="820" spans="3:15" ht="15.75" thickBot="1">
      <c r="C820" s="333"/>
      <c r="F820" s="637"/>
      <c r="G820" s="234"/>
      <c r="I820" s="334"/>
      <c r="J820" s="335"/>
      <c r="O820" s="564"/>
    </row>
    <row r="821" spans="3:15" ht="15.75" thickBot="1">
      <c r="C821" s="333"/>
      <c r="F821" s="637"/>
      <c r="G821" s="234"/>
      <c r="I821" s="334"/>
      <c r="J821" s="335"/>
      <c r="O821" s="564"/>
    </row>
    <row r="822" spans="3:15" ht="15.75" thickBot="1">
      <c r="C822" s="333"/>
      <c r="F822" s="637"/>
      <c r="G822" s="234"/>
      <c r="I822" s="334"/>
      <c r="J822" s="335"/>
      <c r="O822" s="564"/>
    </row>
    <row r="823" spans="3:15" ht="15.75" thickBot="1">
      <c r="C823" s="333"/>
      <c r="F823" s="637"/>
      <c r="G823" s="234"/>
      <c r="I823" s="334"/>
      <c r="J823" s="335"/>
      <c r="O823" s="564"/>
    </row>
    <row r="824" spans="3:15" ht="15.75" thickBot="1">
      <c r="C824" s="333"/>
      <c r="F824" s="637"/>
      <c r="G824" s="234"/>
      <c r="I824" s="334"/>
      <c r="J824" s="335"/>
      <c r="O824" s="564"/>
    </row>
    <row r="825" spans="3:15" ht="15.75" thickBot="1">
      <c r="C825" s="333"/>
      <c r="F825" s="637"/>
      <c r="G825" s="234"/>
      <c r="I825" s="334"/>
      <c r="J825" s="335"/>
      <c r="O825" s="564"/>
    </row>
    <row r="826" spans="3:15" ht="15.75" thickBot="1">
      <c r="C826" s="333"/>
      <c r="F826" s="637"/>
      <c r="G826" s="234"/>
      <c r="I826" s="334"/>
      <c r="J826" s="335"/>
      <c r="O826" s="564"/>
    </row>
    <row r="827" spans="3:15" ht="15.75" thickBot="1">
      <c r="C827" s="333"/>
      <c r="F827" s="637"/>
      <c r="G827" s="234"/>
      <c r="I827" s="334"/>
      <c r="J827" s="335"/>
      <c r="O827" s="564"/>
    </row>
    <row r="828" spans="3:15" ht="15.75" thickBot="1">
      <c r="C828" s="333"/>
      <c r="F828" s="637"/>
      <c r="G828" s="234"/>
      <c r="I828" s="334"/>
      <c r="J828" s="335"/>
      <c r="O828" s="564"/>
    </row>
    <row r="829" spans="3:15" ht="15.75" thickBot="1">
      <c r="C829" s="333"/>
      <c r="F829" s="637"/>
      <c r="G829" s="234"/>
      <c r="I829" s="334"/>
      <c r="J829" s="335"/>
      <c r="O829" s="564"/>
    </row>
    <row r="830" spans="3:15" ht="15.75" thickBot="1">
      <c r="C830" s="333"/>
      <c r="F830" s="637"/>
      <c r="G830" s="234"/>
      <c r="I830" s="334"/>
      <c r="J830" s="335"/>
      <c r="O830" s="564"/>
    </row>
    <row r="831" spans="3:15" ht="15.75" thickBot="1">
      <c r="C831" s="333"/>
      <c r="F831" s="637"/>
      <c r="G831" s="234"/>
      <c r="I831" s="334"/>
      <c r="J831" s="335"/>
      <c r="O831" s="564"/>
    </row>
    <row r="832" spans="3:15" ht="15.75" thickBot="1">
      <c r="C832" s="333"/>
      <c r="F832" s="637"/>
      <c r="G832" s="234"/>
      <c r="I832" s="334"/>
      <c r="J832" s="335"/>
      <c r="O832" s="564"/>
    </row>
    <row r="833" spans="3:15" ht="15.75" thickBot="1">
      <c r="C833" s="333"/>
      <c r="F833" s="637"/>
      <c r="G833" s="234"/>
      <c r="I833" s="334"/>
      <c r="J833" s="335"/>
      <c r="O833" s="564"/>
    </row>
    <row r="834" spans="3:15" ht="15.75" thickBot="1">
      <c r="C834" s="333"/>
      <c r="F834" s="637"/>
      <c r="G834" s="234"/>
      <c r="I834" s="334"/>
      <c r="J834" s="335"/>
      <c r="O834" s="564"/>
    </row>
    <row r="835" spans="3:15" ht="15.75" thickBot="1">
      <c r="C835" s="333"/>
      <c r="F835" s="637"/>
      <c r="G835" s="234"/>
      <c r="I835" s="334"/>
      <c r="J835" s="335"/>
      <c r="O835" s="564"/>
    </row>
    <row r="836" spans="3:15" ht="15.75" thickBot="1">
      <c r="C836" s="333"/>
      <c r="F836" s="637"/>
      <c r="G836" s="234"/>
      <c r="I836" s="334"/>
      <c r="J836" s="335"/>
      <c r="O836" s="564"/>
    </row>
    <row r="837" spans="3:15" ht="15.75" thickBot="1">
      <c r="C837" s="333"/>
      <c r="F837" s="637"/>
      <c r="G837" s="234"/>
      <c r="I837" s="334"/>
      <c r="J837" s="335"/>
      <c r="O837" s="564"/>
    </row>
    <row r="838" spans="3:15" ht="15.75" thickBot="1">
      <c r="C838" s="333"/>
      <c r="F838" s="637"/>
      <c r="G838" s="234"/>
      <c r="I838" s="334"/>
      <c r="J838" s="335"/>
      <c r="O838" s="564"/>
    </row>
    <row r="839" spans="3:15" ht="15.75" thickBot="1">
      <c r="C839" s="333"/>
      <c r="F839" s="637"/>
      <c r="G839" s="234"/>
      <c r="I839" s="334"/>
      <c r="J839" s="335"/>
      <c r="O839" s="564"/>
    </row>
    <row r="840" spans="3:15" ht="15.75" thickBot="1">
      <c r="C840" s="333"/>
      <c r="F840" s="637"/>
      <c r="G840" s="234"/>
      <c r="I840" s="334"/>
      <c r="J840" s="335"/>
      <c r="O840" s="564"/>
    </row>
    <row r="841" spans="3:15" ht="15.75" thickBot="1">
      <c r="C841" s="333"/>
      <c r="F841" s="637"/>
      <c r="G841" s="234"/>
      <c r="I841" s="334"/>
      <c r="J841" s="335"/>
      <c r="O841" s="564"/>
    </row>
    <row r="842" spans="3:15" ht="15.75" thickBot="1">
      <c r="C842" s="333"/>
      <c r="F842" s="637"/>
      <c r="G842" s="234"/>
      <c r="I842" s="334"/>
      <c r="J842" s="335"/>
      <c r="O842" s="564"/>
    </row>
    <row r="843" spans="3:15" ht="15.75" thickBot="1">
      <c r="C843" s="333"/>
      <c r="F843" s="637"/>
      <c r="G843" s="234"/>
      <c r="I843" s="334"/>
      <c r="J843" s="335"/>
      <c r="O843" s="564"/>
    </row>
    <row r="844" spans="3:15" ht="15.75" thickBot="1">
      <c r="C844" s="333"/>
      <c r="F844" s="637"/>
      <c r="G844" s="234"/>
      <c r="I844" s="334"/>
      <c r="J844" s="335"/>
      <c r="O844" s="564"/>
    </row>
    <row r="845" spans="3:15" ht="15.75" thickBot="1">
      <c r="C845" s="333"/>
      <c r="F845" s="637"/>
      <c r="G845" s="234"/>
      <c r="I845" s="334"/>
      <c r="J845" s="335"/>
      <c r="O845" s="564"/>
    </row>
    <row r="846" spans="3:15" ht="15.75" thickBot="1">
      <c r="C846" s="333"/>
      <c r="F846" s="637"/>
      <c r="G846" s="234"/>
      <c r="I846" s="334"/>
      <c r="J846" s="335"/>
      <c r="O846" s="564"/>
    </row>
    <row r="847" spans="3:15" ht="15.75" thickBot="1">
      <c r="C847" s="333"/>
      <c r="F847" s="637"/>
      <c r="G847" s="234"/>
      <c r="I847" s="334"/>
      <c r="J847" s="335"/>
      <c r="O847" s="564"/>
    </row>
    <row r="848" spans="3:15" ht="15.75" thickBot="1">
      <c r="C848" s="333"/>
      <c r="F848" s="637"/>
      <c r="G848" s="234"/>
      <c r="I848" s="334"/>
      <c r="J848" s="335"/>
      <c r="O848" s="564"/>
    </row>
    <row r="849" spans="3:15" ht="15.75" thickBot="1">
      <c r="C849" s="333"/>
      <c r="F849" s="637"/>
      <c r="G849" s="234"/>
      <c r="I849" s="334"/>
      <c r="J849" s="335"/>
      <c r="O849" s="564"/>
    </row>
    <row r="850" spans="3:15" ht="15.75" thickBot="1">
      <c r="C850" s="333"/>
      <c r="F850" s="637"/>
      <c r="G850" s="234"/>
      <c r="I850" s="334"/>
      <c r="J850" s="335"/>
      <c r="O850" s="564"/>
    </row>
    <row r="851" spans="3:15" ht="15.75" thickBot="1">
      <c r="C851" s="333"/>
      <c r="F851" s="637"/>
      <c r="G851" s="234"/>
      <c r="I851" s="334"/>
      <c r="J851" s="335"/>
      <c r="O851" s="564"/>
    </row>
    <row r="852" spans="3:15" ht="15.75" thickBot="1">
      <c r="C852" s="333"/>
      <c r="F852" s="637"/>
      <c r="G852" s="234"/>
      <c r="I852" s="334"/>
      <c r="J852" s="335"/>
      <c r="O852" s="564"/>
    </row>
    <row r="853" spans="3:15" ht="15.75" thickBot="1">
      <c r="C853" s="333"/>
      <c r="F853" s="637"/>
      <c r="G853" s="234"/>
      <c r="I853" s="334"/>
      <c r="J853" s="335"/>
      <c r="O853" s="564"/>
    </row>
    <row r="854" spans="3:15" ht="15.75" thickBot="1">
      <c r="C854" s="333"/>
      <c r="F854" s="637"/>
      <c r="G854" s="234"/>
      <c r="I854" s="334"/>
      <c r="J854" s="335"/>
      <c r="O854" s="564"/>
    </row>
    <row r="855" spans="3:15" ht="15.75" thickBot="1">
      <c r="C855" s="333"/>
      <c r="F855" s="637"/>
      <c r="G855" s="234"/>
      <c r="I855" s="334"/>
      <c r="J855" s="335"/>
      <c r="O855" s="564"/>
    </row>
    <row r="856" spans="3:15" ht="15.75" thickBot="1">
      <c r="C856" s="333"/>
      <c r="F856" s="637"/>
      <c r="G856" s="234"/>
      <c r="I856" s="334"/>
      <c r="J856" s="335"/>
      <c r="O856" s="564"/>
    </row>
    <row r="857" spans="3:15" ht="15.75" thickBot="1">
      <c r="C857" s="333"/>
      <c r="F857" s="637"/>
      <c r="G857" s="234"/>
      <c r="I857" s="334"/>
      <c r="J857" s="335"/>
      <c r="O857" s="564"/>
    </row>
    <row r="858" spans="3:15" ht="15.75" thickBot="1">
      <c r="C858" s="333"/>
      <c r="F858" s="637"/>
      <c r="G858" s="234"/>
      <c r="I858" s="334"/>
      <c r="J858" s="335"/>
      <c r="O858" s="564"/>
    </row>
    <row r="859" spans="3:15" ht="15.75" thickBot="1">
      <c r="C859" s="333"/>
      <c r="F859" s="637"/>
      <c r="G859" s="234"/>
      <c r="I859" s="334"/>
      <c r="J859" s="335"/>
      <c r="O859" s="564"/>
    </row>
    <row r="860" spans="3:15" ht="15.75" thickBot="1">
      <c r="C860" s="333"/>
      <c r="F860" s="637"/>
      <c r="G860" s="234"/>
      <c r="I860" s="334"/>
      <c r="J860" s="335"/>
      <c r="O860" s="564"/>
    </row>
    <row r="861" spans="3:15" ht="15.75" thickBot="1">
      <c r="C861" s="333"/>
      <c r="F861" s="637"/>
      <c r="G861" s="234"/>
      <c r="I861" s="334"/>
      <c r="J861" s="335"/>
      <c r="O861" s="564"/>
    </row>
    <row r="862" spans="3:15" ht="15.75" thickBot="1">
      <c r="C862" s="333"/>
      <c r="F862" s="637"/>
      <c r="G862" s="234"/>
      <c r="I862" s="334"/>
      <c r="J862" s="335"/>
      <c r="O862" s="564"/>
    </row>
    <row r="863" spans="3:15" ht="15.75" thickBot="1">
      <c r="C863" s="333"/>
      <c r="F863" s="637"/>
      <c r="G863" s="234"/>
      <c r="I863" s="334"/>
      <c r="J863" s="335"/>
      <c r="O863" s="564"/>
    </row>
    <row r="864" spans="3:15" ht="15.75" thickBot="1">
      <c r="C864" s="333"/>
      <c r="F864" s="637"/>
      <c r="G864" s="234"/>
      <c r="I864" s="334"/>
      <c r="J864" s="335"/>
      <c r="O864" s="564"/>
    </row>
    <row r="865" spans="3:15" ht="15.75" thickBot="1">
      <c r="C865" s="333"/>
      <c r="F865" s="637"/>
      <c r="G865" s="234"/>
      <c r="I865" s="334"/>
      <c r="J865" s="335"/>
      <c r="O865" s="564"/>
    </row>
    <row r="866" spans="3:15" ht="15.75" thickBot="1">
      <c r="C866" s="333"/>
      <c r="F866" s="637"/>
      <c r="G866" s="234"/>
      <c r="I866" s="334"/>
      <c r="J866" s="335"/>
      <c r="O866" s="564"/>
    </row>
    <row r="867" spans="3:15" ht="15.75" thickBot="1">
      <c r="C867" s="333"/>
      <c r="F867" s="637"/>
      <c r="G867" s="234"/>
      <c r="I867" s="334"/>
      <c r="J867" s="335"/>
      <c r="O867" s="564"/>
    </row>
    <row r="868" spans="3:15" ht="15.75" thickBot="1">
      <c r="C868" s="333"/>
      <c r="F868" s="637"/>
      <c r="G868" s="234"/>
      <c r="I868" s="334"/>
      <c r="J868" s="335"/>
      <c r="O868" s="564"/>
    </row>
    <row r="869" spans="3:15" ht="15.75" thickBot="1">
      <c r="C869" s="333"/>
      <c r="F869" s="637"/>
      <c r="G869" s="234"/>
      <c r="I869" s="334"/>
      <c r="J869" s="335"/>
      <c r="O869" s="564"/>
    </row>
    <row r="870" spans="3:15" ht="15.75" thickBot="1">
      <c r="C870" s="333"/>
      <c r="F870" s="637"/>
      <c r="G870" s="234"/>
      <c r="I870" s="334"/>
      <c r="J870" s="335"/>
      <c r="O870" s="564"/>
    </row>
    <row r="871" spans="3:15" ht="15.75" thickBot="1">
      <c r="C871" s="333"/>
      <c r="F871" s="637"/>
      <c r="G871" s="234"/>
      <c r="I871" s="334"/>
      <c r="J871" s="335"/>
      <c r="O871" s="564"/>
    </row>
    <row r="872" spans="3:15" ht="15.75" thickBot="1">
      <c r="C872" s="333"/>
      <c r="F872" s="637"/>
      <c r="G872" s="234"/>
      <c r="I872" s="334"/>
      <c r="J872" s="335"/>
      <c r="O872" s="564"/>
    </row>
    <row r="873" spans="3:15" ht="15.75" thickBot="1">
      <c r="C873" s="333"/>
      <c r="F873" s="637"/>
      <c r="G873" s="234"/>
      <c r="I873" s="334"/>
      <c r="J873" s="335"/>
      <c r="O873" s="564"/>
    </row>
    <row r="874" spans="3:15" ht="15.75" thickBot="1">
      <c r="C874" s="333"/>
      <c r="F874" s="637"/>
      <c r="G874" s="234"/>
      <c r="I874" s="334"/>
      <c r="J874" s="335"/>
      <c r="O874" s="564"/>
    </row>
    <row r="875" spans="3:15" ht="15.75" thickBot="1">
      <c r="C875" s="333"/>
      <c r="F875" s="637"/>
      <c r="G875" s="234"/>
      <c r="I875" s="334"/>
      <c r="J875" s="335"/>
      <c r="O875" s="564"/>
    </row>
    <row r="876" spans="3:15" ht="15.75" thickBot="1">
      <c r="C876" s="333"/>
      <c r="F876" s="637"/>
      <c r="G876" s="234"/>
      <c r="I876" s="334"/>
      <c r="J876" s="335"/>
      <c r="O876" s="564"/>
    </row>
    <row r="877" spans="3:15" ht="15.75" thickBot="1">
      <c r="C877" s="333"/>
      <c r="F877" s="637"/>
      <c r="G877" s="234"/>
      <c r="I877" s="334"/>
      <c r="J877" s="335"/>
      <c r="O877" s="564"/>
    </row>
    <row r="878" spans="3:15" ht="15.75" thickBot="1">
      <c r="C878" s="333"/>
      <c r="F878" s="637"/>
      <c r="G878" s="234"/>
      <c r="I878" s="334"/>
      <c r="J878" s="335"/>
      <c r="O878" s="564"/>
    </row>
    <row r="879" spans="3:15" ht="15.75" thickBot="1">
      <c r="C879" s="333"/>
      <c r="F879" s="637"/>
      <c r="G879" s="234"/>
      <c r="I879" s="334"/>
      <c r="J879" s="335"/>
      <c r="O879" s="564"/>
    </row>
    <row r="880" spans="3:15" ht="15.75" thickBot="1">
      <c r="C880" s="333"/>
      <c r="F880" s="637"/>
      <c r="G880" s="234"/>
      <c r="I880" s="334"/>
      <c r="J880" s="335"/>
      <c r="O880" s="564"/>
    </row>
    <row r="881" spans="3:15" ht="15.75" thickBot="1">
      <c r="C881" s="333"/>
      <c r="F881" s="637"/>
      <c r="G881" s="234"/>
      <c r="I881" s="334"/>
      <c r="J881" s="335"/>
      <c r="O881" s="564"/>
    </row>
    <row r="882" spans="3:15" ht="15.75" thickBot="1">
      <c r="C882" s="333"/>
      <c r="F882" s="637"/>
      <c r="G882" s="234"/>
      <c r="I882" s="334"/>
      <c r="J882" s="335"/>
      <c r="O882" s="564"/>
    </row>
    <row r="883" spans="3:15" ht="15.75" thickBot="1">
      <c r="C883" s="333"/>
      <c r="F883" s="637"/>
      <c r="G883" s="234"/>
      <c r="I883" s="334"/>
      <c r="J883" s="335"/>
      <c r="O883" s="564"/>
    </row>
    <row r="884" spans="3:15" ht="15.75" thickBot="1">
      <c r="C884" s="333"/>
      <c r="F884" s="637"/>
      <c r="G884" s="234"/>
      <c r="I884" s="334"/>
      <c r="J884" s="335"/>
      <c r="O884" s="564"/>
    </row>
    <row r="885" spans="3:15" ht="15.75" thickBot="1">
      <c r="C885" s="333"/>
      <c r="F885" s="637"/>
      <c r="G885" s="234"/>
      <c r="I885" s="334"/>
      <c r="J885" s="335"/>
      <c r="O885" s="564"/>
    </row>
    <row r="886" spans="3:15" ht="15.75" thickBot="1">
      <c r="C886" s="333"/>
      <c r="F886" s="637"/>
      <c r="G886" s="234"/>
      <c r="I886" s="334"/>
      <c r="J886" s="335"/>
      <c r="O886" s="564"/>
    </row>
    <row r="887" spans="3:15" ht="15.75" thickBot="1">
      <c r="C887" s="333"/>
      <c r="F887" s="637"/>
      <c r="G887" s="234"/>
      <c r="I887" s="334"/>
      <c r="J887" s="335"/>
      <c r="O887" s="564"/>
    </row>
    <row r="888" spans="3:15" ht="15.75" thickBot="1">
      <c r="C888" s="333"/>
      <c r="F888" s="637"/>
      <c r="G888" s="234"/>
      <c r="I888" s="334"/>
      <c r="J888" s="335"/>
      <c r="O888" s="564"/>
    </row>
    <row r="889" spans="3:15" ht="15.75" thickBot="1">
      <c r="C889" s="333"/>
      <c r="F889" s="637"/>
      <c r="G889" s="234"/>
      <c r="I889" s="334"/>
      <c r="J889" s="335"/>
      <c r="O889" s="564"/>
    </row>
    <row r="890" spans="3:15" ht="15.75" thickBot="1">
      <c r="C890" s="333"/>
      <c r="F890" s="637"/>
      <c r="G890" s="234"/>
      <c r="I890" s="334"/>
      <c r="J890" s="335"/>
      <c r="O890" s="564"/>
    </row>
    <row r="891" spans="3:15" ht="15.75" thickBot="1">
      <c r="C891" s="333"/>
      <c r="F891" s="637"/>
      <c r="G891" s="234"/>
      <c r="I891" s="334"/>
      <c r="J891" s="335"/>
      <c r="O891" s="564"/>
    </row>
    <row r="892" spans="3:15" ht="15.75" thickBot="1">
      <c r="C892" s="333"/>
      <c r="F892" s="637"/>
      <c r="G892" s="234"/>
      <c r="I892" s="334"/>
      <c r="J892" s="335"/>
      <c r="O892" s="564"/>
    </row>
    <row r="893" spans="3:15" ht="15.75" thickBot="1">
      <c r="C893" s="333"/>
      <c r="F893" s="637"/>
      <c r="G893" s="234"/>
      <c r="I893" s="334"/>
      <c r="J893" s="335"/>
      <c r="O893" s="564"/>
    </row>
    <row r="894" spans="3:15" ht="15.75" thickBot="1">
      <c r="C894" s="333"/>
      <c r="F894" s="637"/>
      <c r="G894" s="234"/>
      <c r="I894" s="334"/>
      <c r="J894" s="335"/>
      <c r="O894" s="564"/>
    </row>
    <row r="895" spans="3:15" ht="15.75" thickBot="1">
      <c r="C895" s="333"/>
      <c r="F895" s="637"/>
      <c r="G895" s="234"/>
      <c r="I895" s="334"/>
      <c r="J895" s="335"/>
      <c r="O895" s="564"/>
    </row>
    <row r="896" spans="3:15" ht="15.75" thickBot="1">
      <c r="C896" s="333"/>
      <c r="F896" s="637"/>
      <c r="G896" s="234"/>
      <c r="I896" s="334"/>
      <c r="J896" s="335"/>
      <c r="O896" s="564"/>
    </row>
    <row r="897" spans="3:15" ht="15.75" thickBot="1">
      <c r="C897" s="333"/>
      <c r="F897" s="637"/>
      <c r="G897" s="234"/>
      <c r="I897" s="334"/>
      <c r="J897" s="335"/>
      <c r="O897" s="564"/>
    </row>
    <row r="898" spans="3:15" ht="15.75" thickBot="1">
      <c r="C898" s="333"/>
      <c r="F898" s="637"/>
      <c r="G898" s="234"/>
      <c r="I898" s="334"/>
      <c r="J898" s="335"/>
      <c r="O898" s="564"/>
    </row>
    <row r="899" spans="3:15" ht="15.75" thickBot="1">
      <c r="C899" s="333"/>
      <c r="F899" s="637"/>
      <c r="G899" s="234"/>
      <c r="I899" s="334"/>
      <c r="J899" s="335"/>
      <c r="O899" s="564"/>
    </row>
    <row r="900" spans="3:15" ht="15.75" thickBot="1">
      <c r="C900" s="333"/>
      <c r="F900" s="637"/>
      <c r="G900" s="234"/>
      <c r="I900" s="334"/>
      <c r="J900" s="335"/>
      <c r="O900" s="564"/>
    </row>
    <row r="901" spans="3:15" ht="15.75" thickBot="1">
      <c r="C901" s="333"/>
      <c r="F901" s="637"/>
      <c r="G901" s="234"/>
      <c r="I901" s="334"/>
      <c r="J901" s="335"/>
      <c r="O901" s="564"/>
    </row>
    <row r="902" spans="3:15" ht="15.75" thickBot="1">
      <c r="C902" s="333"/>
      <c r="F902" s="637"/>
      <c r="G902" s="234"/>
      <c r="I902" s="334"/>
      <c r="J902" s="335"/>
      <c r="O902" s="564"/>
    </row>
    <row r="903" spans="3:15" ht="15.75" thickBot="1">
      <c r="C903" s="333"/>
      <c r="F903" s="637"/>
      <c r="G903" s="234"/>
      <c r="I903" s="334"/>
      <c r="J903" s="335"/>
      <c r="O903" s="564"/>
    </row>
    <row r="904" spans="3:15" ht="15.75" thickBot="1">
      <c r="C904" s="333"/>
      <c r="F904" s="637"/>
      <c r="G904" s="234"/>
      <c r="I904" s="334"/>
      <c r="J904" s="335"/>
      <c r="O904" s="564"/>
    </row>
    <row r="905" spans="3:15" ht="15.75" thickBot="1">
      <c r="C905" s="333"/>
      <c r="F905" s="637"/>
      <c r="G905" s="234"/>
      <c r="I905" s="334"/>
      <c r="J905" s="335"/>
      <c r="O905" s="564"/>
    </row>
    <row r="906" spans="3:15" ht="15.75" thickBot="1">
      <c r="C906" s="333"/>
      <c r="F906" s="637"/>
      <c r="G906" s="234"/>
      <c r="I906" s="334"/>
      <c r="J906" s="335"/>
      <c r="O906" s="564"/>
    </row>
    <row r="907" spans="3:15" ht="15.75" thickBot="1">
      <c r="C907" s="333"/>
      <c r="F907" s="637"/>
      <c r="G907" s="234"/>
      <c r="I907" s="334"/>
      <c r="J907" s="335"/>
      <c r="O907" s="564"/>
    </row>
    <row r="908" spans="3:15" ht="15.75" thickBot="1">
      <c r="C908" s="333"/>
      <c r="F908" s="637"/>
      <c r="G908" s="234"/>
      <c r="I908" s="334"/>
      <c r="J908" s="335"/>
      <c r="O908" s="564"/>
    </row>
    <row r="909" spans="3:15" ht="15.75" thickBot="1">
      <c r="C909" s="333"/>
      <c r="F909" s="637"/>
      <c r="G909" s="234"/>
      <c r="I909" s="334"/>
      <c r="J909" s="335"/>
      <c r="O909" s="564"/>
    </row>
    <row r="910" spans="3:15" ht="15.75" thickBot="1">
      <c r="C910" s="333"/>
      <c r="F910" s="637"/>
      <c r="G910" s="234"/>
      <c r="I910" s="334"/>
      <c r="J910" s="335"/>
      <c r="O910" s="564"/>
    </row>
    <row r="911" spans="3:15" ht="15.75" thickBot="1">
      <c r="C911" s="333"/>
      <c r="F911" s="637"/>
      <c r="G911" s="234"/>
      <c r="I911" s="334"/>
      <c r="J911" s="335"/>
      <c r="O911" s="564"/>
    </row>
    <row r="912" spans="3:15" ht="15.75" thickBot="1">
      <c r="C912" s="333"/>
      <c r="F912" s="637"/>
      <c r="G912" s="234"/>
      <c r="I912" s="334"/>
      <c r="J912" s="335"/>
      <c r="O912" s="564"/>
    </row>
    <row r="913" spans="3:15" ht="15.75" thickBot="1">
      <c r="C913" s="333"/>
      <c r="F913" s="637"/>
      <c r="G913" s="234"/>
      <c r="I913" s="334"/>
      <c r="J913" s="335"/>
      <c r="O913" s="564"/>
    </row>
    <row r="914" spans="3:15" ht="15.75" thickBot="1">
      <c r="C914" s="333"/>
      <c r="F914" s="637"/>
      <c r="G914" s="234"/>
      <c r="I914" s="334"/>
      <c r="J914" s="335"/>
      <c r="O914" s="564"/>
    </row>
    <row r="915" spans="3:15" ht="15.75" thickBot="1">
      <c r="C915" s="333"/>
      <c r="F915" s="637"/>
      <c r="G915" s="234"/>
      <c r="I915" s="334"/>
      <c r="J915" s="335"/>
      <c r="O915" s="564"/>
    </row>
    <row r="916" spans="3:15" ht="15.75" thickBot="1">
      <c r="C916" s="333"/>
      <c r="F916" s="637"/>
      <c r="G916" s="234"/>
      <c r="I916" s="334"/>
      <c r="J916" s="335"/>
      <c r="O916" s="564"/>
    </row>
    <row r="917" spans="3:15" ht="15.75" thickBot="1">
      <c r="C917" s="333"/>
      <c r="F917" s="637"/>
      <c r="G917" s="234"/>
      <c r="I917" s="334"/>
      <c r="J917" s="335"/>
      <c r="O917" s="564"/>
    </row>
    <row r="918" spans="3:15" ht="15.75" thickBot="1">
      <c r="C918" s="333"/>
      <c r="F918" s="637"/>
      <c r="G918" s="234"/>
      <c r="I918" s="334"/>
      <c r="J918" s="335"/>
      <c r="O918" s="564"/>
    </row>
    <row r="919" spans="3:15" ht="15.75" thickBot="1">
      <c r="C919" s="333"/>
      <c r="F919" s="637"/>
      <c r="G919" s="234"/>
      <c r="I919" s="334"/>
      <c r="J919" s="335"/>
      <c r="O919" s="564"/>
    </row>
    <row r="920" spans="3:15" ht="15.75" thickBot="1">
      <c r="C920" s="333"/>
      <c r="F920" s="637"/>
      <c r="G920" s="234"/>
      <c r="I920" s="334"/>
      <c r="J920" s="335"/>
      <c r="O920" s="564"/>
    </row>
    <row r="921" spans="3:15" ht="15.75" thickBot="1">
      <c r="C921" s="333"/>
      <c r="F921" s="637"/>
      <c r="G921" s="234"/>
      <c r="I921" s="334"/>
      <c r="J921" s="335"/>
      <c r="O921" s="564"/>
    </row>
    <row r="922" spans="3:15" ht="15.75" thickBot="1">
      <c r="C922" s="333"/>
      <c r="F922" s="637"/>
      <c r="G922" s="234"/>
      <c r="I922" s="334"/>
      <c r="J922" s="335"/>
      <c r="O922" s="564"/>
    </row>
    <row r="923" spans="3:15" ht="15.75" thickBot="1">
      <c r="C923" s="333"/>
      <c r="F923" s="637"/>
      <c r="G923" s="234"/>
      <c r="I923" s="334"/>
      <c r="J923" s="335"/>
      <c r="O923" s="564"/>
    </row>
    <row r="924" spans="3:15" ht="15.75" thickBot="1">
      <c r="C924" s="333"/>
      <c r="F924" s="637"/>
      <c r="G924" s="234"/>
      <c r="I924" s="334"/>
      <c r="J924" s="335"/>
      <c r="O924" s="564"/>
    </row>
    <row r="925" spans="3:15" ht="15.75" thickBot="1">
      <c r="C925" s="333"/>
      <c r="F925" s="637"/>
      <c r="G925" s="234"/>
      <c r="I925" s="334"/>
      <c r="J925" s="335"/>
      <c r="O925" s="564"/>
    </row>
    <row r="926" spans="3:15" ht="15.75" thickBot="1">
      <c r="C926" s="333"/>
      <c r="F926" s="637"/>
      <c r="G926" s="234"/>
      <c r="I926" s="334"/>
      <c r="J926" s="335"/>
      <c r="O926" s="564"/>
    </row>
    <row r="927" spans="3:15" ht="15.75" thickBot="1">
      <c r="C927" s="333"/>
      <c r="F927" s="637"/>
      <c r="G927" s="234"/>
      <c r="I927" s="334"/>
      <c r="J927" s="335"/>
      <c r="O927" s="564"/>
    </row>
    <row r="928" spans="3:15" ht="15.75" thickBot="1">
      <c r="C928" s="333"/>
      <c r="F928" s="637"/>
      <c r="G928" s="234"/>
      <c r="I928" s="334"/>
      <c r="J928" s="335"/>
      <c r="O928" s="564"/>
    </row>
    <row r="929" spans="3:15" ht="15.75" thickBot="1">
      <c r="C929" s="333"/>
      <c r="F929" s="637"/>
      <c r="G929" s="234"/>
      <c r="I929" s="334"/>
      <c r="J929" s="335"/>
      <c r="O929" s="564"/>
    </row>
    <row r="930" spans="3:15" ht="15.75" thickBot="1">
      <c r="C930" s="333"/>
      <c r="F930" s="637"/>
      <c r="G930" s="234"/>
      <c r="I930" s="334"/>
      <c r="J930" s="335"/>
      <c r="O930" s="564"/>
    </row>
    <row r="931" spans="3:15" ht="15.75" thickBot="1">
      <c r="C931" s="333"/>
      <c r="F931" s="637"/>
      <c r="G931" s="234"/>
      <c r="I931" s="334"/>
      <c r="J931" s="335"/>
      <c r="O931" s="564"/>
    </row>
    <row r="932" spans="3:15" ht="15.75" thickBot="1">
      <c r="C932" s="333"/>
      <c r="F932" s="637"/>
      <c r="G932" s="234"/>
      <c r="I932" s="334"/>
      <c r="J932" s="335"/>
      <c r="O932" s="564"/>
    </row>
    <row r="933" spans="3:15" ht="15.75" thickBot="1">
      <c r="C933" s="333"/>
      <c r="F933" s="637"/>
      <c r="G933" s="234"/>
      <c r="I933" s="334"/>
      <c r="J933" s="335"/>
      <c r="O933" s="564"/>
    </row>
    <row r="934" spans="3:15" ht="15.75" thickBot="1">
      <c r="C934" s="333"/>
      <c r="F934" s="637"/>
      <c r="G934" s="234"/>
      <c r="I934" s="334"/>
      <c r="J934" s="335"/>
      <c r="O934" s="564"/>
    </row>
    <row r="935" spans="3:15" ht="15.75" thickBot="1">
      <c r="C935" s="333"/>
      <c r="F935" s="637"/>
      <c r="G935" s="234"/>
      <c r="I935" s="334"/>
      <c r="J935" s="335"/>
      <c r="O935" s="564"/>
    </row>
    <row r="936" spans="3:15" ht="15.75" thickBot="1">
      <c r="C936" s="333"/>
      <c r="F936" s="637"/>
      <c r="G936" s="234"/>
      <c r="I936" s="334"/>
      <c r="J936" s="335"/>
      <c r="O936" s="564"/>
    </row>
    <row r="937" spans="3:15" ht="15.75" thickBot="1">
      <c r="C937" s="333"/>
      <c r="F937" s="637"/>
      <c r="G937" s="234"/>
      <c r="I937" s="334"/>
      <c r="J937" s="335"/>
      <c r="O937" s="564"/>
    </row>
    <row r="938" spans="3:15" ht="15.75" thickBot="1">
      <c r="C938" s="333"/>
      <c r="F938" s="637"/>
      <c r="G938" s="234"/>
      <c r="I938" s="334"/>
      <c r="J938" s="335"/>
      <c r="O938" s="564"/>
    </row>
    <row r="939" spans="3:15" ht="15.75" thickBot="1">
      <c r="C939" s="333"/>
      <c r="F939" s="637"/>
      <c r="G939" s="234"/>
      <c r="I939" s="334"/>
      <c r="J939" s="335"/>
      <c r="O939" s="564"/>
    </row>
    <row r="940" spans="3:15" ht="15.75" thickBot="1">
      <c r="C940" s="333"/>
      <c r="F940" s="637"/>
      <c r="G940" s="234"/>
      <c r="I940" s="334"/>
      <c r="J940" s="335"/>
      <c r="O940" s="564"/>
    </row>
    <row r="941" spans="3:15" ht="15.75" thickBot="1">
      <c r="C941" s="333"/>
      <c r="F941" s="637"/>
      <c r="G941" s="234"/>
      <c r="I941" s="334"/>
      <c r="J941" s="335"/>
      <c r="O941" s="564"/>
    </row>
    <row r="942" spans="3:15" ht="15.75" thickBot="1">
      <c r="C942" s="333"/>
      <c r="F942" s="637"/>
      <c r="G942" s="234"/>
      <c r="I942" s="334"/>
      <c r="J942" s="335"/>
      <c r="O942" s="564"/>
    </row>
    <row r="943" spans="3:15" ht="15.75" thickBot="1">
      <c r="C943" s="333"/>
      <c r="F943" s="637"/>
      <c r="G943" s="234"/>
      <c r="I943" s="334"/>
      <c r="J943" s="335"/>
      <c r="O943" s="564"/>
    </row>
    <row r="944" spans="3:15" ht="15.75" thickBot="1">
      <c r="C944" s="333"/>
      <c r="F944" s="637"/>
      <c r="G944" s="234"/>
      <c r="I944" s="334"/>
      <c r="J944" s="335"/>
      <c r="O944" s="564"/>
    </row>
    <row r="945" spans="3:15" ht="15.75" thickBot="1">
      <c r="C945" s="333"/>
      <c r="F945" s="637"/>
      <c r="G945" s="234"/>
      <c r="I945" s="334"/>
      <c r="J945" s="335"/>
      <c r="O945" s="564"/>
    </row>
    <row r="946" spans="3:15" ht="15.75" thickBot="1">
      <c r="C946" s="333"/>
      <c r="F946" s="637"/>
      <c r="G946" s="234"/>
      <c r="I946" s="334"/>
      <c r="J946" s="335"/>
      <c r="O946" s="564"/>
    </row>
    <row r="947" spans="3:15" ht="15.75" thickBot="1">
      <c r="C947" s="333"/>
      <c r="F947" s="637"/>
      <c r="G947" s="234"/>
      <c r="I947" s="334"/>
      <c r="J947" s="335"/>
      <c r="O947" s="564"/>
    </row>
    <row r="948" spans="3:15" ht="15.75" thickBot="1">
      <c r="C948" s="333"/>
      <c r="F948" s="637"/>
      <c r="G948" s="234"/>
      <c r="I948" s="334"/>
      <c r="J948" s="335"/>
      <c r="O948" s="564"/>
    </row>
    <row r="949" spans="3:15" ht="15.75" thickBot="1">
      <c r="C949" s="333"/>
      <c r="F949" s="637"/>
      <c r="G949" s="234"/>
      <c r="I949" s="334"/>
      <c r="J949" s="335"/>
      <c r="O949" s="564"/>
    </row>
    <row r="950" spans="3:15" ht="15.75" thickBot="1">
      <c r="C950" s="333"/>
      <c r="F950" s="637"/>
      <c r="G950" s="234"/>
      <c r="I950" s="334"/>
      <c r="J950" s="335"/>
      <c r="O950" s="564"/>
    </row>
    <row r="951" spans="3:15" ht="15.75" thickBot="1">
      <c r="C951" s="333"/>
      <c r="F951" s="637"/>
      <c r="G951" s="234"/>
      <c r="I951" s="334"/>
      <c r="J951" s="335"/>
      <c r="O951" s="564"/>
    </row>
    <row r="952" spans="3:15" ht="15.75" thickBot="1">
      <c r="C952" s="333"/>
      <c r="F952" s="637"/>
      <c r="G952" s="234"/>
      <c r="I952" s="334"/>
      <c r="J952" s="335"/>
      <c r="O952" s="564"/>
    </row>
    <row r="953" spans="3:15" ht="15.75" thickBot="1">
      <c r="C953" s="333"/>
      <c r="F953" s="637"/>
      <c r="G953" s="234"/>
      <c r="I953" s="334"/>
      <c r="J953" s="335"/>
      <c r="O953" s="564"/>
    </row>
    <row r="954" spans="3:15" ht="15.75" thickBot="1">
      <c r="C954" s="333"/>
      <c r="F954" s="637"/>
      <c r="G954" s="234"/>
      <c r="I954" s="334"/>
      <c r="J954" s="335"/>
      <c r="O954" s="564"/>
    </row>
    <row r="955" spans="3:15" ht="15.75" thickBot="1">
      <c r="C955" s="333"/>
      <c r="F955" s="637"/>
      <c r="G955" s="234"/>
      <c r="I955" s="334"/>
      <c r="J955" s="335"/>
      <c r="O955" s="564"/>
    </row>
    <row r="956" spans="3:15" ht="15.75" thickBot="1">
      <c r="C956" s="333"/>
      <c r="F956" s="637"/>
      <c r="G956" s="234"/>
      <c r="I956" s="334"/>
      <c r="J956" s="335"/>
      <c r="O956" s="564"/>
    </row>
    <row r="957" spans="3:15" ht="15.75" thickBot="1">
      <c r="C957" s="333"/>
      <c r="F957" s="637"/>
      <c r="G957" s="234"/>
      <c r="I957" s="334"/>
      <c r="J957" s="335"/>
      <c r="O957" s="564"/>
    </row>
    <row r="958" spans="3:15" ht="15.75" thickBot="1">
      <c r="C958" s="333"/>
      <c r="F958" s="637"/>
      <c r="G958" s="234"/>
      <c r="I958" s="334"/>
      <c r="J958" s="335"/>
      <c r="O958" s="564"/>
    </row>
    <row r="959" spans="3:15" ht="15.75" thickBot="1">
      <c r="C959" s="333"/>
      <c r="F959" s="637"/>
      <c r="G959" s="234"/>
      <c r="I959" s="334"/>
      <c r="J959" s="335"/>
      <c r="O959" s="564"/>
    </row>
    <row r="960" spans="3:15" ht="15.75" thickBot="1">
      <c r="C960" s="333"/>
      <c r="F960" s="637"/>
      <c r="G960" s="234"/>
      <c r="I960" s="334"/>
      <c r="J960" s="335"/>
      <c r="O960" s="564"/>
    </row>
    <row r="961" spans="3:15" ht="15.75" thickBot="1">
      <c r="C961" s="333"/>
      <c r="F961" s="637"/>
      <c r="G961" s="234"/>
      <c r="I961" s="334"/>
      <c r="J961" s="335"/>
      <c r="O961" s="564"/>
    </row>
    <row r="962" spans="3:15" ht="15.75" thickBot="1">
      <c r="C962" s="333"/>
      <c r="F962" s="637"/>
      <c r="G962" s="234"/>
      <c r="I962" s="334"/>
      <c r="J962" s="335"/>
      <c r="O962" s="564"/>
    </row>
    <row r="963" spans="3:15" ht="15.75" thickBot="1">
      <c r="C963" s="333"/>
      <c r="F963" s="637"/>
      <c r="G963" s="234"/>
      <c r="I963" s="334"/>
      <c r="J963" s="335"/>
      <c r="O963" s="564"/>
    </row>
    <row r="964" spans="3:15" ht="15.75" thickBot="1">
      <c r="C964" s="333"/>
      <c r="F964" s="637"/>
      <c r="G964" s="234"/>
      <c r="I964" s="334"/>
      <c r="J964" s="335"/>
      <c r="O964" s="564"/>
    </row>
    <row r="965" spans="3:15" ht="15.75" thickBot="1">
      <c r="C965" s="333"/>
      <c r="F965" s="637"/>
      <c r="G965" s="234"/>
      <c r="I965" s="334"/>
      <c r="J965" s="335"/>
      <c r="O965" s="564"/>
    </row>
    <row r="966" spans="3:15" ht="15.75" thickBot="1">
      <c r="C966" s="333"/>
      <c r="F966" s="637"/>
      <c r="G966" s="234"/>
      <c r="I966" s="334"/>
      <c r="J966" s="335"/>
      <c r="O966" s="564"/>
    </row>
    <row r="967" spans="3:15" ht="15.75" thickBot="1">
      <c r="C967" s="333"/>
      <c r="F967" s="637"/>
      <c r="G967" s="234"/>
      <c r="I967" s="334"/>
      <c r="J967" s="335"/>
      <c r="O967" s="564"/>
    </row>
    <row r="968" spans="3:15" ht="15.75" thickBot="1">
      <c r="C968" s="333"/>
      <c r="F968" s="637"/>
      <c r="G968" s="234"/>
      <c r="I968" s="334"/>
      <c r="J968" s="335"/>
      <c r="O968" s="564"/>
    </row>
    <row r="969" spans="3:15" ht="15.75" thickBot="1">
      <c r="C969" s="333"/>
      <c r="F969" s="637"/>
      <c r="G969" s="234"/>
      <c r="I969" s="334"/>
      <c r="J969" s="335"/>
      <c r="O969" s="564"/>
    </row>
    <row r="970" spans="3:15" ht="15.75" thickBot="1">
      <c r="C970" s="333"/>
      <c r="F970" s="637"/>
      <c r="G970" s="234"/>
      <c r="I970" s="334"/>
      <c r="J970" s="335"/>
      <c r="O970" s="564"/>
    </row>
    <row r="971" spans="3:15" ht="15.75" thickBot="1">
      <c r="C971" s="333"/>
      <c r="F971" s="637"/>
      <c r="G971" s="234"/>
      <c r="I971" s="334"/>
      <c r="J971" s="335"/>
      <c r="O971" s="564"/>
    </row>
    <row r="972" spans="3:15" ht="15.75" thickBot="1">
      <c r="C972" s="333"/>
      <c r="F972" s="637"/>
      <c r="G972" s="234"/>
      <c r="I972" s="334"/>
      <c r="J972" s="335"/>
      <c r="O972" s="564"/>
    </row>
    <row r="973" spans="3:15" ht="15.75" thickBot="1">
      <c r="C973" s="333"/>
      <c r="F973" s="637"/>
      <c r="G973" s="234"/>
      <c r="I973" s="334"/>
      <c r="J973" s="335"/>
      <c r="O973" s="564"/>
    </row>
    <row r="974" spans="3:15" ht="15.75" thickBot="1">
      <c r="C974" s="333"/>
      <c r="F974" s="637"/>
      <c r="G974" s="234"/>
      <c r="I974" s="334"/>
      <c r="J974" s="335"/>
      <c r="O974" s="564"/>
    </row>
    <row r="975" spans="3:15" ht="15.75" thickBot="1">
      <c r="C975" s="333"/>
      <c r="F975" s="637"/>
      <c r="G975" s="234"/>
      <c r="I975" s="334"/>
      <c r="J975" s="335"/>
      <c r="O975" s="564"/>
    </row>
    <row r="976" spans="3:15" ht="15.75" thickBot="1">
      <c r="C976" s="333"/>
      <c r="F976" s="637"/>
      <c r="G976" s="234"/>
      <c r="I976" s="334"/>
      <c r="J976" s="335"/>
      <c r="O976" s="564"/>
    </row>
    <row r="977" spans="3:15" ht="15.75" thickBot="1">
      <c r="C977" s="333"/>
      <c r="F977" s="637"/>
      <c r="G977" s="234"/>
      <c r="I977" s="334"/>
      <c r="J977" s="335"/>
      <c r="O977" s="564"/>
    </row>
    <row r="978" spans="3:15" ht="15.75" thickBot="1">
      <c r="C978" s="333"/>
      <c r="F978" s="637"/>
      <c r="G978" s="234"/>
      <c r="I978" s="334"/>
      <c r="J978" s="335"/>
      <c r="O978" s="564"/>
    </row>
    <row r="979" spans="3:15" ht="15.75" thickBot="1">
      <c r="C979" s="333"/>
      <c r="F979" s="637"/>
      <c r="G979" s="234"/>
      <c r="I979" s="334"/>
      <c r="J979" s="335"/>
      <c r="O979" s="564"/>
    </row>
    <row r="980" spans="3:15" ht="15.75" thickBot="1">
      <c r="C980" s="333"/>
      <c r="F980" s="637"/>
      <c r="G980" s="234"/>
      <c r="I980" s="334"/>
      <c r="J980" s="335"/>
      <c r="O980" s="564"/>
    </row>
    <row r="981" spans="3:15" ht="15.75" thickBot="1">
      <c r="C981" s="333"/>
      <c r="F981" s="637"/>
      <c r="G981" s="234"/>
      <c r="I981" s="334"/>
      <c r="J981" s="335"/>
      <c r="O981" s="564"/>
    </row>
    <row r="982" spans="3:15" ht="15.75" thickBot="1">
      <c r="C982" s="333"/>
      <c r="F982" s="637"/>
      <c r="G982" s="234"/>
      <c r="I982" s="334"/>
      <c r="J982" s="335"/>
      <c r="O982" s="564"/>
    </row>
    <row r="983" spans="3:15" ht="15.75" thickBot="1">
      <c r="C983" s="333"/>
      <c r="F983" s="637"/>
      <c r="G983" s="234"/>
      <c r="I983" s="334"/>
      <c r="J983" s="335"/>
      <c r="O983" s="564"/>
    </row>
    <row r="984" spans="3:15" ht="15.75" thickBot="1">
      <c r="C984" s="333"/>
      <c r="F984" s="637"/>
      <c r="G984" s="234"/>
      <c r="I984" s="334"/>
      <c r="J984" s="335"/>
      <c r="O984" s="564"/>
    </row>
    <row r="985" spans="3:15" ht="15.75" thickBot="1">
      <c r="C985" s="333"/>
      <c r="F985" s="637"/>
      <c r="G985" s="234"/>
      <c r="I985" s="334"/>
      <c r="J985" s="335"/>
      <c r="O985" s="564"/>
    </row>
    <row r="986" spans="3:15" ht="15.75" thickBot="1">
      <c r="C986" s="333"/>
      <c r="F986" s="637"/>
      <c r="G986" s="234"/>
      <c r="I986" s="334"/>
      <c r="J986" s="335"/>
      <c r="O986" s="564"/>
    </row>
    <row r="987" spans="3:15" ht="15.75" thickBot="1">
      <c r="C987" s="333"/>
      <c r="F987" s="637"/>
      <c r="G987" s="234"/>
      <c r="I987" s="334"/>
      <c r="J987" s="335"/>
      <c r="O987" s="564"/>
    </row>
    <row r="988" spans="3:15" ht="15.75" thickBot="1">
      <c r="C988" s="333"/>
      <c r="F988" s="637"/>
      <c r="G988" s="234"/>
      <c r="I988" s="334"/>
      <c r="J988" s="335"/>
      <c r="O988" s="564"/>
    </row>
    <row r="989" spans="3:15" ht="15.75" thickBot="1">
      <c r="C989" s="333"/>
      <c r="F989" s="637"/>
      <c r="G989" s="234"/>
      <c r="I989" s="334"/>
      <c r="J989" s="335"/>
      <c r="O989" s="564"/>
    </row>
    <row r="990" spans="3:15" ht="15.75" thickBot="1">
      <c r="C990" s="333"/>
      <c r="F990" s="637"/>
      <c r="G990" s="234"/>
      <c r="I990" s="334"/>
      <c r="J990" s="335"/>
      <c r="O990" s="564"/>
    </row>
    <row r="991" spans="3:15" ht="15.75" thickBot="1">
      <c r="C991" s="333"/>
      <c r="F991" s="637"/>
      <c r="G991" s="234"/>
      <c r="I991" s="334"/>
      <c r="J991" s="335"/>
      <c r="O991" s="564"/>
    </row>
    <row r="992" spans="3:15" ht="15.75" thickBot="1">
      <c r="C992" s="333"/>
      <c r="F992" s="637"/>
      <c r="G992" s="234"/>
      <c r="I992" s="334"/>
      <c r="J992" s="335"/>
      <c r="O992" s="564"/>
    </row>
    <row r="993" spans="3:15" ht="15.75" thickBot="1">
      <c r="C993" s="333"/>
      <c r="F993" s="637"/>
      <c r="G993" s="234"/>
      <c r="I993" s="334"/>
      <c r="J993" s="335"/>
      <c r="O993" s="564"/>
    </row>
    <row r="994" spans="3:15" ht="15.75" thickBot="1">
      <c r="C994" s="333"/>
      <c r="F994" s="637"/>
      <c r="G994" s="234"/>
      <c r="I994" s="334"/>
      <c r="J994" s="335"/>
      <c r="O994" s="564"/>
    </row>
    <row r="995" spans="3:15" ht="15.75" thickBot="1">
      <c r="C995" s="333"/>
      <c r="F995" s="637"/>
      <c r="G995" s="234"/>
      <c r="I995" s="334"/>
      <c r="J995" s="335"/>
      <c r="O995" s="564"/>
    </row>
    <row r="996" spans="3:15" ht="15.75" thickBot="1">
      <c r="C996" s="333"/>
      <c r="F996" s="637"/>
      <c r="G996" s="234"/>
      <c r="I996" s="334"/>
      <c r="J996" s="335"/>
      <c r="O996" s="564"/>
    </row>
    <row r="997" spans="3:15" ht="15.75" thickBot="1">
      <c r="C997" s="333"/>
      <c r="F997" s="637"/>
      <c r="G997" s="234"/>
      <c r="I997" s="334"/>
      <c r="J997" s="335"/>
      <c r="O997" s="564"/>
    </row>
    <row r="998" spans="3:15" ht="15.75" thickBot="1">
      <c r="C998" s="333"/>
      <c r="F998" s="637"/>
      <c r="G998" s="234"/>
      <c r="I998" s="334"/>
      <c r="J998" s="335"/>
      <c r="O998" s="564"/>
    </row>
    <row r="999" spans="3:15" ht="15.75" thickBot="1">
      <c r="C999" s="333"/>
      <c r="F999" s="637"/>
      <c r="G999" s="234"/>
      <c r="I999" s="334"/>
      <c r="J999" s="335"/>
      <c r="O999" s="564"/>
    </row>
    <row r="1000" spans="3:15" ht="15.75" thickBot="1">
      <c r="C1000" s="333"/>
      <c r="F1000" s="637"/>
      <c r="G1000" s="234"/>
      <c r="I1000" s="334"/>
      <c r="J1000" s="335"/>
      <c r="O1000" s="564"/>
    </row>
    <row r="1001" spans="3:15" ht="15" customHeight="1" thickBot="1">
      <c r="O1001" s="564"/>
    </row>
    <row r="1002" spans="3:15" ht="15" customHeight="1" thickBot="1">
      <c r="O1002" s="564"/>
    </row>
    <row r="1003" spans="3:15" ht="15" customHeight="1" thickBot="1">
      <c r="O1003" s="564"/>
    </row>
    <row r="1004" spans="3:15" ht="15" customHeight="1" thickBot="1">
      <c r="O1004" s="564"/>
    </row>
    <row r="1005" spans="3:15" ht="15" customHeight="1" thickBot="1">
      <c r="O1005" s="564"/>
    </row>
    <row r="1006" spans="3:15" ht="15" customHeight="1" thickBot="1">
      <c r="O1006" s="564"/>
    </row>
    <row r="1007" spans="3:15" ht="15" customHeight="1" thickBot="1">
      <c r="O1007" s="564"/>
    </row>
    <row r="1008" spans="3:15" ht="15" customHeight="1" thickBot="1">
      <c r="O1008" s="564"/>
    </row>
    <row r="1009" spans="15:15" ht="15" customHeight="1" thickBot="1">
      <c r="O1009" s="564"/>
    </row>
    <row r="1010" spans="15:15" ht="15" customHeight="1" thickBot="1">
      <c r="O1010" s="564"/>
    </row>
    <row r="1011" spans="15:15" ht="15" customHeight="1" thickBot="1">
      <c r="O1011" s="564"/>
    </row>
    <row r="1012" spans="15:15" ht="15" customHeight="1" thickBot="1">
      <c r="O1012" s="564"/>
    </row>
    <row r="1013" spans="15:15" ht="15" customHeight="1" thickBot="1">
      <c r="O1013" s="564"/>
    </row>
    <row r="1014" spans="15:15" ht="15" customHeight="1" thickBot="1">
      <c r="O1014" s="564"/>
    </row>
    <row r="1015" spans="15:15" ht="15" customHeight="1" thickBot="1">
      <c r="O1015" s="564"/>
    </row>
    <row r="1016" spans="15:15" ht="15" customHeight="1" thickBot="1">
      <c r="O1016" s="564"/>
    </row>
    <row r="1017" spans="15:15" ht="15" customHeight="1" thickBot="1">
      <c r="O1017" s="564"/>
    </row>
    <row r="1018" spans="15:15" ht="15" customHeight="1" thickBot="1">
      <c r="O1018" s="564"/>
    </row>
    <row r="1019" spans="15:15" ht="15" customHeight="1" thickBot="1">
      <c r="O1019" s="564"/>
    </row>
    <row r="1020" spans="15:15" ht="15" customHeight="1" thickBot="1">
      <c r="O1020" s="564"/>
    </row>
    <row r="1021" spans="15:15" ht="15" customHeight="1" thickBot="1">
      <c r="O1021" s="564"/>
    </row>
    <row r="1022" spans="15:15" ht="15" customHeight="1" thickBot="1">
      <c r="O1022" s="564"/>
    </row>
    <row r="1023" spans="15:15" ht="15" customHeight="1" thickBot="1">
      <c r="O1023" s="564"/>
    </row>
    <row r="1024" spans="15:15" ht="15" customHeight="1" thickBot="1">
      <c r="O1024" s="564"/>
    </row>
    <row r="1025" spans="15:15" ht="15" customHeight="1" thickBot="1">
      <c r="O1025" s="564"/>
    </row>
    <row r="1026" spans="15:15" ht="15" customHeight="1" thickBot="1">
      <c r="O1026" s="564"/>
    </row>
    <row r="1027" spans="15:15" ht="15" customHeight="1" thickBot="1">
      <c r="O1027" s="564"/>
    </row>
    <row r="1028" spans="15:15" ht="15" customHeight="1" thickBot="1">
      <c r="O1028" s="564"/>
    </row>
    <row r="1029" spans="15:15" ht="15" customHeight="1" thickBot="1">
      <c r="O1029" s="564"/>
    </row>
    <row r="1030" spans="15:15" ht="15" customHeight="1" thickBot="1">
      <c r="O1030" s="564"/>
    </row>
  </sheetData>
  <autoFilter ref="A1:O648" xr:uid="{00000000-0001-0000-0400-000000000000}">
    <filterColumn colId="2">
      <colorFilter dxfId="0" cellColor="0"/>
    </filterColumn>
  </autoFilter>
  <customSheetViews>
    <customSheetView guid="{04F4E1FE-8EC4-4E00-948F-0D5054E332A0}" filter="1" showAutoFilter="1">
      <pageMargins left="0.7" right="0.7" top="0.75" bottom="0.75" header="0.3" footer="0.3"/>
      <autoFilter ref="G1:G1000" xr:uid="{C67AA187-CC0D-4FB0-8A8F-A5EC756DADB8}"/>
    </customSheetView>
    <customSheetView guid="{DC6C0F27-C409-431E-86B1-FA5DC279474E}" filter="1" showAutoFilter="1">
      <pageMargins left="0.7" right="0.7" top="0.75" bottom="0.75" header="0.3" footer="0.3"/>
      <autoFilter ref="A1:Z648" xr:uid="{2BFC019F-3713-4C30-992D-512A0EE295D1}"/>
    </customSheetView>
    <customSheetView guid="{A1D70BCA-72E1-4B31-9DB0-C64D6601BEE8}" filter="1" showAutoFilter="1">
      <pageMargins left="0.7" right="0.7" top="0.75" bottom="0.75" header="0.3" footer="0.3"/>
      <autoFilter ref="A1:Z648" xr:uid="{65CE7D8E-2835-40BD-AE80-A373E9E4E7A7}"/>
    </customSheetView>
    <customSheetView guid="{4C4EC494-3590-4268-B141-4F752695EFBC}" filter="1" showAutoFilter="1">
      <pageMargins left="0.7" right="0.7" top="0.75" bottom="0.75" header="0.3" footer="0.3"/>
      <autoFilter ref="A1:K648" xr:uid="{8B669DC4-178B-4E42-B71A-3F4872FBC748}">
        <filterColumn colId="2">
          <filters>
            <filter val="Ciencias Sociales"/>
          </filters>
        </filterColumn>
      </autoFilter>
    </customSheetView>
    <customSheetView guid="{87BE9579-8A14-4EFC-8BF3-4A3CB63285C8}" filter="1" showAutoFilter="1">
      <pageMargins left="0.7" right="0.7" top="0.75" bottom="0.75" header="0.3" footer="0.3"/>
      <autoFilter ref="A1:K648" xr:uid="{C989985E-F84C-4457-8A6F-25F80C3C576B}">
        <filterColumn colId="1">
          <filters>
            <filter val="PUC"/>
            <filter val="UACh"/>
            <filter val="UBB"/>
            <filter val="UCM"/>
            <filter val="UdeC"/>
            <filter val="UHO"/>
            <filter val="UPLA"/>
            <filter val="USACH"/>
            <filter val="USM"/>
            <filter val="UTA"/>
            <filter val="UTC"/>
            <filter val="UV"/>
          </filters>
        </filterColumn>
        <filterColumn colId="10">
          <filters>
            <filter val="20.02150538"/>
            <filter val="22.40860215"/>
            <filter val="22.79726998"/>
            <filter val="23.06451613"/>
            <filter val="23.32946237"/>
            <filter val="24.27351204"/>
            <filter val="25.12258065"/>
            <filter val="25.56776837"/>
            <filter val="25.6964756"/>
            <filter val="26.65789474"/>
            <filter val="27.23552806"/>
            <filter val="28.04541408"/>
            <filter val="28.19677419"/>
            <filter val="28.60816327"/>
            <filter val="28.65146569"/>
            <filter val="29.55895304"/>
            <filter val="29.875"/>
            <filter val="30.39435257"/>
            <filter val="30.97540087"/>
            <filter val="32.99726676"/>
            <filter val="34.99590015"/>
            <filter val="35.8"/>
            <filter val="37.75"/>
            <filter val="na"/>
          </filters>
        </filterColumn>
      </autoFilter>
    </customSheetView>
    <customSheetView guid="{72648B06-C751-47D3-8A1F-779C31296DD3}" filter="1" showAutoFilter="1">
      <pageMargins left="0.7" right="0.7" top="0.75" bottom="0.75" header="0.3" footer="0.3"/>
      <autoFilter ref="A1:K648" xr:uid="{81259A7D-01F1-41C9-8FB7-8156428CB155}">
        <filterColumn colId="4">
          <filters>
            <filter val="125.2105263"/>
            <filter val="126.7142857"/>
            <filter val="138.4285714"/>
            <filter val="140.8384067"/>
            <filter val="144.7580978"/>
            <filter val="144.8679879"/>
            <filter val="145.2031528"/>
            <filter val="145.3624934"/>
            <filter val="145.4943615"/>
            <filter val="145.5493066"/>
            <filter val="145.5822736"/>
            <filter val="145.6042517"/>
            <filter val="146.2086473"/>
            <filter val="146.3636364"/>
            <filter val="146.4504055"/>
            <filter val="147.1703057"/>
            <filter val="148.3048303"/>
            <filter val="151.3749724"/>
            <filter val="151.5337026"/>
            <filter val="151.5654486"/>
            <filter val="151.8035439"/>
            <filter val="151.8273534"/>
            <filter val="152.2475706"/>
            <filter val="152.4078045"/>
            <filter val="152.4079716"/>
            <filter val="152.5921821"/>
            <filter val="152.7763927"/>
            <filter val="152.9606032"/>
            <filter val="155.2929619"/>
            <filter val="155.4834381"/>
            <filter val="155.6262952"/>
            <filter val="155.8326444"/>
            <filter val="156.1818508"/>
            <filter val="156.2775699"/>
            <filter val="156.8008984"/>
            <filter val="156.9860836"/>
            <filter val="157.1529907"/>
            <filter val="157.3860355"/>
            <filter val="157.7350013"/>
            <filter val="157.9096045"/>
            <filter val="165.7063158"/>
            <filter val="174.8"/>
            <filter val="185.2619048"/>
            <filter val="186.2619048"/>
            <filter val="188.2619048"/>
            <filter val="188.4464286"/>
            <filter val="190.3152109"/>
            <filter val="191.42"/>
            <filter val="214.6666667"/>
            <filter val="258.4"/>
            <filter val="270.3"/>
          </filters>
        </filterColumn>
      </autoFilter>
    </customSheetView>
    <customSheetView guid="{C9777A01-886A-4268-BC06-03D20AF56C4F}" filter="1" showAutoFilter="1">
      <pageMargins left="0.7" right="0.7" top="0.75" bottom="0.75" header="0.3" footer="0.3"/>
      <autoFilter ref="A1:K648" xr:uid="{C7128C69-23F4-41CF-A2C9-E36B528FAAD3}">
        <filterColumn colId="10">
          <filters>
            <filter val="20.02150538"/>
            <filter val="22.40860215"/>
            <filter val="22.79726998"/>
            <filter val="23.06451613"/>
            <filter val="23.32946237"/>
            <filter val="24.27351204"/>
            <filter val="25.12258065"/>
            <filter val="25.56776837"/>
            <filter val="25.6964756"/>
            <filter val="26.65789474"/>
            <filter val="27"/>
            <filter val="27.23552806"/>
            <filter val="28.04541408"/>
            <filter val="28.19677419"/>
            <filter val="28.60816327"/>
            <filter val="28.65146569"/>
            <filter val="29.55895304"/>
            <filter val="29.875"/>
            <filter val="30.39435257"/>
            <filter val="30.97540087"/>
            <filter val="32.99726676"/>
            <filter val="34.99590015"/>
            <filter val="35.8"/>
            <filter val="37.75"/>
          </filters>
        </filterColumn>
      </autoFilter>
    </customSheetView>
    <customSheetView guid="{165E1E2C-0BAB-48E7-9AD4-61CCC6012116}" filter="1" showAutoFilter="1">
      <pageMargins left="0.7" right="0.7" top="0.75" bottom="0.75" header="0.3" footer="0.3"/>
      <autoFilter ref="A1:K648" xr:uid="{82CF2165-65F3-4E6F-BA8E-FC94288F98B3}">
        <filterColumn colId="1">
          <filters>
            <filter val="PUC"/>
            <filter val="UA"/>
            <filter val="UACh"/>
            <filter val="UBB"/>
            <filter val="UBO"/>
            <filter val="UdeC"/>
            <filter val="UHO"/>
            <filter val="UPLA"/>
            <filter val="USACH"/>
            <filter val="USM"/>
            <filter val="UTA"/>
            <filter val="UTC"/>
            <filter val="UV"/>
          </filters>
        </filterColumn>
        <filterColumn colId="10">
          <filters>
            <filter val="20.02150538"/>
            <filter val="22.40860215"/>
            <filter val="22.79726998"/>
            <filter val="23.06451613"/>
            <filter val="23.32946237"/>
            <filter val="24.27351204"/>
            <filter val="25.12258065"/>
            <filter val="25.56776837"/>
            <filter val="25.6964756"/>
            <filter val="26.65789474"/>
            <filter val="27.23552806"/>
            <filter val="28.04541408"/>
            <filter val="28.19677419"/>
            <filter val="28.60816327"/>
            <filter val="28.65146569"/>
            <filter val="29.55895304"/>
            <filter val="29.875"/>
            <filter val="30.39435257"/>
            <filter val="30.97540087"/>
            <filter val="32.99726676"/>
            <filter val="34.99590015"/>
            <filter val="35.8"/>
            <filter val="37.75"/>
            <filter val="na"/>
          </filters>
        </filterColumn>
      </autoFilter>
    </customSheetView>
    <customSheetView guid="{695AA997-6090-4966-B594-24AEE90732A7}" filter="1" showAutoFilter="1">
      <pageMargins left="0.7" right="0.7" top="0.75" bottom="0.75" header="0.3" footer="0.3"/>
      <autoFilter ref="A1:K648" xr:uid="{F4EBD38A-728A-441F-BFEA-ED1F0B1ED441}">
        <filterColumn colId="9">
          <filters>
            <filter val="0.00%"/>
            <filter val="10.00%"/>
            <filter val="10.84%"/>
            <filter val="100.00%"/>
            <filter val="11.11%"/>
            <filter val="12.21%"/>
            <filter val="12.50%"/>
            <filter val="13.88%"/>
            <filter val="14.29%"/>
            <filter val="14.31%"/>
            <filter val="15.14%"/>
            <filter val="15.27%"/>
            <filter val="15.38%"/>
            <filter val="16.00%"/>
            <filter val="16.06%"/>
            <filter val="16.67%"/>
            <filter val="17.39%"/>
            <filter val="18.73%"/>
            <filter val="18.93%"/>
            <filter val="20.00%"/>
            <filter val="20.86%"/>
            <filter val="21.43%"/>
            <filter val="22.22%"/>
            <filter val="23.08%"/>
            <filter val="23.63%"/>
            <filter val="23.82%"/>
            <filter val="23.84%"/>
            <filter val="24.05%"/>
            <filter val="24.69%"/>
            <filter val="25.00%"/>
            <filter val="25.09%"/>
            <filter val="26.27%"/>
            <filter val="26.32%"/>
            <filter val="26.39%"/>
            <filter val="26.53%"/>
            <filter val="27.02%"/>
            <filter val="27.27%"/>
            <filter val="28.57%"/>
            <filter val="29.41%"/>
            <filter val="29.64%"/>
            <filter val="30.00%"/>
            <filter val="30.39%"/>
            <filter val="33.15%"/>
            <filter val="33.33%"/>
            <filter val="34.78%"/>
            <filter val="36.36%"/>
            <filter val="37.50%"/>
            <filter val="4.05%"/>
            <filter val="4.76%"/>
            <filter val="40.00%"/>
            <filter val="41.67%"/>
            <filter val="41.75%"/>
            <filter val="42.11%"/>
            <filter val="42.86%"/>
            <filter val="44.44%"/>
            <filter val="45.45%"/>
            <filter val="46.15%"/>
            <filter val="46.67%"/>
            <filter val="47.06%"/>
            <filter val="47.62%"/>
            <filter val="5.56%"/>
            <filter val="5.88%"/>
            <filter val="50.00%"/>
            <filter val="52.17%"/>
            <filter val="52.63%"/>
            <filter val="53.85%"/>
            <filter val="55.56%"/>
            <filter val="56.06%"/>
            <filter val="57.14%"/>
            <filter val="60.00%"/>
            <filter val="62.50%"/>
            <filter val="63.64%"/>
            <filter val="64.00%"/>
            <filter val="66.67%"/>
            <filter val="7.13%"/>
            <filter val="7.69%"/>
            <filter val="7.74%"/>
            <filter val="71.43%"/>
            <filter val="75.00%"/>
            <filter val="77.78%"/>
            <filter val="78.26%"/>
            <filter val="8.33%"/>
            <filter val="80.00%"/>
            <filter val="83.33%"/>
            <filter val="88.89%"/>
            <filter val="9.09%"/>
            <filter val="92.86%"/>
          </filters>
        </filterColumn>
      </autoFilter>
    </customSheetView>
    <customSheetView guid="{CC26AB7A-0F66-4F06-960B-364EE40DB81F}" filter="1" showAutoFilter="1">
      <pageMargins left="0.7" right="0.7" top="0.75" bottom="0.75" header="0.3" footer="0.3"/>
      <autoFilter ref="A1:K648" xr:uid="{A6737796-D9B0-4BC8-B4C8-63437226AFF2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7"/>
  <sheetViews>
    <sheetView topLeftCell="J1" workbookViewId="0">
      <selection activeCell="C9" sqref="C9"/>
    </sheetView>
  </sheetViews>
  <sheetFormatPr baseColWidth="10" defaultColWidth="12.625" defaultRowHeight="15" customHeight="1"/>
  <cols>
    <col min="4" max="4" width="64.875" customWidth="1"/>
  </cols>
  <sheetData>
    <row r="1" spans="1:26" s="244" customFormat="1" ht="16.5" thickBot="1">
      <c r="A1" s="281" t="s">
        <v>17</v>
      </c>
      <c r="B1" s="282" t="s">
        <v>18</v>
      </c>
      <c r="C1" s="282" t="s">
        <v>19</v>
      </c>
      <c r="D1" s="283" t="s">
        <v>20</v>
      </c>
      <c r="E1" s="283" t="s">
        <v>21</v>
      </c>
      <c r="F1" s="283" t="s">
        <v>22</v>
      </c>
      <c r="G1" s="283" t="s">
        <v>23</v>
      </c>
      <c r="H1" s="283" t="s">
        <v>24</v>
      </c>
      <c r="I1" s="283" t="s">
        <v>25</v>
      </c>
      <c r="J1" s="283" t="s">
        <v>26</v>
      </c>
      <c r="K1" s="283" t="s">
        <v>27</v>
      </c>
      <c r="L1" s="283" t="s">
        <v>28</v>
      </c>
      <c r="M1" s="283" t="s">
        <v>29</v>
      </c>
      <c r="N1" s="283" t="s">
        <v>30</v>
      </c>
      <c r="O1" s="283" t="s">
        <v>31</v>
      </c>
      <c r="P1" s="283" t="s">
        <v>32</v>
      </c>
      <c r="Q1" s="283" t="s">
        <v>33</v>
      </c>
      <c r="R1" s="283" t="s">
        <v>34</v>
      </c>
      <c r="S1" s="283" t="s">
        <v>35</v>
      </c>
      <c r="T1" s="284" t="s">
        <v>36</v>
      </c>
      <c r="U1" s="243"/>
      <c r="V1" s="243"/>
      <c r="W1" s="243"/>
      <c r="X1" s="243"/>
      <c r="Y1" s="243"/>
      <c r="Z1" s="243"/>
    </row>
    <row r="2" spans="1:26">
      <c r="A2" s="275">
        <v>1</v>
      </c>
      <c r="B2" s="276" t="s">
        <v>37</v>
      </c>
      <c r="C2" s="276" t="s">
        <v>38</v>
      </c>
      <c r="D2" s="277" t="s">
        <v>39</v>
      </c>
      <c r="E2" s="277" t="s">
        <v>40</v>
      </c>
      <c r="F2" s="278">
        <v>44481</v>
      </c>
      <c r="G2" s="277" t="s">
        <v>41</v>
      </c>
      <c r="H2" s="277">
        <v>120</v>
      </c>
      <c r="I2" s="277" t="s">
        <v>41</v>
      </c>
      <c r="J2" s="277" t="s">
        <v>41</v>
      </c>
      <c r="K2" s="277" t="s">
        <v>42</v>
      </c>
      <c r="L2" s="277" t="s">
        <v>43</v>
      </c>
      <c r="M2" s="277" t="s">
        <v>44</v>
      </c>
      <c r="N2" s="277" t="s">
        <v>45</v>
      </c>
      <c r="O2" s="277" t="s">
        <v>41</v>
      </c>
      <c r="P2" s="279" t="s">
        <v>41</v>
      </c>
      <c r="Q2" s="277">
        <v>2</v>
      </c>
      <c r="R2" s="277">
        <v>0</v>
      </c>
      <c r="S2" s="276"/>
      <c r="T2" s="280" t="s">
        <v>41</v>
      </c>
      <c r="U2" s="12"/>
      <c r="V2" s="12"/>
      <c r="W2" s="12"/>
      <c r="X2" s="12"/>
      <c r="Y2" s="12"/>
      <c r="Z2" s="12"/>
    </row>
    <row r="3" spans="1:26">
      <c r="A3" s="263">
        <v>2</v>
      </c>
      <c r="B3" s="245" t="s">
        <v>37</v>
      </c>
      <c r="C3" s="245" t="s">
        <v>46</v>
      </c>
      <c r="D3" s="246" t="s">
        <v>47</v>
      </c>
      <c r="E3" s="246" t="s">
        <v>40</v>
      </c>
      <c r="F3" s="247">
        <v>44524</v>
      </c>
      <c r="G3" s="246" t="s">
        <v>41</v>
      </c>
      <c r="H3" s="246">
        <v>172</v>
      </c>
      <c r="I3" s="246" t="s">
        <v>41</v>
      </c>
      <c r="J3" s="246" t="s">
        <v>41</v>
      </c>
      <c r="K3" s="246" t="s">
        <v>42</v>
      </c>
      <c r="L3" s="246" t="s">
        <v>48</v>
      </c>
      <c r="M3" s="246" t="s">
        <v>49</v>
      </c>
      <c r="N3" s="246" t="s">
        <v>45</v>
      </c>
      <c r="O3" s="246" t="s">
        <v>41</v>
      </c>
      <c r="P3" s="248" t="s">
        <v>41</v>
      </c>
      <c r="Q3" s="248" t="s">
        <v>41</v>
      </c>
      <c r="R3" s="248" t="s">
        <v>41</v>
      </c>
      <c r="S3" s="245"/>
      <c r="T3" s="264" t="s">
        <v>41</v>
      </c>
      <c r="U3" s="12"/>
      <c r="V3" s="12"/>
      <c r="W3" s="12"/>
      <c r="X3" s="12"/>
      <c r="Y3" s="12"/>
      <c r="Z3" s="12"/>
    </row>
    <row r="4" spans="1:26">
      <c r="A4" s="263">
        <v>3</v>
      </c>
      <c r="B4" s="245" t="s">
        <v>37</v>
      </c>
      <c r="C4" s="245" t="s">
        <v>50</v>
      </c>
      <c r="D4" s="246" t="s">
        <v>51</v>
      </c>
      <c r="E4" s="246" t="s">
        <v>40</v>
      </c>
      <c r="F4" s="247">
        <v>44504</v>
      </c>
      <c r="G4" s="246" t="s">
        <v>41</v>
      </c>
      <c r="H4" s="246">
        <v>145</v>
      </c>
      <c r="I4" s="246" t="s">
        <v>41</v>
      </c>
      <c r="J4" s="246" t="s">
        <v>41</v>
      </c>
      <c r="K4" s="246" t="s">
        <v>42</v>
      </c>
      <c r="L4" s="246" t="s">
        <v>52</v>
      </c>
      <c r="M4" s="246" t="s">
        <v>53</v>
      </c>
      <c r="N4" s="246" t="s">
        <v>45</v>
      </c>
      <c r="O4" s="246" t="s">
        <v>41</v>
      </c>
      <c r="P4" s="248" t="s">
        <v>41</v>
      </c>
      <c r="Q4" s="246">
        <v>5</v>
      </c>
      <c r="R4" s="246">
        <v>0</v>
      </c>
      <c r="S4" s="245"/>
      <c r="T4" s="264" t="s">
        <v>41</v>
      </c>
      <c r="U4" s="12"/>
      <c r="V4" s="12"/>
      <c r="W4" s="12"/>
      <c r="X4" s="12"/>
      <c r="Y4" s="12"/>
      <c r="Z4" s="12"/>
    </row>
    <row r="5" spans="1:26">
      <c r="A5" s="263">
        <v>4</v>
      </c>
      <c r="B5" s="245" t="s">
        <v>37</v>
      </c>
      <c r="C5" s="245" t="s">
        <v>54</v>
      </c>
      <c r="D5" s="246" t="s">
        <v>55</v>
      </c>
      <c r="E5" s="246" t="s">
        <v>40</v>
      </c>
      <c r="F5" s="247">
        <v>44470</v>
      </c>
      <c r="G5" s="247">
        <v>44562</v>
      </c>
      <c r="H5" s="246">
        <v>120</v>
      </c>
      <c r="I5" s="246" t="s">
        <v>41</v>
      </c>
      <c r="J5" s="246" t="s">
        <v>41</v>
      </c>
      <c r="K5" s="246" t="s">
        <v>42</v>
      </c>
      <c r="L5" s="246" t="s">
        <v>56</v>
      </c>
      <c r="M5" s="246" t="s">
        <v>57</v>
      </c>
      <c r="N5" s="246" t="s">
        <v>45</v>
      </c>
      <c r="O5" s="246">
        <v>3</v>
      </c>
      <c r="P5" s="248" t="s">
        <v>41</v>
      </c>
      <c r="Q5" s="248" t="s">
        <v>41</v>
      </c>
      <c r="R5" s="248" t="s">
        <v>41</v>
      </c>
      <c r="S5" s="245"/>
      <c r="T5" s="264" t="s">
        <v>41</v>
      </c>
      <c r="U5" s="12"/>
      <c r="V5" s="12"/>
      <c r="W5" s="12"/>
      <c r="X5" s="12"/>
      <c r="Y5" s="12"/>
      <c r="Z5" s="12"/>
    </row>
    <row r="6" spans="1:26">
      <c r="A6" s="263">
        <v>5</v>
      </c>
      <c r="B6" s="245" t="s">
        <v>37</v>
      </c>
      <c r="C6" s="245" t="s">
        <v>46</v>
      </c>
      <c r="D6" s="246" t="s">
        <v>58</v>
      </c>
      <c r="E6" s="246" t="s">
        <v>40</v>
      </c>
      <c r="F6" s="247">
        <v>44470</v>
      </c>
      <c r="G6" s="247">
        <v>43831</v>
      </c>
      <c r="H6" s="246">
        <v>120</v>
      </c>
      <c r="I6" s="246" t="s">
        <v>41</v>
      </c>
      <c r="J6" s="246" t="s">
        <v>41</v>
      </c>
      <c r="K6" s="246" t="s">
        <v>42</v>
      </c>
      <c r="L6" s="246" t="s">
        <v>56</v>
      </c>
      <c r="M6" s="246" t="s">
        <v>59</v>
      </c>
      <c r="N6" s="246" t="s">
        <v>45</v>
      </c>
      <c r="O6" s="246">
        <v>3</v>
      </c>
      <c r="P6" s="248" t="s">
        <v>41</v>
      </c>
      <c r="Q6" s="248" t="s">
        <v>41</v>
      </c>
      <c r="R6" s="248" t="s">
        <v>41</v>
      </c>
      <c r="S6" s="245"/>
      <c r="T6" s="264" t="s">
        <v>41</v>
      </c>
      <c r="U6" s="12"/>
      <c r="V6" s="12"/>
      <c r="W6" s="12"/>
      <c r="X6" s="12"/>
      <c r="Y6" s="12"/>
      <c r="Z6" s="12"/>
    </row>
    <row r="7" spans="1:26">
      <c r="A7" s="263">
        <v>6</v>
      </c>
      <c r="B7" s="245" t="s">
        <v>37</v>
      </c>
      <c r="C7" s="245" t="s">
        <v>46</v>
      </c>
      <c r="D7" s="246" t="s">
        <v>60</v>
      </c>
      <c r="E7" s="246" t="s">
        <v>40</v>
      </c>
      <c r="F7" s="247">
        <v>44502</v>
      </c>
      <c r="G7" s="246" t="s">
        <v>41</v>
      </c>
      <c r="H7" s="246">
        <v>190</v>
      </c>
      <c r="I7" s="246" t="s">
        <v>41</v>
      </c>
      <c r="J7" s="246" t="s">
        <v>41</v>
      </c>
      <c r="K7" s="246" t="s">
        <v>42</v>
      </c>
      <c r="L7" s="246" t="s">
        <v>48</v>
      </c>
      <c r="M7" s="246" t="s">
        <v>57</v>
      </c>
      <c r="N7" s="246" t="s">
        <v>45</v>
      </c>
      <c r="O7" s="246" t="s">
        <v>41</v>
      </c>
      <c r="P7" s="248" t="s">
        <v>41</v>
      </c>
      <c r="Q7" s="248" t="s">
        <v>41</v>
      </c>
      <c r="R7" s="248" t="s">
        <v>41</v>
      </c>
      <c r="S7" s="245"/>
      <c r="T7" s="264" t="s">
        <v>41</v>
      </c>
      <c r="U7" s="12"/>
      <c r="V7" s="12"/>
      <c r="W7" s="12"/>
      <c r="X7" s="12"/>
      <c r="Y7" s="12"/>
      <c r="Z7" s="12"/>
    </row>
    <row r="8" spans="1:26">
      <c r="A8" s="263">
        <v>7</v>
      </c>
      <c r="B8" s="245" t="s">
        <v>37</v>
      </c>
      <c r="C8" s="245" t="s">
        <v>61</v>
      </c>
      <c r="D8" s="246" t="s">
        <v>62</v>
      </c>
      <c r="E8" s="246" t="s">
        <v>40</v>
      </c>
      <c r="F8" s="247">
        <v>44621</v>
      </c>
      <c r="G8" s="246" t="s">
        <v>41</v>
      </c>
      <c r="H8" s="246">
        <v>108</v>
      </c>
      <c r="I8" s="246" t="s">
        <v>41</v>
      </c>
      <c r="J8" s="246" t="s">
        <v>41</v>
      </c>
      <c r="K8" s="246" t="s">
        <v>42</v>
      </c>
      <c r="L8" s="246" t="s">
        <v>56</v>
      </c>
      <c r="M8" s="246" t="s">
        <v>63</v>
      </c>
      <c r="N8" s="246" t="s">
        <v>45</v>
      </c>
      <c r="O8" s="246" t="s">
        <v>41</v>
      </c>
      <c r="P8" s="248" t="s">
        <v>41</v>
      </c>
      <c r="Q8" s="246">
        <v>7</v>
      </c>
      <c r="R8" s="246">
        <v>1</v>
      </c>
      <c r="S8" s="245"/>
      <c r="T8" s="264" t="s">
        <v>41</v>
      </c>
      <c r="U8" s="12"/>
      <c r="V8" s="12"/>
      <c r="W8" s="12"/>
      <c r="X8" s="12"/>
      <c r="Y8" s="12"/>
      <c r="Z8" s="12"/>
    </row>
    <row r="9" spans="1:26">
      <c r="A9" s="263">
        <v>8</v>
      </c>
      <c r="B9" s="245" t="s">
        <v>37</v>
      </c>
      <c r="C9" s="245" t="s">
        <v>46</v>
      </c>
      <c r="D9" s="246" t="s">
        <v>64</v>
      </c>
      <c r="E9" s="246" t="s">
        <v>40</v>
      </c>
      <c r="F9" s="247">
        <v>44529</v>
      </c>
      <c r="G9" s="246" t="s">
        <v>41</v>
      </c>
      <c r="H9" s="246">
        <v>120</v>
      </c>
      <c r="I9" s="246" t="s">
        <v>41</v>
      </c>
      <c r="J9" s="246" t="s">
        <v>41</v>
      </c>
      <c r="K9" s="246" t="s">
        <v>42</v>
      </c>
      <c r="L9" s="246" t="s">
        <v>48</v>
      </c>
      <c r="M9" s="246" t="s">
        <v>65</v>
      </c>
      <c r="N9" s="246" t="s">
        <v>45</v>
      </c>
      <c r="O9" s="246" t="s">
        <v>41</v>
      </c>
      <c r="P9" s="248" t="s">
        <v>41</v>
      </c>
      <c r="Q9" s="246">
        <v>10</v>
      </c>
      <c r="R9" s="246">
        <v>1</v>
      </c>
      <c r="S9" s="245"/>
      <c r="T9" s="264" t="s">
        <v>41</v>
      </c>
      <c r="U9" s="12"/>
      <c r="V9" s="12"/>
      <c r="W9" s="12"/>
      <c r="X9" s="12"/>
      <c r="Y9" s="12"/>
      <c r="Z9" s="12"/>
    </row>
    <row r="10" spans="1:26">
      <c r="A10" s="263">
        <v>9</v>
      </c>
      <c r="B10" s="245" t="s">
        <v>37</v>
      </c>
      <c r="C10" s="245" t="s">
        <v>46</v>
      </c>
      <c r="D10" s="246" t="s">
        <v>66</v>
      </c>
      <c r="E10" s="246" t="s">
        <v>40</v>
      </c>
      <c r="F10" s="247">
        <v>44529</v>
      </c>
      <c r="G10" s="246" t="s">
        <v>41</v>
      </c>
      <c r="H10" s="246">
        <v>132</v>
      </c>
      <c r="I10" s="246" t="s">
        <v>41</v>
      </c>
      <c r="J10" s="246" t="s">
        <v>41</v>
      </c>
      <c r="K10" s="246" t="s">
        <v>42</v>
      </c>
      <c r="L10" s="246" t="s">
        <v>67</v>
      </c>
      <c r="M10" s="246" t="s">
        <v>59</v>
      </c>
      <c r="N10" s="246" t="s">
        <v>45</v>
      </c>
      <c r="O10" s="246" t="s">
        <v>41</v>
      </c>
      <c r="P10" s="248" t="s">
        <v>41</v>
      </c>
      <c r="Q10" s="248" t="s">
        <v>41</v>
      </c>
      <c r="R10" s="248" t="s">
        <v>41</v>
      </c>
      <c r="S10" s="245"/>
      <c r="T10" s="264" t="s">
        <v>41</v>
      </c>
      <c r="U10" s="12"/>
      <c r="V10" s="12"/>
      <c r="W10" s="12"/>
      <c r="X10" s="12"/>
      <c r="Y10" s="12"/>
      <c r="Z10" s="12"/>
    </row>
    <row r="11" spans="1:26">
      <c r="A11" s="263">
        <v>10</v>
      </c>
      <c r="B11" s="245" t="s">
        <v>37</v>
      </c>
      <c r="C11" s="245" t="s">
        <v>61</v>
      </c>
      <c r="D11" s="246" t="s">
        <v>68</v>
      </c>
      <c r="E11" s="246" t="s">
        <v>40</v>
      </c>
      <c r="F11" s="247">
        <v>44506</v>
      </c>
      <c r="G11" s="246" t="s">
        <v>41</v>
      </c>
      <c r="H11" s="246">
        <v>120</v>
      </c>
      <c r="I11" s="246" t="s">
        <v>41</v>
      </c>
      <c r="J11" s="246" t="s">
        <v>41</v>
      </c>
      <c r="K11" s="246" t="s">
        <v>42</v>
      </c>
      <c r="L11" s="246" t="s">
        <v>67</v>
      </c>
      <c r="M11" s="246" t="s">
        <v>69</v>
      </c>
      <c r="N11" s="246" t="s">
        <v>45</v>
      </c>
      <c r="O11" s="246" t="s">
        <v>41</v>
      </c>
      <c r="P11" s="248" t="s">
        <v>41</v>
      </c>
      <c r="Q11" s="246">
        <v>4</v>
      </c>
      <c r="R11" s="246">
        <v>0</v>
      </c>
      <c r="S11" s="245"/>
      <c r="T11" s="264" t="s">
        <v>41</v>
      </c>
      <c r="U11" s="12"/>
      <c r="V11" s="12"/>
      <c r="W11" s="12"/>
      <c r="X11" s="12"/>
      <c r="Y11" s="12"/>
      <c r="Z11" s="12"/>
    </row>
    <row r="12" spans="1:26">
      <c r="A12" s="263">
        <v>11</v>
      </c>
      <c r="B12" s="245" t="s">
        <v>37</v>
      </c>
      <c r="C12" s="245" t="s">
        <v>61</v>
      </c>
      <c r="D12" s="246" t="s">
        <v>70</v>
      </c>
      <c r="E12" s="246" t="s">
        <v>40</v>
      </c>
      <c r="F12" s="247">
        <v>44506</v>
      </c>
      <c r="G12" s="246" t="s">
        <v>41</v>
      </c>
      <c r="H12" s="246">
        <v>120</v>
      </c>
      <c r="I12" s="246" t="s">
        <v>41</v>
      </c>
      <c r="J12" s="246" t="s">
        <v>41</v>
      </c>
      <c r="K12" s="246" t="s">
        <v>42</v>
      </c>
      <c r="L12" s="246" t="s">
        <v>71</v>
      </c>
      <c r="M12" s="246" t="s">
        <v>69</v>
      </c>
      <c r="N12" s="246" t="s">
        <v>45</v>
      </c>
      <c r="O12" s="246" t="s">
        <v>41</v>
      </c>
      <c r="P12" s="248" t="s">
        <v>41</v>
      </c>
      <c r="Q12" s="246">
        <v>4</v>
      </c>
      <c r="R12" s="246">
        <v>0</v>
      </c>
      <c r="S12" s="245"/>
      <c r="T12" s="264" t="s">
        <v>41</v>
      </c>
      <c r="U12" s="12"/>
      <c r="V12" s="12"/>
      <c r="W12" s="12"/>
      <c r="X12" s="12"/>
      <c r="Y12" s="12"/>
      <c r="Z12" s="12"/>
    </row>
    <row r="13" spans="1:26">
      <c r="A13" s="263">
        <v>12</v>
      </c>
      <c r="B13" s="249" t="s">
        <v>37</v>
      </c>
      <c r="C13" s="249" t="s">
        <v>61</v>
      </c>
      <c r="D13" s="250" t="s">
        <v>72</v>
      </c>
      <c r="E13" s="250" t="s">
        <v>73</v>
      </c>
      <c r="F13" s="251">
        <v>44435</v>
      </c>
      <c r="G13" s="250" t="s">
        <v>41</v>
      </c>
      <c r="H13" s="250">
        <v>240</v>
      </c>
      <c r="I13" s="250" t="s">
        <v>41</v>
      </c>
      <c r="J13" s="250" t="s">
        <v>41</v>
      </c>
      <c r="K13" s="250" t="s">
        <v>42</v>
      </c>
      <c r="L13" s="250" t="s">
        <v>41</v>
      </c>
      <c r="M13" s="250" t="s">
        <v>41</v>
      </c>
      <c r="N13" s="250" t="s">
        <v>41</v>
      </c>
      <c r="O13" s="250" t="s">
        <v>41</v>
      </c>
      <c r="P13" s="252" t="s">
        <v>41</v>
      </c>
      <c r="Q13" s="250" t="s">
        <v>41</v>
      </c>
      <c r="R13" s="250" t="s">
        <v>41</v>
      </c>
      <c r="S13" s="249"/>
      <c r="T13" s="265" t="s">
        <v>41</v>
      </c>
      <c r="U13" s="24"/>
      <c r="V13" s="24"/>
      <c r="W13" s="24"/>
      <c r="X13" s="24"/>
      <c r="Y13" s="24"/>
      <c r="Z13" s="24"/>
    </row>
    <row r="14" spans="1:26">
      <c r="A14" s="263">
        <v>13</v>
      </c>
      <c r="B14" s="245" t="s">
        <v>37</v>
      </c>
      <c r="C14" s="245" t="s">
        <v>46</v>
      </c>
      <c r="D14" s="246" t="s">
        <v>74</v>
      </c>
      <c r="E14" s="246" t="s">
        <v>40</v>
      </c>
      <c r="F14" s="247">
        <v>44682</v>
      </c>
      <c r="G14" s="246" t="s">
        <v>41</v>
      </c>
      <c r="H14" s="246">
        <v>120</v>
      </c>
      <c r="I14" s="246" t="s">
        <v>41</v>
      </c>
      <c r="J14" s="246" t="s">
        <v>41</v>
      </c>
      <c r="K14" s="246" t="s">
        <v>42</v>
      </c>
      <c r="L14" s="253" t="s">
        <v>56</v>
      </c>
      <c r="M14" s="246" t="s">
        <v>59</v>
      </c>
      <c r="N14" s="246" t="s">
        <v>45</v>
      </c>
      <c r="O14" s="246" t="s">
        <v>41</v>
      </c>
      <c r="P14" s="248" t="s">
        <v>41</v>
      </c>
      <c r="Q14" s="252" t="s">
        <v>41</v>
      </c>
      <c r="R14" s="252" t="s">
        <v>41</v>
      </c>
      <c r="S14" s="245"/>
      <c r="T14" s="264" t="s">
        <v>41</v>
      </c>
      <c r="U14" s="12"/>
      <c r="V14" s="12"/>
      <c r="W14" s="12"/>
      <c r="X14" s="12"/>
      <c r="Y14" s="12"/>
      <c r="Z14" s="12"/>
    </row>
    <row r="15" spans="1:26">
      <c r="A15" s="263">
        <v>14</v>
      </c>
      <c r="B15" s="245" t="s">
        <v>37</v>
      </c>
      <c r="C15" s="245" t="s">
        <v>46</v>
      </c>
      <c r="D15" s="246" t="s">
        <v>75</v>
      </c>
      <c r="E15" s="246" t="s">
        <v>40</v>
      </c>
      <c r="F15" s="247">
        <v>44743</v>
      </c>
      <c r="G15" s="246" t="s">
        <v>41</v>
      </c>
      <c r="H15" s="246">
        <v>140</v>
      </c>
      <c r="I15" s="246" t="s">
        <v>41</v>
      </c>
      <c r="J15" s="246" t="s">
        <v>41</v>
      </c>
      <c r="K15" s="246" t="s">
        <v>42</v>
      </c>
      <c r="L15" s="248" t="s">
        <v>41</v>
      </c>
      <c r="M15" s="248" t="s">
        <v>41</v>
      </c>
      <c r="N15" s="246" t="s">
        <v>45</v>
      </c>
      <c r="O15" s="246" t="s">
        <v>41</v>
      </c>
      <c r="P15" s="248" t="s">
        <v>41</v>
      </c>
      <c r="Q15" s="252" t="s">
        <v>41</v>
      </c>
      <c r="R15" s="252" t="s">
        <v>41</v>
      </c>
      <c r="S15" s="245"/>
      <c r="T15" s="264" t="s">
        <v>41</v>
      </c>
      <c r="U15" s="12"/>
      <c r="V15" s="12"/>
      <c r="W15" s="12"/>
      <c r="X15" s="12"/>
      <c r="Y15" s="12"/>
      <c r="Z15" s="12"/>
    </row>
    <row r="16" spans="1:26">
      <c r="A16" s="263">
        <v>15</v>
      </c>
      <c r="B16" s="245" t="s">
        <v>37</v>
      </c>
      <c r="C16" s="245" t="s">
        <v>38</v>
      </c>
      <c r="D16" s="246" t="s">
        <v>76</v>
      </c>
      <c r="E16" s="246" t="s">
        <v>40</v>
      </c>
      <c r="F16" s="247">
        <v>44682</v>
      </c>
      <c r="G16" s="246" t="s">
        <v>41</v>
      </c>
      <c r="H16" s="246">
        <v>120</v>
      </c>
      <c r="I16" s="246" t="s">
        <v>41</v>
      </c>
      <c r="J16" s="246" t="s">
        <v>41</v>
      </c>
      <c r="K16" s="246" t="s">
        <v>42</v>
      </c>
      <c r="L16" s="253" t="s">
        <v>77</v>
      </c>
      <c r="M16" s="246" t="s">
        <v>78</v>
      </c>
      <c r="N16" s="246" t="s">
        <v>45</v>
      </c>
      <c r="O16" s="246" t="s">
        <v>41</v>
      </c>
      <c r="P16" s="248" t="s">
        <v>41</v>
      </c>
      <c r="Q16" s="246">
        <v>2</v>
      </c>
      <c r="R16" s="246">
        <v>0</v>
      </c>
      <c r="S16" s="245"/>
      <c r="T16" s="264" t="s">
        <v>41</v>
      </c>
      <c r="U16" s="12"/>
      <c r="V16" s="12"/>
      <c r="W16" s="12"/>
      <c r="X16" s="12"/>
      <c r="Y16" s="12"/>
      <c r="Z16" s="12"/>
    </row>
    <row r="17" spans="1:26">
      <c r="A17" s="263">
        <v>16</v>
      </c>
      <c r="B17" s="245" t="s">
        <v>37</v>
      </c>
      <c r="C17" s="245" t="s">
        <v>79</v>
      </c>
      <c r="D17" s="246" t="s">
        <v>80</v>
      </c>
      <c r="E17" s="246" t="s">
        <v>40</v>
      </c>
      <c r="F17" s="247">
        <v>44621</v>
      </c>
      <c r="G17" s="246" t="s">
        <v>41</v>
      </c>
      <c r="H17" s="246">
        <v>108</v>
      </c>
      <c r="I17" s="246" t="s">
        <v>41</v>
      </c>
      <c r="J17" s="246" t="s">
        <v>41</v>
      </c>
      <c r="K17" s="246" t="s">
        <v>42</v>
      </c>
      <c r="L17" s="253" t="s">
        <v>48</v>
      </c>
      <c r="M17" s="253" t="s">
        <v>57</v>
      </c>
      <c r="N17" s="246" t="s">
        <v>45</v>
      </c>
      <c r="O17" s="246" t="s">
        <v>41</v>
      </c>
      <c r="P17" s="248" t="s">
        <v>41</v>
      </c>
      <c r="Q17" s="248" t="s">
        <v>41</v>
      </c>
      <c r="R17" s="248" t="s">
        <v>41</v>
      </c>
      <c r="S17" s="245"/>
      <c r="T17" s="264" t="s">
        <v>41</v>
      </c>
      <c r="U17" s="12"/>
      <c r="V17" s="12"/>
      <c r="W17" s="12"/>
      <c r="X17" s="12"/>
      <c r="Y17" s="12"/>
      <c r="Z17" s="12"/>
    </row>
    <row r="18" spans="1:26">
      <c r="A18" s="263">
        <v>17</v>
      </c>
      <c r="B18" s="245" t="s">
        <v>37</v>
      </c>
      <c r="C18" s="245" t="s">
        <v>81</v>
      </c>
      <c r="D18" s="246" t="s">
        <v>82</v>
      </c>
      <c r="E18" s="246" t="s">
        <v>40</v>
      </c>
      <c r="F18" s="247">
        <v>44621</v>
      </c>
      <c r="G18" s="246" t="s">
        <v>41</v>
      </c>
      <c r="H18" s="246">
        <v>120</v>
      </c>
      <c r="I18" s="246" t="s">
        <v>41</v>
      </c>
      <c r="J18" s="246" t="s">
        <v>41</v>
      </c>
      <c r="K18" s="246" t="s">
        <v>42</v>
      </c>
      <c r="L18" s="253" t="s">
        <v>56</v>
      </c>
      <c r="M18" s="253" t="s">
        <v>83</v>
      </c>
      <c r="N18" s="246" t="s">
        <v>45</v>
      </c>
      <c r="O18" s="246" t="s">
        <v>41</v>
      </c>
      <c r="P18" s="248" t="s">
        <v>41</v>
      </c>
      <c r="Q18" s="248" t="s">
        <v>41</v>
      </c>
      <c r="R18" s="248" t="s">
        <v>41</v>
      </c>
      <c r="S18" s="245"/>
      <c r="T18" s="264" t="s">
        <v>41</v>
      </c>
      <c r="U18" s="12"/>
      <c r="V18" s="12"/>
      <c r="W18" s="12"/>
      <c r="X18" s="12"/>
      <c r="Y18" s="12"/>
      <c r="Z18" s="12"/>
    </row>
    <row r="19" spans="1:26">
      <c r="A19" s="263">
        <v>18</v>
      </c>
      <c r="B19" s="245" t="s">
        <v>37</v>
      </c>
      <c r="C19" s="245" t="s">
        <v>54</v>
      </c>
      <c r="D19" s="246" t="s">
        <v>84</v>
      </c>
      <c r="E19" s="246" t="s">
        <v>40</v>
      </c>
      <c r="F19" s="247">
        <v>44348</v>
      </c>
      <c r="G19" s="246" t="s">
        <v>41</v>
      </c>
      <c r="H19" s="246">
        <v>142</v>
      </c>
      <c r="I19" s="246" t="s">
        <v>41</v>
      </c>
      <c r="J19" s="246" t="s">
        <v>41</v>
      </c>
      <c r="K19" s="246" t="s">
        <v>42</v>
      </c>
      <c r="L19" s="248" t="s">
        <v>41</v>
      </c>
      <c r="M19" s="248" t="s">
        <v>41</v>
      </c>
      <c r="N19" s="246" t="s">
        <v>45</v>
      </c>
      <c r="O19" s="246" t="s">
        <v>41</v>
      </c>
      <c r="P19" s="248" t="s">
        <v>41</v>
      </c>
      <c r="Q19" s="248" t="s">
        <v>41</v>
      </c>
      <c r="R19" s="248" t="s">
        <v>41</v>
      </c>
      <c r="S19" s="245"/>
      <c r="T19" s="264" t="s">
        <v>41</v>
      </c>
      <c r="U19" s="12"/>
      <c r="V19" s="12"/>
      <c r="W19" s="12"/>
      <c r="X19" s="12"/>
      <c r="Y19" s="12"/>
      <c r="Z19" s="12"/>
    </row>
    <row r="20" spans="1:26">
      <c r="A20" s="263">
        <v>19</v>
      </c>
      <c r="B20" s="246" t="s">
        <v>37</v>
      </c>
      <c r="C20" s="246" t="s">
        <v>46</v>
      </c>
      <c r="D20" s="246" t="s">
        <v>85</v>
      </c>
      <c r="E20" s="246" t="s">
        <v>40</v>
      </c>
      <c r="F20" s="247">
        <v>44621</v>
      </c>
      <c r="G20" s="246" t="s">
        <v>41</v>
      </c>
      <c r="H20" s="246">
        <v>120</v>
      </c>
      <c r="I20" s="246" t="s">
        <v>41</v>
      </c>
      <c r="J20" s="246" t="s">
        <v>41</v>
      </c>
      <c r="K20" s="246" t="s">
        <v>42</v>
      </c>
      <c r="L20" s="248" t="s">
        <v>41</v>
      </c>
      <c r="M20" s="248" t="s">
        <v>41</v>
      </c>
      <c r="N20" s="246" t="s">
        <v>45</v>
      </c>
      <c r="O20" s="246" t="s">
        <v>41</v>
      </c>
      <c r="P20" s="248" t="s">
        <v>41</v>
      </c>
      <c r="Q20" s="246">
        <v>5</v>
      </c>
      <c r="R20" s="246">
        <v>0</v>
      </c>
      <c r="S20" s="245"/>
      <c r="T20" s="264" t="s">
        <v>41</v>
      </c>
      <c r="U20" s="12"/>
      <c r="V20" s="12"/>
      <c r="W20" s="12"/>
      <c r="X20" s="12"/>
      <c r="Y20" s="12"/>
      <c r="Z20" s="12"/>
    </row>
    <row r="21" spans="1:26">
      <c r="A21" s="263">
        <v>20</v>
      </c>
      <c r="B21" s="246" t="s">
        <v>37</v>
      </c>
      <c r="C21" s="246" t="s">
        <v>38</v>
      </c>
      <c r="D21" s="246" t="s">
        <v>86</v>
      </c>
      <c r="E21" s="246" t="s">
        <v>40</v>
      </c>
      <c r="F21" s="254" t="s">
        <v>41</v>
      </c>
      <c r="G21" s="246" t="s">
        <v>41</v>
      </c>
      <c r="H21" s="246">
        <v>240</v>
      </c>
      <c r="I21" s="246" t="s">
        <v>41</v>
      </c>
      <c r="J21" s="246" t="s">
        <v>41</v>
      </c>
      <c r="K21" s="246" t="s">
        <v>42</v>
      </c>
      <c r="L21" s="248" t="s">
        <v>41</v>
      </c>
      <c r="M21" s="248" t="s">
        <v>41</v>
      </c>
      <c r="N21" s="246" t="s">
        <v>45</v>
      </c>
      <c r="O21" s="246" t="s">
        <v>41</v>
      </c>
      <c r="P21" s="248" t="s">
        <v>41</v>
      </c>
      <c r="Q21" s="248" t="s">
        <v>41</v>
      </c>
      <c r="R21" s="248" t="s">
        <v>41</v>
      </c>
      <c r="S21" s="245"/>
      <c r="T21" s="264" t="s">
        <v>41</v>
      </c>
      <c r="U21" s="12"/>
      <c r="V21" s="12"/>
      <c r="W21" s="12"/>
      <c r="X21" s="12"/>
      <c r="Y21" s="12"/>
      <c r="Z21" s="12"/>
    </row>
    <row r="22" spans="1:26" s="242" customFormat="1">
      <c r="A22" s="263">
        <v>21</v>
      </c>
      <c r="B22" s="255" t="s">
        <v>37</v>
      </c>
      <c r="C22" s="255" t="s">
        <v>46</v>
      </c>
      <c r="D22" s="256" t="s">
        <v>87</v>
      </c>
      <c r="E22" s="256" t="s">
        <v>40</v>
      </c>
      <c r="F22" s="257">
        <v>44004</v>
      </c>
      <c r="G22" s="257">
        <v>44134</v>
      </c>
      <c r="H22" s="256">
        <v>148</v>
      </c>
      <c r="I22" s="256">
        <v>12</v>
      </c>
      <c r="J22" s="256">
        <v>10657500</v>
      </c>
      <c r="K22" s="256" t="s">
        <v>42</v>
      </c>
      <c r="L22" s="256" t="s">
        <v>56</v>
      </c>
      <c r="M22" s="256" t="s">
        <v>88</v>
      </c>
      <c r="N22" s="256" t="s">
        <v>45</v>
      </c>
      <c r="O22" s="256">
        <v>4</v>
      </c>
      <c r="P22" s="258" t="s">
        <v>41</v>
      </c>
      <c r="Q22" s="256" t="s">
        <v>41</v>
      </c>
      <c r="R22" s="256" t="s">
        <v>41</v>
      </c>
      <c r="S22" s="255"/>
      <c r="T22" s="266">
        <v>2</v>
      </c>
      <c r="U22" s="241"/>
      <c r="V22" s="241"/>
      <c r="W22" s="241"/>
      <c r="X22" s="241"/>
      <c r="Y22" s="241"/>
      <c r="Z22" s="241"/>
    </row>
    <row r="23" spans="1:26">
      <c r="A23" s="263">
        <v>22</v>
      </c>
      <c r="B23" s="259" t="s">
        <v>37</v>
      </c>
      <c r="C23" s="259" t="s">
        <v>89</v>
      </c>
      <c r="D23" s="260" t="s">
        <v>90</v>
      </c>
      <c r="E23" s="260" t="s">
        <v>40</v>
      </c>
      <c r="F23" s="261">
        <v>43990</v>
      </c>
      <c r="G23" s="261">
        <v>44122</v>
      </c>
      <c r="H23" s="260">
        <v>120</v>
      </c>
      <c r="I23" s="260">
        <v>26</v>
      </c>
      <c r="J23" s="260">
        <v>21912500</v>
      </c>
      <c r="K23" s="260" t="s">
        <v>42</v>
      </c>
      <c r="L23" s="260" t="s">
        <v>56</v>
      </c>
      <c r="M23" s="260" t="s">
        <v>91</v>
      </c>
      <c r="N23" s="260" t="s">
        <v>92</v>
      </c>
      <c r="O23" s="260">
        <v>4</v>
      </c>
      <c r="P23" s="262" t="s">
        <v>41</v>
      </c>
      <c r="Q23" s="262" t="s">
        <v>41</v>
      </c>
      <c r="R23" s="262" t="s">
        <v>41</v>
      </c>
      <c r="S23" s="259"/>
      <c r="T23" s="267">
        <v>2</v>
      </c>
      <c r="U23" s="30"/>
      <c r="V23" s="30"/>
      <c r="W23" s="30"/>
      <c r="X23" s="30"/>
      <c r="Y23" s="30"/>
      <c r="Z23" s="30"/>
    </row>
    <row r="24" spans="1:26">
      <c r="A24" s="263">
        <v>23</v>
      </c>
      <c r="B24" s="259" t="s">
        <v>37</v>
      </c>
      <c r="C24" s="259" t="s">
        <v>46</v>
      </c>
      <c r="D24" s="260" t="s">
        <v>93</v>
      </c>
      <c r="E24" s="260" t="s">
        <v>40</v>
      </c>
      <c r="F24" s="261">
        <v>44055</v>
      </c>
      <c r="G24" s="261">
        <v>44185</v>
      </c>
      <c r="H24" s="260">
        <v>120</v>
      </c>
      <c r="I24" s="260">
        <v>12</v>
      </c>
      <c r="J24" s="260">
        <v>8295000</v>
      </c>
      <c r="K24" s="260" t="s">
        <v>42</v>
      </c>
      <c r="L24" s="260" t="s">
        <v>56</v>
      </c>
      <c r="M24" s="260" t="s">
        <v>59</v>
      </c>
      <c r="N24" s="260" t="s">
        <v>45</v>
      </c>
      <c r="O24" s="260" t="s">
        <v>41</v>
      </c>
      <c r="P24" s="262" t="s">
        <v>41</v>
      </c>
      <c r="Q24" s="260">
        <v>5</v>
      </c>
      <c r="R24" s="260">
        <v>1</v>
      </c>
      <c r="S24" s="259"/>
      <c r="T24" s="267">
        <v>1</v>
      </c>
      <c r="U24" s="30"/>
      <c r="V24" s="30"/>
      <c r="W24" s="30"/>
      <c r="X24" s="30"/>
      <c r="Y24" s="30"/>
      <c r="Z24" s="30"/>
    </row>
    <row r="25" spans="1:26">
      <c r="A25" s="263">
        <v>24</v>
      </c>
      <c r="B25" s="259" t="s">
        <v>37</v>
      </c>
      <c r="C25" s="259" t="s">
        <v>89</v>
      </c>
      <c r="D25" s="260" t="s">
        <v>94</v>
      </c>
      <c r="E25" s="260" t="s">
        <v>40</v>
      </c>
      <c r="F25" s="261">
        <v>44078</v>
      </c>
      <c r="G25" s="261">
        <v>44184</v>
      </c>
      <c r="H25" s="260">
        <v>145</v>
      </c>
      <c r="I25" s="260" t="s">
        <v>41</v>
      </c>
      <c r="J25" s="260" t="s">
        <v>41</v>
      </c>
      <c r="K25" s="260" t="s">
        <v>42</v>
      </c>
      <c r="L25" s="260" t="s">
        <v>95</v>
      </c>
      <c r="M25" s="260" t="s">
        <v>96</v>
      </c>
      <c r="N25" s="260" t="s">
        <v>45</v>
      </c>
      <c r="O25" s="260" t="s">
        <v>41</v>
      </c>
      <c r="P25" s="262" t="s">
        <v>41</v>
      </c>
      <c r="Q25" s="262" t="s">
        <v>41</v>
      </c>
      <c r="R25" s="262" t="s">
        <v>41</v>
      </c>
      <c r="S25" s="259"/>
      <c r="T25" s="267">
        <v>5</v>
      </c>
      <c r="U25" s="30"/>
      <c r="V25" s="30"/>
      <c r="W25" s="30"/>
      <c r="X25" s="30"/>
      <c r="Y25" s="30"/>
      <c r="Z25" s="30"/>
    </row>
    <row r="26" spans="1:26">
      <c r="A26" s="263">
        <v>25</v>
      </c>
      <c r="B26" s="259" t="s">
        <v>37</v>
      </c>
      <c r="C26" s="259" t="s">
        <v>97</v>
      </c>
      <c r="D26" s="260" t="s">
        <v>98</v>
      </c>
      <c r="E26" s="260" t="s">
        <v>40</v>
      </c>
      <c r="F26" s="261">
        <v>44096</v>
      </c>
      <c r="G26" s="261">
        <v>43846</v>
      </c>
      <c r="H26" s="260">
        <v>140</v>
      </c>
      <c r="I26" s="260">
        <v>29</v>
      </c>
      <c r="J26" s="260">
        <v>24492500</v>
      </c>
      <c r="K26" s="260" t="s">
        <v>42</v>
      </c>
      <c r="L26" s="260" t="s">
        <v>56</v>
      </c>
      <c r="M26" s="260" t="s">
        <v>88</v>
      </c>
      <c r="N26" s="260" t="s">
        <v>45</v>
      </c>
      <c r="O26" s="260" t="s">
        <v>41</v>
      </c>
      <c r="P26" s="262" t="s">
        <v>41</v>
      </c>
      <c r="Q26" s="260">
        <v>4</v>
      </c>
      <c r="R26" s="260">
        <v>0</v>
      </c>
      <c r="S26" s="259"/>
      <c r="T26" s="267">
        <v>1</v>
      </c>
      <c r="U26" s="30"/>
      <c r="V26" s="30"/>
      <c r="W26" s="30"/>
      <c r="X26" s="30"/>
      <c r="Y26" s="30"/>
      <c r="Z26" s="30"/>
    </row>
    <row r="27" spans="1:26">
      <c r="A27" s="263">
        <v>26</v>
      </c>
      <c r="B27" s="259" t="s">
        <v>37</v>
      </c>
      <c r="C27" s="259" t="s">
        <v>99</v>
      </c>
      <c r="D27" s="260" t="s">
        <v>100</v>
      </c>
      <c r="E27" s="260" t="s">
        <v>40</v>
      </c>
      <c r="F27" s="261">
        <v>44103</v>
      </c>
      <c r="G27" s="261">
        <v>43844</v>
      </c>
      <c r="H27" s="260">
        <v>120</v>
      </c>
      <c r="I27" s="260">
        <v>15</v>
      </c>
      <c r="J27" s="260">
        <v>9450000</v>
      </c>
      <c r="K27" s="260" t="s">
        <v>42</v>
      </c>
      <c r="L27" s="260" t="s">
        <v>56</v>
      </c>
      <c r="M27" s="260" t="s">
        <v>88</v>
      </c>
      <c r="N27" s="260" t="s">
        <v>45</v>
      </c>
      <c r="O27" s="260" t="s">
        <v>41</v>
      </c>
      <c r="P27" s="262" t="s">
        <v>41</v>
      </c>
      <c r="Q27" s="260">
        <v>6</v>
      </c>
      <c r="R27" s="260">
        <v>0</v>
      </c>
      <c r="S27" s="259"/>
      <c r="T27" s="267">
        <v>1</v>
      </c>
      <c r="U27" s="30"/>
      <c r="V27" s="30"/>
      <c r="W27" s="30"/>
      <c r="X27" s="30"/>
      <c r="Y27" s="30"/>
      <c r="Z27" s="30"/>
    </row>
    <row r="28" spans="1:26">
      <c r="A28" s="263">
        <v>27</v>
      </c>
      <c r="B28" s="245" t="s">
        <v>37</v>
      </c>
      <c r="C28" s="245" t="s">
        <v>99</v>
      </c>
      <c r="D28" s="246" t="s">
        <v>101</v>
      </c>
      <c r="E28" s="246" t="s">
        <v>40</v>
      </c>
      <c r="F28" s="247">
        <v>44106</v>
      </c>
      <c r="G28" s="247">
        <v>44226</v>
      </c>
      <c r="H28" s="246">
        <v>108</v>
      </c>
      <c r="I28" s="246">
        <v>6</v>
      </c>
      <c r="J28" s="246">
        <v>4350000</v>
      </c>
      <c r="K28" s="246" t="s">
        <v>42</v>
      </c>
      <c r="L28" s="248"/>
      <c r="M28" s="248"/>
      <c r="N28" s="246"/>
      <c r="O28" s="246"/>
      <c r="P28" s="262"/>
      <c r="Q28" s="262"/>
      <c r="R28" s="262"/>
      <c r="S28" s="245"/>
      <c r="T28" s="264">
        <v>1</v>
      </c>
      <c r="U28" s="12"/>
      <c r="V28" s="12"/>
      <c r="W28" s="12"/>
      <c r="X28" s="12"/>
      <c r="Y28" s="12"/>
      <c r="Z28" s="12"/>
    </row>
    <row r="29" spans="1:26" ht="15.75" thickBot="1">
      <c r="A29" s="268">
        <v>28</v>
      </c>
      <c r="B29" s="269" t="s">
        <v>37</v>
      </c>
      <c r="C29" s="269" t="s">
        <v>99</v>
      </c>
      <c r="D29" s="270" t="s">
        <v>102</v>
      </c>
      <c r="E29" s="270" t="s">
        <v>40</v>
      </c>
      <c r="F29" s="271">
        <v>44162</v>
      </c>
      <c r="G29" s="271">
        <v>44317</v>
      </c>
      <c r="H29" s="270">
        <v>240</v>
      </c>
      <c r="I29" s="270">
        <v>31</v>
      </c>
      <c r="J29" s="270">
        <v>26217000</v>
      </c>
      <c r="K29" s="270" t="s">
        <v>42</v>
      </c>
      <c r="L29" s="272"/>
      <c r="M29" s="272"/>
      <c r="N29" s="270"/>
      <c r="O29" s="270"/>
      <c r="P29" s="273"/>
      <c r="Q29" s="273"/>
      <c r="R29" s="273"/>
      <c r="S29" s="269"/>
      <c r="T29" s="274">
        <v>11</v>
      </c>
      <c r="U29" s="12"/>
      <c r="V29" s="12"/>
      <c r="W29" s="12"/>
      <c r="X29" s="12"/>
      <c r="Y29" s="12"/>
      <c r="Z29" s="12"/>
    </row>
    <row r="30" spans="1:26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36"/>
      <c r="U30" s="12"/>
      <c r="V30" s="12"/>
      <c r="W30" s="12"/>
      <c r="X30" s="12"/>
      <c r="Y30" s="12"/>
      <c r="Z30" s="12"/>
    </row>
    <row r="31" spans="1:26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36"/>
      <c r="U31" s="12"/>
      <c r="V31" s="12"/>
      <c r="W31" s="12"/>
      <c r="X31" s="12"/>
      <c r="Y31" s="12"/>
      <c r="Z31" s="12"/>
    </row>
    <row r="32" spans="1:26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36"/>
      <c r="U32" s="12"/>
      <c r="V32" s="12"/>
      <c r="W32" s="12"/>
      <c r="X32" s="12"/>
      <c r="Y32" s="12"/>
      <c r="Z32" s="12"/>
    </row>
    <row r="33" spans="1:26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36"/>
      <c r="U33" s="12"/>
      <c r="V33" s="12"/>
      <c r="W33" s="12"/>
      <c r="X33" s="12"/>
      <c r="Y33" s="12"/>
      <c r="Z33" s="12"/>
    </row>
    <row r="34" spans="1:26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36"/>
      <c r="U34" s="12"/>
      <c r="V34" s="12"/>
      <c r="W34" s="12"/>
      <c r="X34" s="12"/>
      <c r="Y34" s="12"/>
      <c r="Z34" s="12"/>
    </row>
    <row r="35" spans="1:26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36"/>
      <c r="U35" s="12"/>
      <c r="V35" s="12"/>
      <c r="W35" s="12"/>
      <c r="X35" s="12"/>
      <c r="Y35" s="12"/>
      <c r="Z35" s="12"/>
    </row>
    <row r="36" spans="1:2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36"/>
      <c r="U36" s="12"/>
      <c r="V36" s="12"/>
      <c r="W36" s="12"/>
      <c r="X36" s="12"/>
      <c r="Y36" s="12"/>
      <c r="Z36" s="12"/>
    </row>
    <row r="37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36"/>
      <c r="U37" s="12"/>
      <c r="V37" s="12"/>
      <c r="W37" s="12"/>
      <c r="X37" s="12"/>
      <c r="Y37" s="12"/>
      <c r="Z37" s="12"/>
    </row>
    <row r="38" spans="1:26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36"/>
      <c r="U38" s="12"/>
      <c r="V38" s="12"/>
      <c r="W38" s="12"/>
      <c r="X38" s="12"/>
      <c r="Y38" s="12"/>
      <c r="Z38" s="12"/>
    </row>
    <row r="39" spans="1:26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36"/>
      <c r="U39" s="12"/>
      <c r="V39" s="12"/>
      <c r="W39" s="12"/>
      <c r="X39" s="12"/>
      <c r="Y39" s="12"/>
      <c r="Z39" s="12"/>
    </row>
    <row r="40" spans="1:26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36"/>
      <c r="U40" s="12"/>
      <c r="V40" s="12"/>
      <c r="W40" s="12"/>
      <c r="X40" s="12"/>
      <c r="Y40" s="12"/>
      <c r="Z40" s="12"/>
    </row>
    <row r="41" spans="1:26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36"/>
      <c r="U41" s="12"/>
      <c r="V41" s="12"/>
      <c r="W41" s="12"/>
      <c r="X41" s="12"/>
      <c r="Y41" s="12"/>
      <c r="Z41" s="12"/>
    </row>
    <row r="42" spans="1:26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36"/>
      <c r="U42" s="12"/>
      <c r="V42" s="12"/>
      <c r="W42" s="12"/>
      <c r="X42" s="12"/>
      <c r="Y42" s="12"/>
      <c r="Z42" s="12"/>
    </row>
    <row r="43" spans="1:26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36"/>
      <c r="U43" s="12"/>
      <c r="V43" s="12"/>
      <c r="W43" s="12"/>
      <c r="X43" s="12"/>
      <c r="Y43" s="12"/>
      <c r="Z43" s="12"/>
    </row>
    <row r="44" spans="1:26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36"/>
      <c r="U44" s="12"/>
      <c r="V44" s="12"/>
      <c r="W44" s="12"/>
      <c r="X44" s="12"/>
      <c r="Y44" s="12"/>
      <c r="Z44" s="12"/>
    </row>
    <row r="45" spans="1:26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36"/>
      <c r="U45" s="12"/>
      <c r="V45" s="12"/>
      <c r="W45" s="12"/>
      <c r="X45" s="12"/>
      <c r="Y45" s="12"/>
      <c r="Z45" s="12"/>
    </row>
    <row r="46" spans="1:2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36"/>
      <c r="U46" s="12"/>
      <c r="V46" s="12"/>
      <c r="W46" s="12"/>
      <c r="X46" s="12"/>
      <c r="Y46" s="12"/>
      <c r="Z46" s="12"/>
    </row>
    <row r="47" spans="1:26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36"/>
      <c r="U47" s="12"/>
      <c r="V47" s="12"/>
      <c r="W47" s="12"/>
      <c r="X47" s="12"/>
      <c r="Y47" s="12"/>
      <c r="Z47" s="12"/>
    </row>
    <row r="48" spans="1:26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36"/>
      <c r="U48" s="12"/>
      <c r="V48" s="12"/>
      <c r="W48" s="12"/>
      <c r="X48" s="12"/>
      <c r="Y48" s="12"/>
      <c r="Z48" s="12"/>
    </row>
    <row r="49" spans="1:26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36"/>
      <c r="U49" s="12"/>
      <c r="V49" s="12"/>
      <c r="W49" s="12"/>
      <c r="X49" s="12"/>
      <c r="Y49" s="12"/>
      <c r="Z49" s="12"/>
    </row>
    <row r="50" spans="1:26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36"/>
      <c r="U50" s="12"/>
      <c r="V50" s="12"/>
      <c r="W50" s="12"/>
      <c r="X50" s="12"/>
      <c r="Y50" s="12"/>
      <c r="Z50" s="12"/>
    </row>
    <row r="51" spans="1:26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36"/>
      <c r="U51" s="12"/>
      <c r="V51" s="12"/>
      <c r="W51" s="12"/>
      <c r="X51" s="12"/>
      <c r="Y51" s="12"/>
      <c r="Z51" s="12"/>
    </row>
    <row r="52" spans="1:26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36"/>
      <c r="U52" s="12"/>
      <c r="V52" s="12"/>
      <c r="W52" s="12"/>
      <c r="X52" s="12"/>
      <c r="Y52" s="12"/>
      <c r="Z52" s="12"/>
    </row>
    <row r="53" spans="1:26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36"/>
      <c r="U53" s="12"/>
      <c r="V53" s="12"/>
      <c r="W53" s="12"/>
      <c r="X53" s="12"/>
      <c r="Y53" s="12"/>
      <c r="Z53" s="12"/>
    </row>
    <row r="54" spans="1:26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36"/>
      <c r="U54" s="12"/>
      <c r="V54" s="12"/>
      <c r="W54" s="12"/>
      <c r="X54" s="12"/>
      <c r="Y54" s="12"/>
      <c r="Z54" s="12"/>
    </row>
    <row r="55" spans="1:26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36"/>
      <c r="U55" s="12"/>
      <c r="V55" s="12"/>
      <c r="W55" s="12"/>
      <c r="X55" s="12"/>
      <c r="Y55" s="12"/>
      <c r="Z55" s="12"/>
    </row>
    <row r="56" spans="1:2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36"/>
      <c r="U56" s="12"/>
      <c r="V56" s="12"/>
      <c r="W56" s="12"/>
      <c r="X56" s="12"/>
      <c r="Y56" s="12"/>
      <c r="Z56" s="12"/>
    </row>
    <row r="57" spans="1:26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36"/>
      <c r="U57" s="12"/>
      <c r="V57" s="12"/>
      <c r="W57" s="12"/>
      <c r="X57" s="12"/>
      <c r="Y57" s="12"/>
      <c r="Z57" s="12"/>
    </row>
    <row r="58" spans="1:26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36"/>
      <c r="U58" s="12"/>
      <c r="V58" s="12"/>
      <c r="W58" s="12"/>
      <c r="X58" s="12"/>
      <c r="Y58" s="12"/>
      <c r="Z58" s="12"/>
    </row>
    <row r="59" spans="1:26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36"/>
      <c r="U59" s="12"/>
      <c r="V59" s="12"/>
      <c r="W59" s="12"/>
      <c r="X59" s="12"/>
      <c r="Y59" s="12"/>
      <c r="Z59" s="12"/>
    </row>
    <row r="60" spans="1:26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36"/>
      <c r="U60" s="12"/>
      <c r="V60" s="12"/>
      <c r="W60" s="12"/>
      <c r="X60" s="12"/>
      <c r="Y60" s="12"/>
      <c r="Z60" s="12"/>
    </row>
    <row r="61" spans="1:26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36"/>
      <c r="U61" s="12"/>
      <c r="V61" s="12"/>
      <c r="W61" s="12"/>
      <c r="X61" s="12"/>
      <c r="Y61" s="12"/>
      <c r="Z61" s="12"/>
    </row>
    <row r="62" spans="1:26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36"/>
      <c r="U62" s="12"/>
      <c r="V62" s="12"/>
      <c r="W62" s="12"/>
      <c r="X62" s="12"/>
      <c r="Y62" s="12"/>
      <c r="Z62" s="12"/>
    </row>
    <row r="63" spans="1:26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36"/>
      <c r="U63" s="12"/>
      <c r="V63" s="12"/>
      <c r="W63" s="12"/>
      <c r="X63" s="12"/>
      <c r="Y63" s="12"/>
      <c r="Z63" s="12"/>
    </row>
    <row r="64" spans="1:26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36"/>
      <c r="U64" s="12"/>
      <c r="V64" s="12"/>
      <c r="W64" s="12"/>
      <c r="X64" s="12"/>
      <c r="Y64" s="12"/>
      <c r="Z64" s="12"/>
    </row>
    <row r="65" spans="1:26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36"/>
      <c r="U65" s="12"/>
      <c r="V65" s="12"/>
      <c r="W65" s="12"/>
      <c r="X65" s="12"/>
      <c r="Y65" s="12"/>
      <c r="Z65" s="12"/>
    </row>
    <row r="66" spans="1:2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36"/>
      <c r="U66" s="12"/>
      <c r="V66" s="12"/>
      <c r="W66" s="12"/>
      <c r="X66" s="12"/>
      <c r="Y66" s="12"/>
      <c r="Z66" s="12"/>
    </row>
    <row r="67" spans="1:26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36"/>
      <c r="U67" s="12"/>
      <c r="V67" s="12"/>
      <c r="W67" s="12"/>
      <c r="X67" s="12"/>
      <c r="Y67" s="12"/>
      <c r="Z67" s="12"/>
    </row>
    <row r="68" spans="1:26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36"/>
      <c r="U68" s="12"/>
      <c r="V68" s="12"/>
      <c r="W68" s="12"/>
      <c r="X68" s="12"/>
      <c r="Y68" s="12"/>
      <c r="Z68" s="12"/>
    </row>
    <row r="69" spans="1:2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36"/>
      <c r="U69" s="12"/>
      <c r="V69" s="12"/>
      <c r="W69" s="12"/>
      <c r="X69" s="12"/>
      <c r="Y69" s="12"/>
      <c r="Z69" s="12"/>
    </row>
    <row r="70" spans="1:2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36"/>
      <c r="U70" s="12"/>
      <c r="V70" s="12"/>
      <c r="W70" s="12"/>
      <c r="X70" s="12"/>
      <c r="Y70" s="12"/>
      <c r="Z70" s="12"/>
    </row>
    <row r="71" spans="1:2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36"/>
      <c r="U71" s="12"/>
      <c r="V71" s="12"/>
      <c r="W71" s="12"/>
      <c r="X71" s="12"/>
      <c r="Y71" s="12"/>
      <c r="Z71" s="12"/>
    </row>
    <row r="72" spans="1:26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36"/>
      <c r="U72" s="12"/>
      <c r="V72" s="12"/>
      <c r="W72" s="12"/>
      <c r="X72" s="12"/>
      <c r="Y72" s="12"/>
      <c r="Z72" s="12"/>
    </row>
    <row r="73" spans="1:26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36"/>
      <c r="U73" s="12"/>
      <c r="V73" s="12"/>
      <c r="W73" s="12"/>
      <c r="X73" s="12"/>
      <c r="Y73" s="12"/>
      <c r="Z73" s="12"/>
    </row>
    <row r="74" spans="1:26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36"/>
      <c r="U74" s="12"/>
      <c r="V74" s="12"/>
      <c r="W74" s="12"/>
      <c r="X74" s="12"/>
      <c r="Y74" s="12"/>
      <c r="Z74" s="12"/>
    </row>
    <row r="75" spans="1:26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36"/>
      <c r="U75" s="12"/>
      <c r="V75" s="12"/>
      <c r="W75" s="12"/>
      <c r="X75" s="12"/>
      <c r="Y75" s="12"/>
      <c r="Z75" s="12"/>
    </row>
    <row r="76" spans="1:2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36"/>
      <c r="U76" s="12"/>
      <c r="V76" s="12"/>
      <c r="W76" s="12"/>
      <c r="X76" s="12"/>
      <c r="Y76" s="12"/>
      <c r="Z76" s="12"/>
    </row>
    <row r="77" spans="1:26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36"/>
      <c r="U77" s="12"/>
      <c r="V77" s="12"/>
      <c r="W77" s="12"/>
      <c r="X77" s="12"/>
      <c r="Y77" s="12"/>
      <c r="Z77" s="12"/>
    </row>
    <row r="78" spans="1:26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36"/>
      <c r="U78" s="12"/>
      <c r="V78" s="12"/>
      <c r="W78" s="12"/>
      <c r="X78" s="12"/>
      <c r="Y78" s="12"/>
      <c r="Z78" s="12"/>
    </row>
    <row r="79" spans="1:26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36"/>
      <c r="U79" s="12"/>
      <c r="V79" s="12"/>
      <c r="W79" s="12"/>
      <c r="X79" s="12"/>
      <c r="Y79" s="12"/>
      <c r="Z79" s="12"/>
    </row>
    <row r="80" spans="1:26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36"/>
      <c r="U80" s="12"/>
      <c r="V80" s="12"/>
      <c r="W80" s="12"/>
      <c r="X80" s="12"/>
      <c r="Y80" s="12"/>
      <c r="Z80" s="12"/>
    </row>
    <row r="81" spans="1:26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36"/>
      <c r="U81" s="12"/>
      <c r="V81" s="12"/>
      <c r="W81" s="12"/>
      <c r="X81" s="12"/>
      <c r="Y81" s="12"/>
      <c r="Z81" s="12"/>
    </row>
    <row r="82" spans="1:26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36"/>
      <c r="U82" s="12"/>
      <c r="V82" s="12"/>
      <c r="W82" s="12"/>
      <c r="X82" s="12"/>
      <c r="Y82" s="12"/>
      <c r="Z82" s="12"/>
    </row>
    <row r="83" spans="1:26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36"/>
      <c r="U83" s="12"/>
      <c r="V83" s="12"/>
      <c r="W83" s="12"/>
      <c r="X83" s="12"/>
      <c r="Y83" s="12"/>
      <c r="Z83" s="12"/>
    </row>
    <row r="84" spans="1:26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36"/>
      <c r="U84" s="12"/>
      <c r="V84" s="12"/>
      <c r="W84" s="12"/>
      <c r="X84" s="12"/>
      <c r="Y84" s="12"/>
      <c r="Z84" s="12"/>
    </row>
    <row r="85" spans="1:26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36"/>
      <c r="U85" s="12"/>
      <c r="V85" s="12"/>
      <c r="W85" s="12"/>
      <c r="X85" s="12"/>
      <c r="Y85" s="12"/>
      <c r="Z85" s="12"/>
    </row>
    <row r="86" spans="1:2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36"/>
      <c r="U86" s="12"/>
      <c r="V86" s="12"/>
      <c r="W86" s="12"/>
      <c r="X86" s="12"/>
      <c r="Y86" s="12"/>
      <c r="Z86" s="12"/>
    </row>
    <row r="87" spans="1:26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36"/>
      <c r="U87" s="12"/>
      <c r="V87" s="12"/>
      <c r="W87" s="12"/>
      <c r="X87" s="12"/>
      <c r="Y87" s="12"/>
      <c r="Z87" s="12"/>
    </row>
    <row r="88" spans="1:26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36"/>
      <c r="U88" s="12"/>
      <c r="V88" s="12"/>
      <c r="W88" s="12"/>
      <c r="X88" s="12"/>
      <c r="Y88" s="12"/>
      <c r="Z88" s="12"/>
    </row>
    <row r="89" spans="1:26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36"/>
      <c r="U89" s="12"/>
      <c r="V89" s="12"/>
      <c r="W89" s="12"/>
      <c r="X89" s="12"/>
      <c r="Y89" s="12"/>
      <c r="Z89" s="12"/>
    </row>
    <row r="90" spans="1:26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36"/>
      <c r="U90" s="12"/>
      <c r="V90" s="12"/>
      <c r="W90" s="12"/>
      <c r="X90" s="12"/>
      <c r="Y90" s="12"/>
      <c r="Z90" s="12"/>
    </row>
    <row r="91" spans="1:26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36"/>
      <c r="U91" s="12"/>
      <c r="V91" s="12"/>
      <c r="W91" s="12"/>
      <c r="X91" s="12"/>
      <c r="Y91" s="12"/>
      <c r="Z91" s="12"/>
    </row>
    <row r="92" spans="1:26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36"/>
      <c r="U92" s="12"/>
      <c r="V92" s="12"/>
      <c r="W92" s="12"/>
      <c r="X92" s="12"/>
      <c r="Y92" s="12"/>
      <c r="Z92" s="12"/>
    </row>
    <row r="93" spans="1:26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36"/>
      <c r="U93" s="12"/>
      <c r="V93" s="12"/>
      <c r="W93" s="12"/>
      <c r="X93" s="12"/>
      <c r="Y93" s="12"/>
      <c r="Z93" s="12"/>
    </row>
    <row r="94" spans="1:26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36"/>
      <c r="U94" s="12"/>
      <c r="V94" s="12"/>
      <c r="W94" s="12"/>
      <c r="X94" s="12"/>
      <c r="Y94" s="12"/>
      <c r="Z94" s="12"/>
    </row>
    <row r="95" spans="1:26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36"/>
      <c r="U95" s="12"/>
      <c r="V95" s="12"/>
      <c r="W95" s="12"/>
      <c r="X95" s="12"/>
      <c r="Y95" s="12"/>
      <c r="Z95" s="12"/>
    </row>
    <row r="96" spans="1:2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36"/>
      <c r="U96" s="12"/>
      <c r="V96" s="12"/>
      <c r="W96" s="12"/>
      <c r="X96" s="12"/>
      <c r="Y96" s="12"/>
      <c r="Z96" s="12"/>
    </row>
    <row r="97" spans="1:26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36"/>
      <c r="U97" s="12"/>
      <c r="V97" s="12"/>
      <c r="W97" s="12"/>
      <c r="X97" s="12"/>
      <c r="Y97" s="12"/>
      <c r="Z97" s="12"/>
    </row>
    <row r="98" spans="1:26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36"/>
      <c r="U98" s="12"/>
      <c r="V98" s="12"/>
      <c r="W98" s="12"/>
      <c r="X98" s="12"/>
      <c r="Y98" s="12"/>
      <c r="Z98" s="12"/>
    </row>
    <row r="99" spans="1:26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36"/>
      <c r="U99" s="12"/>
      <c r="V99" s="12"/>
      <c r="W99" s="12"/>
      <c r="X99" s="12"/>
      <c r="Y99" s="12"/>
      <c r="Z99" s="12"/>
    </row>
    <row r="100" spans="1:26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36"/>
      <c r="U100" s="12"/>
      <c r="V100" s="12"/>
      <c r="W100" s="12"/>
      <c r="X100" s="12"/>
      <c r="Y100" s="12"/>
      <c r="Z100" s="12"/>
    </row>
    <row r="101" spans="1:26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36"/>
      <c r="U101" s="12"/>
      <c r="V101" s="12"/>
      <c r="W101" s="12"/>
      <c r="X101" s="12"/>
      <c r="Y101" s="12"/>
      <c r="Z101" s="12"/>
    </row>
    <row r="102" spans="1:26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36"/>
      <c r="U102" s="12"/>
      <c r="V102" s="12"/>
      <c r="W102" s="12"/>
      <c r="X102" s="12"/>
      <c r="Y102" s="12"/>
      <c r="Z102" s="12"/>
    </row>
    <row r="103" spans="1:26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36"/>
      <c r="U103" s="12"/>
      <c r="V103" s="12"/>
      <c r="W103" s="12"/>
      <c r="X103" s="12"/>
      <c r="Y103" s="12"/>
      <c r="Z103" s="12"/>
    </row>
    <row r="104" spans="1:26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36"/>
      <c r="U104" s="12"/>
      <c r="V104" s="12"/>
      <c r="W104" s="12"/>
      <c r="X104" s="12"/>
      <c r="Y104" s="12"/>
      <c r="Z104" s="12"/>
    </row>
    <row r="105" spans="1:26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36"/>
      <c r="U105" s="12"/>
      <c r="V105" s="12"/>
      <c r="W105" s="12"/>
      <c r="X105" s="12"/>
      <c r="Y105" s="12"/>
      <c r="Z105" s="12"/>
    </row>
    <row r="106" spans="1:2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36"/>
      <c r="U106" s="12"/>
      <c r="V106" s="12"/>
      <c r="W106" s="12"/>
      <c r="X106" s="12"/>
      <c r="Y106" s="12"/>
      <c r="Z106" s="12"/>
    </row>
    <row r="107" spans="1:26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36"/>
      <c r="U107" s="12"/>
      <c r="V107" s="12"/>
      <c r="W107" s="12"/>
      <c r="X107" s="12"/>
      <c r="Y107" s="12"/>
      <c r="Z107" s="12"/>
    </row>
    <row r="108" spans="1:26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36"/>
      <c r="U108" s="12"/>
      <c r="V108" s="12"/>
      <c r="W108" s="12"/>
      <c r="X108" s="12"/>
      <c r="Y108" s="12"/>
      <c r="Z108" s="12"/>
    </row>
    <row r="109" spans="1:26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36"/>
      <c r="U109" s="12"/>
      <c r="V109" s="12"/>
      <c r="W109" s="12"/>
      <c r="X109" s="12"/>
      <c r="Y109" s="12"/>
      <c r="Z109" s="12"/>
    </row>
    <row r="110" spans="1:26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36"/>
      <c r="U110" s="12"/>
      <c r="V110" s="12"/>
      <c r="W110" s="12"/>
      <c r="X110" s="12"/>
      <c r="Y110" s="12"/>
      <c r="Z110" s="12"/>
    </row>
    <row r="111" spans="1:26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36"/>
      <c r="U111" s="12"/>
      <c r="V111" s="12"/>
      <c r="W111" s="12"/>
      <c r="X111" s="12"/>
      <c r="Y111" s="12"/>
      <c r="Z111" s="12"/>
    </row>
    <row r="112" spans="1:26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36"/>
      <c r="U112" s="12"/>
      <c r="V112" s="12"/>
      <c r="W112" s="12"/>
      <c r="X112" s="12"/>
      <c r="Y112" s="12"/>
      <c r="Z112" s="12"/>
    </row>
    <row r="113" spans="1:26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36"/>
      <c r="U113" s="12"/>
      <c r="V113" s="12"/>
      <c r="W113" s="12"/>
      <c r="X113" s="12"/>
      <c r="Y113" s="12"/>
      <c r="Z113" s="12"/>
    </row>
    <row r="114" spans="1:26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36"/>
      <c r="U114" s="12"/>
      <c r="V114" s="12"/>
      <c r="W114" s="12"/>
      <c r="X114" s="12"/>
      <c r="Y114" s="12"/>
      <c r="Z114" s="12"/>
    </row>
    <row r="115" spans="1:26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36"/>
      <c r="U115" s="12"/>
      <c r="V115" s="12"/>
      <c r="W115" s="12"/>
      <c r="X115" s="12"/>
      <c r="Y115" s="12"/>
      <c r="Z115" s="12"/>
    </row>
    <row r="116" spans="1:2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36"/>
      <c r="U116" s="12"/>
      <c r="V116" s="12"/>
      <c r="W116" s="12"/>
      <c r="X116" s="12"/>
      <c r="Y116" s="12"/>
      <c r="Z116" s="12"/>
    </row>
    <row r="117" spans="1:26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36"/>
      <c r="U117" s="12"/>
      <c r="V117" s="12"/>
      <c r="W117" s="12"/>
      <c r="X117" s="12"/>
      <c r="Y117" s="12"/>
      <c r="Z117" s="12"/>
    </row>
    <row r="118" spans="1:26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36"/>
      <c r="U118" s="12"/>
      <c r="V118" s="12"/>
      <c r="W118" s="12"/>
      <c r="X118" s="12"/>
      <c r="Y118" s="12"/>
      <c r="Z118" s="12"/>
    </row>
    <row r="119" spans="1:26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36"/>
      <c r="U119" s="12"/>
      <c r="V119" s="12"/>
      <c r="W119" s="12"/>
      <c r="X119" s="12"/>
      <c r="Y119" s="12"/>
      <c r="Z119" s="12"/>
    </row>
    <row r="120" spans="1:26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36"/>
      <c r="U120" s="12"/>
      <c r="V120" s="12"/>
      <c r="W120" s="12"/>
      <c r="X120" s="12"/>
      <c r="Y120" s="12"/>
      <c r="Z120" s="12"/>
    </row>
    <row r="121" spans="1:26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36"/>
      <c r="U121" s="12"/>
      <c r="V121" s="12"/>
      <c r="W121" s="12"/>
      <c r="X121" s="12"/>
      <c r="Y121" s="12"/>
      <c r="Z121" s="12"/>
    </row>
    <row r="122" spans="1:26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36"/>
      <c r="U122" s="12"/>
      <c r="V122" s="12"/>
      <c r="W122" s="12"/>
      <c r="X122" s="12"/>
      <c r="Y122" s="12"/>
      <c r="Z122" s="12"/>
    </row>
    <row r="123" spans="1:26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36"/>
      <c r="U123" s="12"/>
      <c r="V123" s="12"/>
      <c r="W123" s="12"/>
      <c r="X123" s="12"/>
      <c r="Y123" s="12"/>
      <c r="Z123" s="12"/>
    </row>
    <row r="124" spans="1:26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36"/>
      <c r="U124" s="12"/>
      <c r="V124" s="12"/>
      <c r="W124" s="12"/>
      <c r="X124" s="12"/>
      <c r="Y124" s="12"/>
      <c r="Z124" s="12"/>
    </row>
    <row r="125" spans="1:26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36"/>
      <c r="U125" s="12"/>
      <c r="V125" s="12"/>
      <c r="W125" s="12"/>
      <c r="X125" s="12"/>
      <c r="Y125" s="12"/>
      <c r="Z125" s="12"/>
    </row>
    <row r="126" spans="1: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36"/>
      <c r="U126" s="12"/>
      <c r="V126" s="12"/>
      <c r="W126" s="12"/>
      <c r="X126" s="12"/>
      <c r="Y126" s="12"/>
      <c r="Z126" s="12"/>
    </row>
    <row r="127" spans="1:26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36"/>
      <c r="U127" s="12"/>
      <c r="V127" s="12"/>
      <c r="W127" s="12"/>
      <c r="X127" s="12"/>
      <c r="Y127" s="12"/>
      <c r="Z127" s="12"/>
    </row>
    <row r="128" spans="1:26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36"/>
      <c r="U128" s="12"/>
      <c r="V128" s="12"/>
      <c r="W128" s="12"/>
      <c r="X128" s="12"/>
      <c r="Y128" s="12"/>
      <c r="Z128" s="12"/>
    </row>
    <row r="129" spans="1:26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36"/>
      <c r="U129" s="12"/>
      <c r="V129" s="12"/>
      <c r="W129" s="12"/>
      <c r="X129" s="12"/>
      <c r="Y129" s="12"/>
      <c r="Z129" s="12"/>
    </row>
    <row r="130" spans="1:26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36"/>
      <c r="U130" s="12"/>
      <c r="V130" s="12"/>
      <c r="W130" s="12"/>
      <c r="X130" s="12"/>
      <c r="Y130" s="12"/>
      <c r="Z130" s="12"/>
    </row>
    <row r="131" spans="1:26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36"/>
      <c r="U131" s="12"/>
      <c r="V131" s="12"/>
      <c r="W131" s="12"/>
      <c r="X131" s="12"/>
      <c r="Y131" s="12"/>
      <c r="Z131" s="12"/>
    </row>
    <row r="132" spans="1:26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36"/>
      <c r="U132" s="12"/>
      <c r="V132" s="12"/>
      <c r="W132" s="12"/>
      <c r="X132" s="12"/>
      <c r="Y132" s="12"/>
      <c r="Z132" s="12"/>
    </row>
    <row r="133" spans="1:26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36"/>
      <c r="U133" s="12"/>
      <c r="V133" s="12"/>
      <c r="W133" s="12"/>
      <c r="X133" s="12"/>
      <c r="Y133" s="12"/>
      <c r="Z133" s="12"/>
    </row>
    <row r="134" spans="1:26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36"/>
      <c r="U134" s="12"/>
      <c r="V134" s="12"/>
      <c r="W134" s="12"/>
      <c r="X134" s="12"/>
      <c r="Y134" s="12"/>
      <c r="Z134" s="12"/>
    </row>
    <row r="135" spans="1:26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36"/>
      <c r="U135" s="12"/>
      <c r="V135" s="12"/>
      <c r="W135" s="12"/>
      <c r="X135" s="12"/>
      <c r="Y135" s="12"/>
      <c r="Z135" s="12"/>
    </row>
    <row r="136" spans="1:2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36"/>
      <c r="U136" s="12"/>
      <c r="V136" s="12"/>
      <c r="W136" s="12"/>
      <c r="X136" s="12"/>
      <c r="Y136" s="12"/>
      <c r="Z136" s="12"/>
    </row>
    <row r="137" spans="1:26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36"/>
      <c r="U137" s="12"/>
      <c r="V137" s="12"/>
      <c r="W137" s="12"/>
      <c r="X137" s="12"/>
      <c r="Y137" s="12"/>
      <c r="Z137" s="12"/>
    </row>
    <row r="138" spans="1:26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36"/>
      <c r="U138" s="12"/>
      <c r="V138" s="12"/>
      <c r="W138" s="12"/>
      <c r="X138" s="12"/>
      <c r="Y138" s="12"/>
      <c r="Z138" s="12"/>
    </row>
    <row r="139" spans="1:26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36"/>
      <c r="U139" s="12"/>
      <c r="V139" s="12"/>
      <c r="W139" s="12"/>
      <c r="X139" s="12"/>
      <c r="Y139" s="12"/>
      <c r="Z139" s="12"/>
    </row>
    <row r="140" spans="1:26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36"/>
      <c r="U140" s="12"/>
      <c r="V140" s="12"/>
      <c r="W140" s="12"/>
      <c r="X140" s="12"/>
      <c r="Y140" s="12"/>
      <c r="Z140" s="12"/>
    </row>
    <row r="141" spans="1:26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36"/>
      <c r="U141" s="12"/>
      <c r="V141" s="12"/>
      <c r="W141" s="12"/>
      <c r="X141" s="12"/>
      <c r="Y141" s="12"/>
      <c r="Z141" s="12"/>
    </row>
    <row r="142" spans="1:26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36"/>
      <c r="U142" s="12"/>
      <c r="V142" s="12"/>
      <c r="W142" s="12"/>
      <c r="X142" s="12"/>
      <c r="Y142" s="12"/>
      <c r="Z142" s="12"/>
    </row>
    <row r="143" spans="1:26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36"/>
      <c r="U143" s="12"/>
      <c r="V143" s="12"/>
      <c r="W143" s="12"/>
      <c r="X143" s="12"/>
      <c r="Y143" s="12"/>
      <c r="Z143" s="12"/>
    </row>
    <row r="144" spans="1:26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36"/>
      <c r="U144" s="12"/>
      <c r="V144" s="12"/>
      <c r="W144" s="12"/>
      <c r="X144" s="12"/>
      <c r="Y144" s="12"/>
      <c r="Z144" s="12"/>
    </row>
    <row r="145" spans="1:26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36"/>
      <c r="U145" s="12"/>
      <c r="V145" s="12"/>
      <c r="W145" s="12"/>
      <c r="X145" s="12"/>
      <c r="Y145" s="12"/>
      <c r="Z145" s="12"/>
    </row>
    <row r="146" spans="1:2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36"/>
      <c r="U146" s="12"/>
      <c r="V146" s="12"/>
      <c r="W146" s="12"/>
      <c r="X146" s="12"/>
      <c r="Y146" s="12"/>
      <c r="Z146" s="12"/>
    </row>
    <row r="147" spans="1:26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36"/>
      <c r="U147" s="12"/>
      <c r="V147" s="12"/>
      <c r="W147" s="12"/>
      <c r="X147" s="12"/>
      <c r="Y147" s="12"/>
      <c r="Z147" s="12"/>
    </row>
    <row r="148" spans="1:26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36"/>
      <c r="U148" s="12"/>
      <c r="V148" s="12"/>
      <c r="W148" s="12"/>
      <c r="X148" s="12"/>
      <c r="Y148" s="12"/>
      <c r="Z148" s="12"/>
    </row>
    <row r="149" spans="1:26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36"/>
      <c r="U149" s="12"/>
      <c r="V149" s="12"/>
      <c r="W149" s="12"/>
      <c r="X149" s="12"/>
      <c r="Y149" s="12"/>
      <c r="Z149" s="12"/>
    </row>
    <row r="150" spans="1:26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36"/>
      <c r="U150" s="12"/>
      <c r="V150" s="12"/>
      <c r="W150" s="12"/>
      <c r="X150" s="12"/>
      <c r="Y150" s="12"/>
      <c r="Z150" s="12"/>
    </row>
    <row r="151" spans="1:26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36"/>
      <c r="U151" s="12"/>
      <c r="V151" s="12"/>
      <c r="W151" s="12"/>
      <c r="X151" s="12"/>
      <c r="Y151" s="12"/>
      <c r="Z151" s="12"/>
    </row>
    <row r="152" spans="1:26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36"/>
      <c r="U152" s="12"/>
      <c r="V152" s="12"/>
      <c r="W152" s="12"/>
      <c r="X152" s="12"/>
      <c r="Y152" s="12"/>
      <c r="Z152" s="12"/>
    </row>
    <row r="153" spans="1:26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36"/>
      <c r="U153" s="12"/>
      <c r="V153" s="12"/>
      <c r="W153" s="12"/>
      <c r="X153" s="12"/>
      <c r="Y153" s="12"/>
      <c r="Z153" s="12"/>
    </row>
    <row r="154" spans="1:26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36"/>
      <c r="U154" s="12"/>
      <c r="V154" s="12"/>
      <c r="W154" s="12"/>
      <c r="X154" s="12"/>
      <c r="Y154" s="12"/>
      <c r="Z154" s="12"/>
    </row>
    <row r="155" spans="1:26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36"/>
      <c r="U155" s="12"/>
      <c r="V155" s="12"/>
      <c r="W155" s="12"/>
      <c r="X155" s="12"/>
      <c r="Y155" s="12"/>
      <c r="Z155" s="12"/>
    </row>
    <row r="156" spans="1:2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36"/>
      <c r="U156" s="12"/>
      <c r="V156" s="12"/>
      <c r="W156" s="12"/>
      <c r="X156" s="12"/>
      <c r="Y156" s="12"/>
      <c r="Z156" s="12"/>
    </row>
    <row r="157" spans="1:26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36"/>
      <c r="U157" s="12"/>
      <c r="V157" s="12"/>
      <c r="W157" s="12"/>
      <c r="X157" s="12"/>
      <c r="Y157" s="12"/>
      <c r="Z157" s="12"/>
    </row>
    <row r="158" spans="1:26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36"/>
      <c r="U158" s="12"/>
      <c r="V158" s="12"/>
      <c r="W158" s="12"/>
      <c r="X158" s="12"/>
      <c r="Y158" s="12"/>
      <c r="Z158" s="12"/>
    </row>
    <row r="159" spans="1:26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36"/>
      <c r="U159" s="12"/>
      <c r="V159" s="12"/>
      <c r="W159" s="12"/>
      <c r="X159" s="12"/>
      <c r="Y159" s="12"/>
      <c r="Z159" s="12"/>
    </row>
    <row r="160" spans="1:26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36"/>
      <c r="U160" s="12"/>
      <c r="V160" s="12"/>
      <c r="W160" s="12"/>
      <c r="X160" s="12"/>
      <c r="Y160" s="12"/>
      <c r="Z160" s="12"/>
    </row>
    <row r="161" spans="1:26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36"/>
      <c r="U161" s="12"/>
      <c r="V161" s="12"/>
      <c r="W161" s="12"/>
      <c r="X161" s="12"/>
      <c r="Y161" s="12"/>
      <c r="Z161" s="12"/>
    </row>
    <row r="162" spans="1:26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36"/>
      <c r="U162" s="12"/>
      <c r="V162" s="12"/>
      <c r="W162" s="12"/>
      <c r="X162" s="12"/>
      <c r="Y162" s="12"/>
      <c r="Z162" s="12"/>
    </row>
    <row r="163" spans="1:26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36"/>
      <c r="U163" s="12"/>
      <c r="V163" s="12"/>
      <c r="W163" s="12"/>
      <c r="X163" s="12"/>
      <c r="Y163" s="12"/>
      <c r="Z163" s="12"/>
    </row>
    <row r="164" spans="1:26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36"/>
      <c r="U164" s="12"/>
      <c r="V164" s="12"/>
      <c r="W164" s="12"/>
      <c r="X164" s="12"/>
      <c r="Y164" s="12"/>
      <c r="Z164" s="12"/>
    </row>
    <row r="165" spans="1:26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36"/>
      <c r="U165" s="12"/>
      <c r="V165" s="12"/>
      <c r="W165" s="12"/>
      <c r="X165" s="12"/>
      <c r="Y165" s="12"/>
      <c r="Z165" s="12"/>
    </row>
    <row r="166" spans="1:2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36"/>
      <c r="U166" s="12"/>
      <c r="V166" s="12"/>
      <c r="W166" s="12"/>
      <c r="X166" s="12"/>
      <c r="Y166" s="12"/>
      <c r="Z166" s="12"/>
    </row>
    <row r="167" spans="1:26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36"/>
      <c r="U167" s="12"/>
      <c r="V167" s="12"/>
      <c r="W167" s="12"/>
      <c r="X167" s="12"/>
      <c r="Y167" s="12"/>
      <c r="Z167" s="12"/>
    </row>
    <row r="168" spans="1:26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36"/>
      <c r="U168" s="12"/>
      <c r="V168" s="12"/>
      <c r="W168" s="12"/>
      <c r="X168" s="12"/>
      <c r="Y168" s="12"/>
      <c r="Z168" s="12"/>
    </row>
    <row r="169" spans="1:26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36"/>
      <c r="U169" s="12"/>
      <c r="V169" s="12"/>
      <c r="W169" s="12"/>
      <c r="X169" s="12"/>
      <c r="Y169" s="12"/>
      <c r="Z169" s="12"/>
    </row>
    <row r="170" spans="1:26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36"/>
      <c r="U170" s="12"/>
      <c r="V170" s="12"/>
      <c r="W170" s="12"/>
      <c r="X170" s="12"/>
      <c r="Y170" s="12"/>
      <c r="Z170" s="12"/>
    </row>
    <row r="171" spans="1:26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36"/>
      <c r="U171" s="12"/>
      <c r="V171" s="12"/>
      <c r="W171" s="12"/>
      <c r="X171" s="12"/>
      <c r="Y171" s="12"/>
      <c r="Z171" s="12"/>
    </row>
    <row r="172" spans="1:26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36"/>
      <c r="U172" s="12"/>
      <c r="V172" s="12"/>
      <c r="W172" s="12"/>
      <c r="X172" s="12"/>
      <c r="Y172" s="12"/>
      <c r="Z172" s="12"/>
    </row>
    <row r="173" spans="1:26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36"/>
      <c r="U173" s="12"/>
      <c r="V173" s="12"/>
      <c r="W173" s="12"/>
      <c r="X173" s="12"/>
      <c r="Y173" s="12"/>
      <c r="Z173" s="12"/>
    </row>
    <row r="174" spans="1:26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36"/>
      <c r="U174" s="12"/>
      <c r="V174" s="12"/>
      <c r="W174" s="12"/>
      <c r="X174" s="12"/>
      <c r="Y174" s="12"/>
      <c r="Z174" s="12"/>
    </row>
    <row r="175" spans="1:26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36"/>
      <c r="U175" s="12"/>
      <c r="V175" s="12"/>
      <c r="W175" s="12"/>
      <c r="X175" s="12"/>
      <c r="Y175" s="12"/>
      <c r="Z175" s="12"/>
    </row>
    <row r="176" spans="1:2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36"/>
      <c r="U176" s="12"/>
      <c r="V176" s="12"/>
      <c r="W176" s="12"/>
      <c r="X176" s="12"/>
      <c r="Y176" s="12"/>
      <c r="Z176" s="12"/>
    </row>
    <row r="177" spans="1:26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36"/>
      <c r="U177" s="12"/>
      <c r="V177" s="12"/>
      <c r="W177" s="12"/>
      <c r="X177" s="12"/>
      <c r="Y177" s="12"/>
      <c r="Z177" s="12"/>
    </row>
    <row r="178" spans="1:26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36"/>
      <c r="U178" s="12"/>
      <c r="V178" s="12"/>
      <c r="W178" s="12"/>
      <c r="X178" s="12"/>
      <c r="Y178" s="12"/>
      <c r="Z178" s="12"/>
    </row>
    <row r="179" spans="1:26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36"/>
      <c r="U179" s="12"/>
      <c r="V179" s="12"/>
      <c r="W179" s="12"/>
      <c r="X179" s="12"/>
      <c r="Y179" s="12"/>
      <c r="Z179" s="12"/>
    </row>
    <row r="180" spans="1:26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36"/>
      <c r="U180" s="12"/>
      <c r="V180" s="12"/>
      <c r="W180" s="12"/>
      <c r="X180" s="12"/>
      <c r="Y180" s="12"/>
      <c r="Z180" s="12"/>
    </row>
    <row r="181" spans="1:26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36"/>
      <c r="U181" s="12"/>
      <c r="V181" s="12"/>
      <c r="W181" s="12"/>
      <c r="X181" s="12"/>
      <c r="Y181" s="12"/>
      <c r="Z181" s="12"/>
    </row>
    <row r="182" spans="1:26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36"/>
      <c r="U182" s="12"/>
      <c r="V182" s="12"/>
      <c r="W182" s="12"/>
      <c r="X182" s="12"/>
      <c r="Y182" s="12"/>
      <c r="Z182" s="12"/>
    </row>
    <row r="183" spans="1:26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36"/>
      <c r="U183" s="12"/>
      <c r="V183" s="12"/>
      <c r="W183" s="12"/>
      <c r="X183" s="12"/>
      <c r="Y183" s="12"/>
      <c r="Z183" s="12"/>
    </row>
    <row r="184" spans="1:26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36"/>
      <c r="U184" s="12"/>
      <c r="V184" s="12"/>
      <c r="W184" s="12"/>
      <c r="X184" s="12"/>
      <c r="Y184" s="12"/>
      <c r="Z184" s="12"/>
    </row>
    <row r="185" spans="1:26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36"/>
      <c r="U185" s="12"/>
      <c r="V185" s="12"/>
      <c r="W185" s="12"/>
      <c r="X185" s="12"/>
      <c r="Y185" s="12"/>
      <c r="Z185" s="12"/>
    </row>
    <row r="186" spans="1:2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36"/>
      <c r="U186" s="12"/>
      <c r="V186" s="12"/>
      <c r="W186" s="12"/>
      <c r="X186" s="12"/>
      <c r="Y186" s="12"/>
      <c r="Z186" s="12"/>
    </row>
    <row r="187" spans="1:26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36"/>
      <c r="U187" s="12"/>
      <c r="V187" s="12"/>
      <c r="W187" s="12"/>
      <c r="X187" s="12"/>
      <c r="Y187" s="12"/>
      <c r="Z187" s="12"/>
    </row>
    <row r="188" spans="1:26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36"/>
      <c r="U188" s="12"/>
      <c r="V188" s="12"/>
      <c r="W188" s="12"/>
      <c r="X188" s="12"/>
      <c r="Y188" s="12"/>
      <c r="Z188" s="12"/>
    </row>
    <row r="189" spans="1:26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36"/>
      <c r="U189" s="12"/>
      <c r="V189" s="12"/>
      <c r="W189" s="12"/>
      <c r="X189" s="12"/>
      <c r="Y189" s="12"/>
      <c r="Z189" s="12"/>
    </row>
    <row r="190" spans="1:26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36"/>
      <c r="U190" s="12"/>
      <c r="V190" s="12"/>
      <c r="W190" s="12"/>
      <c r="X190" s="12"/>
      <c r="Y190" s="12"/>
      <c r="Z190" s="12"/>
    </row>
    <row r="191" spans="1:26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36"/>
      <c r="U191" s="12"/>
      <c r="V191" s="12"/>
      <c r="W191" s="12"/>
      <c r="X191" s="12"/>
      <c r="Y191" s="12"/>
      <c r="Z191" s="12"/>
    </row>
    <row r="192" spans="1:26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36"/>
      <c r="U192" s="12"/>
      <c r="V192" s="12"/>
      <c r="W192" s="12"/>
      <c r="X192" s="12"/>
      <c r="Y192" s="12"/>
      <c r="Z192" s="12"/>
    </row>
    <row r="193" spans="1:26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36"/>
      <c r="U193" s="12"/>
      <c r="V193" s="12"/>
      <c r="W193" s="12"/>
      <c r="X193" s="12"/>
      <c r="Y193" s="12"/>
      <c r="Z193" s="12"/>
    </row>
    <row r="194" spans="1:26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36"/>
      <c r="U194" s="12"/>
      <c r="V194" s="12"/>
      <c r="W194" s="12"/>
      <c r="X194" s="12"/>
      <c r="Y194" s="12"/>
      <c r="Z194" s="12"/>
    </row>
    <row r="195" spans="1:26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36"/>
      <c r="U195" s="12"/>
      <c r="V195" s="12"/>
      <c r="W195" s="12"/>
      <c r="X195" s="12"/>
      <c r="Y195" s="12"/>
      <c r="Z195" s="12"/>
    </row>
    <row r="196" spans="1:2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36"/>
      <c r="U196" s="12"/>
      <c r="V196" s="12"/>
      <c r="W196" s="12"/>
      <c r="X196" s="12"/>
      <c r="Y196" s="12"/>
      <c r="Z196" s="12"/>
    </row>
    <row r="197" spans="1:26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36"/>
      <c r="U197" s="12"/>
      <c r="V197" s="12"/>
      <c r="W197" s="12"/>
      <c r="X197" s="12"/>
      <c r="Y197" s="12"/>
      <c r="Z197" s="12"/>
    </row>
    <row r="198" spans="1:26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36"/>
      <c r="U198" s="12"/>
      <c r="V198" s="12"/>
      <c r="W198" s="12"/>
      <c r="X198" s="12"/>
      <c r="Y198" s="12"/>
      <c r="Z198" s="12"/>
    </row>
    <row r="199" spans="1:26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36"/>
      <c r="U199" s="12"/>
      <c r="V199" s="12"/>
      <c r="W199" s="12"/>
      <c r="X199" s="12"/>
      <c r="Y199" s="12"/>
      <c r="Z199" s="12"/>
    </row>
    <row r="200" spans="1:26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36"/>
      <c r="U200" s="12"/>
      <c r="V200" s="12"/>
      <c r="W200" s="12"/>
      <c r="X200" s="12"/>
      <c r="Y200" s="12"/>
      <c r="Z200" s="12"/>
    </row>
    <row r="201" spans="1:26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36"/>
      <c r="U201" s="12"/>
      <c r="V201" s="12"/>
      <c r="W201" s="12"/>
      <c r="X201" s="12"/>
      <c r="Y201" s="12"/>
      <c r="Z201" s="12"/>
    </row>
    <row r="202" spans="1:26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36"/>
      <c r="U202" s="12"/>
      <c r="V202" s="12"/>
      <c r="W202" s="12"/>
      <c r="X202" s="12"/>
      <c r="Y202" s="12"/>
      <c r="Z202" s="12"/>
    </row>
    <row r="203" spans="1:26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36"/>
      <c r="U203" s="12"/>
      <c r="V203" s="12"/>
      <c r="W203" s="12"/>
      <c r="X203" s="12"/>
      <c r="Y203" s="12"/>
      <c r="Z203" s="12"/>
    </row>
    <row r="204" spans="1:26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36"/>
      <c r="U204" s="12"/>
      <c r="V204" s="12"/>
      <c r="W204" s="12"/>
      <c r="X204" s="12"/>
      <c r="Y204" s="12"/>
      <c r="Z204" s="12"/>
    </row>
    <row r="205" spans="1:26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36"/>
      <c r="U205" s="12"/>
      <c r="V205" s="12"/>
      <c r="W205" s="12"/>
      <c r="X205" s="12"/>
      <c r="Y205" s="12"/>
      <c r="Z205" s="12"/>
    </row>
    <row r="206" spans="1:2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36"/>
      <c r="U206" s="12"/>
      <c r="V206" s="12"/>
      <c r="W206" s="12"/>
      <c r="X206" s="12"/>
      <c r="Y206" s="12"/>
      <c r="Z206" s="12"/>
    </row>
    <row r="207" spans="1:26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36"/>
      <c r="U207" s="12"/>
      <c r="V207" s="12"/>
      <c r="W207" s="12"/>
      <c r="X207" s="12"/>
      <c r="Y207" s="12"/>
      <c r="Z207" s="12"/>
    </row>
    <row r="208" spans="1:26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36"/>
      <c r="U208" s="12"/>
      <c r="V208" s="12"/>
      <c r="W208" s="12"/>
      <c r="X208" s="12"/>
      <c r="Y208" s="12"/>
      <c r="Z208" s="12"/>
    </row>
    <row r="209" spans="1:26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36"/>
      <c r="U209" s="12"/>
      <c r="V209" s="12"/>
      <c r="W209" s="12"/>
      <c r="X209" s="12"/>
      <c r="Y209" s="12"/>
      <c r="Z209" s="12"/>
    </row>
    <row r="210" spans="1:26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36"/>
      <c r="U210" s="12"/>
      <c r="V210" s="12"/>
      <c r="W210" s="12"/>
      <c r="X210" s="12"/>
      <c r="Y210" s="12"/>
      <c r="Z210" s="12"/>
    </row>
    <row r="211" spans="1:26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36"/>
      <c r="U211" s="12"/>
      <c r="V211" s="12"/>
      <c r="W211" s="12"/>
      <c r="X211" s="12"/>
      <c r="Y211" s="12"/>
      <c r="Z211" s="12"/>
    </row>
    <row r="212" spans="1:26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36"/>
      <c r="U212" s="12"/>
      <c r="V212" s="12"/>
      <c r="W212" s="12"/>
      <c r="X212" s="12"/>
      <c r="Y212" s="12"/>
      <c r="Z212" s="12"/>
    </row>
    <row r="213" spans="1:26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36"/>
      <c r="U213" s="12"/>
      <c r="V213" s="12"/>
      <c r="W213" s="12"/>
      <c r="X213" s="12"/>
      <c r="Y213" s="12"/>
      <c r="Z213" s="12"/>
    </row>
    <row r="214" spans="1:26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36"/>
      <c r="U214" s="12"/>
      <c r="V214" s="12"/>
      <c r="W214" s="12"/>
      <c r="X214" s="12"/>
      <c r="Y214" s="12"/>
      <c r="Z214" s="12"/>
    </row>
    <row r="215" spans="1:26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36"/>
      <c r="U215" s="12"/>
      <c r="V215" s="12"/>
      <c r="W215" s="12"/>
      <c r="X215" s="12"/>
      <c r="Y215" s="12"/>
      <c r="Z215" s="12"/>
    </row>
    <row r="216" spans="1:2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36"/>
      <c r="U216" s="12"/>
      <c r="V216" s="12"/>
      <c r="W216" s="12"/>
      <c r="X216" s="12"/>
      <c r="Y216" s="12"/>
      <c r="Z216" s="12"/>
    </row>
    <row r="217" spans="1:26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36"/>
      <c r="U217" s="12"/>
      <c r="V217" s="12"/>
      <c r="W217" s="12"/>
      <c r="X217" s="12"/>
      <c r="Y217" s="12"/>
      <c r="Z217" s="12"/>
    </row>
    <row r="218" spans="1:26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36"/>
      <c r="U218" s="12"/>
      <c r="V218" s="12"/>
      <c r="W218" s="12"/>
      <c r="X218" s="12"/>
      <c r="Y218" s="12"/>
      <c r="Z218" s="12"/>
    </row>
    <row r="219" spans="1:26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36"/>
      <c r="U219" s="12"/>
      <c r="V219" s="12"/>
      <c r="W219" s="12"/>
      <c r="X219" s="12"/>
      <c r="Y219" s="12"/>
      <c r="Z219" s="12"/>
    </row>
    <row r="220" spans="1:26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36"/>
      <c r="U220" s="12"/>
      <c r="V220" s="12"/>
      <c r="W220" s="12"/>
      <c r="X220" s="12"/>
      <c r="Y220" s="12"/>
      <c r="Z220" s="12"/>
    </row>
    <row r="221" spans="1:26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36"/>
      <c r="U221" s="12"/>
      <c r="V221" s="12"/>
      <c r="W221" s="12"/>
      <c r="X221" s="12"/>
      <c r="Y221" s="12"/>
      <c r="Z221" s="12"/>
    </row>
    <row r="222" spans="1:26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36"/>
      <c r="U222" s="12"/>
      <c r="V222" s="12"/>
      <c r="W222" s="12"/>
      <c r="X222" s="12"/>
      <c r="Y222" s="12"/>
      <c r="Z222" s="12"/>
    </row>
    <row r="223" spans="1:26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36"/>
      <c r="U223" s="12"/>
      <c r="V223" s="12"/>
      <c r="W223" s="12"/>
      <c r="X223" s="12"/>
      <c r="Y223" s="12"/>
      <c r="Z223" s="12"/>
    </row>
    <row r="224" spans="1:26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36"/>
      <c r="U224" s="12"/>
      <c r="V224" s="12"/>
      <c r="W224" s="12"/>
      <c r="X224" s="12"/>
      <c r="Y224" s="12"/>
      <c r="Z224" s="12"/>
    </row>
    <row r="225" spans="1:26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36"/>
      <c r="U225" s="12"/>
      <c r="V225" s="12"/>
      <c r="W225" s="12"/>
      <c r="X225" s="12"/>
      <c r="Y225" s="12"/>
      <c r="Z225" s="12"/>
    </row>
    <row r="226" spans="1: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36"/>
      <c r="U226" s="12"/>
      <c r="V226" s="12"/>
      <c r="W226" s="12"/>
      <c r="X226" s="12"/>
      <c r="Y226" s="12"/>
      <c r="Z226" s="12"/>
    </row>
    <row r="227" spans="1:26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36"/>
      <c r="U227" s="12"/>
      <c r="V227" s="12"/>
      <c r="W227" s="12"/>
      <c r="X227" s="12"/>
      <c r="Y227" s="12"/>
      <c r="Z227" s="12"/>
    </row>
    <row r="228" spans="1:26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36"/>
      <c r="U228" s="12"/>
      <c r="V228" s="12"/>
      <c r="W228" s="12"/>
      <c r="X228" s="12"/>
      <c r="Y228" s="12"/>
      <c r="Z228" s="12"/>
    </row>
    <row r="229" spans="1:26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36"/>
      <c r="U229" s="12"/>
      <c r="V229" s="12"/>
      <c r="W229" s="12"/>
      <c r="X229" s="12"/>
      <c r="Y229" s="12"/>
      <c r="Z229" s="12"/>
    </row>
    <row r="230" spans="1:26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36"/>
      <c r="U230" s="12"/>
      <c r="V230" s="12"/>
      <c r="W230" s="12"/>
      <c r="X230" s="12"/>
      <c r="Y230" s="12"/>
      <c r="Z230" s="12"/>
    </row>
    <row r="231" spans="1:26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36"/>
      <c r="U231" s="12"/>
      <c r="V231" s="12"/>
      <c r="W231" s="12"/>
      <c r="X231" s="12"/>
      <c r="Y231" s="12"/>
      <c r="Z231" s="12"/>
    </row>
    <row r="232" spans="1:26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36"/>
      <c r="U232" s="12"/>
      <c r="V232" s="12"/>
      <c r="W232" s="12"/>
      <c r="X232" s="12"/>
      <c r="Y232" s="12"/>
      <c r="Z232" s="12"/>
    </row>
    <row r="233" spans="1:26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36"/>
      <c r="U233" s="12"/>
      <c r="V233" s="12"/>
      <c r="W233" s="12"/>
      <c r="X233" s="12"/>
      <c r="Y233" s="12"/>
      <c r="Z233" s="12"/>
    </row>
    <row r="234" spans="1:26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36"/>
      <c r="U234" s="12"/>
      <c r="V234" s="12"/>
      <c r="W234" s="12"/>
      <c r="X234" s="12"/>
      <c r="Y234" s="12"/>
      <c r="Z234" s="12"/>
    </row>
    <row r="235" spans="1:26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36"/>
      <c r="U235" s="12"/>
      <c r="V235" s="12"/>
      <c r="W235" s="12"/>
      <c r="X235" s="12"/>
      <c r="Y235" s="12"/>
      <c r="Z235" s="12"/>
    </row>
    <row r="236" spans="1:2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36"/>
      <c r="U236" s="12"/>
      <c r="V236" s="12"/>
      <c r="W236" s="12"/>
      <c r="X236" s="12"/>
      <c r="Y236" s="12"/>
      <c r="Z236" s="12"/>
    </row>
    <row r="237" spans="1:26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36"/>
      <c r="U237" s="12"/>
      <c r="V237" s="12"/>
      <c r="W237" s="12"/>
      <c r="X237" s="12"/>
      <c r="Y237" s="12"/>
      <c r="Z237" s="12"/>
    </row>
    <row r="238" spans="1:26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36"/>
      <c r="U238" s="12"/>
      <c r="V238" s="12"/>
      <c r="W238" s="12"/>
      <c r="X238" s="12"/>
      <c r="Y238" s="12"/>
      <c r="Z238" s="12"/>
    </row>
    <row r="239" spans="1:26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36"/>
      <c r="U239" s="12"/>
      <c r="V239" s="12"/>
      <c r="W239" s="12"/>
      <c r="X239" s="12"/>
      <c r="Y239" s="12"/>
      <c r="Z239" s="12"/>
    </row>
    <row r="240" spans="1:26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36"/>
      <c r="U240" s="12"/>
      <c r="V240" s="12"/>
      <c r="W240" s="12"/>
      <c r="X240" s="12"/>
      <c r="Y240" s="12"/>
      <c r="Z240" s="12"/>
    </row>
    <row r="241" spans="1:26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36"/>
      <c r="U241" s="12"/>
      <c r="V241" s="12"/>
      <c r="W241" s="12"/>
      <c r="X241" s="12"/>
      <c r="Y241" s="12"/>
      <c r="Z241" s="12"/>
    </row>
    <row r="242" spans="1:26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36"/>
      <c r="U242" s="12"/>
      <c r="V242" s="12"/>
      <c r="W242" s="12"/>
      <c r="X242" s="12"/>
      <c r="Y242" s="12"/>
      <c r="Z242" s="12"/>
    </row>
    <row r="243" spans="1:26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36"/>
      <c r="U243" s="12"/>
      <c r="V243" s="12"/>
      <c r="W243" s="12"/>
      <c r="X243" s="12"/>
      <c r="Y243" s="12"/>
      <c r="Z243" s="12"/>
    </row>
    <row r="244" spans="1:26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36"/>
      <c r="U244" s="12"/>
      <c r="V244" s="12"/>
      <c r="W244" s="12"/>
      <c r="X244" s="12"/>
      <c r="Y244" s="12"/>
      <c r="Z244" s="12"/>
    </row>
    <row r="245" spans="1:26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36"/>
      <c r="U245" s="12"/>
      <c r="V245" s="12"/>
      <c r="W245" s="12"/>
      <c r="X245" s="12"/>
      <c r="Y245" s="12"/>
      <c r="Z245" s="12"/>
    </row>
    <row r="246" spans="1:2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36"/>
      <c r="U246" s="12"/>
      <c r="V246" s="12"/>
      <c r="W246" s="12"/>
      <c r="X246" s="12"/>
      <c r="Y246" s="12"/>
      <c r="Z246" s="12"/>
    </row>
    <row r="247" spans="1:26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36"/>
      <c r="U247" s="12"/>
      <c r="V247" s="12"/>
      <c r="W247" s="12"/>
      <c r="X247" s="12"/>
      <c r="Y247" s="12"/>
      <c r="Z247" s="12"/>
    </row>
    <row r="248" spans="1:26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36"/>
      <c r="U248" s="12"/>
      <c r="V248" s="12"/>
      <c r="W248" s="12"/>
      <c r="X248" s="12"/>
      <c r="Y248" s="12"/>
      <c r="Z248" s="12"/>
    </row>
    <row r="249" spans="1:26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36"/>
      <c r="U249" s="12"/>
      <c r="V249" s="12"/>
      <c r="W249" s="12"/>
      <c r="X249" s="12"/>
      <c r="Y249" s="12"/>
      <c r="Z249" s="12"/>
    </row>
    <row r="250" spans="1:26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36"/>
      <c r="U250" s="12"/>
      <c r="V250" s="12"/>
      <c r="W250" s="12"/>
      <c r="X250" s="12"/>
      <c r="Y250" s="12"/>
      <c r="Z250" s="12"/>
    </row>
    <row r="251" spans="1:26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36"/>
      <c r="U251" s="12"/>
      <c r="V251" s="12"/>
      <c r="W251" s="12"/>
      <c r="X251" s="12"/>
      <c r="Y251" s="12"/>
      <c r="Z251" s="12"/>
    </row>
    <row r="252" spans="1:26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36"/>
      <c r="U252" s="12"/>
      <c r="V252" s="12"/>
      <c r="W252" s="12"/>
      <c r="X252" s="12"/>
      <c r="Y252" s="12"/>
      <c r="Z252" s="12"/>
    </row>
    <row r="253" spans="1:26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36"/>
      <c r="U253" s="12"/>
      <c r="V253" s="12"/>
      <c r="W253" s="12"/>
      <c r="X253" s="12"/>
      <c r="Y253" s="12"/>
      <c r="Z253" s="12"/>
    </row>
    <row r="254" spans="1:26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36"/>
      <c r="U254" s="12"/>
      <c r="V254" s="12"/>
      <c r="W254" s="12"/>
      <c r="X254" s="12"/>
      <c r="Y254" s="12"/>
      <c r="Z254" s="12"/>
    </row>
    <row r="255" spans="1:26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36"/>
      <c r="U255" s="12"/>
      <c r="V255" s="12"/>
      <c r="W255" s="12"/>
      <c r="X255" s="12"/>
      <c r="Y255" s="12"/>
      <c r="Z255" s="12"/>
    </row>
    <row r="256" spans="1:2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36"/>
      <c r="U256" s="12"/>
      <c r="V256" s="12"/>
      <c r="W256" s="12"/>
      <c r="X256" s="12"/>
      <c r="Y256" s="12"/>
      <c r="Z256" s="12"/>
    </row>
    <row r="257" spans="1:26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36"/>
      <c r="U257" s="12"/>
      <c r="V257" s="12"/>
      <c r="W257" s="12"/>
      <c r="X257" s="12"/>
      <c r="Y257" s="12"/>
      <c r="Z257" s="12"/>
    </row>
    <row r="258" spans="1:26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36"/>
      <c r="U258" s="12"/>
      <c r="V258" s="12"/>
      <c r="W258" s="12"/>
      <c r="X258" s="12"/>
      <c r="Y258" s="12"/>
      <c r="Z258" s="12"/>
    </row>
    <row r="259" spans="1:26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36"/>
      <c r="U259" s="12"/>
      <c r="V259" s="12"/>
      <c r="W259" s="12"/>
      <c r="X259" s="12"/>
      <c r="Y259" s="12"/>
      <c r="Z259" s="12"/>
    </row>
    <row r="260" spans="1:26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36"/>
      <c r="U260" s="12"/>
      <c r="V260" s="12"/>
      <c r="W260" s="12"/>
      <c r="X260" s="12"/>
      <c r="Y260" s="12"/>
      <c r="Z260" s="12"/>
    </row>
    <row r="261" spans="1:26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36"/>
      <c r="U261" s="12"/>
      <c r="V261" s="12"/>
      <c r="W261" s="12"/>
      <c r="X261" s="12"/>
      <c r="Y261" s="12"/>
      <c r="Z261" s="12"/>
    </row>
    <row r="262" spans="1:26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36"/>
      <c r="U262" s="12"/>
      <c r="V262" s="12"/>
      <c r="W262" s="12"/>
      <c r="X262" s="12"/>
      <c r="Y262" s="12"/>
      <c r="Z262" s="12"/>
    </row>
    <row r="263" spans="1:26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36"/>
      <c r="U263" s="12"/>
      <c r="V263" s="12"/>
      <c r="W263" s="12"/>
      <c r="X263" s="12"/>
      <c r="Y263" s="12"/>
      <c r="Z263" s="12"/>
    </row>
    <row r="264" spans="1:26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36"/>
      <c r="U264" s="12"/>
      <c r="V264" s="12"/>
      <c r="W264" s="12"/>
      <c r="X264" s="12"/>
      <c r="Y264" s="12"/>
      <c r="Z264" s="12"/>
    </row>
    <row r="265" spans="1:26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36"/>
      <c r="U265" s="12"/>
      <c r="V265" s="12"/>
      <c r="W265" s="12"/>
      <c r="X265" s="12"/>
      <c r="Y265" s="12"/>
      <c r="Z265" s="12"/>
    </row>
    <row r="266" spans="1:2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36"/>
      <c r="U266" s="12"/>
      <c r="V266" s="12"/>
      <c r="W266" s="12"/>
      <c r="X266" s="12"/>
      <c r="Y266" s="12"/>
      <c r="Z266" s="12"/>
    </row>
    <row r="267" spans="1:26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36"/>
      <c r="U267" s="12"/>
      <c r="V267" s="12"/>
      <c r="W267" s="12"/>
      <c r="X267" s="12"/>
      <c r="Y267" s="12"/>
      <c r="Z267" s="12"/>
    </row>
    <row r="268" spans="1:26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36"/>
      <c r="U268" s="12"/>
      <c r="V268" s="12"/>
      <c r="W268" s="12"/>
      <c r="X268" s="12"/>
      <c r="Y268" s="12"/>
      <c r="Z268" s="12"/>
    </row>
    <row r="269" spans="1:26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36"/>
      <c r="U269" s="12"/>
      <c r="V269" s="12"/>
      <c r="W269" s="12"/>
      <c r="X269" s="12"/>
      <c r="Y269" s="12"/>
      <c r="Z269" s="12"/>
    </row>
    <row r="270" spans="1:26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36"/>
      <c r="U270" s="12"/>
      <c r="V270" s="12"/>
      <c r="W270" s="12"/>
      <c r="X270" s="12"/>
      <c r="Y270" s="12"/>
      <c r="Z270" s="12"/>
    </row>
    <row r="271" spans="1:26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36"/>
      <c r="U271" s="12"/>
      <c r="V271" s="12"/>
      <c r="W271" s="12"/>
      <c r="X271" s="12"/>
      <c r="Y271" s="12"/>
      <c r="Z271" s="12"/>
    </row>
    <row r="272" spans="1:26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36"/>
      <c r="U272" s="12"/>
      <c r="V272" s="12"/>
      <c r="W272" s="12"/>
      <c r="X272" s="12"/>
      <c r="Y272" s="12"/>
      <c r="Z272" s="12"/>
    </row>
    <row r="273" spans="1:26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36"/>
      <c r="U273" s="12"/>
      <c r="V273" s="12"/>
      <c r="W273" s="12"/>
      <c r="X273" s="12"/>
      <c r="Y273" s="12"/>
      <c r="Z273" s="12"/>
    </row>
    <row r="274" spans="1:26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36"/>
      <c r="U274" s="12"/>
      <c r="V274" s="12"/>
      <c r="W274" s="12"/>
      <c r="X274" s="12"/>
      <c r="Y274" s="12"/>
      <c r="Z274" s="12"/>
    </row>
    <row r="275" spans="1:26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36"/>
      <c r="U275" s="12"/>
      <c r="V275" s="12"/>
      <c r="W275" s="12"/>
      <c r="X275" s="12"/>
      <c r="Y275" s="12"/>
      <c r="Z275" s="12"/>
    </row>
    <row r="276" spans="1:2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36"/>
      <c r="U276" s="12"/>
      <c r="V276" s="12"/>
      <c r="W276" s="12"/>
      <c r="X276" s="12"/>
      <c r="Y276" s="12"/>
      <c r="Z276" s="12"/>
    </row>
    <row r="277" spans="1:26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36"/>
      <c r="U277" s="12"/>
      <c r="V277" s="12"/>
      <c r="W277" s="12"/>
      <c r="X277" s="12"/>
      <c r="Y277" s="12"/>
      <c r="Z277" s="12"/>
    </row>
    <row r="278" spans="1:26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36"/>
      <c r="U278" s="12"/>
      <c r="V278" s="12"/>
      <c r="W278" s="12"/>
      <c r="X278" s="12"/>
      <c r="Y278" s="12"/>
      <c r="Z278" s="12"/>
    </row>
    <row r="279" spans="1:26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36"/>
      <c r="U279" s="12"/>
      <c r="V279" s="12"/>
      <c r="W279" s="12"/>
      <c r="X279" s="12"/>
      <c r="Y279" s="12"/>
      <c r="Z279" s="12"/>
    </row>
    <row r="280" spans="1:26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36"/>
      <c r="U280" s="12"/>
      <c r="V280" s="12"/>
      <c r="W280" s="12"/>
      <c r="X280" s="12"/>
      <c r="Y280" s="12"/>
      <c r="Z280" s="12"/>
    </row>
    <row r="281" spans="1:26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36"/>
      <c r="U281" s="12"/>
      <c r="V281" s="12"/>
      <c r="W281" s="12"/>
      <c r="X281" s="12"/>
      <c r="Y281" s="12"/>
      <c r="Z281" s="12"/>
    </row>
    <row r="282" spans="1:26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36"/>
      <c r="U282" s="12"/>
      <c r="V282" s="12"/>
      <c r="W282" s="12"/>
      <c r="X282" s="12"/>
      <c r="Y282" s="12"/>
      <c r="Z282" s="12"/>
    </row>
    <row r="283" spans="1:26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36"/>
      <c r="U283" s="12"/>
      <c r="V283" s="12"/>
      <c r="W283" s="12"/>
      <c r="X283" s="12"/>
      <c r="Y283" s="12"/>
      <c r="Z283" s="12"/>
    </row>
    <row r="284" spans="1:26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36"/>
      <c r="U284" s="12"/>
      <c r="V284" s="12"/>
      <c r="W284" s="12"/>
      <c r="X284" s="12"/>
      <c r="Y284" s="12"/>
      <c r="Z284" s="12"/>
    </row>
    <row r="285" spans="1:26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36"/>
      <c r="U285" s="12"/>
      <c r="V285" s="12"/>
      <c r="W285" s="12"/>
      <c r="X285" s="12"/>
      <c r="Y285" s="12"/>
      <c r="Z285" s="12"/>
    </row>
    <row r="286" spans="1:2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36"/>
      <c r="U286" s="12"/>
      <c r="V286" s="12"/>
      <c r="W286" s="12"/>
      <c r="X286" s="12"/>
      <c r="Y286" s="12"/>
      <c r="Z286" s="12"/>
    </row>
    <row r="287" spans="1:26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36"/>
      <c r="U287" s="12"/>
      <c r="V287" s="12"/>
      <c r="W287" s="12"/>
      <c r="X287" s="12"/>
      <c r="Y287" s="12"/>
      <c r="Z287" s="12"/>
    </row>
    <row r="288" spans="1:26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36"/>
      <c r="U288" s="12"/>
      <c r="V288" s="12"/>
      <c r="W288" s="12"/>
      <c r="X288" s="12"/>
      <c r="Y288" s="12"/>
      <c r="Z288" s="12"/>
    </row>
    <row r="289" spans="1:26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36"/>
      <c r="U289" s="12"/>
      <c r="V289" s="12"/>
      <c r="W289" s="12"/>
      <c r="X289" s="12"/>
      <c r="Y289" s="12"/>
      <c r="Z289" s="12"/>
    </row>
    <row r="290" spans="1:26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36"/>
      <c r="U290" s="12"/>
      <c r="V290" s="12"/>
      <c r="W290" s="12"/>
      <c r="X290" s="12"/>
      <c r="Y290" s="12"/>
      <c r="Z290" s="12"/>
    </row>
    <row r="291" spans="1:26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36"/>
      <c r="U291" s="12"/>
      <c r="V291" s="12"/>
      <c r="W291" s="12"/>
      <c r="X291" s="12"/>
      <c r="Y291" s="12"/>
      <c r="Z291" s="12"/>
    </row>
    <row r="292" spans="1:26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36"/>
      <c r="U292" s="12"/>
      <c r="V292" s="12"/>
      <c r="W292" s="12"/>
      <c r="X292" s="12"/>
      <c r="Y292" s="12"/>
      <c r="Z292" s="12"/>
    </row>
    <row r="293" spans="1:26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36"/>
      <c r="U293" s="12"/>
      <c r="V293" s="12"/>
      <c r="W293" s="12"/>
      <c r="X293" s="12"/>
      <c r="Y293" s="12"/>
      <c r="Z293" s="12"/>
    </row>
    <row r="294" spans="1:26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36"/>
      <c r="U294" s="12"/>
      <c r="V294" s="12"/>
      <c r="W294" s="12"/>
      <c r="X294" s="12"/>
      <c r="Y294" s="12"/>
      <c r="Z294" s="12"/>
    </row>
    <row r="295" spans="1:26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36"/>
      <c r="U295" s="12"/>
      <c r="V295" s="12"/>
      <c r="W295" s="12"/>
      <c r="X295" s="12"/>
      <c r="Y295" s="12"/>
      <c r="Z295" s="12"/>
    </row>
    <row r="296" spans="1:2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36"/>
      <c r="U296" s="12"/>
      <c r="V296" s="12"/>
      <c r="W296" s="12"/>
      <c r="X296" s="12"/>
      <c r="Y296" s="12"/>
      <c r="Z296" s="12"/>
    </row>
    <row r="297" spans="1:26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36"/>
      <c r="U297" s="12"/>
      <c r="V297" s="12"/>
      <c r="W297" s="12"/>
      <c r="X297" s="12"/>
      <c r="Y297" s="12"/>
      <c r="Z297" s="12"/>
    </row>
    <row r="298" spans="1:26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36"/>
      <c r="U298" s="12"/>
      <c r="V298" s="12"/>
      <c r="W298" s="12"/>
      <c r="X298" s="12"/>
      <c r="Y298" s="12"/>
      <c r="Z298" s="12"/>
    </row>
    <row r="299" spans="1:26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36"/>
      <c r="U299" s="12"/>
      <c r="V299" s="12"/>
      <c r="W299" s="12"/>
      <c r="X299" s="12"/>
      <c r="Y299" s="12"/>
      <c r="Z299" s="12"/>
    </row>
    <row r="300" spans="1:26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36"/>
      <c r="U300" s="12"/>
      <c r="V300" s="12"/>
      <c r="W300" s="12"/>
      <c r="X300" s="12"/>
      <c r="Y300" s="12"/>
      <c r="Z300" s="12"/>
    </row>
    <row r="301" spans="1:26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36"/>
      <c r="U301" s="12"/>
      <c r="V301" s="12"/>
      <c r="W301" s="12"/>
      <c r="X301" s="12"/>
      <c r="Y301" s="12"/>
      <c r="Z301" s="12"/>
    </row>
    <row r="302" spans="1:26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36"/>
      <c r="U302" s="12"/>
      <c r="V302" s="12"/>
      <c r="W302" s="12"/>
      <c r="X302" s="12"/>
      <c r="Y302" s="12"/>
      <c r="Z302" s="12"/>
    </row>
    <row r="303" spans="1:26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36"/>
      <c r="U303" s="12"/>
      <c r="V303" s="12"/>
      <c r="W303" s="12"/>
      <c r="X303" s="12"/>
      <c r="Y303" s="12"/>
      <c r="Z303" s="12"/>
    </row>
    <row r="304" spans="1:26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36"/>
      <c r="U304" s="12"/>
      <c r="V304" s="12"/>
      <c r="W304" s="12"/>
      <c r="X304" s="12"/>
      <c r="Y304" s="12"/>
      <c r="Z304" s="12"/>
    </row>
    <row r="305" spans="1:26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36"/>
      <c r="U305" s="12"/>
      <c r="V305" s="12"/>
      <c r="W305" s="12"/>
      <c r="X305" s="12"/>
      <c r="Y305" s="12"/>
      <c r="Z305" s="12"/>
    </row>
    <row r="306" spans="1:2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36"/>
      <c r="U306" s="12"/>
      <c r="V306" s="12"/>
      <c r="W306" s="12"/>
      <c r="X306" s="12"/>
      <c r="Y306" s="12"/>
      <c r="Z306" s="12"/>
    </row>
    <row r="307" spans="1:26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36"/>
      <c r="U307" s="12"/>
      <c r="V307" s="12"/>
      <c r="W307" s="12"/>
      <c r="X307" s="12"/>
      <c r="Y307" s="12"/>
      <c r="Z307" s="12"/>
    </row>
    <row r="308" spans="1:26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36"/>
      <c r="U308" s="12"/>
      <c r="V308" s="12"/>
      <c r="W308" s="12"/>
      <c r="X308" s="12"/>
      <c r="Y308" s="12"/>
      <c r="Z308" s="12"/>
    </row>
    <row r="309" spans="1:26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36"/>
      <c r="U309" s="12"/>
      <c r="V309" s="12"/>
      <c r="W309" s="12"/>
      <c r="X309" s="12"/>
      <c r="Y309" s="12"/>
      <c r="Z309" s="12"/>
    </row>
    <row r="310" spans="1:26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36"/>
      <c r="U310" s="12"/>
      <c r="V310" s="12"/>
      <c r="W310" s="12"/>
      <c r="X310" s="12"/>
      <c r="Y310" s="12"/>
      <c r="Z310" s="12"/>
    </row>
    <row r="311" spans="1:26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36"/>
      <c r="U311" s="12"/>
      <c r="V311" s="12"/>
      <c r="W311" s="12"/>
      <c r="X311" s="12"/>
      <c r="Y311" s="12"/>
      <c r="Z311" s="12"/>
    </row>
    <row r="312" spans="1:26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36"/>
      <c r="U312" s="12"/>
      <c r="V312" s="12"/>
      <c r="W312" s="12"/>
      <c r="X312" s="12"/>
      <c r="Y312" s="12"/>
      <c r="Z312" s="12"/>
    </row>
    <row r="313" spans="1:26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36"/>
      <c r="U313" s="12"/>
      <c r="V313" s="12"/>
      <c r="W313" s="12"/>
      <c r="X313" s="12"/>
      <c r="Y313" s="12"/>
      <c r="Z313" s="12"/>
    </row>
    <row r="314" spans="1:26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36"/>
      <c r="U314" s="12"/>
      <c r="V314" s="12"/>
      <c r="W314" s="12"/>
      <c r="X314" s="12"/>
      <c r="Y314" s="12"/>
      <c r="Z314" s="12"/>
    </row>
    <row r="315" spans="1:26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36"/>
      <c r="U315" s="12"/>
      <c r="V315" s="12"/>
      <c r="W315" s="12"/>
      <c r="X315" s="12"/>
      <c r="Y315" s="12"/>
      <c r="Z315" s="12"/>
    </row>
    <row r="316" spans="1:2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36"/>
      <c r="U316" s="12"/>
      <c r="V316" s="12"/>
      <c r="W316" s="12"/>
      <c r="X316" s="12"/>
      <c r="Y316" s="12"/>
      <c r="Z316" s="12"/>
    </row>
    <row r="317" spans="1:26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36"/>
      <c r="U317" s="12"/>
      <c r="V317" s="12"/>
      <c r="W317" s="12"/>
      <c r="X317" s="12"/>
      <c r="Y317" s="12"/>
      <c r="Z317" s="12"/>
    </row>
    <row r="318" spans="1:26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36"/>
      <c r="U318" s="12"/>
      <c r="V318" s="12"/>
      <c r="W318" s="12"/>
      <c r="X318" s="12"/>
      <c r="Y318" s="12"/>
      <c r="Z318" s="12"/>
    </row>
    <row r="319" spans="1:26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36"/>
      <c r="U319" s="12"/>
      <c r="V319" s="12"/>
      <c r="W319" s="12"/>
      <c r="X319" s="12"/>
      <c r="Y319" s="12"/>
      <c r="Z319" s="12"/>
    </row>
    <row r="320" spans="1:26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36"/>
      <c r="U320" s="12"/>
      <c r="V320" s="12"/>
      <c r="W320" s="12"/>
      <c r="X320" s="12"/>
      <c r="Y320" s="12"/>
      <c r="Z320" s="12"/>
    </row>
    <row r="321" spans="1:26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36"/>
      <c r="U321" s="12"/>
      <c r="V321" s="12"/>
      <c r="W321" s="12"/>
      <c r="X321" s="12"/>
      <c r="Y321" s="12"/>
      <c r="Z321" s="12"/>
    </row>
    <row r="322" spans="1:26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36"/>
      <c r="U322" s="12"/>
      <c r="V322" s="12"/>
      <c r="W322" s="12"/>
      <c r="X322" s="12"/>
      <c r="Y322" s="12"/>
      <c r="Z322" s="12"/>
    </row>
    <row r="323" spans="1:26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36"/>
      <c r="U323" s="12"/>
      <c r="V323" s="12"/>
      <c r="W323" s="12"/>
      <c r="X323" s="12"/>
      <c r="Y323" s="12"/>
      <c r="Z323" s="12"/>
    </row>
    <row r="324" spans="1:26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36"/>
      <c r="U324" s="12"/>
      <c r="V324" s="12"/>
      <c r="W324" s="12"/>
      <c r="X324" s="12"/>
      <c r="Y324" s="12"/>
      <c r="Z324" s="12"/>
    </row>
    <row r="325" spans="1:26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36"/>
      <c r="U325" s="12"/>
      <c r="V325" s="12"/>
      <c r="W325" s="12"/>
      <c r="X325" s="12"/>
      <c r="Y325" s="12"/>
      <c r="Z325" s="12"/>
    </row>
    <row r="326" spans="1: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36"/>
      <c r="U326" s="12"/>
      <c r="V326" s="12"/>
      <c r="W326" s="12"/>
      <c r="X326" s="12"/>
      <c r="Y326" s="12"/>
      <c r="Z326" s="12"/>
    </row>
    <row r="327" spans="1:26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36"/>
      <c r="U327" s="12"/>
      <c r="V327" s="12"/>
      <c r="W327" s="12"/>
      <c r="X327" s="12"/>
      <c r="Y327" s="12"/>
      <c r="Z327" s="12"/>
    </row>
    <row r="328" spans="1:26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36"/>
      <c r="U328" s="12"/>
      <c r="V328" s="12"/>
      <c r="W328" s="12"/>
      <c r="X328" s="12"/>
      <c r="Y328" s="12"/>
      <c r="Z328" s="12"/>
    </row>
    <row r="329" spans="1:26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36"/>
      <c r="U329" s="12"/>
      <c r="V329" s="12"/>
      <c r="W329" s="12"/>
      <c r="X329" s="12"/>
      <c r="Y329" s="12"/>
      <c r="Z329" s="12"/>
    </row>
    <row r="330" spans="1:26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36"/>
      <c r="U330" s="12"/>
      <c r="V330" s="12"/>
      <c r="W330" s="12"/>
      <c r="X330" s="12"/>
      <c r="Y330" s="12"/>
      <c r="Z330" s="12"/>
    </row>
    <row r="331" spans="1:26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36"/>
      <c r="U331" s="12"/>
      <c r="V331" s="12"/>
      <c r="W331" s="12"/>
      <c r="X331" s="12"/>
      <c r="Y331" s="12"/>
      <c r="Z331" s="12"/>
    </row>
    <row r="332" spans="1:26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36"/>
      <c r="U332" s="12"/>
      <c r="V332" s="12"/>
      <c r="W332" s="12"/>
      <c r="X332" s="12"/>
      <c r="Y332" s="12"/>
      <c r="Z332" s="12"/>
    </row>
    <row r="333" spans="1:26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36"/>
      <c r="U333" s="12"/>
      <c r="V333" s="12"/>
      <c r="W333" s="12"/>
      <c r="X333" s="12"/>
      <c r="Y333" s="12"/>
      <c r="Z333" s="12"/>
    </row>
    <row r="334" spans="1:26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36"/>
      <c r="U334" s="12"/>
      <c r="V334" s="12"/>
      <c r="W334" s="12"/>
      <c r="X334" s="12"/>
      <c r="Y334" s="12"/>
      <c r="Z334" s="12"/>
    </row>
    <row r="335" spans="1:26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36"/>
      <c r="U335" s="12"/>
      <c r="V335" s="12"/>
      <c r="W335" s="12"/>
      <c r="X335" s="12"/>
      <c r="Y335" s="12"/>
      <c r="Z335" s="12"/>
    </row>
    <row r="336" spans="1:2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36"/>
      <c r="U336" s="12"/>
      <c r="V336" s="12"/>
      <c r="W336" s="12"/>
      <c r="X336" s="12"/>
      <c r="Y336" s="12"/>
      <c r="Z336" s="12"/>
    </row>
    <row r="337" spans="1:26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36"/>
      <c r="U337" s="12"/>
      <c r="V337" s="12"/>
      <c r="W337" s="12"/>
      <c r="X337" s="12"/>
      <c r="Y337" s="12"/>
      <c r="Z337" s="12"/>
    </row>
    <row r="338" spans="1:26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36"/>
      <c r="U338" s="12"/>
      <c r="V338" s="12"/>
      <c r="W338" s="12"/>
      <c r="X338" s="12"/>
      <c r="Y338" s="12"/>
      <c r="Z338" s="12"/>
    </row>
    <row r="339" spans="1:26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36"/>
      <c r="U339" s="12"/>
      <c r="V339" s="12"/>
      <c r="W339" s="12"/>
      <c r="X339" s="12"/>
      <c r="Y339" s="12"/>
      <c r="Z339" s="12"/>
    </row>
    <row r="340" spans="1:26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36"/>
      <c r="U340" s="12"/>
      <c r="V340" s="12"/>
      <c r="W340" s="12"/>
      <c r="X340" s="12"/>
      <c r="Y340" s="12"/>
      <c r="Z340" s="12"/>
    </row>
    <row r="341" spans="1:26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36"/>
      <c r="U341" s="12"/>
      <c r="V341" s="12"/>
      <c r="W341" s="12"/>
      <c r="X341" s="12"/>
      <c r="Y341" s="12"/>
      <c r="Z341" s="12"/>
    </row>
    <row r="342" spans="1:26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36"/>
      <c r="U342" s="12"/>
      <c r="V342" s="12"/>
      <c r="W342" s="12"/>
      <c r="X342" s="12"/>
      <c r="Y342" s="12"/>
      <c r="Z342" s="12"/>
    </row>
    <row r="343" spans="1:26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36"/>
      <c r="U343" s="12"/>
      <c r="V343" s="12"/>
      <c r="W343" s="12"/>
      <c r="X343" s="12"/>
      <c r="Y343" s="12"/>
      <c r="Z343" s="12"/>
    </row>
    <row r="344" spans="1:26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36"/>
      <c r="U344" s="12"/>
      <c r="V344" s="12"/>
      <c r="W344" s="12"/>
      <c r="X344" s="12"/>
      <c r="Y344" s="12"/>
      <c r="Z344" s="12"/>
    </row>
    <row r="345" spans="1:26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36"/>
      <c r="U345" s="12"/>
      <c r="V345" s="12"/>
      <c r="W345" s="12"/>
      <c r="X345" s="12"/>
      <c r="Y345" s="12"/>
      <c r="Z345" s="12"/>
    </row>
    <row r="346" spans="1:2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36"/>
      <c r="U346" s="12"/>
      <c r="V346" s="12"/>
      <c r="W346" s="12"/>
      <c r="X346" s="12"/>
      <c r="Y346" s="12"/>
      <c r="Z346" s="12"/>
    </row>
    <row r="347" spans="1:26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36"/>
      <c r="U347" s="12"/>
      <c r="V347" s="12"/>
      <c r="W347" s="12"/>
      <c r="X347" s="12"/>
      <c r="Y347" s="12"/>
      <c r="Z347" s="12"/>
    </row>
    <row r="348" spans="1:26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36"/>
      <c r="U348" s="12"/>
      <c r="V348" s="12"/>
      <c r="W348" s="12"/>
      <c r="X348" s="12"/>
      <c r="Y348" s="12"/>
      <c r="Z348" s="12"/>
    </row>
    <row r="349" spans="1:26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36"/>
      <c r="U349" s="12"/>
      <c r="V349" s="12"/>
      <c r="W349" s="12"/>
      <c r="X349" s="12"/>
      <c r="Y349" s="12"/>
      <c r="Z349" s="12"/>
    </row>
    <row r="350" spans="1:26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36"/>
      <c r="U350" s="12"/>
      <c r="V350" s="12"/>
      <c r="W350" s="12"/>
      <c r="X350" s="12"/>
      <c r="Y350" s="12"/>
      <c r="Z350" s="12"/>
    </row>
    <row r="351" spans="1:26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36"/>
      <c r="U351" s="12"/>
      <c r="V351" s="12"/>
      <c r="W351" s="12"/>
      <c r="X351" s="12"/>
      <c r="Y351" s="12"/>
      <c r="Z351" s="12"/>
    </row>
    <row r="352" spans="1:26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36"/>
      <c r="U352" s="12"/>
      <c r="V352" s="12"/>
      <c r="W352" s="12"/>
      <c r="X352" s="12"/>
      <c r="Y352" s="12"/>
      <c r="Z352" s="12"/>
    </row>
    <row r="353" spans="1:26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36"/>
      <c r="U353" s="12"/>
      <c r="V353" s="12"/>
      <c r="W353" s="12"/>
      <c r="X353" s="12"/>
      <c r="Y353" s="12"/>
      <c r="Z353" s="12"/>
    </row>
    <row r="354" spans="1:26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36"/>
      <c r="U354" s="12"/>
      <c r="V354" s="12"/>
      <c r="W354" s="12"/>
      <c r="X354" s="12"/>
      <c r="Y354" s="12"/>
      <c r="Z354" s="12"/>
    </row>
    <row r="355" spans="1:26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36"/>
      <c r="U355" s="12"/>
      <c r="V355" s="12"/>
      <c r="W355" s="12"/>
      <c r="X355" s="12"/>
      <c r="Y355" s="12"/>
      <c r="Z355" s="12"/>
    </row>
    <row r="356" spans="1:2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36"/>
      <c r="U356" s="12"/>
      <c r="V356" s="12"/>
      <c r="W356" s="12"/>
      <c r="X356" s="12"/>
      <c r="Y356" s="12"/>
      <c r="Z356" s="12"/>
    </row>
    <row r="357" spans="1:26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36"/>
      <c r="U357" s="12"/>
      <c r="V357" s="12"/>
      <c r="W357" s="12"/>
      <c r="X357" s="12"/>
      <c r="Y357" s="12"/>
      <c r="Z357" s="12"/>
    </row>
    <row r="358" spans="1:26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36"/>
      <c r="U358" s="12"/>
      <c r="V358" s="12"/>
      <c r="W358" s="12"/>
      <c r="X358" s="12"/>
      <c r="Y358" s="12"/>
      <c r="Z358" s="12"/>
    </row>
    <row r="359" spans="1:26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36"/>
      <c r="U359" s="12"/>
      <c r="V359" s="12"/>
      <c r="W359" s="12"/>
      <c r="X359" s="12"/>
      <c r="Y359" s="12"/>
      <c r="Z359" s="12"/>
    </row>
    <row r="360" spans="1:26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36"/>
      <c r="U360" s="12"/>
      <c r="V360" s="12"/>
      <c r="W360" s="12"/>
      <c r="X360" s="12"/>
      <c r="Y360" s="12"/>
      <c r="Z360" s="12"/>
    </row>
    <row r="361" spans="1:26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36"/>
      <c r="U361" s="12"/>
      <c r="V361" s="12"/>
      <c r="W361" s="12"/>
      <c r="X361" s="12"/>
      <c r="Y361" s="12"/>
      <c r="Z361" s="12"/>
    </row>
    <row r="362" spans="1:26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36"/>
      <c r="U362" s="12"/>
      <c r="V362" s="12"/>
      <c r="W362" s="12"/>
      <c r="X362" s="12"/>
      <c r="Y362" s="12"/>
      <c r="Z362" s="12"/>
    </row>
    <row r="363" spans="1:26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36"/>
      <c r="U363" s="12"/>
      <c r="V363" s="12"/>
      <c r="W363" s="12"/>
      <c r="X363" s="12"/>
      <c r="Y363" s="12"/>
      <c r="Z363" s="12"/>
    </row>
    <row r="364" spans="1:26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36"/>
      <c r="U364" s="12"/>
      <c r="V364" s="12"/>
      <c r="W364" s="12"/>
      <c r="X364" s="12"/>
      <c r="Y364" s="12"/>
      <c r="Z364" s="12"/>
    </row>
    <row r="365" spans="1:26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36"/>
      <c r="U365" s="12"/>
      <c r="V365" s="12"/>
      <c r="W365" s="12"/>
      <c r="X365" s="12"/>
      <c r="Y365" s="12"/>
      <c r="Z365" s="12"/>
    </row>
    <row r="366" spans="1:2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36"/>
      <c r="U366" s="12"/>
      <c r="V366" s="12"/>
      <c r="W366" s="12"/>
      <c r="X366" s="12"/>
      <c r="Y366" s="12"/>
      <c r="Z366" s="12"/>
    </row>
    <row r="367" spans="1:26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36"/>
      <c r="U367" s="12"/>
      <c r="V367" s="12"/>
      <c r="W367" s="12"/>
      <c r="X367" s="12"/>
      <c r="Y367" s="12"/>
      <c r="Z367" s="12"/>
    </row>
    <row r="368" spans="1:26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36"/>
      <c r="U368" s="12"/>
      <c r="V368" s="12"/>
      <c r="W368" s="12"/>
      <c r="X368" s="12"/>
      <c r="Y368" s="12"/>
      <c r="Z368" s="12"/>
    </row>
    <row r="369" spans="1:26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36"/>
      <c r="U369" s="12"/>
      <c r="V369" s="12"/>
      <c r="W369" s="12"/>
      <c r="X369" s="12"/>
      <c r="Y369" s="12"/>
      <c r="Z369" s="12"/>
    </row>
    <row r="370" spans="1:26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36"/>
      <c r="U370" s="12"/>
      <c r="V370" s="12"/>
      <c r="W370" s="12"/>
      <c r="X370" s="12"/>
      <c r="Y370" s="12"/>
      <c r="Z370" s="12"/>
    </row>
    <row r="371" spans="1:26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36"/>
      <c r="U371" s="12"/>
      <c r="V371" s="12"/>
      <c r="W371" s="12"/>
      <c r="X371" s="12"/>
      <c r="Y371" s="12"/>
      <c r="Z371" s="12"/>
    </row>
    <row r="372" spans="1:26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36"/>
      <c r="U372" s="12"/>
      <c r="V372" s="12"/>
      <c r="W372" s="12"/>
      <c r="X372" s="12"/>
      <c r="Y372" s="12"/>
      <c r="Z372" s="12"/>
    </row>
    <row r="373" spans="1:26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36"/>
      <c r="U373" s="12"/>
      <c r="V373" s="12"/>
      <c r="W373" s="12"/>
      <c r="X373" s="12"/>
      <c r="Y373" s="12"/>
      <c r="Z373" s="12"/>
    </row>
    <row r="374" spans="1:26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36"/>
      <c r="U374" s="12"/>
      <c r="V374" s="12"/>
      <c r="W374" s="12"/>
      <c r="X374" s="12"/>
      <c r="Y374" s="12"/>
      <c r="Z374" s="12"/>
    </row>
    <row r="375" spans="1:26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36"/>
      <c r="U375" s="12"/>
      <c r="V375" s="12"/>
      <c r="W375" s="12"/>
      <c r="X375" s="12"/>
      <c r="Y375" s="12"/>
      <c r="Z375" s="12"/>
    </row>
    <row r="376" spans="1:2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36"/>
      <c r="U376" s="12"/>
      <c r="V376" s="12"/>
      <c r="W376" s="12"/>
      <c r="X376" s="12"/>
      <c r="Y376" s="12"/>
      <c r="Z376" s="12"/>
    </row>
    <row r="377" spans="1:26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36"/>
      <c r="U377" s="12"/>
      <c r="V377" s="12"/>
      <c r="W377" s="12"/>
      <c r="X377" s="12"/>
      <c r="Y377" s="12"/>
      <c r="Z377" s="12"/>
    </row>
    <row r="378" spans="1:26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36"/>
      <c r="U378" s="12"/>
      <c r="V378" s="12"/>
      <c r="W378" s="12"/>
      <c r="X378" s="12"/>
      <c r="Y378" s="12"/>
      <c r="Z378" s="12"/>
    </row>
    <row r="379" spans="1:26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36"/>
      <c r="U379" s="12"/>
      <c r="V379" s="12"/>
      <c r="W379" s="12"/>
      <c r="X379" s="12"/>
      <c r="Y379" s="12"/>
      <c r="Z379" s="12"/>
    </row>
    <row r="380" spans="1:26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36"/>
      <c r="U380" s="12"/>
      <c r="V380" s="12"/>
      <c r="W380" s="12"/>
      <c r="X380" s="12"/>
      <c r="Y380" s="12"/>
      <c r="Z380" s="12"/>
    </row>
    <row r="381" spans="1:26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36"/>
      <c r="U381" s="12"/>
      <c r="V381" s="12"/>
      <c r="W381" s="12"/>
      <c r="X381" s="12"/>
      <c r="Y381" s="12"/>
      <c r="Z381" s="12"/>
    </row>
    <row r="382" spans="1:26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36"/>
      <c r="U382" s="12"/>
      <c r="V382" s="12"/>
      <c r="W382" s="12"/>
      <c r="X382" s="12"/>
      <c r="Y382" s="12"/>
      <c r="Z382" s="12"/>
    </row>
    <row r="383" spans="1:26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36"/>
      <c r="U383" s="12"/>
      <c r="V383" s="12"/>
      <c r="W383" s="12"/>
      <c r="X383" s="12"/>
      <c r="Y383" s="12"/>
      <c r="Z383" s="12"/>
    </row>
    <row r="384" spans="1:26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36"/>
      <c r="U384" s="12"/>
      <c r="V384" s="12"/>
      <c r="W384" s="12"/>
      <c r="X384" s="12"/>
      <c r="Y384" s="12"/>
      <c r="Z384" s="12"/>
    </row>
    <row r="385" spans="1:26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36"/>
      <c r="U385" s="12"/>
      <c r="V385" s="12"/>
      <c r="W385" s="12"/>
      <c r="X385" s="12"/>
      <c r="Y385" s="12"/>
      <c r="Z385" s="12"/>
    </row>
    <row r="386" spans="1:2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36"/>
      <c r="U386" s="12"/>
      <c r="V386" s="12"/>
      <c r="W386" s="12"/>
      <c r="X386" s="12"/>
      <c r="Y386" s="12"/>
      <c r="Z386" s="12"/>
    </row>
    <row r="387" spans="1:26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36"/>
      <c r="U387" s="12"/>
      <c r="V387" s="12"/>
      <c r="W387" s="12"/>
      <c r="X387" s="12"/>
      <c r="Y387" s="12"/>
      <c r="Z387" s="12"/>
    </row>
    <row r="388" spans="1:26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36"/>
      <c r="U388" s="12"/>
      <c r="V388" s="12"/>
      <c r="W388" s="12"/>
      <c r="X388" s="12"/>
      <c r="Y388" s="12"/>
      <c r="Z388" s="12"/>
    </row>
    <row r="389" spans="1:26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36"/>
      <c r="U389" s="12"/>
      <c r="V389" s="12"/>
      <c r="W389" s="12"/>
      <c r="X389" s="12"/>
      <c r="Y389" s="12"/>
      <c r="Z389" s="12"/>
    </row>
    <row r="390" spans="1:26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36"/>
      <c r="U390" s="12"/>
      <c r="V390" s="12"/>
      <c r="W390" s="12"/>
      <c r="X390" s="12"/>
      <c r="Y390" s="12"/>
      <c r="Z390" s="12"/>
    </row>
    <row r="391" spans="1:26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36"/>
      <c r="U391" s="12"/>
      <c r="V391" s="12"/>
      <c r="W391" s="12"/>
      <c r="X391" s="12"/>
      <c r="Y391" s="12"/>
      <c r="Z391" s="12"/>
    </row>
    <row r="392" spans="1:26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36"/>
      <c r="U392" s="12"/>
      <c r="V392" s="12"/>
      <c r="W392" s="12"/>
      <c r="X392" s="12"/>
      <c r="Y392" s="12"/>
      <c r="Z392" s="12"/>
    </row>
    <row r="393" spans="1:26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36"/>
      <c r="U393" s="12"/>
      <c r="V393" s="12"/>
      <c r="W393" s="12"/>
      <c r="X393" s="12"/>
      <c r="Y393" s="12"/>
      <c r="Z393" s="12"/>
    </row>
    <row r="394" spans="1:26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36"/>
      <c r="U394" s="12"/>
      <c r="V394" s="12"/>
      <c r="W394" s="12"/>
      <c r="X394" s="12"/>
      <c r="Y394" s="12"/>
      <c r="Z394" s="12"/>
    </row>
    <row r="395" spans="1:26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36"/>
      <c r="U395" s="12"/>
      <c r="V395" s="12"/>
      <c r="W395" s="12"/>
      <c r="X395" s="12"/>
      <c r="Y395" s="12"/>
      <c r="Z395" s="12"/>
    </row>
    <row r="396" spans="1:2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36"/>
      <c r="U396" s="12"/>
      <c r="V396" s="12"/>
      <c r="W396" s="12"/>
      <c r="X396" s="12"/>
      <c r="Y396" s="12"/>
      <c r="Z396" s="12"/>
    </row>
    <row r="397" spans="1:26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36"/>
      <c r="U397" s="12"/>
      <c r="V397" s="12"/>
      <c r="W397" s="12"/>
      <c r="X397" s="12"/>
      <c r="Y397" s="12"/>
      <c r="Z397" s="12"/>
    </row>
    <row r="398" spans="1:26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36"/>
      <c r="U398" s="12"/>
      <c r="V398" s="12"/>
      <c r="W398" s="12"/>
      <c r="X398" s="12"/>
      <c r="Y398" s="12"/>
      <c r="Z398" s="12"/>
    </row>
    <row r="399" spans="1:26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36"/>
      <c r="U399" s="12"/>
      <c r="V399" s="12"/>
      <c r="W399" s="12"/>
      <c r="X399" s="12"/>
      <c r="Y399" s="12"/>
      <c r="Z399" s="12"/>
    </row>
    <row r="400" spans="1:26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36"/>
      <c r="U400" s="12"/>
      <c r="V400" s="12"/>
      <c r="W400" s="12"/>
      <c r="X400" s="12"/>
      <c r="Y400" s="12"/>
      <c r="Z400" s="12"/>
    </row>
    <row r="401" spans="1:26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36"/>
      <c r="U401" s="12"/>
      <c r="V401" s="12"/>
      <c r="W401" s="12"/>
      <c r="X401" s="12"/>
      <c r="Y401" s="12"/>
      <c r="Z401" s="12"/>
    </row>
    <row r="402" spans="1:26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36"/>
      <c r="U402" s="12"/>
      <c r="V402" s="12"/>
      <c r="W402" s="12"/>
      <c r="X402" s="12"/>
      <c r="Y402" s="12"/>
      <c r="Z402" s="12"/>
    </row>
    <row r="403" spans="1:26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36"/>
      <c r="U403" s="12"/>
      <c r="V403" s="12"/>
      <c r="W403" s="12"/>
      <c r="X403" s="12"/>
      <c r="Y403" s="12"/>
      <c r="Z403" s="12"/>
    </row>
    <row r="404" spans="1:26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36"/>
      <c r="U404" s="12"/>
      <c r="V404" s="12"/>
      <c r="W404" s="12"/>
      <c r="X404" s="12"/>
      <c r="Y404" s="12"/>
      <c r="Z404" s="12"/>
    </row>
    <row r="405" spans="1:26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36"/>
      <c r="U405" s="12"/>
      <c r="V405" s="12"/>
      <c r="W405" s="12"/>
      <c r="X405" s="12"/>
      <c r="Y405" s="12"/>
      <c r="Z405" s="12"/>
    </row>
    <row r="406" spans="1:2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36"/>
      <c r="U406" s="12"/>
      <c r="V406" s="12"/>
      <c r="W406" s="12"/>
      <c r="X406" s="12"/>
      <c r="Y406" s="12"/>
      <c r="Z406" s="12"/>
    </row>
    <row r="407" spans="1:26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36"/>
      <c r="U407" s="12"/>
      <c r="V407" s="12"/>
      <c r="W407" s="12"/>
      <c r="X407" s="12"/>
      <c r="Y407" s="12"/>
      <c r="Z407" s="12"/>
    </row>
    <row r="408" spans="1:26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36"/>
      <c r="U408" s="12"/>
      <c r="V408" s="12"/>
      <c r="W408" s="12"/>
      <c r="X408" s="12"/>
      <c r="Y408" s="12"/>
      <c r="Z408" s="12"/>
    </row>
    <row r="409" spans="1:26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36"/>
      <c r="U409" s="12"/>
      <c r="V409" s="12"/>
      <c r="W409" s="12"/>
      <c r="X409" s="12"/>
      <c r="Y409" s="12"/>
      <c r="Z409" s="12"/>
    </row>
    <row r="410" spans="1:26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36"/>
      <c r="U410" s="12"/>
      <c r="V410" s="12"/>
      <c r="W410" s="12"/>
      <c r="X410" s="12"/>
      <c r="Y410" s="12"/>
      <c r="Z410" s="12"/>
    </row>
    <row r="411" spans="1:26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36"/>
      <c r="U411" s="12"/>
      <c r="V411" s="12"/>
      <c r="W411" s="12"/>
      <c r="X411" s="12"/>
      <c r="Y411" s="12"/>
      <c r="Z411" s="12"/>
    </row>
    <row r="412" spans="1:26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36"/>
      <c r="U412" s="12"/>
      <c r="V412" s="12"/>
      <c r="W412" s="12"/>
      <c r="X412" s="12"/>
      <c r="Y412" s="12"/>
      <c r="Z412" s="12"/>
    </row>
    <row r="413" spans="1:26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36"/>
      <c r="U413" s="12"/>
      <c r="V413" s="12"/>
      <c r="W413" s="12"/>
      <c r="X413" s="12"/>
      <c r="Y413" s="12"/>
      <c r="Z413" s="12"/>
    </row>
    <row r="414" spans="1:26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36"/>
      <c r="U414" s="12"/>
      <c r="V414" s="12"/>
      <c r="W414" s="12"/>
      <c r="X414" s="12"/>
      <c r="Y414" s="12"/>
      <c r="Z414" s="12"/>
    </row>
    <row r="415" spans="1:26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36"/>
      <c r="U415" s="12"/>
      <c r="V415" s="12"/>
      <c r="W415" s="12"/>
      <c r="X415" s="12"/>
      <c r="Y415" s="12"/>
      <c r="Z415" s="12"/>
    </row>
    <row r="416" spans="1:2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36"/>
      <c r="U416" s="12"/>
      <c r="V416" s="12"/>
      <c r="W416" s="12"/>
      <c r="X416" s="12"/>
      <c r="Y416" s="12"/>
      <c r="Z416" s="12"/>
    </row>
    <row r="417" spans="1:26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36"/>
      <c r="U417" s="12"/>
      <c r="V417" s="12"/>
      <c r="W417" s="12"/>
      <c r="X417" s="12"/>
      <c r="Y417" s="12"/>
      <c r="Z417" s="12"/>
    </row>
    <row r="418" spans="1:26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36"/>
      <c r="U418" s="12"/>
      <c r="V418" s="12"/>
      <c r="W418" s="12"/>
      <c r="X418" s="12"/>
      <c r="Y418" s="12"/>
      <c r="Z418" s="12"/>
    </row>
    <row r="419" spans="1:26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36"/>
      <c r="U419" s="12"/>
      <c r="V419" s="12"/>
      <c r="W419" s="12"/>
      <c r="X419" s="12"/>
      <c r="Y419" s="12"/>
      <c r="Z419" s="12"/>
    </row>
    <row r="420" spans="1:26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36"/>
      <c r="U420" s="12"/>
      <c r="V420" s="12"/>
      <c r="W420" s="12"/>
      <c r="X420" s="12"/>
      <c r="Y420" s="12"/>
      <c r="Z420" s="12"/>
    </row>
    <row r="421" spans="1:26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36"/>
      <c r="U421" s="12"/>
      <c r="V421" s="12"/>
      <c r="W421" s="12"/>
      <c r="X421" s="12"/>
      <c r="Y421" s="12"/>
      <c r="Z421" s="12"/>
    </row>
    <row r="422" spans="1:26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36"/>
      <c r="U422" s="12"/>
      <c r="V422" s="12"/>
      <c r="W422" s="12"/>
      <c r="X422" s="12"/>
      <c r="Y422" s="12"/>
      <c r="Z422" s="12"/>
    </row>
    <row r="423" spans="1:26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36"/>
      <c r="U423" s="12"/>
      <c r="V423" s="12"/>
      <c r="W423" s="12"/>
      <c r="X423" s="12"/>
      <c r="Y423" s="12"/>
      <c r="Z423" s="12"/>
    </row>
    <row r="424" spans="1:26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36"/>
      <c r="U424" s="12"/>
      <c r="V424" s="12"/>
      <c r="W424" s="12"/>
      <c r="X424" s="12"/>
      <c r="Y424" s="12"/>
      <c r="Z424" s="12"/>
    </row>
    <row r="425" spans="1:26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36"/>
      <c r="U425" s="12"/>
      <c r="V425" s="12"/>
      <c r="W425" s="12"/>
      <c r="X425" s="12"/>
      <c r="Y425" s="12"/>
      <c r="Z425" s="12"/>
    </row>
    <row r="426" spans="1: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36"/>
      <c r="U426" s="12"/>
      <c r="V426" s="12"/>
      <c r="W426" s="12"/>
      <c r="X426" s="12"/>
      <c r="Y426" s="12"/>
      <c r="Z426" s="12"/>
    </row>
    <row r="427" spans="1:26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36"/>
      <c r="U427" s="12"/>
      <c r="V427" s="12"/>
      <c r="W427" s="12"/>
      <c r="X427" s="12"/>
      <c r="Y427" s="12"/>
      <c r="Z427" s="12"/>
    </row>
    <row r="428" spans="1:26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36"/>
      <c r="U428" s="12"/>
      <c r="V428" s="12"/>
      <c r="W428" s="12"/>
      <c r="X428" s="12"/>
      <c r="Y428" s="12"/>
      <c r="Z428" s="12"/>
    </row>
    <row r="429" spans="1:26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36"/>
      <c r="U429" s="12"/>
      <c r="V429" s="12"/>
      <c r="W429" s="12"/>
      <c r="X429" s="12"/>
      <c r="Y429" s="12"/>
      <c r="Z429" s="12"/>
    </row>
    <row r="430" spans="1:26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36"/>
      <c r="U430" s="12"/>
      <c r="V430" s="12"/>
      <c r="W430" s="12"/>
      <c r="X430" s="12"/>
      <c r="Y430" s="12"/>
      <c r="Z430" s="12"/>
    </row>
    <row r="431" spans="1:26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36"/>
      <c r="U431" s="12"/>
      <c r="V431" s="12"/>
      <c r="W431" s="12"/>
      <c r="X431" s="12"/>
      <c r="Y431" s="12"/>
      <c r="Z431" s="12"/>
    </row>
    <row r="432" spans="1:26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36"/>
      <c r="U432" s="12"/>
      <c r="V432" s="12"/>
      <c r="W432" s="12"/>
      <c r="X432" s="12"/>
      <c r="Y432" s="12"/>
      <c r="Z432" s="12"/>
    </row>
    <row r="433" spans="1:26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36"/>
      <c r="U433" s="12"/>
      <c r="V433" s="12"/>
      <c r="W433" s="12"/>
      <c r="X433" s="12"/>
      <c r="Y433" s="12"/>
      <c r="Z433" s="12"/>
    </row>
    <row r="434" spans="1:26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36"/>
      <c r="U434" s="12"/>
      <c r="V434" s="12"/>
      <c r="W434" s="12"/>
      <c r="X434" s="12"/>
      <c r="Y434" s="12"/>
      <c r="Z434" s="12"/>
    </row>
    <row r="435" spans="1:26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36"/>
      <c r="U435" s="12"/>
      <c r="V435" s="12"/>
      <c r="W435" s="12"/>
      <c r="X435" s="12"/>
      <c r="Y435" s="12"/>
      <c r="Z435" s="12"/>
    </row>
    <row r="436" spans="1:2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36"/>
      <c r="U436" s="12"/>
      <c r="V436" s="12"/>
      <c r="W436" s="12"/>
      <c r="X436" s="12"/>
      <c r="Y436" s="12"/>
      <c r="Z436" s="12"/>
    </row>
    <row r="437" spans="1:26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36"/>
      <c r="U437" s="12"/>
      <c r="V437" s="12"/>
      <c r="W437" s="12"/>
      <c r="X437" s="12"/>
      <c r="Y437" s="12"/>
      <c r="Z437" s="12"/>
    </row>
    <row r="438" spans="1:26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36"/>
      <c r="U438" s="12"/>
      <c r="V438" s="12"/>
      <c r="W438" s="12"/>
      <c r="X438" s="12"/>
      <c r="Y438" s="12"/>
      <c r="Z438" s="12"/>
    </row>
    <row r="439" spans="1:26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36"/>
      <c r="U439" s="12"/>
      <c r="V439" s="12"/>
      <c r="W439" s="12"/>
      <c r="X439" s="12"/>
      <c r="Y439" s="12"/>
      <c r="Z439" s="12"/>
    </row>
    <row r="440" spans="1:26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36"/>
      <c r="U440" s="12"/>
      <c r="V440" s="12"/>
      <c r="W440" s="12"/>
      <c r="X440" s="12"/>
      <c r="Y440" s="12"/>
      <c r="Z440" s="12"/>
    </row>
    <row r="441" spans="1:26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36"/>
      <c r="U441" s="12"/>
      <c r="V441" s="12"/>
      <c r="W441" s="12"/>
      <c r="X441" s="12"/>
      <c r="Y441" s="12"/>
      <c r="Z441" s="12"/>
    </row>
    <row r="442" spans="1:26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36"/>
      <c r="U442" s="12"/>
      <c r="V442" s="12"/>
      <c r="W442" s="12"/>
      <c r="X442" s="12"/>
      <c r="Y442" s="12"/>
      <c r="Z442" s="12"/>
    </row>
    <row r="443" spans="1:26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36"/>
      <c r="U443" s="12"/>
      <c r="V443" s="12"/>
      <c r="W443" s="12"/>
      <c r="X443" s="12"/>
      <c r="Y443" s="12"/>
      <c r="Z443" s="12"/>
    </row>
    <row r="444" spans="1:26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36"/>
      <c r="U444" s="12"/>
      <c r="V444" s="12"/>
      <c r="W444" s="12"/>
      <c r="X444" s="12"/>
      <c r="Y444" s="12"/>
      <c r="Z444" s="12"/>
    </row>
    <row r="445" spans="1:26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36"/>
      <c r="U445" s="12"/>
      <c r="V445" s="12"/>
      <c r="W445" s="12"/>
      <c r="X445" s="12"/>
      <c r="Y445" s="12"/>
      <c r="Z445" s="12"/>
    </row>
    <row r="446" spans="1:2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36"/>
      <c r="U446" s="12"/>
      <c r="V446" s="12"/>
      <c r="W446" s="12"/>
      <c r="X446" s="12"/>
      <c r="Y446" s="12"/>
      <c r="Z446" s="12"/>
    </row>
    <row r="447" spans="1:26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36"/>
      <c r="U447" s="12"/>
      <c r="V447" s="12"/>
      <c r="W447" s="12"/>
      <c r="X447" s="12"/>
      <c r="Y447" s="12"/>
      <c r="Z447" s="12"/>
    </row>
    <row r="448" spans="1:26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36"/>
      <c r="U448" s="12"/>
      <c r="V448" s="12"/>
      <c r="W448" s="12"/>
      <c r="X448" s="12"/>
      <c r="Y448" s="12"/>
      <c r="Z448" s="12"/>
    </row>
    <row r="449" spans="1:26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36"/>
      <c r="U449" s="12"/>
      <c r="V449" s="12"/>
      <c r="W449" s="12"/>
      <c r="X449" s="12"/>
      <c r="Y449" s="12"/>
      <c r="Z449" s="12"/>
    </row>
    <row r="450" spans="1:26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36"/>
      <c r="U450" s="12"/>
      <c r="V450" s="12"/>
      <c r="W450" s="12"/>
      <c r="X450" s="12"/>
      <c r="Y450" s="12"/>
      <c r="Z450" s="12"/>
    </row>
    <row r="451" spans="1:26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36"/>
      <c r="U451" s="12"/>
      <c r="V451" s="12"/>
      <c r="W451" s="12"/>
      <c r="X451" s="12"/>
      <c r="Y451" s="12"/>
      <c r="Z451" s="12"/>
    </row>
    <row r="452" spans="1:26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36"/>
      <c r="U452" s="12"/>
      <c r="V452" s="12"/>
      <c r="W452" s="12"/>
      <c r="X452" s="12"/>
      <c r="Y452" s="12"/>
      <c r="Z452" s="12"/>
    </row>
    <row r="453" spans="1:26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36"/>
      <c r="U453" s="12"/>
      <c r="V453" s="12"/>
      <c r="W453" s="12"/>
      <c r="X453" s="12"/>
      <c r="Y453" s="12"/>
      <c r="Z453" s="12"/>
    </row>
    <row r="454" spans="1:26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36"/>
      <c r="U454" s="12"/>
      <c r="V454" s="12"/>
      <c r="W454" s="12"/>
      <c r="X454" s="12"/>
      <c r="Y454" s="12"/>
      <c r="Z454" s="12"/>
    </row>
    <row r="455" spans="1:26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36"/>
      <c r="U455" s="12"/>
      <c r="V455" s="12"/>
      <c r="W455" s="12"/>
      <c r="X455" s="12"/>
      <c r="Y455" s="12"/>
      <c r="Z455" s="12"/>
    </row>
    <row r="456" spans="1:2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36"/>
      <c r="U456" s="12"/>
      <c r="V456" s="12"/>
      <c r="W456" s="12"/>
      <c r="X456" s="12"/>
      <c r="Y456" s="12"/>
      <c r="Z456" s="12"/>
    </row>
    <row r="457" spans="1:26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36"/>
      <c r="U457" s="12"/>
      <c r="V457" s="12"/>
      <c r="W457" s="12"/>
      <c r="X457" s="12"/>
      <c r="Y457" s="12"/>
      <c r="Z457" s="12"/>
    </row>
    <row r="458" spans="1:26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36"/>
      <c r="U458" s="12"/>
      <c r="V458" s="12"/>
      <c r="W458" s="12"/>
      <c r="X458" s="12"/>
      <c r="Y458" s="12"/>
      <c r="Z458" s="12"/>
    </row>
    <row r="459" spans="1:26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36"/>
      <c r="U459" s="12"/>
      <c r="V459" s="12"/>
      <c r="W459" s="12"/>
      <c r="X459" s="12"/>
      <c r="Y459" s="12"/>
      <c r="Z459" s="12"/>
    </row>
    <row r="460" spans="1:26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36"/>
      <c r="U460" s="12"/>
      <c r="V460" s="12"/>
      <c r="W460" s="12"/>
      <c r="X460" s="12"/>
      <c r="Y460" s="12"/>
      <c r="Z460" s="12"/>
    </row>
    <row r="461" spans="1:26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36"/>
      <c r="U461" s="12"/>
      <c r="V461" s="12"/>
      <c r="W461" s="12"/>
      <c r="X461" s="12"/>
      <c r="Y461" s="12"/>
      <c r="Z461" s="12"/>
    </row>
    <row r="462" spans="1:26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36"/>
      <c r="U462" s="12"/>
      <c r="V462" s="12"/>
      <c r="W462" s="12"/>
      <c r="X462" s="12"/>
      <c r="Y462" s="12"/>
      <c r="Z462" s="12"/>
    </row>
    <row r="463" spans="1:26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36"/>
      <c r="U463" s="12"/>
      <c r="V463" s="12"/>
      <c r="W463" s="12"/>
      <c r="X463" s="12"/>
      <c r="Y463" s="12"/>
      <c r="Z463" s="12"/>
    </row>
    <row r="464" spans="1:26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36"/>
      <c r="U464" s="12"/>
      <c r="V464" s="12"/>
      <c r="W464" s="12"/>
      <c r="X464" s="12"/>
      <c r="Y464" s="12"/>
      <c r="Z464" s="12"/>
    </row>
    <row r="465" spans="1:26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36"/>
      <c r="U465" s="12"/>
      <c r="V465" s="12"/>
      <c r="W465" s="12"/>
      <c r="X465" s="12"/>
      <c r="Y465" s="12"/>
      <c r="Z465" s="12"/>
    </row>
    <row r="466" spans="1:2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36"/>
      <c r="U466" s="12"/>
      <c r="V466" s="12"/>
      <c r="W466" s="12"/>
      <c r="X466" s="12"/>
      <c r="Y466" s="12"/>
      <c r="Z466" s="12"/>
    </row>
    <row r="467" spans="1:26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36"/>
      <c r="U467" s="12"/>
      <c r="V467" s="12"/>
      <c r="W467" s="12"/>
      <c r="X467" s="12"/>
      <c r="Y467" s="12"/>
      <c r="Z467" s="12"/>
    </row>
    <row r="468" spans="1:26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36"/>
      <c r="U468" s="12"/>
      <c r="V468" s="12"/>
      <c r="W468" s="12"/>
      <c r="X468" s="12"/>
      <c r="Y468" s="12"/>
      <c r="Z468" s="12"/>
    </row>
    <row r="469" spans="1:26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36"/>
      <c r="U469" s="12"/>
      <c r="V469" s="12"/>
      <c r="W469" s="12"/>
      <c r="X469" s="12"/>
      <c r="Y469" s="12"/>
      <c r="Z469" s="12"/>
    </row>
    <row r="470" spans="1:26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36"/>
      <c r="U470" s="12"/>
      <c r="V470" s="12"/>
      <c r="W470" s="12"/>
      <c r="X470" s="12"/>
      <c r="Y470" s="12"/>
      <c r="Z470" s="12"/>
    </row>
    <row r="471" spans="1:26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36"/>
      <c r="U471" s="12"/>
      <c r="V471" s="12"/>
      <c r="W471" s="12"/>
      <c r="X471" s="12"/>
      <c r="Y471" s="12"/>
      <c r="Z471" s="12"/>
    </row>
    <row r="472" spans="1:26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36"/>
      <c r="U472" s="12"/>
      <c r="V472" s="12"/>
      <c r="W472" s="12"/>
      <c r="X472" s="12"/>
      <c r="Y472" s="12"/>
      <c r="Z472" s="12"/>
    </row>
    <row r="473" spans="1:26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36"/>
      <c r="U473" s="12"/>
      <c r="V473" s="12"/>
      <c r="W473" s="12"/>
      <c r="X473" s="12"/>
      <c r="Y473" s="12"/>
      <c r="Z473" s="12"/>
    </row>
    <row r="474" spans="1:26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36"/>
      <c r="U474" s="12"/>
      <c r="V474" s="12"/>
      <c r="W474" s="12"/>
      <c r="X474" s="12"/>
      <c r="Y474" s="12"/>
      <c r="Z474" s="12"/>
    </row>
    <row r="475" spans="1:26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36"/>
      <c r="U475" s="12"/>
      <c r="V475" s="12"/>
      <c r="W475" s="12"/>
      <c r="X475" s="12"/>
      <c r="Y475" s="12"/>
      <c r="Z475" s="12"/>
    </row>
    <row r="476" spans="1:2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36"/>
      <c r="U476" s="12"/>
      <c r="V476" s="12"/>
      <c r="W476" s="12"/>
      <c r="X476" s="12"/>
      <c r="Y476" s="12"/>
      <c r="Z476" s="12"/>
    </row>
    <row r="477" spans="1:26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36"/>
      <c r="U477" s="12"/>
      <c r="V477" s="12"/>
      <c r="W477" s="12"/>
      <c r="X477" s="12"/>
      <c r="Y477" s="12"/>
      <c r="Z477" s="12"/>
    </row>
    <row r="478" spans="1:26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36"/>
      <c r="U478" s="12"/>
      <c r="V478" s="12"/>
      <c r="W478" s="12"/>
      <c r="X478" s="12"/>
      <c r="Y478" s="12"/>
      <c r="Z478" s="12"/>
    </row>
    <row r="479" spans="1:26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36"/>
      <c r="U479" s="12"/>
      <c r="V479" s="12"/>
      <c r="W479" s="12"/>
      <c r="X479" s="12"/>
      <c r="Y479" s="12"/>
      <c r="Z479" s="12"/>
    </row>
    <row r="480" spans="1:26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36"/>
      <c r="U480" s="12"/>
      <c r="V480" s="12"/>
      <c r="W480" s="12"/>
      <c r="X480" s="12"/>
      <c r="Y480" s="12"/>
      <c r="Z480" s="12"/>
    </row>
    <row r="481" spans="1:26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36"/>
      <c r="U481" s="12"/>
      <c r="V481" s="12"/>
      <c r="W481" s="12"/>
      <c r="X481" s="12"/>
      <c r="Y481" s="12"/>
      <c r="Z481" s="12"/>
    </row>
    <row r="482" spans="1:26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36"/>
      <c r="U482" s="12"/>
      <c r="V482" s="12"/>
      <c r="W482" s="12"/>
      <c r="X482" s="12"/>
      <c r="Y482" s="12"/>
      <c r="Z482" s="12"/>
    </row>
    <row r="483" spans="1:26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36"/>
      <c r="U483" s="12"/>
      <c r="V483" s="12"/>
      <c r="W483" s="12"/>
      <c r="X483" s="12"/>
      <c r="Y483" s="12"/>
      <c r="Z483" s="12"/>
    </row>
    <row r="484" spans="1:26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36"/>
      <c r="U484" s="12"/>
      <c r="V484" s="12"/>
      <c r="W484" s="12"/>
      <c r="X484" s="12"/>
      <c r="Y484" s="12"/>
      <c r="Z484" s="12"/>
    </row>
    <row r="485" spans="1:26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36"/>
      <c r="U485" s="12"/>
      <c r="V485" s="12"/>
      <c r="W485" s="12"/>
      <c r="X485" s="12"/>
      <c r="Y485" s="12"/>
      <c r="Z485" s="12"/>
    </row>
    <row r="486" spans="1:2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36"/>
      <c r="U486" s="12"/>
      <c r="V486" s="12"/>
      <c r="W486" s="12"/>
      <c r="X486" s="12"/>
      <c r="Y486" s="12"/>
      <c r="Z486" s="12"/>
    </row>
    <row r="487" spans="1:26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36"/>
      <c r="U487" s="12"/>
      <c r="V487" s="12"/>
      <c r="W487" s="12"/>
      <c r="X487" s="12"/>
      <c r="Y487" s="12"/>
      <c r="Z487" s="12"/>
    </row>
    <row r="488" spans="1:26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36"/>
      <c r="U488" s="12"/>
      <c r="V488" s="12"/>
      <c r="W488" s="12"/>
      <c r="X488" s="12"/>
      <c r="Y488" s="12"/>
      <c r="Z488" s="12"/>
    </row>
    <row r="489" spans="1:26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36"/>
      <c r="U489" s="12"/>
      <c r="V489" s="12"/>
      <c r="W489" s="12"/>
      <c r="X489" s="12"/>
      <c r="Y489" s="12"/>
      <c r="Z489" s="12"/>
    </row>
    <row r="490" spans="1:26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36"/>
      <c r="U490" s="12"/>
      <c r="V490" s="12"/>
      <c r="W490" s="12"/>
      <c r="X490" s="12"/>
      <c r="Y490" s="12"/>
      <c r="Z490" s="12"/>
    </row>
    <row r="491" spans="1:26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36"/>
      <c r="U491" s="12"/>
      <c r="V491" s="12"/>
      <c r="W491" s="12"/>
      <c r="X491" s="12"/>
      <c r="Y491" s="12"/>
      <c r="Z491" s="12"/>
    </row>
    <row r="492" spans="1:26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36"/>
      <c r="U492" s="12"/>
      <c r="V492" s="12"/>
      <c r="W492" s="12"/>
      <c r="X492" s="12"/>
      <c r="Y492" s="12"/>
      <c r="Z492" s="12"/>
    </row>
    <row r="493" spans="1:26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36"/>
      <c r="U493" s="12"/>
      <c r="V493" s="12"/>
      <c r="W493" s="12"/>
      <c r="X493" s="12"/>
      <c r="Y493" s="12"/>
      <c r="Z493" s="12"/>
    </row>
    <row r="494" spans="1:26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36"/>
      <c r="U494" s="12"/>
      <c r="V494" s="12"/>
      <c r="W494" s="12"/>
      <c r="X494" s="12"/>
      <c r="Y494" s="12"/>
      <c r="Z494" s="12"/>
    </row>
    <row r="495" spans="1:26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36"/>
      <c r="U495" s="12"/>
      <c r="V495" s="12"/>
      <c r="W495" s="12"/>
      <c r="X495" s="12"/>
      <c r="Y495" s="12"/>
      <c r="Z495" s="12"/>
    </row>
    <row r="496" spans="1:2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36"/>
      <c r="U496" s="12"/>
      <c r="V496" s="12"/>
      <c r="W496" s="12"/>
      <c r="X496" s="12"/>
      <c r="Y496" s="12"/>
      <c r="Z496" s="12"/>
    </row>
    <row r="497" spans="1:26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36"/>
      <c r="U497" s="12"/>
      <c r="V497" s="12"/>
      <c r="W497" s="12"/>
      <c r="X497" s="12"/>
      <c r="Y497" s="12"/>
      <c r="Z497" s="12"/>
    </row>
    <row r="498" spans="1:26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36"/>
      <c r="U498" s="12"/>
      <c r="V498" s="12"/>
      <c r="W498" s="12"/>
      <c r="X498" s="12"/>
      <c r="Y498" s="12"/>
      <c r="Z498" s="12"/>
    </row>
    <row r="499" spans="1:26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36"/>
      <c r="U499" s="12"/>
      <c r="V499" s="12"/>
      <c r="W499" s="12"/>
      <c r="X499" s="12"/>
      <c r="Y499" s="12"/>
      <c r="Z499" s="12"/>
    </row>
    <row r="500" spans="1:26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36"/>
      <c r="U500" s="12"/>
      <c r="V500" s="12"/>
      <c r="W500" s="12"/>
      <c r="X500" s="12"/>
      <c r="Y500" s="12"/>
      <c r="Z500" s="12"/>
    </row>
    <row r="501" spans="1:26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36"/>
      <c r="U501" s="12"/>
      <c r="V501" s="12"/>
      <c r="W501" s="12"/>
      <c r="X501" s="12"/>
      <c r="Y501" s="12"/>
      <c r="Z501" s="12"/>
    </row>
    <row r="502" spans="1:26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36"/>
      <c r="U502" s="12"/>
      <c r="V502" s="12"/>
      <c r="W502" s="12"/>
      <c r="X502" s="12"/>
      <c r="Y502" s="12"/>
      <c r="Z502" s="12"/>
    </row>
    <row r="503" spans="1:26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36"/>
      <c r="U503" s="12"/>
      <c r="V503" s="12"/>
      <c r="W503" s="12"/>
      <c r="X503" s="12"/>
      <c r="Y503" s="12"/>
      <c r="Z503" s="12"/>
    </row>
    <row r="504" spans="1:26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36"/>
      <c r="U504" s="12"/>
      <c r="V504" s="12"/>
      <c r="W504" s="12"/>
      <c r="X504" s="12"/>
      <c r="Y504" s="12"/>
      <c r="Z504" s="12"/>
    </row>
    <row r="505" spans="1:26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36"/>
      <c r="U505" s="12"/>
      <c r="V505" s="12"/>
      <c r="W505" s="12"/>
      <c r="X505" s="12"/>
      <c r="Y505" s="12"/>
      <c r="Z505" s="12"/>
    </row>
    <row r="506" spans="1:2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36"/>
      <c r="U506" s="12"/>
      <c r="V506" s="12"/>
      <c r="W506" s="12"/>
      <c r="X506" s="12"/>
      <c r="Y506" s="12"/>
      <c r="Z506" s="12"/>
    </row>
    <row r="507" spans="1:26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36"/>
      <c r="U507" s="12"/>
      <c r="V507" s="12"/>
      <c r="W507" s="12"/>
      <c r="X507" s="12"/>
      <c r="Y507" s="12"/>
      <c r="Z507" s="12"/>
    </row>
    <row r="508" spans="1:26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36"/>
      <c r="U508" s="12"/>
      <c r="V508" s="12"/>
      <c r="W508" s="12"/>
      <c r="X508" s="12"/>
      <c r="Y508" s="12"/>
      <c r="Z508" s="12"/>
    </row>
    <row r="509" spans="1:26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36"/>
      <c r="U509" s="12"/>
      <c r="V509" s="12"/>
      <c r="W509" s="12"/>
      <c r="X509" s="12"/>
      <c r="Y509" s="12"/>
      <c r="Z509" s="12"/>
    </row>
    <row r="510" spans="1:26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36"/>
      <c r="U510" s="12"/>
      <c r="V510" s="12"/>
      <c r="W510" s="12"/>
      <c r="X510" s="12"/>
      <c r="Y510" s="12"/>
      <c r="Z510" s="12"/>
    </row>
    <row r="511" spans="1:26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36"/>
      <c r="U511" s="12"/>
      <c r="V511" s="12"/>
      <c r="W511" s="12"/>
      <c r="X511" s="12"/>
      <c r="Y511" s="12"/>
      <c r="Z511" s="12"/>
    </row>
    <row r="512" spans="1:26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36"/>
      <c r="U512" s="12"/>
      <c r="V512" s="12"/>
      <c r="W512" s="12"/>
      <c r="X512" s="12"/>
      <c r="Y512" s="12"/>
      <c r="Z512" s="12"/>
    </row>
    <row r="513" spans="1:26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36"/>
      <c r="U513" s="12"/>
      <c r="V513" s="12"/>
      <c r="W513" s="12"/>
      <c r="X513" s="12"/>
      <c r="Y513" s="12"/>
      <c r="Z513" s="12"/>
    </row>
    <row r="514" spans="1:26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36"/>
      <c r="U514" s="12"/>
      <c r="V514" s="12"/>
      <c r="W514" s="12"/>
      <c r="X514" s="12"/>
      <c r="Y514" s="12"/>
      <c r="Z514" s="12"/>
    </row>
    <row r="515" spans="1:26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36"/>
      <c r="U515" s="12"/>
      <c r="V515" s="12"/>
      <c r="W515" s="12"/>
      <c r="X515" s="12"/>
      <c r="Y515" s="12"/>
      <c r="Z515" s="12"/>
    </row>
    <row r="516" spans="1:2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36"/>
      <c r="U516" s="12"/>
      <c r="V516" s="12"/>
      <c r="W516" s="12"/>
      <c r="X516" s="12"/>
      <c r="Y516" s="12"/>
      <c r="Z516" s="12"/>
    </row>
    <row r="517" spans="1:26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36"/>
      <c r="U517" s="12"/>
      <c r="V517" s="12"/>
      <c r="W517" s="12"/>
      <c r="X517" s="12"/>
      <c r="Y517" s="12"/>
      <c r="Z517" s="12"/>
    </row>
    <row r="518" spans="1:26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36"/>
      <c r="U518" s="12"/>
      <c r="V518" s="12"/>
      <c r="W518" s="12"/>
      <c r="X518" s="12"/>
      <c r="Y518" s="12"/>
      <c r="Z518" s="12"/>
    </row>
    <row r="519" spans="1:26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36"/>
      <c r="U519" s="12"/>
      <c r="V519" s="12"/>
      <c r="W519" s="12"/>
      <c r="X519" s="12"/>
      <c r="Y519" s="12"/>
      <c r="Z519" s="12"/>
    </row>
    <row r="520" spans="1:26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36"/>
      <c r="U520" s="12"/>
      <c r="V520" s="12"/>
      <c r="W520" s="12"/>
      <c r="X520" s="12"/>
      <c r="Y520" s="12"/>
      <c r="Z520" s="12"/>
    </row>
    <row r="521" spans="1:26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36"/>
      <c r="U521" s="12"/>
      <c r="V521" s="12"/>
      <c r="W521" s="12"/>
      <c r="X521" s="12"/>
      <c r="Y521" s="12"/>
      <c r="Z521" s="12"/>
    </row>
    <row r="522" spans="1:26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36"/>
      <c r="U522" s="12"/>
      <c r="V522" s="12"/>
      <c r="W522" s="12"/>
      <c r="X522" s="12"/>
      <c r="Y522" s="12"/>
      <c r="Z522" s="12"/>
    </row>
    <row r="523" spans="1:26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36"/>
      <c r="U523" s="12"/>
      <c r="V523" s="12"/>
      <c r="W523" s="12"/>
      <c r="X523" s="12"/>
      <c r="Y523" s="12"/>
      <c r="Z523" s="12"/>
    </row>
    <row r="524" spans="1:26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36"/>
      <c r="U524" s="12"/>
      <c r="V524" s="12"/>
      <c r="W524" s="12"/>
      <c r="X524" s="12"/>
      <c r="Y524" s="12"/>
      <c r="Z524" s="12"/>
    </row>
    <row r="525" spans="1:26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36"/>
      <c r="U525" s="12"/>
      <c r="V525" s="12"/>
      <c r="W525" s="12"/>
      <c r="X525" s="12"/>
      <c r="Y525" s="12"/>
      <c r="Z525" s="12"/>
    </row>
    <row r="526" spans="1: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36"/>
      <c r="U526" s="12"/>
      <c r="V526" s="12"/>
      <c r="W526" s="12"/>
      <c r="X526" s="12"/>
      <c r="Y526" s="12"/>
      <c r="Z526" s="12"/>
    </row>
    <row r="527" spans="1:26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36"/>
      <c r="U527" s="12"/>
      <c r="V527" s="12"/>
      <c r="W527" s="12"/>
      <c r="X527" s="12"/>
      <c r="Y527" s="12"/>
      <c r="Z527" s="12"/>
    </row>
    <row r="528" spans="1:26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36"/>
      <c r="U528" s="12"/>
      <c r="V528" s="12"/>
      <c r="W528" s="12"/>
      <c r="X528" s="12"/>
      <c r="Y528" s="12"/>
      <c r="Z528" s="12"/>
    </row>
    <row r="529" spans="1:26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36"/>
      <c r="U529" s="12"/>
      <c r="V529" s="12"/>
      <c r="W529" s="12"/>
      <c r="X529" s="12"/>
      <c r="Y529" s="12"/>
      <c r="Z529" s="12"/>
    </row>
    <row r="530" spans="1:26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36"/>
      <c r="U530" s="12"/>
      <c r="V530" s="12"/>
      <c r="W530" s="12"/>
      <c r="X530" s="12"/>
      <c r="Y530" s="12"/>
      <c r="Z530" s="12"/>
    </row>
    <row r="531" spans="1:26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36"/>
      <c r="U531" s="12"/>
      <c r="V531" s="12"/>
      <c r="W531" s="12"/>
      <c r="X531" s="12"/>
      <c r="Y531" s="12"/>
      <c r="Z531" s="12"/>
    </row>
    <row r="532" spans="1:26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36"/>
      <c r="U532" s="12"/>
      <c r="V532" s="12"/>
      <c r="W532" s="12"/>
      <c r="X532" s="12"/>
      <c r="Y532" s="12"/>
      <c r="Z532" s="12"/>
    </row>
    <row r="533" spans="1:26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36"/>
      <c r="U533" s="12"/>
      <c r="V533" s="12"/>
      <c r="W533" s="12"/>
      <c r="X533" s="12"/>
      <c r="Y533" s="12"/>
      <c r="Z533" s="12"/>
    </row>
    <row r="534" spans="1:26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36"/>
      <c r="U534" s="12"/>
      <c r="V534" s="12"/>
      <c r="W534" s="12"/>
      <c r="X534" s="12"/>
      <c r="Y534" s="12"/>
      <c r="Z534" s="12"/>
    </row>
    <row r="535" spans="1:26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36"/>
      <c r="U535" s="12"/>
      <c r="V535" s="12"/>
      <c r="W535" s="12"/>
      <c r="X535" s="12"/>
      <c r="Y535" s="12"/>
      <c r="Z535" s="12"/>
    </row>
    <row r="536" spans="1:2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36"/>
      <c r="U536" s="12"/>
      <c r="V536" s="12"/>
      <c r="W536" s="12"/>
      <c r="X536" s="12"/>
      <c r="Y536" s="12"/>
      <c r="Z536" s="12"/>
    </row>
    <row r="537" spans="1:26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36"/>
      <c r="U537" s="12"/>
      <c r="V537" s="12"/>
      <c r="W537" s="12"/>
      <c r="X537" s="12"/>
      <c r="Y537" s="12"/>
      <c r="Z537" s="12"/>
    </row>
    <row r="538" spans="1:26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36"/>
      <c r="U538" s="12"/>
      <c r="V538" s="12"/>
      <c r="W538" s="12"/>
      <c r="X538" s="12"/>
      <c r="Y538" s="12"/>
      <c r="Z538" s="12"/>
    </row>
    <row r="539" spans="1:26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36"/>
      <c r="U539" s="12"/>
      <c r="V539" s="12"/>
      <c r="W539" s="12"/>
      <c r="X539" s="12"/>
      <c r="Y539" s="12"/>
      <c r="Z539" s="12"/>
    </row>
    <row r="540" spans="1:26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36"/>
      <c r="U540" s="12"/>
      <c r="V540" s="12"/>
      <c r="W540" s="12"/>
      <c r="X540" s="12"/>
      <c r="Y540" s="12"/>
      <c r="Z540" s="12"/>
    </row>
    <row r="541" spans="1:26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36"/>
      <c r="U541" s="12"/>
      <c r="V541" s="12"/>
      <c r="W541" s="12"/>
      <c r="X541" s="12"/>
      <c r="Y541" s="12"/>
      <c r="Z541" s="12"/>
    </row>
    <row r="542" spans="1:26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36"/>
      <c r="U542" s="12"/>
      <c r="V542" s="12"/>
      <c r="W542" s="12"/>
      <c r="X542" s="12"/>
      <c r="Y542" s="12"/>
      <c r="Z542" s="12"/>
    </row>
    <row r="543" spans="1:26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36"/>
      <c r="U543" s="12"/>
      <c r="V543" s="12"/>
      <c r="W543" s="12"/>
      <c r="X543" s="12"/>
      <c r="Y543" s="12"/>
      <c r="Z543" s="12"/>
    </row>
    <row r="544" spans="1:26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36"/>
      <c r="U544" s="12"/>
      <c r="V544" s="12"/>
      <c r="W544" s="12"/>
      <c r="X544" s="12"/>
      <c r="Y544" s="12"/>
      <c r="Z544" s="12"/>
    </row>
    <row r="545" spans="1:26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36"/>
      <c r="U545" s="12"/>
      <c r="V545" s="12"/>
      <c r="W545" s="12"/>
      <c r="X545" s="12"/>
      <c r="Y545" s="12"/>
      <c r="Z545" s="12"/>
    </row>
    <row r="546" spans="1:2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36"/>
      <c r="U546" s="12"/>
      <c r="V546" s="12"/>
      <c r="W546" s="12"/>
      <c r="X546" s="12"/>
      <c r="Y546" s="12"/>
      <c r="Z546" s="12"/>
    </row>
    <row r="547" spans="1:26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36"/>
      <c r="U547" s="12"/>
      <c r="V547" s="12"/>
      <c r="W547" s="12"/>
      <c r="X547" s="12"/>
      <c r="Y547" s="12"/>
      <c r="Z547" s="12"/>
    </row>
    <row r="548" spans="1:26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36"/>
      <c r="U548" s="12"/>
      <c r="V548" s="12"/>
      <c r="W548" s="12"/>
      <c r="X548" s="12"/>
      <c r="Y548" s="12"/>
      <c r="Z548" s="12"/>
    </row>
    <row r="549" spans="1:26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36"/>
      <c r="U549" s="12"/>
      <c r="V549" s="12"/>
      <c r="W549" s="12"/>
      <c r="X549" s="12"/>
      <c r="Y549" s="12"/>
      <c r="Z549" s="12"/>
    </row>
    <row r="550" spans="1:26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36"/>
      <c r="U550" s="12"/>
      <c r="V550" s="12"/>
      <c r="W550" s="12"/>
      <c r="X550" s="12"/>
      <c r="Y550" s="12"/>
      <c r="Z550" s="12"/>
    </row>
    <row r="551" spans="1:26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36"/>
      <c r="U551" s="12"/>
      <c r="V551" s="12"/>
      <c r="W551" s="12"/>
      <c r="X551" s="12"/>
      <c r="Y551" s="12"/>
      <c r="Z551" s="12"/>
    </row>
    <row r="552" spans="1:26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36"/>
      <c r="U552" s="12"/>
      <c r="V552" s="12"/>
      <c r="W552" s="12"/>
      <c r="X552" s="12"/>
      <c r="Y552" s="12"/>
      <c r="Z552" s="12"/>
    </row>
    <row r="553" spans="1:26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36"/>
      <c r="U553" s="12"/>
      <c r="V553" s="12"/>
      <c r="W553" s="12"/>
      <c r="X553" s="12"/>
      <c r="Y553" s="12"/>
      <c r="Z553" s="12"/>
    </row>
    <row r="554" spans="1:26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36"/>
      <c r="U554" s="12"/>
      <c r="V554" s="12"/>
      <c r="W554" s="12"/>
      <c r="X554" s="12"/>
      <c r="Y554" s="12"/>
      <c r="Z554" s="12"/>
    </row>
    <row r="555" spans="1:26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36"/>
      <c r="U555" s="12"/>
      <c r="V555" s="12"/>
      <c r="W555" s="12"/>
      <c r="X555" s="12"/>
      <c r="Y555" s="12"/>
      <c r="Z555" s="12"/>
    </row>
    <row r="556" spans="1:2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36"/>
      <c r="U556" s="12"/>
      <c r="V556" s="12"/>
      <c r="W556" s="12"/>
      <c r="X556" s="12"/>
      <c r="Y556" s="12"/>
      <c r="Z556" s="12"/>
    </row>
    <row r="557" spans="1:26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36"/>
      <c r="U557" s="12"/>
      <c r="V557" s="12"/>
      <c r="W557" s="12"/>
      <c r="X557" s="12"/>
      <c r="Y557" s="12"/>
      <c r="Z557" s="12"/>
    </row>
    <row r="558" spans="1:26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36"/>
      <c r="U558" s="12"/>
      <c r="V558" s="12"/>
      <c r="W558" s="12"/>
      <c r="X558" s="12"/>
      <c r="Y558" s="12"/>
      <c r="Z558" s="12"/>
    </row>
    <row r="559" spans="1:26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36"/>
      <c r="U559" s="12"/>
      <c r="V559" s="12"/>
      <c r="W559" s="12"/>
      <c r="X559" s="12"/>
      <c r="Y559" s="12"/>
      <c r="Z559" s="12"/>
    </row>
    <row r="560" spans="1:26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36"/>
      <c r="U560" s="12"/>
      <c r="V560" s="12"/>
      <c r="W560" s="12"/>
      <c r="X560" s="12"/>
      <c r="Y560" s="12"/>
      <c r="Z560" s="12"/>
    </row>
    <row r="561" spans="1:26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36"/>
      <c r="U561" s="12"/>
      <c r="V561" s="12"/>
      <c r="W561" s="12"/>
      <c r="X561" s="12"/>
      <c r="Y561" s="12"/>
      <c r="Z561" s="12"/>
    </row>
    <row r="562" spans="1:26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36"/>
      <c r="U562" s="12"/>
      <c r="V562" s="12"/>
      <c r="W562" s="12"/>
      <c r="X562" s="12"/>
      <c r="Y562" s="12"/>
      <c r="Z562" s="12"/>
    </row>
    <row r="563" spans="1:26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36"/>
      <c r="U563" s="12"/>
      <c r="V563" s="12"/>
      <c r="W563" s="12"/>
      <c r="X563" s="12"/>
      <c r="Y563" s="12"/>
      <c r="Z563" s="12"/>
    </row>
    <row r="564" spans="1:26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36"/>
      <c r="U564" s="12"/>
      <c r="V564" s="12"/>
      <c r="W564" s="12"/>
      <c r="X564" s="12"/>
      <c r="Y564" s="12"/>
      <c r="Z564" s="12"/>
    </row>
    <row r="565" spans="1:26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36"/>
      <c r="U565" s="12"/>
      <c r="V565" s="12"/>
      <c r="W565" s="12"/>
      <c r="X565" s="12"/>
      <c r="Y565" s="12"/>
      <c r="Z565" s="12"/>
    </row>
    <row r="566" spans="1:2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36"/>
      <c r="U566" s="12"/>
      <c r="V566" s="12"/>
      <c r="W566" s="12"/>
      <c r="X566" s="12"/>
      <c r="Y566" s="12"/>
      <c r="Z566" s="12"/>
    </row>
    <row r="567" spans="1:26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36"/>
      <c r="U567" s="12"/>
      <c r="V567" s="12"/>
      <c r="W567" s="12"/>
      <c r="X567" s="12"/>
      <c r="Y567" s="12"/>
      <c r="Z567" s="12"/>
    </row>
    <row r="568" spans="1:26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36"/>
      <c r="U568" s="12"/>
      <c r="V568" s="12"/>
      <c r="W568" s="12"/>
      <c r="X568" s="12"/>
      <c r="Y568" s="12"/>
      <c r="Z568" s="12"/>
    </row>
    <row r="569" spans="1:26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36"/>
      <c r="U569" s="12"/>
      <c r="V569" s="12"/>
      <c r="W569" s="12"/>
      <c r="X569" s="12"/>
      <c r="Y569" s="12"/>
      <c r="Z569" s="12"/>
    </row>
    <row r="570" spans="1:26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36"/>
      <c r="U570" s="12"/>
      <c r="V570" s="12"/>
      <c r="W570" s="12"/>
      <c r="X570" s="12"/>
      <c r="Y570" s="12"/>
      <c r="Z570" s="12"/>
    </row>
    <row r="571" spans="1:26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36"/>
      <c r="U571" s="12"/>
      <c r="V571" s="12"/>
      <c r="W571" s="12"/>
      <c r="X571" s="12"/>
      <c r="Y571" s="12"/>
      <c r="Z571" s="12"/>
    </row>
    <row r="572" spans="1:26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36"/>
      <c r="U572" s="12"/>
      <c r="V572" s="12"/>
      <c r="W572" s="12"/>
      <c r="X572" s="12"/>
      <c r="Y572" s="12"/>
      <c r="Z572" s="12"/>
    </row>
    <row r="573" spans="1:26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36"/>
      <c r="U573" s="12"/>
      <c r="V573" s="12"/>
      <c r="W573" s="12"/>
      <c r="X573" s="12"/>
      <c r="Y573" s="12"/>
      <c r="Z573" s="12"/>
    </row>
    <row r="574" spans="1:26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36"/>
      <c r="U574" s="12"/>
      <c r="V574" s="12"/>
      <c r="W574" s="12"/>
      <c r="X574" s="12"/>
      <c r="Y574" s="12"/>
      <c r="Z574" s="12"/>
    </row>
    <row r="575" spans="1:26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36"/>
      <c r="U575" s="12"/>
      <c r="V575" s="12"/>
      <c r="W575" s="12"/>
      <c r="X575" s="12"/>
      <c r="Y575" s="12"/>
      <c r="Z575" s="12"/>
    </row>
    <row r="576" spans="1:2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36"/>
      <c r="U576" s="12"/>
      <c r="V576" s="12"/>
      <c r="W576" s="12"/>
      <c r="X576" s="12"/>
      <c r="Y576" s="12"/>
      <c r="Z576" s="12"/>
    </row>
    <row r="577" spans="1:26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36"/>
      <c r="U577" s="12"/>
      <c r="V577" s="12"/>
      <c r="W577" s="12"/>
      <c r="X577" s="12"/>
      <c r="Y577" s="12"/>
      <c r="Z577" s="12"/>
    </row>
    <row r="578" spans="1:26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36"/>
      <c r="U578" s="12"/>
      <c r="V578" s="12"/>
      <c r="W578" s="12"/>
      <c r="X578" s="12"/>
      <c r="Y578" s="12"/>
      <c r="Z578" s="12"/>
    </row>
    <row r="579" spans="1:26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36"/>
      <c r="U579" s="12"/>
      <c r="V579" s="12"/>
      <c r="W579" s="12"/>
      <c r="X579" s="12"/>
      <c r="Y579" s="12"/>
      <c r="Z579" s="12"/>
    </row>
    <row r="580" spans="1:26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36"/>
      <c r="U580" s="12"/>
      <c r="V580" s="12"/>
      <c r="W580" s="12"/>
      <c r="X580" s="12"/>
      <c r="Y580" s="12"/>
      <c r="Z580" s="12"/>
    </row>
    <row r="581" spans="1:26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36"/>
      <c r="U581" s="12"/>
      <c r="V581" s="12"/>
      <c r="W581" s="12"/>
      <c r="X581" s="12"/>
      <c r="Y581" s="12"/>
      <c r="Z581" s="12"/>
    </row>
    <row r="582" spans="1:26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36"/>
      <c r="U582" s="12"/>
      <c r="V582" s="12"/>
      <c r="W582" s="12"/>
      <c r="X582" s="12"/>
      <c r="Y582" s="12"/>
      <c r="Z582" s="12"/>
    </row>
    <row r="583" spans="1:26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36"/>
      <c r="U583" s="12"/>
      <c r="V583" s="12"/>
      <c r="W583" s="12"/>
      <c r="X583" s="12"/>
      <c r="Y583" s="12"/>
      <c r="Z583" s="12"/>
    </row>
    <row r="584" spans="1:26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36"/>
      <c r="U584" s="12"/>
      <c r="V584" s="12"/>
      <c r="W584" s="12"/>
      <c r="X584" s="12"/>
      <c r="Y584" s="12"/>
      <c r="Z584" s="12"/>
    </row>
    <row r="585" spans="1:26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36"/>
      <c r="U585" s="12"/>
      <c r="V585" s="12"/>
      <c r="W585" s="12"/>
      <c r="X585" s="12"/>
      <c r="Y585" s="12"/>
      <c r="Z585" s="12"/>
    </row>
    <row r="586" spans="1:2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36"/>
      <c r="U586" s="12"/>
      <c r="V586" s="12"/>
      <c r="W586" s="12"/>
      <c r="X586" s="12"/>
      <c r="Y586" s="12"/>
      <c r="Z586" s="12"/>
    </row>
    <row r="587" spans="1:26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36"/>
      <c r="U587" s="12"/>
      <c r="V587" s="12"/>
      <c r="W587" s="12"/>
      <c r="X587" s="12"/>
      <c r="Y587" s="12"/>
      <c r="Z587" s="12"/>
    </row>
    <row r="588" spans="1:26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36"/>
      <c r="U588" s="12"/>
      <c r="V588" s="12"/>
      <c r="W588" s="12"/>
      <c r="X588" s="12"/>
      <c r="Y588" s="12"/>
      <c r="Z588" s="12"/>
    </row>
    <row r="589" spans="1:26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36"/>
      <c r="U589" s="12"/>
      <c r="V589" s="12"/>
      <c r="W589" s="12"/>
      <c r="X589" s="12"/>
      <c r="Y589" s="12"/>
      <c r="Z589" s="12"/>
    </row>
    <row r="590" spans="1:26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36"/>
      <c r="U590" s="12"/>
      <c r="V590" s="12"/>
      <c r="W590" s="12"/>
      <c r="X590" s="12"/>
      <c r="Y590" s="12"/>
      <c r="Z590" s="12"/>
    </row>
    <row r="591" spans="1:26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36"/>
      <c r="U591" s="12"/>
      <c r="V591" s="12"/>
      <c r="W591" s="12"/>
      <c r="X591" s="12"/>
      <c r="Y591" s="12"/>
      <c r="Z591" s="12"/>
    </row>
    <row r="592" spans="1:26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36"/>
      <c r="U592" s="12"/>
      <c r="V592" s="12"/>
      <c r="W592" s="12"/>
      <c r="X592" s="12"/>
      <c r="Y592" s="12"/>
      <c r="Z592" s="12"/>
    </row>
    <row r="593" spans="1:26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36"/>
      <c r="U593" s="12"/>
      <c r="V593" s="12"/>
      <c r="W593" s="12"/>
      <c r="X593" s="12"/>
      <c r="Y593" s="12"/>
      <c r="Z593" s="12"/>
    </row>
    <row r="594" spans="1:26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36"/>
      <c r="U594" s="12"/>
      <c r="V594" s="12"/>
      <c r="W594" s="12"/>
      <c r="X594" s="12"/>
      <c r="Y594" s="12"/>
      <c r="Z594" s="12"/>
    </row>
    <row r="595" spans="1:26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36"/>
      <c r="U595" s="12"/>
      <c r="V595" s="12"/>
      <c r="W595" s="12"/>
      <c r="X595" s="12"/>
      <c r="Y595" s="12"/>
      <c r="Z595" s="12"/>
    </row>
    <row r="596" spans="1:2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36"/>
      <c r="U596" s="12"/>
      <c r="V596" s="12"/>
      <c r="W596" s="12"/>
      <c r="X596" s="12"/>
      <c r="Y596" s="12"/>
      <c r="Z596" s="12"/>
    </row>
    <row r="597" spans="1:26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36"/>
      <c r="U597" s="12"/>
      <c r="V597" s="12"/>
      <c r="W597" s="12"/>
      <c r="X597" s="12"/>
      <c r="Y597" s="12"/>
      <c r="Z597" s="12"/>
    </row>
    <row r="598" spans="1:26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36"/>
      <c r="U598" s="12"/>
      <c r="V598" s="12"/>
      <c r="W598" s="12"/>
      <c r="X598" s="12"/>
      <c r="Y598" s="12"/>
      <c r="Z598" s="12"/>
    </row>
    <row r="599" spans="1:26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36"/>
      <c r="U599" s="12"/>
      <c r="V599" s="12"/>
      <c r="W599" s="12"/>
      <c r="X599" s="12"/>
      <c r="Y599" s="12"/>
      <c r="Z599" s="12"/>
    </row>
    <row r="600" spans="1:26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36"/>
      <c r="U600" s="12"/>
      <c r="V600" s="12"/>
      <c r="W600" s="12"/>
      <c r="X600" s="12"/>
      <c r="Y600" s="12"/>
      <c r="Z600" s="12"/>
    </row>
    <row r="601" spans="1:26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36"/>
      <c r="U601" s="12"/>
      <c r="V601" s="12"/>
      <c r="W601" s="12"/>
      <c r="X601" s="12"/>
      <c r="Y601" s="12"/>
      <c r="Z601" s="12"/>
    </row>
    <row r="602" spans="1:26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36"/>
      <c r="U602" s="12"/>
      <c r="V602" s="12"/>
      <c r="W602" s="12"/>
      <c r="X602" s="12"/>
      <c r="Y602" s="12"/>
      <c r="Z602" s="12"/>
    </row>
    <row r="603" spans="1:26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36"/>
      <c r="U603" s="12"/>
      <c r="V603" s="12"/>
      <c r="W603" s="12"/>
      <c r="X603" s="12"/>
      <c r="Y603" s="12"/>
      <c r="Z603" s="12"/>
    </row>
    <row r="604" spans="1:26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36"/>
      <c r="U604" s="12"/>
      <c r="V604" s="12"/>
      <c r="W604" s="12"/>
      <c r="X604" s="12"/>
      <c r="Y604" s="12"/>
      <c r="Z604" s="12"/>
    </row>
    <row r="605" spans="1:26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36"/>
      <c r="U605" s="12"/>
      <c r="V605" s="12"/>
      <c r="W605" s="12"/>
      <c r="X605" s="12"/>
      <c r="Y605" s="12"/>
      <c r="Z605" s="12"/>
    </row>
    <row r="606" spans="1:2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36"/>
      <c r="U606" s="12"/>
      <c r="V606" s="12"/>
      <c r="W606" s="12"/>
      <c r="X606" s="12"/>
      <c r="Y606" s="12"/>
      <c r="Z606" s="12"/>
    </row>
    <row r="607" spans="1:26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36"/>
      <c r="U607" s="12"/>
      <c r="V607" s="12"/>
      <c r="W607" s="12"/>
      <c r="X607" s="12"/>
      <c r="Y607" s="12"/>
      <c r="Z607" s="12"/>
    </row>
    <row r="608" spans="1:26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36"/>
      <c r="U608" s="12"/>
      <c r="V608" s="12"/>
      <c r="W608" s="12"/>
      <c r="X608" s="12"/>
      <c r="Y608" s="12"/>
      <c r="Z608" s="12"/>
    </row>
    <row r="609" spans="1:26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36"/>
      <c r="U609" s="12"/>
      <c r="V609" s="12"/>
      <c r="W609" s="12"/>
      <c r="X609" s="12"/>
      <c r="Y609" s="12"/>
      <c r="Z609" s="12"/>
    </row>
    <row r="610" spans="1:26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36"/>
      <c r="U610" s="12"/>
      <c r="V610" s="12"/>
      <c r="W610" s="12"/>
      <c r="X610" s="12"/>
      <c r="Y610" s="12"/>
      <c r="Z610" s="12"/>
    </row>
    <row r="611" spans="1:26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36"/>
      <c r="U611" s="12"/>
      <c r="V611" s="12"/>
      <c r="W611" s="12"/>
      <c r="X611" s="12"/>
      <c r="Y611" s="12"/>
      <c r="Z611" s="12"/>
    </row>
    <row r="612" spans="1:26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36"/>
      <c r="U612" s="12"/>
      <c r="V612" s="12"/>
      <c r="W612" s="12"/>
      <c r="X612" s="12"/>
      <c r="Y612" s="12"/>
      <c r="Z612" s="12"/>
    </row>
    <row r="613" spans="1:26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36"/>
      <c r="U613" s="12"/>
      <c r="V613" s="12"/>
      <c r="W613" s="12"/>
      <c r="X613" s="12"/>
      <c r="Y613" s="12"/>
      <c r="Z613" s="12"/>
    </row>
    <row r="614" spans="1:26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36"/>
      <c r="U614" s="12"/>
      <c r="V614" s="12"/>
      <c r="W614" s="12"/>
      <c r="X614" s="12"/>
      <c r="Y614" s="12"/>
      <c r="Z614" s="12"/>
    </row>
    <row r="615" spans="1:26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36"/>
      <c r="U615" s="12"/>
      <c r="V615" s="12"/>
      <c r="W615" s="12"/>
      <c r="X615" s="12"/>
      <c r="Y615" s="12"/>
      <c r="Z615" s="12"/>
    </row>
    <row r="616" spans="1:2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36"/>
      <c r="U616" s="12"/>
      <c r="V616" s="12"/>
      <c r="W616" s="12"/>
      <c r="X616" s="12"/>
      <c r="Y616" s="12"/>
      <c r="Z616" s="12"/>
    </row>
    <row r="617" spans="1:26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36"/>
      <c r="U617" s="12"/>
      <c r="V617" s="12"/>
      <c r="W617" s="12"/>
      <c r="X617" s="12"/>
      <c r="Y617" s="12"/>
      <c r="Z617" s="12"/>
    </row>
    <row r="618" spans="1:26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36"/>
      <c r="U618" s="12"/>
      <c r="V618" s="12"/>
      <c r="W618" s="12"/>
      <c r="X618" s="12"/>
      <c r="Y618" s="12"/>
      <c r="Z618" s="12"/>
    </row>
    <row r="619" spans="1:26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36"/>
      <c r="U619" s="12"/>
      <c r="V619" s="12"/>
      <c r="W619" s="12"/>
      <c r="X619" s="12"/>
      <c r="Y619" s="12"/>
      <c r="Z619" s="12"/>
    </row>
    <row r="620" spans="1:26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36"/>
      <c r="U620" s="12"/>
      <c r="V620" s="12"/>
      <c r="W620" s="12"/>
      <c r="X620" s="12"/>
      <c r="Y620" s="12"/>
      <c r="Z620" s="12"/>
    </row>
    <row r="621" spans="1:26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36"/>
      <c r="U621" s="12"/>
      <c r="V621" s="12"/>
      <c r="W621" s="12"/>
      <c r="X621" s="12"/>
      <c r="Y621" s="12"/>
      <c r="Z621" s="12"/>
    </row>
    <row r="622" spans="1:26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36"/>
      <c r="U622" s="12"/>
      <c r="V622" s="12"/>
      <c r="W622" s="12"/>
      <c r="X622" s="12"/>
      <c r="Y622" s="12"/>
      <c r="Z622" s="12"/>
    </row>
    <row r="623" spans="1:26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36"/>
      <c r="U623" s="12"/>
      <c r="V623" s="12"/>
      <c r="W623" s="12"/>
      <c r="X623" s="12"/>
      <c r="Y623" s="12"/>
      <c r="Z623" s="12"/>
    </row>
    <row r="624" spans="1:26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36"/>
      <c r="U624" s="12"/>
      <c r="V624" s="12"/>
      <c r="W624" s="12"/>
      <c r="X624" s="12"/>
      <c r="Y624" s="12"/>
      <c r="Z624" s="12"/>
    </row>
    <row r="625" spans="1:26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36"/>
      <c r="U625" s="12"/>
      <c r="V625" s="12"/>
      <c r="W625" s="12"/>
      <c r="X625" s="12"/>
      <c r="Y625" s="12"/>
      <c r="Z625" s="12"/>
    </row>
    <row r="626" spans="1: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36"/>
      <c r="U626" s="12"/>
      <c r="V626" s="12"/>
      <c r="W626" s="12"/>
      <c r="X626" s="12"/>
      <c r="Y626" s="12"/>
      <c r="Z626" s="12"/>
    </row>
    <row r="627" spans="1:26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36"/>
      <c r="U627" s="12"/>
      <c r="V627" s="12"/>
      <c r="W627" s="12"/>
      <c r="X627" s="12"/>
      <c r="Y627" s="12"/>
      <c r="Z627" s="12"/>
    </row>
    <row r="628" spans="1:26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36"/>
      <c r="U628" s="12"/>
      <c r="V628" s="12"/>
      <c r="W628" s="12"/>
      <c r="X628" s="12"/>
      <c r="Y628" s="12"/>
      <c r="Z628" s="12"/>
    </row>
    <row r="629" spans="1:26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36"/>
      <c r="U629" s="12"/>
      <c r="V629" s="12"/>
      <c r="W629" s="12"/>
      <c r="X629" s="12"/>
      <c r="Y629" s="12"/>
      <c r="Z629" s="12"/>
    </row>
    <row r="630" spans="1:26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36"/>
      <c r="U630" s="12"/>
      <c r="V630" s="12"/>
      <c r="W630" s="12"/>
      <c r="X630" s="12"/>
      <c r="Y630" s="12"/>
      <c r="Z630" s="12"/>
    </row>
    <row r="631" spans="1:26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36"/>
      <c r="U631" s="12"/>
      <c r="V631" s="12"/>
      <c r="W631" s="12"/>
      <c r="X631" s="12"/>
      <c r="Y631" s="12"/>
      <c r="Z631" s="12"/>
    </row>
    <row r="632" spans="1:26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36"/>
      <c r="U632" s="12"/>
      <c r="V632" s="12"/>
      <c r="W632" s="12"/>
      <c r="X632" s="12"/>
      <c r="Y632" s="12"/>
      <c r="Z632" s="12"/>
    </row>
    <row r="633" spans="1:26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36"/>
      <c r="U633" s="12"/>
      <c r="V633" s="12"/>
      <c r="W633" s="12"/>
      <c r="X633" s="12"/>
      <c r="Y633" s="12"/>
      <c r="Z633" s="12"/>
    </row>
    <row r="634" spans="1:26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36"/>
      <c r="U634" s="12"/>
      <c r="V634" s="12"/>
      <c r="W634" s="12"/>
      <c r="X634" s="12"/>
      <c r="Y634" s="12"/>
      <c r="Z634" s="12"/>
    </row>
    <row r="635" spans="1:26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36"/>
      <c r="U635" s="12"/>
      <c r="V635" s="12"/>
      <c r="W635" s="12"/>
      <c r="X635" s="12"/>
      <c r="Y635" s="12"/>
      <c r="Z635" s="12"/>
    </row>
    <row r="636" spans="1:2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36"/>
      <c r="U636" s="12"/>
      <c r="V636" s="12"/>
      <c r="W636" s="12"/>
      <c r="X636" s="12"/>
      <c r="Y636" s="12"/>
      <c r="Z636" s="12"/>
    </row>
    <row r="637" spans="1:26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36"/>
      <c r="U637" s="12"/>
      <c r="V637" s="12"/>
      <c r="W637" s="12"/>
      <c r="X637" s="12"/>
      <c r="Y637" s="12"/>
      <c r="Z637" s="12"/>
    </row>
    <row r="638" spans="1:26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36"/>
      <c r="U638" s="12"/>
      <c r="V638" s="12"/>
      <c r="W638" s="12"/>
      <c r="X638" s="12"/>
      <c r="Y638" s="12"/>
      <c r="Z638" s="12"/>
    </row>
    <row r="639" spans="1:26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36"/>
      <c r="U639" s="12"/>
      <c r="V639" s="12"/>
      <c r="W639" s="12"/>
      <c r="X639" s="12"/>
      <c r="Y639" s="12"/>
      <c r="Z639" s="12"/>
    </row>
    <row r="640" spans="1:26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36"/>
      <c r="U640" s="12"/>
      <c r="V640" s="12"/>
      <c r="W640" s="12"/>
      <c r="X640" s="12"/>
      <c r="Y640" s="12"/>
      <c r="Z640" s="12"/>
    </row>
    <row r="641" spans="1:26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36"/>
      <c r="U641" s="12"/>
      <c r="V641" s="12"/>
      <c r="W641" s="12"/>
      <c r="X641" s="12"/>
      <c r="Y641" s="12"/>
      <c r="Z641" s="12"/>
    </row>
    <row r="642" spans="1:26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36"/>
      <c r="U642" s="12"/>
      <c r="V642" s="12"/>
      <c r="W642" s="12"/>
      <c r="X642" s="12"/>
      <c r="Y642" s="12"/>
      <c r="Z642" s="12"/>
    </row>
    <row r="643" spans="1:26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36"/>
      <c r="U643" s="12"/>
      <c r="V643" s="12"/>
      <c r="W643" s="12"/>
      <c r="X643" s="12"/>
      <c r="Y643" s="12"/>
      <c r="Z643" s="12"/>
    </row>
    <row r="644" spans="1:26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36"/>
      <c r="U644" s="12"/>
      <c r="V644" s="12"/>
      <c r="W644" s="12"/>
      <c r="X644" s="12"/>
      <c r="Y644" s="12"/>
      <c r="Z644" s="12"/>
    </row>
    <row r="645" spans="1:26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36"/>
      <c r="U645" s="12"/>
      <c r="V645" s="12"/>
      <c r="W645" s="12"/>
      <c r="X645" s="12"/>
      <c r="Y645" s="12"/>
      <c r="Z645" s="12"/>
    </row>
    <row r="646" spans="1:2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36"/>
      <c r="U646" s="12"/>
      <c r="V646" s="12"/>
      <c r="W646" s="12"/>
      <c r="X646" s="12"/>
      <c r="Y646" s="12"/>
      <c r="Z646" s="12"/>
    </row>
    <row r="647" spans="1:26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36"/>
      <c r="U647" s="12"/>
      <c r="V647" s="12"/>
      <c r="W647" s="12"/>
      <c r="X647" s="12"/>
      <c r="Y647" s="12"/>
      <c r="Z647" s="12"/>
    </row>
    <row r="648" spans="1:26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36"/>
      <c r="U648" s="12"/>
      <c r="V648" s="12"/>
      <c r="W648" s="12"/>
      <c r="X648" s="12"/>
      <c r="Y648" s="12"/>
      <c r="Z648" s="12"/>
    </row>
    <row r="649" spans="1:26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36"/>
      <c r="U649" s="12"/>
      <c r="V649" s="12"/>
      <c r="W649" s="12"/>
      <c r="X649" s="12"/>
      <c r="Y649" s="12"/>
      <c r="Z649" s="12"/>
    </row>
    <row r="650" spans="1:26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36"/>
      <c r="U650" s="12"/>
      <c r="V650" s="12"/>
      <c r="W650" s="12"/>
      <c r="X650" s="12"/>
      <c r="Y650" s="12"/>
      <c r="Z650" s="12"/>
    </row>
    <row r="651" spans="1:26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36"/>
      <c r="U651" s="12"/>
      <c r="V651" s="12"/>
      <c r="W651" s="12"/>
      <c r="X651" s="12"/>
      <c r="Y651" s="12"/>
      <c r="Z651" s="12"/>
    </row>
    <row r="652" spans="1:26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36"/>
      <c r="U652" s="12"/>
      <c r="V652" s="12"/>
      <c r="W652" s="12"/>
      <c r="X652" s="12"/>
      <c r="Y652" s="12"/>
      <c r="Z652" s="12"/>
    </row>
    <row r="653" spans="1:26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36"/>
      <c r="U653" s="12"/>
      <c r="V653" s="12"/>
      <c r="W653" s="12"/>
      <c r="X653" s="12"/>
      <c r="Y653" s="12"/>
      <c r="Z653" s="12"/>
    </row>
    <row r="654" spans="1:26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36"/>
      <c r="U654" s="12"/>
      <c r="V654" s="12"/>
      <c r="W654" s="12"/>
      <c r="X654" s="12"/>
      <c r="Y654" s="12"/>
      <c r="Z654" s="12"/>
    </row>
    <row r="655" spans="1:26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36"/>
      <c r="U655" s="12"/>
      <c r="V655" s="12"/>
      <c r="W655" s="12"/>
      <c r="X655" s="12"/>
      <c r="Y655" s="12"/>
      <c r="Z655" s="12"/>
    </row>
    <row r="656" spans="1:2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36"/>
      <c r="U656" s="12"/>
      <c r="V656" s="12"/>
      <c r="W656" s="12"/>
      <c r="X656" s="12"/>
      <c r="Y656" s="12"/>
      <c r="Z656" s="12"/>
    </row>
    <row r="657" spans="1:26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36"/>
      <c r="U657" s="12"/>
      <c r="V657" s="12"/>
      <c r="W657" s="12"/>
      <c r="X657" s="12"/>
      <c r="Y657" s="12"/>
      <c r="Z657" s="12"/>
    </row>
    <row r="658" spans="1:26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36"/>
      <c r="U658" s="12"/>
      <c r="V658" s="12"/>
      <c r="W658" s="12"/>
      <c r="X658" s="12"/>
      <c r="Y658" s="12"/>
      <c r="Z658" s="12"/>
    </row>
    <row r="659" spans="1:26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36"/>
      <c r="U659" s="12"/>
      <c r="V659" s="12"/>
      <c r="W659" s="12"/>
      <c r="X659" s="12"/>
      <c r="Y659" s="12"/>
      <c r="Z659" s="12"/>
    </row>
    <row r="660" spans="1:26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36"/>
      <c r="U660" s="12"/>
      <c r="V660" s="12"/>
      <c r="W660" s="12"/>
      <c r="X660" s="12"/>
      <c r="Y660" s="12"/>
      <c r="Z660" s="12"/>
    </row>
    <row r="661" spans="1:26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36"/>
      <c r="U661" s="12"/>
      <c r="V661" s="12"/>
      <c r="W661" s="12"/>
      <c r="X661" s="12"/>
      <c r="Y661" s="12"/>
      <c r="Z661" s="12"/>
    </row>
    <row r="662" spans="1:26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36"/>
      <c r="U662" s="12"/>
      <c r="V662" s="12"/>
      <c r="W662" s="12"/>
      <c r="X662" s="12"/>
      <c r="Y662" s="12"/>
      <c r="Z662" s="12"/>
    </row>
    <row r="663" spans="1:26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36"/>
      <c r="U663" s="12"/>
      <c r="V663" s="12"/>
      <c r="W663" s="12"/>
      <c r="X663" s="12"/>
      <c r="Y663" s="12"/>
      <c r="Z663" s="12"/>
    </row>
    <row r="664" spans="1:26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36"/>
      <c r="U664" s="12"/>
      <c r="V664" s="12"/>
      <c r="W664" s="12"/>
      <c r="X664" s="12"/>
      <c r="Y664" s="12"/>
      <c r="Z664" s="12"/>
    </row>
    <row r="665" spans="1:26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36"/>
      <c r="U665" s="12"/>
      <c r="V665" s="12"/>
      <c r="W665" s="12"/>
      <c r="X665" s="12"/>
      <c r="Y665" s="12"/>
      <c r="Z665" s="12"/>
    </row>
    <row r="666" spans="1:2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36"/>
      <c r="U666" s="12"/>
      <c r="V666" s="12"/>
      <c r="W666" s="12"/>
      <c r="X666" s="12"/>
      <c r="Y666" s="12"/>
      <c r="Z666" s="12"/>
    </row>
    <row r="667" spans="1:26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36"/>
      <c r="U667" s="12"/>
      <c r="V667" s="12"/>
      <c r="W667" s="12"/>
      <c r="X667" s="12"/>
      <c r="Y667" s="12"/>
      <c r="Z667" s="12"/>
    </row>
    <row r="668" spans="1:26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36"/>
      <c r="U668" s="12"/>
      <c r="V668" s="12"/>
      <c r="W668" s="12"/>
      <c r="X668" s="12"/>
      <c r="Y668" s="12"/>
      <c r="Z668" s="12"/>
    </row>
    <row r="669" spans="1:26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36"/>
      <c r="U669" s="12"/>
      <c r="V669" s="12"/>
      <c r="W669" s="12"/>
      <c r="X669" s="12"/>
      <c r="Y669" s="12"/>
      <c r="Z669" s="12"/>
    </row>
    <row r="670" spans="1:26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36"/>
      <c r="U670" s="12"/>
      <c r="V670" s="12"/>
      <c r="W670" s="12"/>
      <c r="X670" s="12"/>
      <c r="Y670" s="12"/>
      <c r="Z670" s="12"/>
    </row>
    <row r="671" spans="1:26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36"/>
      <c r="U671" s="12"/>
      <c r="V671" s="12"/>
      <c r="W671" s="12"/>
      <c r="X671" s="12"/>
      <c r="Y671" s="12"/>
      <c r="Z671" s="12"/>
    </row>
    <row r="672" spans="1:26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36"/>
      <c r="U672" s="12"/>
      <c r="V672" s="12"/>
      <c r="W672" s="12"/>
      <c r="X672" s="12"/>
      <c r="Y672" s="12"/>
      <c r="Z672" s="12"/>
    </row>
    <row r="673" spans="1:26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36"/>
      <c r="U673" s="12"/>
      <c r="V673" s="12"/>
      <c r="W673" s="12"/>
      <c r="X673" s="12"/>
      <c r="Y673" s="12"/>
      <c r="Z673" s="12"/>
    </row>
    <row r="674" spans="1:26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36"/>
      <c r="U674" s="12"/>
      <c r="V674" s="12"/>
      <c r="W674" s="12"/>
      <c r="X674" s="12"/>
      <c r="Y674" s="12"/>
      <c r="Z674" s="12"/>
    </row>
    <row r="675" spans="1:26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36"/>
      <c r="U675" s="12"/>
      <c r="V675" s="12"/>
      <c r="W675" s="12"/>
      <c r="X675" s="12"/>
      <c r="Y675" s="12"/>
      <c r="Z675" s="12"/>
    </row>
    <row r="676" spans="1:2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36"/>
      <c r="U676" s="12"/>
      <c r="V676" s="12"/>
      <c r="W676" s="12"/>
      <c r="X676" s="12"/>
      <c r="Y676" s="12"/>
      <c r="Z676" s="12"/>
    </row>
    <row r="677" spans="1:26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36"/>
      <c r="U677" s="12"/>
      <c r="V677" s="12"/>
      <c r="W677" s="12"/>
      <c r="X677" s="12"/>
      <c r="Y677" s="12"/>
      <c r="Z677" s="12"/>
    </row>
    <row r="678" spans="1:26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36"/>
      <c r="U678" s="12"/>
      <c r="V678" s="12"/>
      <c r="W678" s="12"/>
      <c r="X678" s="12"/>
      <c r="Y678" s="12"/>
      <c r="Z678" s="12"/>
    </row>
    <row r="679" spans="1:26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36"/>
      <c r="U679" s="12"/>
      <c r="V679" s="12"/>
      <c r="W679" s="12"/>
      <c r="X679" s="12"/>
      <c r="Y679" s="12"/>
      <c r="Z679" s="12"/>
    </row>
    <row r="680" spans="1:26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36"/>
      <c r="U680" s="12"/>
      <c r="V680" s="12"/>
      <c r="W680" s="12"/>
      <c r="X680" s="12"/>
      <c r="Y680" s="12"/>
      <c r="Z680" s="12"/>
    </row>
    <row r="681" spans="1:26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36"/>
      <c r="U681" s="12"/>
      <c r="V681" s="12"/>
      <c r="W681" s="12"/>
      <c r="X681" s="12"/>
      <c r="Y681" s="12"/>
      <c r="Z681" s="12"/>
    </row>
    <row r="682" spans="1:26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36"/>
      <c r="U682" s="12"/>
      <c r="V682" s="12"/>
      <c r="W682" s="12"/>
      <c r="X682" s="12"/>
      <c r="Y682" s="12"/>
      <c r="Z682" s="12"/>
    </row>
    <row r="683" spans="1:26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36"/>
      <c r="U683" s="12"/>
      <c r="V683" s="12"/>
      <c r="W683" s="12"/>
      <c r="X683" s="12"/>
      <c r="Y683" s="12"/>
      <c r="Z683" s="12"/>
    </row>
    <row r="684" spans="1:26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36"/>
      <c r="U684" s="12"/>
      <c r="V684" s="12"/>
      <c r="W684" s="12"/>
      <c r="X684" s="12"/>
      <c r="Y684" s="12"/>
      <c r="Z684" s="12"/>
    </row>
    <row r="685" spans="1:26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36"/>
      <c r="U685" s="12"/>
      <c r="V685" s="12"/>
      <c r="W685" s="12"/>
      <c r="X685" s="12"/>
      <c r="Y685" s="12"/>
      <c r="Z685" s="12"/>
    </row>
    <row r="686" spans="1:2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36"/>
      <c r="U686" s="12"/>
      <c r="V686" s="12"/>
      <c r="W686" s="12"/>
      <c r="X686" s="12"/>
      <c r="Y686" s="12"/>
      <c r="Z686" s="12"/>
    </row>
    <row r="687" spans="1:26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36"/>
      <c r="U687" s="12"/>
      <c r="V687" s="12"/>
      <c r="W687" s="12"/>
      <c r="X687" s="12"/>
      <c r="Y687" s="12"/>
      <c r="Z687" s="12"/>
    </row>
    <row r="688" spans="1:26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36"/>
      <c r="U688" s="12"/>
      <c r="V688" s="12"/>
      <c r="W688" s="12"/>
      <c r="X688" s="12"/>
      <c r="Y688" s="12"/>
      <c r="Z688" s="12"/>
    </row>
    <row r="689" spans="1:26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36"/>
      <c r="U689" s="12"/>
      <c r="V689" s="12"/>
      <c r="W689" s="12"/>
      <c r="X689" s="12"/>
      <c r="Y689" s="12"/>
      <c r="Z689" s="12"/>
    </row>
    <row r="690" spans="1:26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36"/>
      <c r="U690" s="12"/>
      <c r="V690" s="12"/>
      <c r="W690" s="12"/>
      <c r="X690" s="12"/>
      <c r="Y690" s="12"/>
      <c r="Z690" s="12"/>
    </row>
    <row r="691" spans="1:26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36"/>
      <c r="U691" s="12"/>
      <c r="V691" s="12"/>
      <c r="W691" s="12"/>
      <c r="X691" s="12"/>
      <c r="Y691" s="12"/>
      <c r="Z691" s="12"/>
    </row>
    <row r="692" spans="1:26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36"/>
      <c r="U692" s="12"/>
      <c r="V692" s="12"/>
      <c r="W692" s="12"/>
      <c r="X692" s="12"/>
      <c r="Y692" s="12"/>
      <c r="Z692" s="12"/>
    </row>
    <row r="693" spans="1:26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36"/>
      <c r="U693" s="12"/>
      <c r="V693" s="12"/>
      <c r="W693" s="12"/>
      <c r="X693" s="12"/>
      <c r="Y693" s="12"/>
      <c r="Z693" s="12"/>
    </row>
    <row r="694" spans="1:26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36"/>
      <c r="U694" s="12"/>
      <c r="V694" s="12"/>
      <c r="W694" s="12"/>
      <c r="X694" s="12"/>
      <c r="Y694" s="12"/>
      <c r="Z694" s="12"/>
    </row>
    <row r="695" spans="1:26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36"/>
      <c r="U695" s="12"/>
      <c r="V695" s="12"/>
      <c r="W695" s="12"/>
      <c r="X695" s="12"/>
      <c r="Y695" s="12"/>
      <c r="Z695" s="12"/>
    </row>
    <row r="696" spans="1:2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36"/>
      <c r="U696" s="12"/>
      <c r="V696" s="12"/>
      <c r="W696" s="12"/>
      <c r="X696" s="12"/>
      <c r="Y696" s="12"/>
      <c r="Z696" s="12"/>
    </row>
    <row r="697" spans="1:26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36"/>
      <c r="U697" s="12"/>
      <c r="V697" s="12"/>
      <c r="W697" s="12"/>
      <c r="X697" s="12"/>
      <c r="Y697" s="12"/>
      <c r="Z697" s="12"/>
    </row>
    <row r="698" spans="1:26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36"/>
      <c r="U698" s="12"/>
      <c r="V698" s="12"/>
      <c r="W698" s="12"/>
      <c r="X698" s="12"/>
      <c r="Y698" s="12"/>
      <c r="Z698" s="12"/>
    </row>
    <row r="699" spans="1:26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36"/>
      <c r="U699" s="12"/>
      <c r="V699" s="12"/>
      <c r="W699" s="12"/>
      <c r="X699" s="12"/>
      <c r="Y699" s="12"/>
      <c r="Z699" s="12"/>
    </row>
    <row r="700" spans="1:26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36"/>
      <c r="U700" s="12"/>
      <c r="V700" s="12"/>
      <c r="W700" s="12"/>
      <c r="X700" s="12"/>
      <c r="Y700" s="12"/>
      <c r="Z700" s="12"/>
    </row>
    <row r="701" spans="1:26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36"/>
      <c r="U701" s="12"/>
      <c r="V701" s="12"/>
      <c r="W701" s="12"/>
      <c r="X701" s="12"/>
      <c r="Y701" s="12"/>
      <c r="Z701" s="12"/>
    </row>
    <row r="702" spans="1:26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36"/>
      <c r="U702" s="12"/>
      <c r="V702" s="12"/>
      <c r="W702" s="12"/>
      <c r="X702" s="12"/>
      <c r="Y702" s="12"/>
      <c r="Z702" s="12"/>
    </row>
    <row r="703" spans="1:26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36"/>
      <c r="U703" s="12"/>
      <c r="V703" s="12"/>
      <c r="W703" s="12"/>
      <c r="X703" s="12"/>
      <c r="Y703" s="12"/>
      <c r="Z703" s="12"/>
    </row>
    <row r="704" spans="1:26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36"/>
      <c r="U704" s="12"/>
      <c r="V704" s="12"/>
      <c r="W704" s="12"/>
      <c r="X704" s="12"/>
      <c r="Y704" s="12"/>
      <c r="Z704" s="12"/>
    </row>
    <row r="705" spans="1:26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36"/>
      <c r="U705" s="12"/>
      <c r="V705" s="12"/>
      <c r="W705" s="12"/>
      <c r="X705" s="12"/>
      <c r="Y705" s="12"/>
      <c r="Z705" s="12"/>
    </row>
    <row r="706" spans="1:2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36"/>
      <c r="U706" s="12"/>
      <c r="V706" s="12"/>
      <c r="W706" s="12"/>
      <c r="X706" s="12"/>
      <c r="Y706" s="12"/>
      <c r="Z706" s="12"/>
    </row>
    <row r="707" spans="1:26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36"/>
      <c r="U707" s="12"/>
      <c r="V707" s="12"/>
      <c r="W707" s="12"/>
      <c r="X707" s="12"/>
      <c r="Y707" s="12"/>
      <c r="Z707" s="12"/>
    </row>
    <row r="708" spans="1:26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36"/>
      <c r="U708" s="12"/>
      <c r="V708" s="12"/>
      <c r="W708" s="12"/>
      <c r="X708" s="12"/>
      <c r="Y708" s="12"/>
      <c r="Z708" s="12"/>
    </row>
    <row r="709" spans="1:26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36"/>
      <c r="U709" s="12"/>
      <c r="V709" s="12"/>
      <c r="W709" s="12"/>
      <c r="X709" s="12"/>
      <c r="Y709" s="12"/>
      <c r="Z709" s="12"/>
    </row>
    <row r="710" spans="1:26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36"/>
      <c r="U710" s="12"/>
      <c r="V710" s="12"/>
      <c r="W710" s="12"/>
      <c r="X710" s="12"/>
      <c r="Y710" s="12"/>
      <c r="Z710" s="12"/>
    </row>
    <row r="711" spans="1:26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36"/>
      <c r="U711" s="12"/>
      <c r="V711" s="12"/>
      <c r="W711" s="12"/>
      <c r="X711" s="12"/>
      <c r="Y711" s="12"/>
      <c r="Z711" s="12"/>
    </row>
    <row r="712" spans="1:26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36"/>
      <c r="U712" s="12"/>
      <c r="V712" s="12"/>
      <c r="W712" s="12"/>
      <c r="X712" s="12"/>
      <c r="Y712" s="12"/>
      <c r="Z712" s="12"/>
    </row>
    <row r="713" spans="1:26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36"/>
      <c r="U713" s="12"/>
      <c r="V713" s="12"/>
      <c r="W713" s="12"/>
      <c r="X713" s="12"/>
      <c r="Y713" s="12"/>
      <c r="Z713" s="12"/>
    </row>
    <row r="714" spans="1:26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36"/>
      <c r="U714" s="12"/>
      <c r="V714" s="12"/>
      <c r="W714" s="12"/>
      <c r="X714" s="12"/>
      <c r="Y714" s="12"/>
      <c r="Z714" s="12"/>
    </row>
    <row r="715" spans="1:26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36"/>
      <c r="U715" s="12"/>
      <c r="V715" s="12"/>
      <c r="W715" s="12"/>
      <c r="X715" s="12"/>
      <c r="Y715" s="12"/>
      <c r="Z715" s="12"/>
    </row>
    <row r="716" spans="1:2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36"/>
      <c r="U716" s="12"/>
      <c r="V716" s="12"/>
      <c r="W716" s="12"/>
      <c r="X716" s="12"/>
      <c r="Y716" s="12"/>
      <c r="Z716" s="12"/>
    </row>
    <row r="717" spans="1:26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36"/>
      <c r="U717" s="12"/>
      <c r="V717" s="12"/>
      <c r="W717" s="12"/>
      <c r="X717" s="12"/>
      <c r="Y717" s="12"/>
      <c r="Z717" s="12"/>
    </row>
    <row r="718" spans="1:26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36"/>
      <c r="U718" s="12"/>
      <c r="V718" s="12"/>
      <c r="W718" s="12"/>
      <c r="X718" s="12"/>
      <c r="Y718" s="12"/>
      <c r="Z718" s="12"/>
    </row>
    <row r="719" spans="1:26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36"/>
      <c r="U719" s="12"/>
      <c r="V719" s="12"/>
      <c r="W719" s="12"/>
      <c r="X719" s="12"/>
      <c r="Y719" s="12"/>
      <c r="Z719" s="12"/>
    </row>
    <row r="720" spans="1:26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36"/>
      <c r="U720" s="12"/>
      <c r="V720" s="12"/>
      <c r="W720" s="12"/>
      <c r="X720" s="12"/>
      <c r="Y720" s="12"/>
      <c r="Z720" s="12"/>
    </row>
    <row r="721" spans="1:26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36"/>
      <c r="U721" s="12"/>
      <c r="V721" s="12"/>
      <c r="W721" s="12"/>
      <c r="X721" s="12"/>
      <c r="Y721" s="12"/>
      <c r="Z721" s="12"/>
    </row>
    <row r="722" spans="1:26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36"/>
      <c r="U722" s="12"/>
      <c r="V722" s="12"/>
      <c r="W722" s="12"/>
      <c r="X722" s="12"/>
      <c r="Y722" s="12"/>
      <c r="Z722" s="12"/>
    </row>
    <row r="723" spans="1:26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36"/>
      <c r="U723" s="12"/>
      <c r="V723" s="12"/>
      <c r="W723" s="12"/>
      <c r="X723" s="12"/>
      <c r="Y723" s="12"/>
      <c r="Z723" s="12"/>
    </row>
    <row r="724" spans="1:26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36"/>
      <c r="U724" s="12"/>
      <c r="V724" s="12"/>
      <c r="W724" s="12"/>
      <c r="X724" s="12"/>
      <c r="Y724" s="12"/>
      <c r="Z724" s="12"/>
    </row>
    <row r="725" spans="1:26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36"/>
      <c r="U725" s="12"/>
      <c r="V725" s="12"/>
      <c r="W725" s="12"/>
      <c r="X725" s="12"/>
      <c r="Y725" s="12"/>
      <c r="Z725" s="12"/>
    </row>
    <row r="726" spans="1: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36"/>
      <c r="U726" s="12"/>
      <c r="V726" s="12"/>
      <c r="W726" s="12"/>
      <c r="X726" s="12"/>
      <c r="Y726" s="12"/>
      <c r="Z726" s="12"/>
    </row>
    <row r="727" spans="1:26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36"/>
      <c r="U727" s="12"/>
      <c r="V727" s="12"/>
      <c r="W727" s="12"/>
      <c r="X727" s="12"/>
      <c r="Y727" s="12"/>
      <c r="Z727" s="12"/>
    </row>
    <row r="728" spans="1:26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36"/>
      <c r="U728" s="12"/>
      <c r="V728" s="12"/>
      <c r="W728" s="12"/>
      <c r="X728" s="12"/>
      <c r="Y728" s="12"/>
      <c r="Z728" s="12"/>
    </row>
    <row r="729" spans="1:26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36"/>
      <c r="U729" s="12"/>
      <c r="V729" s="12"/>
      <c r="W729" s="12"/>
      <c r="X729" s="12"/>
      <c r="Y729" s="12"/>
      <c r="Z729" s="12"/>
    </row>
    <row r="730" spans="1:26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36"/>
      <c r="U730" s="12"/>
      <c r="V730" s="12"/>
      <c r="W730" s="12"/>
      <c r="X730" s="12"/>
      <c r="Y730" s="12"/>
      <c r="Z730" s="12"/>
    </row>
    <row r="731" spans="1:26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36"/>
      <c r="U731" s="12"/>
      <c r="V731" s="12"/>
      <c r="W731" s="12"/>
      <c r="X731" s="12"/>
      <c r="Y731" s="12"/>
      <c r="Z731" s="12"/>
    </row>
    <row r="732" spans="1:26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36"/>
      <c r="U732" s="12"/>
      <c r="V732" s="12"/>
      <c r="W732" s="12"/>
      <c r="X732" s="12"/>
      <c r="Y732" s="12"/>
      <c r="Z732" s="12"/>
    </row>
    <row r="733" spans="1:26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36"/>
      <c r="U733" s="12"/>
      <c r="V733" s="12"/>
      <c r="W733" s="12"/>
      <c r="X733" s="12"/>
      <c r="Y733" s="12"/>
      <c r="Z733" s="12"/>
    </row>
    <row r="734" spans="1:26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36"/>
      <c r="U734" s="12"/>
      <c r="V734" s="12"/>
      <c r="W734" s="12"/>
      <c r="X734" s="12"/>
      <c r="Y734" s="12"/>
      <c r="Z734" s="12"/>
    </row>
    <row r="735" spans="1:26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36"/>
      <c r="U735" s="12"/>
      <c r="V735" s="12"/>
      <c r="W735" s="12"/>
      <c r="X735" s="12"/>
      <c r="Y735" s="12"/>
      <c r="Z735" s="12"/>
    </row>
    <row r="736" spans="1:2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36"/>
      <c r="U736" s="12"/>
      <c r="V736" s="12"/>
      <c r="W736" s="12"/>
      <c r="X736" s="12"/>
      <c r="Y736" s="12"/>
      <c r="Z736" s="12"/>
    </row>
    <row r="737" spans="1:26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36"/>
      <c r="U737" s="12"/>
      <c r="V737" s="12"/>
      <c r="W737" s="12"/>
      <c r="X737" s="12"/>
      <c r="Y737" s="12"/>
      <c r="Z737" s="12"/>
    </row>
    <row r="738" spans="1:26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36"/>
      <c r="U738" s="12"/>
      <c r="V738" s="12"/>
      <c r="W738" s="12"/>
      <c r="X738" s="12"/>
      <c r="Y738" s="12"/>
      <c r="Z738" s="12"/>
    </row>
    <row r="739" spans="1:26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36"/>
      <c r="U739" s="12"/>
      <c r="V739" s="12"/>
      <c r="W739" s="12"/>
      <c r="X739" s="12"/>
      <c r="Y739" s="12"/>
      <c r="Z739" s="12"/>
    </row>
    <row r="740" spans="1:26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36"/>
      <c r="U740" s="12"/>
      <c r="V740" s="12"/>
      <c r="W740" s="12"/>
      <c r="X740" s="12"/>
      <c r="Y740" s="12"/>
      <c r="Z740" s="12"/>
    </row>
    <row r="741" spans="1:26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36"/>
      <c r="U741" s="12"/>
      <c r="V741" s="12"/>
      <c r="W741" s="12"/>
      <c r="X741" s="12"/>
      <c r="Y741" s="12"/>
      <c r="Z741" s="12"/>
    </row>
    <row r="742" spans="1:26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36"/>
      <c r="U742" s="12"/>
      <c r="V742" s="12"/>
      <c r="W742" s="12"/>
      <c r="X742" s="12"/>
      <c r="Y742" s="12"/>
      <c r="Z742" s="12"/>
    </row>
    <row r="743" spans="1:26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36"/>
      <c r="U743" s="12"/>
      <c r="V743" s="12"/>
      <c r="W743" s="12"/>
      <c r="X743" s="12"/>
      <c r="Y743" s="12"/>
      <c r="Z743" s="12"/>
    </row>
    <row r="744" spans="1:26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36"/>
      <c r="U744" s="12"/>
      <c r="V744" s="12"/>
      <c r="W744" s="12"/>
      <c r="X744" s="12"/>
      <c r="Y744" s="12"/>
      <c r="Z744" s="12"/>
    </row>
    <row r="745" spans="1:26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36"/>
      <c r="U745" s="12"/>
      <c r="V745" s="12"/>
      <c r="W745" s="12"/>
      <c r="X745" s="12"/>
      <c r="Y745" s="12"/>
      <c r="Z745" s="12"/>
    </row>
    <row r="746" spans="1:2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36"/>
      <c r="U746" s="12"/>
      <c r="V746" s="12"/>
      <c r="W746" s="12"/>
      <c r="X746" s="12"/>
      <c r="Y746" s="12"/>
      <c r="Z746" s="12"/>
    </row>
    <row r="747" spans="1:26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36"/>
      <c r="U747" s="12"/>
      <c r="V747" s="12"/>
      <c r="W747" s="12"/>
      <c r="X747" s="12"/>
      <c r="Y747" s="12"/>
      <c r="Z747" s="12"/>
    </row>
    <row r="748" spans="1:26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36"/>
      <c r="U748" s="12"/>
      <c r="V748" s="12"/>
      <c r="W748" s="12"/>
      <c r="X748" s="12"/>
      <c r="Y748" s="12"/>
      <c r="Z748" s="12"/>
    </row>
    <row r="749" spans="1:26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36"/>
      <c r="U749" s="12"/>
      <c r="V749" s="12"/>
      <c r="W749" s="12"/>
      <c r="X749" s="12"/>
      <c r="Y749" s="12"/>
      <c r="Z749" s="12"/>
    </row>
    <row r="750" spans="1:26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36"/>
      <c r="U750" s="12"/>
      <c r="V750" s="12"/>
      <c r="W750" s="12"/>
      <c r="X750" s="12"/>
      <c r="Y750" s="12"/>
      <c r="Z750" s="12"/>
    </row>
    <row r="751" spans="1:26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36"/>
      <c r="U751" s="12"/>
      <c r="V751" s="12"/>
      <c r="W751" s="12"/>
      <c r="X751" s="12"/>
      <c r="Y751" s="12"/>
      <c r="Z751" s="12"/>
    </row>
    <row r="752" spans="1:26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36"/>
      <c r="U752" s="12"/>
      <c r="V752" s="12"/>
      <c r="W752" s="12"/>
      <c r="X752" s="12"/>
      <c r="Y752" s="12"/>
      <c r="Z752" s="12"/>
    </row>
    <row r="753" spans="1:26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36"/>
      <c r="U753" s="12"/>
      <c r="V753" s="12"/>
      <c r="W753" s="12"/>
      <c r="X753" s="12"/>
      <c r="Y753" s="12"/>
      <c r="Z753" s="12"/>
    </row>
    <row r="754" spans="1:26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36"/>
      <c r="U754" s="12"/>
      <c r="V754" s="12"/>
      <c r="W754" s="12"/>
      <c r="X754" s="12"/>
      <c r="Y754" s="12"/>
      <c r="Z754" s="12"/>
    </row>
    <row r="755" spans="1:26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36"/>
      <c r="U755" s="12"/>
      <c r="V755" s="12"/>
      <c r="W755" s="12"/>
      <c r="X755" s="12"/>
      <c r="Y755" s="12"/>
      <c r="Z755" s="12"/>
    </row>
    <row r="756" spans="1:2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36"/>
      <c r="U756" s="12"/>
      <c r="V756" s="12"/>
      <c r="W756" s="12"/>
      <c r="X756" s="12"/>
      <c r="Y756" s="12"/>
      <c r="Z756" s="12"/>
    </row>
    <row r="757" spans="1:26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36"/>
      <c r="U757" s="12"/>
      <c r="V757" s="12"/>
      <c r="W757" s="12"/>
      <c r="X757" s="12"/>
      <c r="Y757" s="12"/>
      <c r="Z757" s="12"/>
    </row>
    <row r="758" spans="1:26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36"/>
      <c r="U758" s="12"/>
      <c r="V758" s="12"/>
      <c r="W758" s="12"/>
      <c r="X758" s="12"/>
      <c r="Y758" s="12"/>
      <c r="Z758" s="12"/>
    </row>
    <row r="759" spans="1:26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36"/>
      <c r="U759" s="12"/>
      <c r="V759" s="12"/>
      <c r="W759" s="12"/>
      <c r="X759" s="12"/>
      <c r="Y759" s="12"/>
      <c r="Z759" s="12"/>
    </row>
    <row r="760" spans="1:26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36"/>
      <c r="U760" s="12"/>
      <c r="V760" s="12"/>
      <c r="W760" s="12"/>
      <c r="X760" s="12"/>
      <c r="Y760" s="12"/>
      <c r="Z760" s="12"/>
    </row>
    <row r="761" spans="1:26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36"/>
      <c r="U761" s="12"/>
      <c r="V761" s="12"/>
      <c r="W761" s="12"/>
      <c r="X761" s="12"/>
      <c r="Y761" s="12"/>
      <c r="Z761" s="12"/>
    </row>
    <row r="762" spans="1:26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36"/>
      <c r="U762" s="12"/>
      <c r="V762" s="12"/>
      <c r="W762" s="12"/>
      <c r="X762" s="12"/>
      <c r="Y762" s="12"/>
      <c r="Z762" s="12"/>
    </row>
    <row r="763" spans="1:26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36"/>
      <c r="U763" s="12"/>
      <c r="V763" s="12"/>
      <c r="W763" s="12"/>
      <c r="X763" s="12"/>
      <c r="Y763" s="12"/>
      <c r="Z763" s="12"/>
    </row>
    <row r="764" spans="1:26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36"/>
      <c r="U764" s="12"/>
      <c r="V764" s="12"/>
      <c r="W764" s="12"/>
      <c r="X764" s="12"/>
      <c r="Y764" s="12"/>
      <c r="Z764" s="12"/>
    </row>
    <row r="765" spans="1:26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36"/>
      <c r="U765" s="12"/>
      <c r="V765" s="12"/>
      <c r="W765" s="12"/>
      <c r="X765" s="12"/>
      <c r="Y765" s="12"/>
      <c r="Z765" s="12"/>
    </row>
    <row r="766" spans="1:2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36"/>
      <c r="U766" s="12"/>
      <c r="V766" s="12"/>
      <c r="W766" s="12"/>
      <c r="X766" s="12"/>
      <c r="Y766" s="12"/>
      <c r="Z766" s="12"/>
    </row>
    <row r="767" spans="1:26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36"/>
      <c r="U767" s="12"/>
      <c r="V767" s="12"/>
      <c r="W767" s="12"/>
      <c r="X767" s="12"/>
      <c r="Y767" s="12"/>
      <c r="Z767" s="12"/>
    </row>
    <row r="768" spans="1:26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36"/>
      <c r="U768" s="12"/>
      <c r="V768" s="12"/>
      <c r="W768" s="12"/>
      <c r="X768" s="12"/>
      <c r="Y768" s="12"/>
      <c r="Z768" s="12"/>
    </row>
    <row r="769" spans="1:26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36"/>
      <c r="U769" s="12"/>
      <c r="V769" s="12"/>
      <c r="W769" s="12"/>
      <c r="X769" s="12"/>
      <c r="Y769" s="12"/>
      <c r="Z769" s="12"/>
    </row>
    <row r="770" spans="1:26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36"/>
      <c r="U770" s="12"/>
      <c r="V770" s="12"/>
      <c r="W770" s="12"/>
      <c r="X770" s="12"/>
      <c r="Y770" s="12"/>
      <c r="Z770" s="12"/>
    </row>
    <row r="771" spans="1:26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36"/>
      <c r="U771" s="12"/>
      <c r="V771" s="12"/>
      <c r="W771" s="12"/>
      <c r="X771" s="12"/>
      <c r="Y771" s="12"/>
      <c r="Z771" s="12"/>
    </row>
    <row r="772" spans="1:26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36"/>
      <c r="U772" s="12"/>
      <c r="V772" s="12"/>
      <c r="W772" s="12"/>
      <c r="X772" s="12"/>
      <c r="Y772" s="12"/>
      <c r="Z772" s="12"/>
    </row>
    <row r="773" spans="1:26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36"/>
      <c r="U773" s="12"/>
      <c r="V773" s="12"/>
      <c r="W773" s="12"/>
      <c r="X773" s="12"/>
      <c r="Y773" s="12"/>
      <c r="Z773" s="12"/>
    </row>
    <row r="774" spans="1:26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36"/>
      <c r="U774" s="12"/>
      <c r="V774" s="12"/>
      <c r="W774" s="12"/>
      <c r="X774" s="12"/>
      <c r="Y774" s="12"/>
      <c r="Z774" s="12"/>
    </row>
    <row r="775" spans="1:26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36"/>
      <c r="U775" s="12"/>
      <c r="V775" s="12"/>
      <c r="W775" s="12"/>
      <c r="X775" s="12"/>
      <c r="Y775" s="12"/>
      <c r="Z775" s="12"/>
    </row>
    <row r="776" spans="1:2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36"/>
      <c r="U776" s="12"/>
      <c r="V776" s="12"/>
      <c r="W776" s="12"/>
      <c r="X776" s="12"/>
      <c r="Y776" s="12"/>
      <c r="Z776" s="12"/>
    </row>
    <row r="777" spans="1:26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36"/>
      <c r="U777" s="12"/>
      <c r="V777" s="12"/>
      <c r="W777" s="12"/>
      <c r="X777" s="12"/>
      <c r="Y777" s="12"/>
      <c r="Z777" s="12"/>
    </row>
    <row r="778" spans="1:26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36"/>
      <c r="U778" s="12"/>
      <c r="V778" s="12"/>
      <c r="W778" s="12"/>
      <c r="X778" s="12"/>
      <c r="Y778" s="12"/>
      <c r="Z778" s="12"/>
    </row>
    <row r="779" spans="1:26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36"/>
      <c r="U779" s="12"/>
      <c r="V779" s="12"/>
      <c r="W779" s="12"/>
      <c r="X779" s="12"/>
      <c r="Y779" s="12"/>
      <c r="Z779" s="12"/>
    </row>
    <row r="780" spans="1:26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36"/>
      <c r="U780" s="12"/>
      <c r="V780" s="12"/>
      <c r="W780" s="12"/>
      <c r="X780" s="12"/>
      <c r="Y780" s="12"/>
      <c r="Z780" s="12"/>
    </row>
    <row r="781" spans="1:26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36"/>
      <c r="U781" s="12"/>
      <c r="V781" s="12"/>
      <c r="W781" s="12"/>
      <c r="X781" s="12"/>
      <c r="Y781" s="12"/>
      <c r="Z781" s="12"/>
    </row>
    <row r="782" spans="1:26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36"/>
      <c r="U782" s="12"/>
      <c r="V782" s="12"/>
      <c r="W782" s="12"/>
      <c r="X782" s="12"/>
      <c r="Y782" s="12"/>
      <c r="Z782" s="12"/>
    </row>
    <row r="783" spans="1:26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36"/>
      <c r="U783" s="12"/>
      <c r="V783" s="12"/>
      <c r="W783" s="12"/>
      <c r="X783" s="12"/>
      <c r="Y783" s="12"/>
      <c r="Z783" s="12"/>
    </row>
    <row r="784" spans="1:26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36"/>
      <c r="U784" s="12"/>
      <c r="V784" s="12"/>
      <c r="W784" s="12"/>
      <c r="X784" s="12"/>
      <c r="Y784" s="12"/>
      <c r="Z784" s="12"/>
    </row>
    <row r="785" spans="1:26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36"/>
      <c r="U785" s="12"/>
      <c r="V785" s="12"/>
      <c r="W785" s="12"/>
      <c r="X785" s="12"/>
      <c r="Y785" s="12"/>
      <c r="Z785" s="12"/>
    </row>
    <row r="786" spans="1:2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36"/>
      <c r="U786" s="12"/>
      <c r="V786" s="12"/>
      <c r="W786" s="12"/>
      <c r="X786" s="12"/>
      <c r="Y786" s="12"/>
      <c r="Z786" s="12"/>
    </row>
    <row r="787" spans="1:26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36"/>
      <c r="U787" s="12"/>
      <c r="V787" s="12"/>
      <c r="W787" s="12"/>
      <c r="X787" s="12"/>
      <c r="Y787" s="12"/>
      <c r="Z787" s="12"/>
    </row>
    <row r="788" spans="1:26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36"/>
      <c r="U788" s="12"/>
      <c r="V788" s="12"/>
      <c r="W788" s="12"/>
      <c r="X788" s="12"/>
      <c r="Y788" s="12"/>
      <c r="Z788" s="12"/>
    </row>
    <row r="789" spans="1:26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36"/>
      <c r="U789" s="12"/>
      <c r="V789" s="12"/>
      <c r="W789" s="12"/>
      <c r="X789" s="12"/>
      <c r="Y789" s="12"/>
      <c r="Z789" s="12"/>
    </row>
    <row r="790" spans="1:26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36"/>
      <c r="U790" s="12"/>
      <c r="V790" s="12"/>
      <c r="W790" s="12"/>
      <c r="X790" s="12"/>
      <c r="Y790" s="12"/>
      <c r="Z790" s="12"/>
    </row>
    <row r="791" spans="1:26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36"/>
      <c r="U791" s="12"/>
      <c r="V791" s="12"/>
      <c r="W791" s="12"/>
      <c r="X791" s="12"/>
      <c r="Y791" s="12"/>
      <c r="Z791" s="12"/>
    </row>
    <row r="792" spans="1:26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36"/>
      <c r="U792" s="12"/>
      <c r="V792" s="12"/>
      <c r="W792" s="12"/>
      <c r="X792" s="12"/>
      <c r="Y792" s="12"/>
      <c r="Z792" s="12"/>
    </row>
    <row r="793" spans="1:26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36"/>
      <c r="U793" s="12"/>
      <c r="V793" s="12"/>
      <c r="W793" s="12"/>
      <c r="X793" s="12"/>
      <c r="Y793" s="12"/>
      <c r="Z793" s="12"/>
    </row>
    <row r="794" spans="1:26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36"/>
      <c r="U794" s="12"/>
      <c r="V794" s="12"/>
      <c r="W794" s="12"/>
      <c r="X794" s="12"/>
      <c r="Y794" s="12"/>
      <c r="Z794" s="12"/>
    </row>
    <row r="795" spans="1:26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36"/>
      <c r="U795" s="12"/>
      <c r="V795" s="12"/>
      <c r="W795" s="12"/>
      <c r="X795" s="12"/>
      <c r="Y795" s="12"/>
      <c r="Z795" s="12"/>
    </row>
    <row r="796" spans="1:2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36"/>
      <c r="U796" s="12"/>
      <c r="V796" s="12"/>
      <c r="W796" s="12"/>
      <c r="X796" s="12"/>
      <c r="Y796" s="12"/>
      <c r="Z796" s="12"/>
    </row>
    <row r="797" spans="1:26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36"/>
      <c r="U797" s="12"/>
      <c r="V797" s="12"/>
      <c r="W797" s="12"/>
      <c r="X797" s="12"/>
      <c r="Y797" s="12"/>
      <c r="Z797" s="12"/>
    </row>
    <row r="798" spans="1:26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36"/>
      <c r="U798" s="12"/>
      <c r="V798" s="12"/>
      <c r="W798" s="12"/>
      <c r="X798" s="12"/>
      <c r="Y798" s="12"/>
      <c r="Z798" s="12"/>
    </row>
    <row r="799" spans="1:26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36"/>
      <c r="U799" s="12"/>
      <c r="V799" s="12"/>
      <c r="W799" s="12"/>
      <c r="X799" s="12"/>
      <c r="Y799" s="12"/>
      <c r="Z799" s="12"/>
    </row>
    <row r="800" spans="1:26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36"/>
      <c r="U800" s="12"/>
      <c r="V800" s="12"/>
      <c r="W800" s="12"/>
      <c r="X800" s="12"/>
      <c r="Y800" s="12"/>
      <c r="Z800" s="12"/>
    </row>
    <row r="801" spans="1:26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36"/>
      <c r="U801" s="12"/>
      <c r="V801" s="12"/>
      <c r="W801" s="12"/>
      <c r="X801" s="12"/>
      <c r="Y801" s="12"/>
      <c r="Z801" s="12"/>
    </row>
    <row r="802" spans="1:26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36"/>
      <c r="U802" s="12"/>
      <c r="V802" s="12"/>
      <c r="W802" s="12"/>
      <c r="X802" s="12"/>
      <c r="Y802" s="12"/>
      <c r="Z802" s="12"/>
    </row>
    <row r="803" spans="1:26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36"/>
      <c r="U803" s="12"/>
      <c r="V803" s="12"/>
      <c r="W803" s="12"/>
      <c r="X803" s="12"/>
      <c r="Y803" s="12"/>
      <c r="Z803" s="12"/>
    </row>
    <row r="804" spans="1:26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36"/>
      <c r="U804" s="12"/>
      <c r="V804" s="12"/>
      <c r="W804" s="12"/>
      <c r="X804" s="12"/>
      <c r="Y804" s="12"/>
      <c r="Z804" s="12"/>
    </row>
    <row r="805" spans="1:26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36"/>
      <c r="U805" s="12"/>
      <c r="V805" s="12"/>
      <c r="W805" s="12"/>
      <c r="X805" s="12"/>
      <c r="Y805" s="12"/>
      <c r="Z805" s="12"/>
    </row>
    <row r="806" spans="1:2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36"/>
      <c r="U806" s="12"/>
      <c r="V806" s="12"/>
      <c r="W806" s="12"/>
      <c r="X806" s="12"/>
      <c r="Y806" s="12"/>
      <c r="Z806" s="12"/>
    </row>
    <row r="807" spans="1:26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36"/>
      <c r="U807" s="12"/>
      <c r="V807" s="12"/>
      <c r="W807" s="12"/>
      <c r="X807" s="12"/>
      <c r="Y807" s="12"/>
      <c r="Z807" s="12"/>
    </row>
    <row r="808" spans="1:26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36"/>
      <c r="U808" s="12"/>
      <c r="V808" s="12"/>
      <c r="W808" s="12"/>
      <c r="X808" s="12"/>
      <c r="Y808" s="12"/>
      <c r="Z808" s="12"/>
    </row>
    <row r="809" spans="1:26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36"/>
      <c r="U809" s="12"/>
      <c r="V809" s="12"/>
      <c r="W809" s="12"/>
      <c r="X809" s="12"/>
      <c r="Y809" s="12"/>
      <c r="Z809" s="12"/>
    </row>
    <row r="810" spans="1:26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36"/>
      <c r="U810" s="12"/>
      <c r="V810" s="12"/>
      <c r="W810" s="12"/>
      <c r="X810" s="12"/>
      <c r="Y810" s="12"/>
      <c r="Z810" s="12"/>
    </row>
    <row r="811" spans="1:26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36"/>
      <c r="U811" s="12"/>
      <c r="V811" s="12"/>
      <c r="W811" s="12"/>
      <c r="X811" s="12"/>
      <c r="Y811" s="12"/>
      <c r="Z811" s="12"/>
    </row>
    <row r="812" spans="1:26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36"/>
      <c r="U812" s="12"/>
      <c r="V812" s="12"/>
      <c r="W812" s="12"/>
      <c r="X812" s="12"/>
      <c r="Y812" s="12"/>
      <c r="Z812" s="12"/>
    </row>
    <row r="813" spans="1:26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36"/>
      <c r="U813" s="12"/>
      <c r="V813" s="12"/>
      <c r="W813" s="12"/>
      <c r="X813" s="12"/>
      <c r="Y813" s="12"/>
      <c r="Z813" s="12"/>
    </row>
    <row r="814" spans="1:26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36"/>
      <c r="U814" s="12"/>
      <c r="V814" s="12"/>
      <c r="W814" s="12"/>
      <c r="X814" s="12"/>
      <c r="Y814" s="12"/>
      <c r="Z814" s="12"/>
    </row>
    <row r="815" spans="1:26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36"/>
      <c r="U815" s="12"/>
      <c r="V815" s="12"/>
      <c r="W815" s="12"/>
      <c r="X815" s="12"/>
      <c r="Y815" s="12"/>
      <c r="Z815" s="12"/>
    </row>
    <row r="816" spans="1:2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36"/>
      <c r="U816" s="12"/>
      <c r="V816" s="12"/>
      <c r="W816" s="12"/>
      <c r="X816" s="12"/>
      <c r="Y816" s="12"/>
      <c r="Z816" s="12"/>
    </row>
    <row r="817" spans="1:26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36"/>
      <c r="U817" s="12"/>
      <c r="V817" s="12"/>
      <c r="W817" s="12"/>
      <c r="X817" s="12"/>
      <c r="Y817" s="12"/>
      <c r="Z817" s="12"/>
    </row>
    <row r="818" spans="1:26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36"/>
      <c r="U818" s="12"/>
      <c r="V818" s="12"/>
      <c r="W818" s="12"/>
      <c r="X818" s="12"/>
      <c r="Y818" s="12"/>
      <c r="Z818" s="12"/>
    </row>
    <row r="819" spans="1:26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36"/>
      <c r="U819" s="12"/>
      <c r="V819" s="12"/>
      <c r="W819" s="12"/>
      <c r="X819" s="12"/>
      <c r="Y819" s="12"/>
      <c r="Z819" s="12"/>
    </row>
    <row r="820" spans="1:26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36"/>
      <c r="U820" s="12"/>
      <c r="V820" s="12"/>
      <c r="W820" s="12"/>
      <c r="X820" s="12"/>
      <c r="Y820" s="12"/>
      <c r="Z820" s="12"/>
    </row>
    <row r="821" spans="1:26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36"/>
      <c r="U821" s="12"/>
      <c r="V821" s="12"/>
      <c r="W821" s="12"/>
      <c r="X821" s="12"/>
      <c r="Y821" s="12"/>
      <c r="Z821" s="12"/>
    </row>
    <row r="822" spans="1:26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36"/>
      <c r="U822" s="12"/>
      <c r="V822" s="12"/>
      <c r="W822" s="12"/>
      <c r="X822" s="12"/>
      <c r="Y822" s="12"/>
      <c r="Z822" s="12"/>
    </row>
    <row r="823" spans="1:26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36"/>
      <c r="U823" s="12"/>
      <c r="V823" s="12"/>
      <c r="W823" s="12"/>
      <c r="X823" s="12"/>
      <c r="Y823" s="12"/>
      <c r="Z823" s="12"/>
    </row>
    <row r="824" spans="1:26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36"/>
      <c r="U824" s="12"/>
      <c r="V824" s="12"/>
      <c r="W824" s="12"/>
      <c r="X824" s="12"/>
      <c r="Y824" s="12"/>
      <c r="Z824" s="12"/>
    </row>
    <row r="825" spans="1:26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36"/>
      <c r="U825" s="12"/>
      <c r="V825" s="12"/>
      <c r="W825" s="12"/>
      <c r="X825" s="12"/>
      <c r="Y825" s="12"/>
      <c r="Z825" s="12"/>
    </row>
    <row r="826" spans="1: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36"/>
      <c r="U826" s="12"/>
      <c r="V826" s="12"/>
      <c r="W826" s="12"/>
      <c r="X826" s="12"/>
      <c r="Y826" s="12"/>
      <c r="Z826" s="12"/>
    </row>
    <row r="827" spans="1:26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36"/>
      <c r="U827" s="12"/>
      <c r="V827" s="12"/>
      <c r="W827" s="12"/>
      <c r="X827" s="12"/>
      <c r="Y827" s="12"/>
      <c r="Z827" s="12"/>
    </row>
    <row r="828" spans="1:26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36"/>
      <c r="U828" s="12"/>
      <c r="V828" s="12"/>
      <c r="W828" s="12"/>
      <c r="X828" s="12"/>
      <c r="Y828" s="12"/>
      <c r="Z828" s="12"/>
    </row>
    <row r="829" spans="1:26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36"/>
      <c r="U829" s="12"/>
      <c r="V829" s="12"/>
      <c r="W829" s="12"/>
      <c r="X829" s="12"/>
      <c r="Y829" s="12"/>
      <c r="Z829" s="12"/>
    </row>
    <row r="830" spans="1:26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36"/>
      <c r="U830" s="12"/>
      <c r="V830" s="12"/>
      <c r="W830" s="12"/>
      <c r="X830" s="12"/>
      <c r="Y830" s="12"/>
      <c r="Z830" s="12"/>
    </row>
    <row r="831" spans="1:26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36"/>
      <c r="U831" s="12"/>
      <c r="V831" s="12"/>
      <c r="W831" s="12"/>
      <c r="X831" s="12"/>
      <c r="Y831" s="12"/>
      <c r="Z831" s="12"/>
    </row>
    <row r="832" spans="1:26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36"/>
      <c r="U832" s="12"/>
      <c r="V832" s="12"/>
      <c r="W832" s="12"/>
      <c r="X832" s="12"/>
      <c r="Y832" s="12"/>
      <c r="Z832" s="12"/>
    </row>
    <row r="833" spans="1:26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36"/>
      <c r="U833" s="12"/>
      <c r="V833" s="12"/>
      <c r="W833" s="12"/>
      <c r="X833" s="12"/>
      <c r="Y833" s="12"/>
      <c r="Z833" s="12"/>
    </row>
    <row r="834" spans="1:26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36"/>
      <c r="U834" s="12"/>
      <c r="V834" s="12"/>
      <c r="W834" s="12"/>
      <c r="X834" s="12"/>
      <c r="Y834" s="12"/>
      <c r="Z834" s="12"/>
    </row>
    <row r="835" spans="1:26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36"/>
      <c r="U835" s="12"/>
      <c r="V835" s="12"/>
      <c r="W835" s="12"/>
      <c r="X835" s="12"/>
      <c r="Y835" s="12"/>
      <c r="Z835" s="12"/>
    </row>
    <row r="836" spans="1:2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36"/>
      <c r="U836" s="12"/>
      <c r="V836" s="12"/>
      <c r="W836" s="12"/>
      <c r="X836" s="12"/>
      <c r="Y836" s="12"/>
      <c r="Z836" s="12"/>
    </row>
    <row r="837" spans="1:26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36"/>
      <c r="U837" s="12"/>
      <c r="V837" s="12"/>
      <c r="W837" s="12"/>
      <c r="X837" s="12"/>
      <c r="Y837" s="12"/>
      <c r="Z837" s="12"/>
    </row>
    <row r="838" spans="1:26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36"/>
      <c r="U838" s="12"/>
      <c r="V838" s="12"/>
      <c r="W838" s="12"/>
      <c r="X838" s="12"/>
      <c r="Y838" s="12"/>
      <c r="Z838" s="12"/>
    </row>
    <row r="839" spans="1:26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36"/>
      <c r="U839" s="12"/>
      <c r="V839" s="12"/>
      <c r="W839" s="12"/>
      <c r="X839" s="12"/>
      <c r="Y839" s="12"/>
      <c r="Z839" s="12"/>
    </row>
    <row r="840" spans="1:26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36"/>
      <c r="U840" s="12"/>
      <c r="V840" s="12"/>
      <c r="W840" s="12"/>
      <c r="X840" s="12"/>
      <c r="Y840" s="12"/>
      <c r="Z840" s="12"/>
    </row>
    <row r="841" spans="1:26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36"/>
      <c r="U841" s="12"/>
      <c r="V841" s="12"/>
      <c r="W841" s="12"/>
      <c r="X841" s="12"/>
      <c r="Y841" s="12"/>
      <c r="Z841" s="12"/>
    </row>
    <row r="842" spans="1:26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36"/>
      <c r="U842" s="12"/>
      <c r="V842" s="12"/>
      <c r="W842" s="12"/>
      <c r="X842" s="12"/>
      <c r="Y842" s="12"/>
      <c r="Z842" s="12"/>
    </row>
    <row r="843" spans="1:26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36"/>
      <c r="U843" s="12"/>
      <c r="V843" s="12"/>
      <c r="W843" s="12"/>
      <c r="X843" s="12"/>
      <c r="Y843" s="12"/>
      <c r="Z843" s="12"/>
    </row>
    <row r="844" spans="1:26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36"/>
      <c r="U844" s="12"/>
      <c r="V844" s="12"/>
      <c r="W844" s="12"/>
      <c r="X844" s="12"/>
      <c r="Y844" s="12"/>
      <c r="Z844" s="12"/>
    </row>
    <row r="845" spans="1:26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36"/>
      <c r="U845" s="12"/>
      <c r="V845" s="12"/>
      <c r="W845" s="12"/>
      <c r="X845" s="12"/>
      <c r="Y845" s="12"/>
      <c r="Z845" s="12"/>
    </row>
    <row r="846" spans="1:2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36"/>
      <c r="U846" s="12"/>
      <c r="V846" s="12"/>
      <c r="W846" s="12"/>
      <c r="X846" s="12"/>
      <c r="Y846" s="12"/>
      <c r="Z846" s="12"/>
    </row>
    <row r="847" spans="1:26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36"/>
      <c r="U847" s="12"/>
      <c r="V847" s="12"/>
      <c r="W847" s="12"/>
      <c r="X847" s="12"/>
      <c r="Y847" s="12"/>
      <c r="Z847" s="12"/>
    </row>
    <row r="848" spans="1:26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36"/>
      <c r="U848" s="12"/>
      <c r="V848" s="12"/>
      <c r="W848" s="12"/>
      <c r="X848" s="12"/>
      <c r="Y848" s="12"/>
      <c r="Z848" s="12"/>
    </row>
    <row r="849" spans="1:26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36"/>
      <c r="U849" s="12"/>
      <c r="V849" s="12"/>
      <c r="W849" s="12"/>
      <c r="X849" s="12"/>
      <c r="Y849" s="12"/>
      <c r="Z849" s="12"/>
    </row>
    <row r="850" spans="1:26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36"/>
      <c r="U850" s="12"/>
      <c r="V850" s="12"/>
      <c r="W850" s="12"/>
      <c r="X850" s="12"/>
      <c r="Y850" s="12"/>
      <c r="Z850" s="12"/>
    </row>
    <row r="851" spans="1:26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36"/>
      <c r="U851" s="12"/>
      <c r="V851" s="12"/>
      <c r="W851" s="12"/>
      <c r="X851" s="12"/>
      <c r="Y851" s="12"/>
      <c r="Z851" s="12"/>
    </row>
    <row r="852" spans="1:26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36"/>
      <c r="U852" s="12"/>
      <c r="V852" s="12"/>
      <c r="W852" s="12"/>
      <c r="X852" s="12"/>
      <c r="Y852" s="12"/>
      <c r="Z852" s="12"/>
    </row>
    <row r="853" spans="1:26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36"/>
      <c r="U853" s="12"/>
      <c r="V853" s="12"/>
      <c r="W853" s="12"/>
      <c r="X853" s="12"/>
      <c r="Y853" s="12"/>
      <c r="Z853" s="12"/>
    </row>
    <row r="854" spans="1:26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36"/>
      <c r="U854" s="12"/>
      <c r="V854" s="12"/>
      <c r="W854" s="12"/>
      <c r="X854" s="12"/>
      <c r="Y854" s="12"/>
      <c r="Z854" s="12"/>
    </row>
    <row r="855" spans="1:26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36"/>
      <c r="U855" s="12"/>
      <c r="V855" s="12"/>
      <c r="W855" s="12"/>
      <c r="X855" s="12"/>
      <c r="Y855" s="12"/>
      <c r="Z855" s="12"/>
    </row>
    <row r="856" spans="1:2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36"/>
      <c r="U856" s="12"/>
      <c r="V856" s="12"/>
      <c r="W856" s="12"/>
      <c r="X856" s="12"/>
      <c r="Y856" s="12"/>
      <c r="Z856" s="12"/>
    </row>
    <row r="857" spans="1:26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36"/>
      <c r="U857" s="12"/>
      <c r="V857" s="12"/>
      <c r="W857" s="12"/>
      <c r="X857" s="12"/>
      <c r="Y857" s="12"/>
      <c r="Z857" s="12"/>
    </row>
    <row r="858" spans="1:26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36"/>
      <c r="U858" s="12"/>
      <c r="V858" s="12"/>
      <c r="W858" s="12"/>
      <c r="X858" s="12"/>
      <c r="Y858" s="12"/>
      <c r="Z858" s="12"/>
    </row>
    <row r="859" spans="1:26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36"/>
      <c r="U859" s="12"/>
      <c r="V859" s="12"/>
      <c r="W859" s="12"/>
      <c r="X859" s="12"/>
      <c r="Y859" s="12"/>
      <c r="Z859" s="12"/>
    </row>
    <row r="860" spans="1:26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36"/>
      <c r="U860" s="12"/>
      <c r="V860" s="12"/>
      <c r="W860" s="12"/>
      <c r="X860" s="12"/>
      <c r="Y860" s="12"/>
      <c r="Z860" s="12"/>
    </row>
    <row r="861" spans="1:26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36"/>
      <c r="U861" s="12"/>
      <c r="V861" s="12"/>
      <c r="W861" s="12"/>
      <c r="X861" s="12"/>
      <c r="Y861" s="12"/>
      <c r="Z861" s="12"/>
    </row>
    <row r="862" spans="1:26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36"/>
      <c r="U862" s="12"/>
      <c r="V862" s="12"/>
      <c r="W862" s="12"/>
      <c r="X862" s="12"/>
      <c r="Y862" s="12"/>
      <c r="Z862" s="12"/>
    </row>
    <row r="863" spans="1:26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36"/>
      <c r="U863" s="12"/>
      <c r="V863" s="12"/>
      <c r="W863" s="12"/>
      <c r="X863" s="12"/>
      <c r="Y863" s="12"/>
      <c r="Z863" s="12"/>
    </row>
    <row r="864" spans="1:26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36"/>
      <c r="U864" s="12"/>
      <c r="V864" s="12"/>
      <c r="W864" s="12"/>
      <c r="X864" s="12"/>
      <c r="Y864" s="12"/>
      <c r="Z864" s="12"/>
    </row>
    <row r="865" spans="1:26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36"/>
      <c r="U865" s="12"/>
      <c r="V865" s="12"/>
      <c r="W865" s="12"/>
      <c r="X865" s="12"/>
      <c r="Y865" s="12"/>
      <c r="Z865" s="12"/>
    </row>
    <row r="866" spans="1:2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36"/>
      <c r="U866" s="12"/>
      <c r="V866" s="12"/>
      <c r="W866" s="12"/>
      <c r="X866" s="12"/>
      <c r="Y866" s="12"/>
      <c r="Z866" s="12"/>
    </row>
    <row r="867" spans="1:26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36"/>
      <c r="U867" s="12"/>
      <c r="V867" s="12"/>
      <c r="W867" s="12"/>
      <c r="X867" s="12"/>
      <c r="Y867" s="12"/>
      <c r="Z867" s="12"/>
    </row>
    <row r="868" spans="1:26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36"/>
      <c r="U868" s="12"/>
      <c r="V868" s="12"/>
      <c r="W868" s="12"/>
      <c r="X868" s="12"/>
      <c r="Y868" s="12"/>
      <c r="Z868" s="12"/>
    </row>
    <row r="869" spans="1:26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36"/>
      <c r="U869" s="12"/>
      <c r="V869" s="12"/>
      <c r="W869" s="12"/>
      <c r="X869" s="12"/>
      <c r="Y869" s="12"/>
      <c r="Z869" s="12"/>
    </row>
    <row r="870" spans="1:26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36"/>
      <c r="U870" s="12"/>
      <c r="V870" s="12"/>
      <c r="W870" s="12"/>
      <c r="X870" s="12"/>
      <c r="Y870" s="12"/>
      <c r="Z870" s="12"/>
    </row>
    <row r="871" spans="1:26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36"/>
      <c r="U871" s="12"/>
      <c r="V871" s="12"/>
      <c r="W871" s="12"/>
      <c r="X871" s="12"/>
      <c r="Y871" s="12"/>
      <c r="Z871" s="12"/>
    </row>
    <row r="872" spans="1:26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36"/>
      <c r="U872" s="12"/>
      <c r="V872" s="12"/>
      <c r="W872" s="12"/>
      <c r="X872" s="12"/>
      <c r="Y872" s="12"/>
      <c r="Z872" s="12"/>
    </row>
    <row r="873" spans="1:26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36"/>
      <c r="U873" s="12"/>
      <c r="V873" s="12"/>
      <c r="W873" s="12"/>
      <c r="X873" s="12"/>
      <c r="Y873" s="12"/>
      <c r="Z873" s="12"/>
    </row>
    <row r="874" spans="1:26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36"/>
      <c r="U874" s="12"/>
      <c r="V874" s="12"/>
      <c r="W874" s="12"/>
      <c r="X874" s="12"/>
      <c r="Y874" s="12"/>
      <c r="Z874" s="12"/>
    </row>
    <row r="875" spans="1:26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36"/>
      <c r="U875" s="12"/>
      <c r="V875" s="12"/>
      <c r="W875" s="12"/>
      <c r="X875" s="12"/>
      <c r="Y875" s="12"/>
      <c r="Z875" s="12"/>
    </row>
    <row r="876" spans="1:2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36"/>
      <c r="U876" s="12"/>
      <c r="V876" s="12"/>
      <c r="W876" s="12"/>
      <c r="X876" s="12"/>
      <c r="Y876" s="12"/>
      <c r="Z876" s="12"/>
    </row>
    <row r="877" spans="1:26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36"/>
      <c r="U877" s="12"/>
      <c r="V877" s="12"/>
      <c r="W877" s="12"/>
      <c r="X877" s="12"/>
      <c r="Y877" s="12"/>
      <c r="Z877" s="12"/>
    </row>
    <row r="878" spans="1:26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36"/>
      <c r="U878" s="12"/>
      <c r="V878" s="12"/>
      <c r="W878" s="12"/>
      <c r="X878" s="12"/>
      <c r="Y878" s="12"/>
      <c r="Z878" s="12"/>
    </row>
    <row r="879" spans="1:26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36"/>
      <c r="U879" s="12"/>
      <c r="V879" s="12"/>
      <c r="W879" s="12"/>
      <c r="X879" s="12"/>
      <c r="Y879" s="12"/>
      <c r="Z879" s="12"/>
    </row>
    <row r="880" spans="1:26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36"/>
      <c r="U880" s="12"/>
      <c r="V880" s="12"/>
      <c r="W880" s="12"/>
      <c r="X880" s="12"/>
      <c r="Y880" s="12"/>
      <c r="Z880" s="12"/>
    </row>
    <row r="881" spans="1:26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36"/>
      <c r="U881" s="12"/>
      <c r="V881" s="12"/>
      <c r="W881" s="12"/>
      <c r="X881" s="12"/>
      <c r="Y881" s="12"/>
      <c r="Z881" s="12"/>
    </row>
    <row r="882" spans="1:26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36"/>
      <c r="U882" s="12"/>
      <c r="V882" s="12"/>
      <c r="W882" s="12"/>
      <c r="X882" s="12"/>
      <c r="Y882" s="12"/>
      <c r="Z882" s="12"/>
    </row>
    <row r="883" spans="1:26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36"/>
      <c r="U883" s="12"/>
      <c r="V883" s="12"/>
      <c r="W883" s="12"/>
      <c r="X883" s="12"/>
      <c r="Y883" s="12"/>
      <c r="Z883" s="12"/>
    </row>
    <row r="884" spans="1:26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36"/>
      <c r="U884" s="12"/>
      <c r="V884" s="12"/>
      <c r="W884" s="12"/>
      <c r="X884" s="12"/>
      <c r="Y884" s="12"/>
      <c r="Z884" s="12"/>
    </row>
    <row r="885" spans="1:26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36"/>
      <c r="U885" s="12"/>
      <c r="V885" s="12"/>
      <c r="W885" s="12"/>
      <c r="X885" s="12"/>
      <c r="Y885" s="12"/>
      <c r="Z885" s="12"/>
    </row>
    <row r="886" spans="1:2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36"/>
      <c r="U886" s="12"/>
      <c r="V886" s="12"/>
      <c r="W886" s="12"/>
      <c r="X886" s="12"/>
      <c r="Y886" s="12"/>
      <c r="Z886" s="12"/>
    </row>
    <row r="887" spans="1:26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36"/>
      <c r="U887" s="12"/>
      <c r="V887" s="12"/>
      <c r="W887" s="12"/>
      <c r="X887" s="12"/>
      <c r="Y887" s="12"/>
      <c r="Z887" s="12"/>
    </row>
    <row r="888" spans="1:26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36"/>
      <c r="U888" s="12"/>
      <c r="V888" s="12"/>
      <c r="W888" s="12"/>
      <c r="X888" s="12"/>
      <c r="Y888" s="12"/>
      <c r="Z888" s="12"/>
    </row>
    <row r="889" spans="1:26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36"/>
      <c r="U889" s="12"/>
      <c r="V889" s="12"/>
      <c r="W889" s="12"/>
      <c r="X889" s="12"/>
      <c r="Y889" s="12"/>
      <c r="Z889" s="12"/>
    </row>
    <row r="890" spans="1:26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36"/>
      <c r="U890" s="12"/>
      <c r="V890" s="12"/>
      <c r="W890" s="12"/>
      <c r="X890" s="12"/>
      <c r="Y890" s="12"/>
      <c r="Z890" s="12"/>
    </row>
    <row r="891" spans="1:26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36"/>
      <c r="U891" s="12"/>
      <c r="V891" s="12"/>
      <c r="W891" s="12"/>
      <c r="X891" s="12"/>
      <c r="Y891" s="12"/>
      <c r="Z891" s="12"/>
    </row>
    <row r="892" spans="1:26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36"/>
      <c r="U892" s="12"/>
      <c r="V892" s="12"/>
      <c r="W892" s="12"/>
      <c r="X892" s="12"/>
      <c r="Y892" s="12"/>
      <c r="Z892" s="12"/>
    </row>
    <row r="893" spans="1:26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36"/>
      <c r="U893" s="12"/>
      <c r="V893" s="12"/>
      <c r="W893" s="12"/>
      <c r="X893" s="12"/>
      <c r="Y893" s="12"/>
      <c r="Z893" s="12"/>
    </row>
    <row r="894" spans="1:26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36"/>
      <c r="U894" s="12"/>
      <c r="V894" s="12"/>
      <c r="W894" s="12"/>
      <c r="X894" s="12"/>
      <c r="Y894" s="12"/>
      <c r="Z894" s="12"/>
    </row>
    <row r="895" spans="1:26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36"/>
      <c r="U895" s="12"/>
      <c r="V895" s="12"/>
      <c r="W895" s="12"/>
      <c r="X895" s="12"/>
      <c r="Y895" s="12"/>
      <c r="Z895" s="12"/>
    </row>
    <row r="896" spans="1:2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36"/>
      <c r="U896" s="12"/>
      <c r="V896" s="12"/>
      <c r="W896" s="12"/>
      <c r="X896" s="12"/>
      <c r="Y896" s="12"/>
      <c r="Z896" s="12"/>
    </row>
    <row r="897" spans="1:26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36"/>
      <c r="U897" s="12"/>
      <c r="V897" s="12"/>
      <c r="W897" s="12"/>
      <c r="X897" s="12"/>
      <c r="Y897" s="12"/>
      <c r="Z897" s="12"/>
    </row>
    <row r="898" spans="1:26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36"/>
      <c r="U898" s="12"/>
      <c r="V898" s="12"/>
      <c r="W898" s="12"/>
      <c r="X898" s="12"/>
      <c r="Y898" s="12"/>
      <c r="Z898" s="12"/>
    </row>
    <row r="899" spans="1:26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36"/>
      <c r="U899" s="12"/>
      <c r="V899" s="12"/>
      <c r="W899" s="12"/>
      <c r="X899" s="12"/>
      <c r="Y899" s="12"/>
      <c r="Z899" s="12"/>
    </row>
    <row r="900" spans="1:26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36"/>
      <c r="U900" s="12"/>
      <c r="V900" s="12"/>
      <c r="W900" s="12"/>
      <c r="X900" s="12"/>
      <c r="Y900" s="12"/>
      <c r="Z900" s="12"/>
    </row>
    <row r="901" spans="1:26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36"/>
      <c r="U901" s="12"/>
      <c r="V901" s="12"/>
      <c r="W901" s="12"/>
      <c r="X901" s="12"/>
      <c r="Y901" s="12"/>
      <c r="Z901" s="12"/>
    </row>
    <row r="902" spans="1:26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36"/>
      <c r="U902" s="12"/>
      <c r="V902" s="12"/>
      <c r="W902" s="12"/>
      <c r="X902" s="12"/>
      <c r="Y902" s="12"/>
      <c r="Z902" s="12"/>
    </row>
    <row r="903" spans="1:26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36"/>
      <c r="U903" s="12"/>
      <c r="V903" s="12"/>
      <c r="W903" s="12"/>
      <c r="X903" s="12"/>
      <c r="Y903" s="12"/>
      <c r="Z903" s="12"/>
    </row>
    <row r="904" spans="1:26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36"/>
      <c r="U904" s="12"/>
      <c r="V904" s="12"/>
      <c r="W904" s="12"/>
      <c r="X904" s="12"/>
      <c r="Y904" s="12"/>
      <c r="Z904" s="12"/>
    </row>
    <row r="905" spans="1:26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36"/>
      <c r="U905" s="12"/>
      <c r="V905" s="12"/>
      <c r="W905" s="12"/>
      <c r="X905" s="12"/>
      <c r="Y905" s="12"/>
      <c r="Z905" s="12"/>
    </row>
    <row r="906" spans="1:2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36"/>
      <c r="U906" s="12"/>
      <c r="V906" s="12"/>
      <c r="W906" s="12"/>
      <c r="X906" s="12"/>
      <c r="Y906" s="12"/>
      <c r="Z906" s="12"/>
    </row>
    <row r="907" spans="1:26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36"/>
      <c r="U907" s="12"/>
      <c r="V907" s="12"/>
      <c r="W907" s="12"/>
      <c r="X907" s="12"/>
      <c r="Y907" s="12"/>
      <c r="Z907" s="12"/>
    </row>
    <row r="908" spans="1:26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36"/>
      <c r="U908" s="12"/>
      <c r="V908" s="12"/>
      <c r="W908" s="12"/>
      <c r="X908" s="12"/>
      <c r="Y908" s="12"/>
      <c r="Z908" s="12"/>
    </row>
    <row r="909" spans="1:26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36"/>
      <c r="U909" s="12"/>
      <c r="V909" s="12"/>
      <c r="W909" s="12"/>
      <c r="X909" s="12"/>
      <c r="Y909" s="12"/>
      <c r="Z909" s="12"/>
    </row>
    <row r="910" spans="1:26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36"/>
      <c r="U910" s="12"/>
      <c r="V910" s="12"/>
      <c r="W910" s="12"/>
      <c r="X910" s="12"/>
      <c r="Y910" s="12"/>
      <c r="Z910" s="12"/>
    </row>
    <row r="911" spans="1:26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36"/>
      <c r="U911" s="12"/>
      <c r="V911" s="12"/>
      <c r="W911" s="12"/>
      <c r="X911" s="12"/>
      <c r="Y911" s="12"/>
      <c r="Z911" s="12"/>
    </row>
    <row r="912" spans="1:26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36"/>
      <c r="U912" s="12"/>
      <c r="V912" s="12"/>
      <c r="W912" s="12"/>
      <c r="X912" s="12"/>
      <c r="Y912" s="12"/>
      <c r="Z912" s="12"/>
    </row>
    <row r="913" spans="1:26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36"/>
      <c r="U913" s="12"/>
      <c r="V913" s="12"/>
      <c r="W913" s="12"/>
      <c r="X913" s="12"/>
      <c r="Y913" s="12"/>
      <c r="Z913" s="12"/>
    </row>
    <row r="914" spans="1:26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36"/>
      <c r="U914" s="12"/>
      <c r="V914" s="12"/>
      <c r="W914" s="12"/>
      <c r="X914" s="12"/>
      <c r="Y914" s="12"/>
      <c r="Z914" s="12"/>
    </row>
    <row r="915" spans="1:26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36"/>
      <c r="U915" s="12"/>
      <c r="V915" s="12"/>
      <c r="W915" s="12"/>
      <c r="X915" s="12"/>
      <c r="Y915" s="12"/>
      <c r="Z915" s="12"/>
    </row>
    <row r="916" spans="1:2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36"/>
      <c r="U916" s="12"/>
      <c r="V916" s="12"/>
      <c r="W916" s="12"/>
      <c r="X916" s="12"/>
      <c r="Y916" s="12"/>
      <c r="Z916" s="12"/>
    </row>
    <row r="917" spans="1:26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36"/>
      <c r="U917" s="12"/>
      <c r="V917" s="12"/>
      <c r="W917" s="12"/>
      <c r="X917" s="12"/>
      <c r="Y917" s="12"/>
      <c r="Z917" s="12"/>
    </row>
    <row r="918" spans="1:26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36"/>
      <c r="U918" s="12"/>
      <c r="V918" s="12"/>
      <c r="W918" s="12"/>
      <c r="X918" s="12"/>
      <c r="Y918" s="12"/>
      <c r="Z918" s="12"/>
    </row>
    <row r="919" spans="1:26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36"/>
      <c r="U919" s="12"/>
      <c r="V919" s="12"/>
      <c r="W919" s="12"/>
      <c r="X919" s="12"/>
      <c r="Y919" s="12"/>
      <c r="Z919" s="12"/>
    </row>
    <row r="920" spans="1:26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36"/>
      <c r="U920" s="12"/>
      <c r="V920" s="12"/>
      <c r="W920" s="12"/>
      <c r="X920" s="12"/>
      <c r="Y920" s="12"/>
      <c r="Z920" s="12"/>
    </row>
    <row r="921" spans="1:26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36"/>
      <c r="U921" s="12"/>
      <c r="V921" s="12"/>
      <c r="W921" s="12"/>
      <c r="X921" s="12"/>
      <c r="Y921" s="12"/>
      <c r="Z921" s="12"/>
    </row>
    <row r="922" spans="1:26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36"/>
      <c r="U922" s="12"/>
      <c r="V922" s="12"/>
      <c r="W922" s="12"/>
      <c r="X922" s="12"/>
      <c r="Y922" s="12"/>
      <c r="Z922" s="12"/>
    </row>
    <row r="923" spans="1:26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36"/>
      <c r="U923" s="12"/>
      <c r="V923" s="12"/>
      <c r="W923" s="12"/>
      <c r="X923" s="12"/>
      <c r="Y923" s="12"/>
      <c r="Z923" s="12"/>
    </row>
    <row r="924" spans="1:26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36"/>
      <c r="U924" s="12"/>
      <c r="V924" s="12"/>
      <c r="W924" s="12"/>
      <c r="X924" s="12"/>
      <c r="Y924" s="12"/>
      <c r="Z924" s="12"/>
    </row>
    <row r="925" spans="1:26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36"/>
      <c r="U925" s="12"/>
      <c r="V925" s="12"/>
      <c r="W925" s="12"/>
      <c r="X925" s="12"/>
      <c r="Y925" s="12"/>
      <c r="Z925" s="12"/>
    </row>
    <row r="926" spans="1: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36"/>
      <c r="U926" s="12"/>
      <c r="V926" s="12"/>
      <c r="W926" s="12"/>
      <c r="X926" s="12"/>
      <c r="Y926" s="12"/>
      <c r="Z926" s="12"/>
    </row>
    <row r="927" spans="1:26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36"/>
      <c r="U927" s="12"/>
      <c r="V927" s="12"/>
      <c r="W927" s="12"/>
      <c r="X927" s="12"/>
      <c r="Y927" s="12"/>
      <c r="Z927" s="12"/>
    </row>
    <row r="928" spans="1:26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36"/>
      <c r="U928" s="12"/>
      <c r="V928" s="12"/>
      <c r="W928" s="12"/>
      <c r="X928" s="12"/>
      <c r="Y928" s="12"/>
      <c r="Z928" s="12"/>
    </row>
    <row r="929" spans="1:26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36"/>
      <c r="U929" s="12"/>
      <c r="V929" s="12"/>
      <c r="W929" s="12"/>
      <c r="X929" s="12"/>
      <c r="Y929" s="12"/>
      <c r="Z929" s="12"/>
    </row>
    <row r="930" spans="1:26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36"/>
      <c r="U930" s="12"/>
      <c r="V930" s="12"/>
      <c r="W930" s="12"/>
      <c r="X930" s="12"/>
      <c r="Y930" s="12"/>
      <c r="Z930" s="12"/>
    </row>
    <row r="931" spans="1:26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36"/>
      <c r="U931" s="12"/>
      <c r="V931" s="12"/>
      <c r="W931" s="12"/>
      <c r="X931" s="12"/>
      <c r="Y931" s="12"/>
      <c r="Z931" s="12"/>
    </row>
    <row r="932" spans="1:26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36"/>
      <c r="U932" s="12"/>
      <c r="V932" s="12"/>
      <c r="W932" s="12"/>
      <c r="X932" s="12"/>
      <c r="Y932" s="12"/>
      <c r="Z932" s="12"/>
    </row>
    <row r="933" spans="1:26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36"/>
      <c r="U933" s="12"/>
      <c r="V933" s="12"/>
      <c r="W933" s="12"/>
      <c r="X933" s="12"/>
      <c r="Y933" s="12"/>
      <c r="Z933" s="12"/>
    </row>
    <row r="934" spans="1:26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36"/>
      <c r="U934" s="12"/>
      <c r="V934" s="12"/>
      <c r="W934" s="12"/>
      <c r="X934" s="12"/>
      <c r="Y934" s="12"/>
      <c r="Z934" s="12"/>
    </row>
    <row r="935" spans="1:26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36"/>
      <c r="U935" s="12"/>
      <c r="V935" s="12"/>
      <c r="W935" s="12"/>
      <c r="X935" s="12"/>
      <c r="Y935" s="12"/>
      <c r="Z935" s="12"/>
    </row>
    <row r="936" spans="1:2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36"/>
      <c r="U936" s="12"/>
      <c r="V936" s="12"/>
      <c r="W936" s="12"/>
      <c r="X936" s="12"/>
      <c r="Y936" s="12"/>
      <c r="Z936" s="12"/>
    </row>
    <row r="937" spans="1:26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36"/>
      <c r="U937" s="12"/>
      <c r="V937" s="12"/>
      <c r="W937" s="12"/>
      <c r="X937" s="12"/>
      <c r="Y937" s="12"/>
      <c r="Z937" s="12"/>
    </row>
    <row r="938" spans="1:26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36"/>
      <c r="U938" s="12"/>
      <c r="V938" s="12"/>
      <c r="W938" s="12"/>
      <c r="X938" s="12"/>
      <c r="Y938" s="12"/>
      <c r="Z938" s="12"/>
    </row>
    <row r="939" spans="1:26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36"/>
      <c r="U939" s="12"/>
      <c r="V939" s="12"/>
      <c r="W939" s="12"/>
      <c r="X939" s="12"/>
      <c r="Y939" s="12"/>
      <c r="Z939" s="12"/>
    </row>
    <row r="940" spans="1:26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36"/>
      <c r="U940" s="12"/>
      <c r="V940" s="12"/>
      <c r="W940" s="12"/>
      <c r="X940" s="12"/>
      <c r="Y940" s="12"/>
      <c r="Z940" s="12"/>
    </row>
    <row r="941" spans="1:26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36"/>
      <c r="U941" s="12"/>
      <c r="V941" s="12"/>
      <c r="W941" s="12"/>
      <c r="X941" s="12"/>
      <c r="Y941" s="12"/>
      <c r="Z941" s="12"/>
    </row>
    <row r="942" spans="1:26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36"/>
      <c r="U942" s="12"/>
      <c r="V942" s="12"/>
      <c r="W942" s="12"/>
      <c r="X942" s="12"/>
      <c r="Y942" s="12"/>
      <c r="Z942" s="12"/>
    </row>
    <row r="943" spans="1:26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36"/>
      <c r="U943" s="12"/>
      <c r="V943" s="12"/>
      <c r="W943" s="12"/>
      <c r="X943" s="12"/>
      <c r="Y943" s="12"/>
      <c r="Z943" s="12"/>
    </row>
    <row r="944" spans="1:26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36"/>
      <c r="U944" s="12"/>
      <c r="V944" s="12"/>
      <c r="W944" s="12"/>
      <c r="X944" s="12"/>
      <c r="Y944" s="12"/>
      <c r="Z944" s="12"/>
    </row>
    <row r="945" spans="1:26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36"/>
      <c r="U945" s="12"/>
      <c r="V945" s="12"/>
      <c r="W945" s="12"/>
      <c r="X945" s="12"/>
      <c r="Y945" s="12"/>
      <c r="Z945" s="12"/>
    </row>
    <row r="946" spans="1:2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36"/>
      <c r="U946" s="12"/>
      <c r="V946" s="12"/>
      <c r="W946" s="12"/>
      <c r="X946" s="12"/>
      <c r="Y946" s="12"/>
      <c r="Z946" s="12"/>
    </row>
    <row r="947" spans="1:26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36"/>
      <c r="U947" s="12"/>
      <c r="V947" s="12"/>
      <c r="W947" s="12"/>
      <c r="X947" s="12"/>
      <c r="Y947" s="12"/>
      <c r="Z947" s="12"/>
    </row>
    <row r="948" spans="1:26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36"/>
      <c r="U948" s="12"/>
      <c r="V948" s="12"/>
      <c r="W948" s="12"/>
      <c r="X948" s="12"/>
      <c r="Y948" s="12"/>
      <c r="Z948" s="12"/>
    </row>
    <row r="949" spans="1:26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36"/>
      <c r="U949" s="12"/>
      <c r="V949" s="12"/>
      <c r="W949" s="12"/>
      <c r="X949" s="12"/>
      <c r="Y949" s="12"/>
      <c r="Z949" s="12"/>
    </row>
    <row r="950" spans="1:26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36"/>
      <c r="U950" s="12"/>
      <c r="V950" s="12"/>
      <c r="W950" s="12"/>
      <c r="X950" s="12"/>
      <c r="Y950" s="12"/>
      <c r="Z950" s="12"/>
    </row>
    <row r="951" spans="1:26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36"/>
      <c r="U951" s="12"/>
      <c r="V951" s="12"/>
      <c r="W951" s="12"/>
      <c r="X951" s="12"/>
      <c r="Y951" s="12"/>
      <c r="Z951" s="12"/>
    </row>
    <row r="952" spans="1:26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36"/>
      <c r="U952" s="12"/>
      <c r="V952" s="12"/>
      <c r="W952" s="12"/>
      <c r="X952" s="12"/>
      <c r="Y952" s="12"/>
      <c r="Z952" s="12"/>
    </row>
    <row r="953" spans="1:26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36"/>
      <c r="U953" s="12"/>
      <c r="V953" s="12"/>
      <c r="W953" s="12"/>
      <c r="X953" s="12"/>
      <c r="Y953" s="12"/>
      <c r="Z953" s="12"/>
    </row>
    <row r="954" spans="1:26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36"/>
      <c r="U954" s="12"/>
      <c r="V954" s="12"/>
      <c r="W954" s="12"/>
      <c r="X954" s="12"/>
      <c r="Y954" s="12"/>
      <c r="Z954" s="12"/>
    </row>
    <row r="955" spans="1:26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36"/>
      <c r="U955" s="12"/>
      <c r="V955" s="12"/>
      <c r="W955" s="12"/>
      <c r="X955" s="12"/>
      <c r="Y955" s="12"/>
      <c r="Z955" s="12"/>
    </row>
    <row r="956" spans="1:2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36"/>
      <c r="U956" s="12"/>
      <c r="V956" s="12"/>
      <c r="W956" s="12"/>
      <c r="X956" s="12"/>
      <c r="Y956" s="12"/>
      <c r="Z956" s="12"/>
    </row>
    <row r="957" spans="1:26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36"/>
      <c r="U957" s="12"/>
      <c r="V957" s="12"/>
      <c r="W957" s="12"/>
      <c r="X957" s="12"/>
      <c r="Y957" s="12"/>
      <c r="Z957" s="12"/>
    </row>
    <row r="958" spans="1:26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36"/>
      <c r="U958" s="12"/>
      <c r="V958" s="12"/>
      <c r="W958" s="12"/>
      <c r="X958" s="12"/>
      <c r="Y958" s="12"/>
      <c r="Z958" s="12"/>
    </row>
    <row r="959" spans="1:26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36"/>
      <c r="U959" s="12"/>
      <c r="V959" s="12"/>
      <c r="W959" s="12"/>
      <c r="X959" s="12"/>
      <c r="Y959" s="12"/>
      <c r="Z959" s="12"/>
    </row>
    <row r="960" spans="1:26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36"/>
      <c r="U960" s="12"/>
      <c r="V960" s="12"/>
      <c r="W960" s="12"/>
      <c r="X960" s="12"/>
      <c r="Y960" s="12"/>
      <c r="Z960" s="12"/>
    </row>
    <row r="961" spans="1:26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36"/>
      <c r="U961" s="12"/>
      <c r="V961" s="12"/>
      <c r="W961" s="12"/>
      <c r="X961" s="12"/>
      <c r="Y961" s="12"/>
      <c r="Z961" s="12"/>
    </row>
    <row r="962" spans="1:26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36"/>
      <c r="U962" s="12"/>
      <c r="V962" s="12"/>
      <c r="W962" s="12"/>
      <c r="X962" s="12"/>
      <c r="Y962" s="12"/>
      <c r="Z962" s="12"/>
    </row>
    <row r="963" spans="1:26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36"/>
      <c r="U963" s="12"/>
      <c r="V963" s="12"/>
      <c r="W963" s="12"/>
      <c r="X963" s="12"/>
      <c r="Y963" s="12"/>
      <c r="Z963" s="12"/>
    </row>
    <row r="964" spans="1:26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36"/>
      <c r="U964" s="12"/>
      <c r="V964" s="12"/>
      <c r="W964" s="12"/>
      <c r="X964" s="12"/>
      <c r="Y964" s="12"/>
      <c r="Z964" s="12"/>
    </row>
    <row r="965" spans="1:26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36"/>
      <c r="U965" s="12"/>
      <c r="V965" s="12"/>
      <c r="W965" s="12"/>
      <c r="X965" s="12"/>
      <c r="Y965" s="12"/>
      <c r="Z965" s="12"/>
    </row>
    <row r="966" spans="1:2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36"/>
      <c r="U966" s="12"/>
      <c r="V966" s="12"/>
      <c r="W966" s="12"/>
      <c r="X966" s="12"/>
      <c r="Y966" s="12"/>
      <c r="Z966" s="12"/>
    </row>
    <row r="967" spans="1:26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36"/>
      <c r="U967" s="12"/>
      <c r="V967" s="12"/>
      <c r="W967" s="12"/>
      <c r="X967" s="12"/>
      <c r="Y967" s="12"/>
      <c r="Z967" s="12"/>
    </row>
    <row r="968" spans="1:26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36"/>
      <c r="U968" s="12"/>
      <c r="V968" s="12"/>
      <c r="W968" s="12"/>
      <c r="X968" s="12"/>
      <c r="Y968" s="12"/>
      <c r="Z968" s="12"/>
    </row>
    <row r="969" spans="1:26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36"/>
      <c r="U969" s="12"/>
      <c r="V969" s="12"/>
      <c r="W969" s="12"/>
      <c r="X969" s="12"/>
      <c r="Y969" s="12"/>
      <c r="Z969" s="12"/>
    </row>
    <row r="970" spans="1:26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36"/>
      <c r="U970" s="12"/>
      <c r="V970" s="12"/>
      <c r="W970" s="12"/>
      <c r="X970" s="12"/>
      <c r="Y970" s="12"/>
      <c r="Z970" s="12"/>
    </row>
    <row r="971" spans="1:26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36"/>
      <c r="U971" s="12"/>
      <c r="V971" s="12"/>
      <c r="W971" s="12"/>
      <c r="X971" s="12"/>
      <c r="Y971" s="12"/>
      <c r="Z971" s="12"/>
    </row>
    <row r="972" spans="1:26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36"/>
      <c r="U972" s="12"/>
      <c r="V972" s="12"/>
      <c r="W972" s="12"/>
      <c r="X972" s="12"/>
      <c r="Y972" s="12"/>
      <c r="Z972" s="12"/>
    </row>
    <row r="973" spans="1:26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36"/>
      <c r="U973" s="12"/>
      <c r="V973" s="12"/>
      <c r="W973" s="12"/>
      <c r="X973" s="12"/>
      <c r="Y973" s="12"/>
      <c r="Z973" s="12"/>
    </row>
    <row r="974" spans="1:26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36"/>
      <c r="U974" s="12"/>
      <c r="V974" s="12"/>
      <c r="W974" s="12"/>
      <c r="X974" s="12"/>
      <c r="Y974" s="12"/>
      <c r="Z974" s="12"/>
    </row>
    <row r="975" spans="1:26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36"/>
      <c r="U975" s="12"/>
      <c r="V975" s="12"/>
      <c r="W975" s="12"/>
      <c r="X975" s="12"/>
      <c r="Y975" s="12"/>
      <c r="Z975" s="12"/>
    </row>
    <row r="976" spans="1:2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36"/>
      <c r="U976" s="12"/>
      <c r="V976" s="12"/>
      <c r="W976" s="12"/>
      <c r="X976" s="12"/>
      <c r="Y976" s="12"/>
      <c r="Z976" s="12"/>
    </row>
    <row r="977" spans="1:26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36"/>
      <c r="U977" s="12"/>
      <c r="V977" s="12"/>
      <c r="W977" s="12"/>
      <c r="X977" s="12"/>
      <c r="Y977" s="12"/>
      <c r="Z977" s="12"/>
    </row>
    <row r="978" spans="1:26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36"/>
      <c r="U978" s="12"/>
      <c r="V978" s="12"/>
      <c r="W978" s="12"/>
      <c r="X978" s="12"/>
      <c r="Y978" s="12"/>
      <c r="Z978" s="12"/>
    </row>
    <row r="979" spans="1:26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36"/>
      <c r="U979" s="12"/>
      <c r="V979" s="12"/>
      <c r="W979" s="12"/>
      <c r="X979" s="12"/>
      <c r="Y979" s="12"/>
      <c r="Z979" s="12"/>
    </row>
    <row r="980" spans="1:26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36"/>
      <c r="U980" s="12"/>
      <c r="V980" s="12"/>
      <c r="W980" s="12"/>
      <c r="X980" s="12"/>
      <c r="Y980" s="12"/>
      <c r="Z980" s="12"/>
    </row>
    <row r="981" spans="1:26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36"/>
      <c r="U981" s="12"/>
      <c r="V981" s="12"/>
      <c r="W981" s="12"/>
      <c r="X981" s="12"/>
      <c r="Y981" s="12"/>
      <c r="Z981" s="12"/>
    </row>
    <row r="982" spans="1:26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36"/>
      <c r="U982" s="12"/>
      <c r="V982" s="12"/>
      <c r="W982" s="12"/>
      <c r="X982" s="12"/>
      <c r="Y982" s="12"/>
      <c r="Z982" s="12"/>
    </row>
    <row r="983" spans="1:26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36"/>
      <c r="U983" s="12"/>
      <c r="V983" s="12"/>
      <c r="W983" s="12"/>
      <c r="X983" s="12"/>
      <c r="Y983" s="12"/>
      <c r="Z983" s="12"/>
    </row>
    <row r="984" spans="1:26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36"/>
      <c r="U984" s="12"/>
      <c r="V984" s="12"/>
      <c r="W984" s="12"/>
      <c r="X984" s="12"/>
      <c r="Y984" s="12"/>
      <c r="Z984" s="12"/>
    </row>
    <row r="985" spans="1:26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36"/>
      <c r="U985" s="12"/>
      <c r="V985" s="12"/>
      <c r="W985" s="12"/>
      <c r="X985" s="12"/>
      <c r="Y985" s="12"/>
      <c r="Z985" s="12"/>
    </row>
    <row r="986" spans="1:2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36"/>
      <c r="U986" s="12"/>
      <c r="V986" s="12"/>
      <c r="W986" s="12"/>
      <c r="X986" s="12"/>
      <c r="Y986" s="12"/>
      <c r="Z986" s="12"/>
    </row>
    <row r="987" spans="1:26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36"/>
      <c r="U987" s="12"/>
      <c r="V987" s="12"/>
      <c r="W987" s="12"/>
      <c r="X987" s="12"/>
      <c r="Y987" s="12"/>
      <c r="Z987" s="12"/>
    </row>
    <row r="988" spans="1:26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36"/>
      <c r="U988" s="12"/>
      <c r="V988" s="12"/>
      <c r="W988" s="12"/>
      <c r="X988" s="12"/>
      <c r="Y988" s="12"/>
      <c r="Z988" s="12"/>
    </row>
    <row r="989" spans="1:26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36"/>
      <c r="U989" s="12"/>
      <c r="V989" s="12"/>
      <c r="W989" s="12"/>
      <c r="X989" s="12"/>
      <c r="Y989" s="12"/>
      <c r="Z989" s="12"/>
    </row>
    <row r="990" spans="1:26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36"/>
      <c r="U990" s="12"/>
      <c r="V990" s="12"/>
      <c r="W990" s="12"/>
      <c r="X990" s="12"/>
      <c r="Y990" s="12"/>
      <c r="Z990" s="12"/>
    </row>
    <row r="991" spans="1:26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36"/>
      <c r="U991" s="12"/>
      <c r="V991" s="12"/>
      <c r="W991" s="12"/>
      <c r="X991" s="12"/>
      <c r="Y991" s="12"/>
      <c r="Z991" s="12"/>
    </row>
    <row r="992" spans="1:26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36"/>
      <c r="U992" s="12"/>
      <c r="V992" s="12"/>
      <c r="W992" s="12"/>
      <c r="X992" s="12"/>
      <c r="Y992" s="12"/>
      <c r="Z992" s="12"/>
    </row>
    <row r="993" spans="1:26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36"/>
      <c r="U993" s="12"/>
      <c r="V993" s="12"/>
      <c r="W993" s="12"/>
      <c r="X993" s="12"/>
      <c r="Y993" s="12"/>
      <c r="Z993" s="12"/>
    </row>
    <row r="994" spans="1:26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36"/>
      <c r="U994" s="12"/>
      <c r="V994" s="12"/>
      <c r="W994" s="12"/>
      <c r="X994" s="12"/>
      <c r="Y994" s="12"/>
      <c r="Z994" s="12"/>
    </row>
    <row r="995" spans="1:26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36"/>
      <c r="U995" s="12"/>
      <c r="V995" s="12"/>
      <c r="W995" s="12"/>
      <c r="X995" s="12"/>
      <c r="Y995" s="12"/>
      <c r="Z995" s="12"/>
    </row>
    <row r="996" spans="1:2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36"/>
      <c r="U996" s="12"/>
      <c r="V996" s="12"/>
      <c r="W996" s="12"/>
      <c r="X996" s="12"/>
      <c r="Y996" s="12"/>
      <c r="Z996" s="12"/>
    </row>
    <row r="997" spans="1:26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36"/>
      <c r="U997" s="12"/>
      <c r="V997" s="12"/>
      <c r="W997" s="12"/>
      <c r="X997" s="12"/>
      <c r="Y997" s="12"/>
      <c r="Z997" s="12"/>
    </row>
    <row r="998" spans="1:26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36"/>
      <c r="U998" s="12"/>
      <c r="V998" s="12"/>
      <c r="W998" s="12"/>
      <c r="X998" s="12"/>
      <c r="Y998" s="12"/>
      <c r="Z998" s="12"/>
    </row>
    <row r="999" spans="1:26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36"/>
      <c r="U999" s="12"/>
      <c r="V999" s="12"/>
      <c r="W999" s="12"/>
      <c r="X999" s="12"/>
      <c r="Y999" s="12"/>
      <c r="Z999" s="12"/>
    </row>
    <row r="1000" spans="1:26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36"/>
      <c r="U1000" s="12"/>
      <c r="V1000" s="12"/>
      <c r="W1000" s="12"/>
      <c r="X1000" s="12"/>
      <c r="Y1000" s="12"/>
      <c r="Z1000" s="12"/>
    </row>
    <row r="1001" spans="1:26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36"/>
      <c r="U1001" s="12"/>
      <c r="V1001" s="12"/>
      <c r="W1001" s="12"/>
      <c r="X1001" s="12"/>
      <c r="Y1001" s="12"/>
      <c r="Z1001" s="12"/>
    </row>
    <row r="1002" spans="1:26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36"/>
      <c r="U1002" s="12"/>
      <c r="V1002" s="12"/>
      <c r="W1002" s="12"/>
      <c r="X1002" s="12"/>
      <c r="Y1002" s="12"/>
      <c r="Z1002" s="12"/>
    </row>
    <row r="1003" spans="1:26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36"/>
      <c r="U1003" s="12"/>
      <c r="V1003" s="12"/>
      <c r="W1003" s="12"/>
      <c r="X1003" s="12"/>
      <c r="Y1003" s="12"/>
      <c r="Z1003" s="12"/>
    </row>
    <row r="1004" spans="1:26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36"/>
      <c r="U1004" s="12"/>
      <c r="V1004" s="12"/>
      <c r="W1004" s="12"/>
      <c r="X1004" s="12"/>
      <c r="Y1004" s="12"/>
      <c r="Z1004" s="12"/>
    </row>
    <row r="1005" spans="1:26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36"/>
      <c r="U1005" s="12"/>
      <c r="V1005" s="12"/>
      <c r="W1005" s="12"/>
      <c r="X1005" s="12"/>
      <c r="Y1005" s="12"/>
      <c r="Z1005" s="12"/>
    </row>
    <row r="1006" spans="1:2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36"/>
      <c r="U1006" s="12"/>
      <c r="V1006" s="12"/>
      <c r="W1006" s="12"/>
      <c r="X1006" s="12"/>
      <c r="Y1006" s="12"/>
      <c r="Z1006" s="12"/>
    </row>
    <row r="1007" spans="1:26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36"/>
      <c r="U1007" s="12"/>
      <c r="V1007" s="12"/>
      <c r="W1007" s="12"/>
      <c r="X1007" s="12"/>
      <c r="Y1007" s="12"/>
      <c r="Z1007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2"/>
  <sheetViews>
    <sheetView workbookViewId="0"/>
  </sheetViews>
  <sheetFormatPr baseColWidth="10" defaultColWidth="12.625" defaultRowHeight="15" customHeight="1"/>
  <cols>
    <col min="3" max="3" width="37.75" customWidth="1"/>
  </cols>
  <sheetData>
    <row r="1" spans="1:25" ht="14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25" ht="14.25" customHeight="1">
      <c r="A2" s="3">
        <v>29</v>
      </c>
      <c r="B2" s="3">
        <v>2992</v>
      </c>
      <c r="C2" s="4" t="s">
        <v>6</v>
      </c>
      <c r="D2" s="3">
        <v>4001</v>
      </c>
      <c r="E2" s="3">
        <v>3333</v>
      </c>
      <c r="F2" s="3">
        <v>3980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>
      <c r="A3" s="3">
        <v>30</v>
      </c>
      <c r="B3" s="3">
        <v>3366</v>
      </c>
      <c r="C3" s="4" t="s">
        <v>7</v>
      </c>
      <c r="D3" s="3">
        <v>8574</v>
      </c>
      <c r="E3" s="3">
        <v>3627</v>
      </c>
      <c r="F3" s="3">
        <v>3305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>
      <c r="A4" s="3">
        <v>31</v>
      </c>
      <c r="B4" s="3">
        <v>3475</v>
      </c>
      <c r="C4" s="4" t="s">
        <v>8</v>
      </c>
      <c r="D4" s="3">
        <v>3065</v>
      </c>
      <c r="E4" s="3">
        <v>6492</v>
      </c>
      <c r="F4" s="3">
        <v>2635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>
      <c r="A5" s="3">
        <v>32</v>
      </c>
      <c r="B5" s="3">
        <v>3570</v>
      </c>
      <c r="C5" s="4" t="s">
        <v>9</v>
      </c>
      <c r="D5" s="3">
        <v>7144</v>
      </c>
      <c r="E5" s="3">
        <v>3930</v>
      </c>
      <c r="F5" s="3">
        <v>3910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>
      <c r="A6" s="3">
        <v>33</v>
      </c>
      <c r="B6" s="3">
        <v>3573</v>
      </c>
      <c r="C6" s="4" t="s">
        <v>10</v>
      </c>
      <c r="D6" s="3">
        <v>6315</v>
      </c>
      <c r="E6" s="3">
        <v>4194</v>
      </c>
      <c r="F6" s="3">
        <v>3980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>
      <c r="A7" s="6">
        <v>34</v>
      </c>
      <c r="B7" s="6">
        <v>3631</v>
      </c>
      <c r="C7" s="7" t="s">
        <v>11</v>
      </c>
      <c r="D7" s="6">
        <v>6916</v>
      </c>
      <c r="E7" s="6">
        <v>3687</v>
      </c>
      <c r="F7" s="6">
        <v>4187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4.25">
      <c r="A8" s="3">
        <v>35</v>
      </c>
      <c r="B8" s="3">
        <v>3846</v>
      </c>
      <c r="C8" s="4" t="s">
        <v>12</v>
      </c>
      <c r="D8" s="3">
        <v>11133</v>
      </c>
      <c r="E8" s="3">
        <v>3114</v>
      </c>
      <c r="F8" s="3">
        <v>3910</v>
      </c>
    </row>
    <row r="9" spans="1:25">
      <c r="A9" s="3">
        <v>36</v>
      </c>
      <c r="B9" s="3">
        <v>3893</v>
      </c>
      <c r="C9" s="4" t="s">
        <v>13</v>
      </c>
      <c r="D9" s="3">
        <v>7979</v>
      </c>
      <c r="E9" s="3">
        <v>4543</v>
      </c>
      <c r="F9" s="3">
        <v>4015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>
      <c r="A10" s="3">
        <v>37</v>
      </c>
      <c r="B10" s="3">
        <v>4293</v>
      </c>
      <c r="C10" s="4" t="s">
        <v>14</v>
      </c>
      <c r="D10" s="3">
        <v>8481</v>
      </c>
      <c r="E10" s="3">
        <v>3989</v>
      </c>
      <c r="F10" s="3">
        <v>4864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>
      <c r="A11" s="3">
        <v>38</v>
      </c>
      <c r="B11" s="3">
        <v>4687</v>
      </c>
      <c r="C11" s="4" t="s">
        <v>15</v>
      </c>
      <c r="D11" s="3">
        <v>14241</v>
      </c>
      <c r="E11" s="3">
        <v>3371</v>
      </c>
      <c r="F11" s="3">
        <v>4700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>
      <c r="A12" s="3">
        <v>39</v>
      </c>
      <c r="B12" s="3">
        <v>4809</v>
      </c>
      <c r="C12" s="4" t="s">
        <v>16</v>
      </c>
      <c r="D12" s="3">
        <v>9306</v>
      </c>
      <c r="E12" s="3">
        <v>4119</v>
      </c>
      <c r="F12" s="3">
        <v>5322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</sheetData>
  <hyperlinks>
    <hyperlink ref="B1" r:id="rId1" xr:uid="{00000000-0004-0000-0000-000000000000}"/>
    <hyperlink ref="C1" r:id="rId2" xr:uid="{00000000-0004-0000-0000-000001000000}"/>
    <hyperlink ref="D1" r:id="rId3" xr:uid="{00000000-0004-0000-0000-000002000000}"/>
    <hyperlink ref="E1" r:id="rId4" xr:uid="{00000000-0004-0000-0000-000003000000}"/>
    <hyperlink ref="F1" r:id="rId5" xr:uid="{00000000-0004-0000-0000-000004000000}"/>
    <hyperlink ref="C2" r:id="rId6" xr:uid="{00000000-0004-0000-0000-000005000000}"/>
    <hyperlink ref="C3" r:id="rId7" xr:uid="{00000000-0004-0000-0000-000006000000}"/>
    <hyperlink ref="C4" r:id="rId8" xr:uid="{00000000-0004-0000-0000-000007000000}"/>
    <hyperlink ref="C5" r:id="rId9" xr:uid="{00000000-0004-0000-0000-000008000000}"/>
    <hyperlink ref="C6" r:id="rId10" xr:uid="{00000000-0004-0000-0000-000009000000}"/>
    <hyperlink ref="C7" r:id="rId11" xr:uid="{00000000-0004-0000-0000-00000A000000}"/>
    <hyperlink ref="C8" r:id="rId12" xr:uid="{00000000-0004-0000-0000-00000B000000}"/>
    <hyperlink ref="C9" r:id="rId13" xr:uid="{00000000-0004-0000-0000-00000C000000}"/>
    <hyperlink ref="C10" r:id="rId14" xr:uid="{00000000-0004-0000-0000-00000D000000}"/>
    <hyperlink ref="C11" r:id="rId15" xr:uid="{00000000-0004-0000-0000-00000E000000}"/>
    <hyperlink ref="C12" r:id="rId16" xr:uid="{00000000-0004-0000-0000-00000F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9"/>
  <sheetViews>
    <sheetView workbookViewId="0"/>
  </sheetViews>
  <sheetFormatPr baseColWidth="10" defaultColWidth="12.625" defaultRowHeight="15" customHeight="1"/>
  <cols>
    <col min="2" max="2" width="58.375" customWidth="1"/>
    <col min="3" max="3" width="17.875" customWidth="1"/>
  </cols>
  <sheetData>
    <row r="1" spans="1:5">
      <c r="A1" s="37" t="s">
        <v>103</v>
      </c>
      <c r="B1" s="38" t="s">
        <v>104</v>
      </c>
      <c r="C1" s="39" t="s">
        <v>105</v>
      </c>
      <c r="D1" s="40" t="s">
        <v>106</v>
      </c>
      <c r="E1" s="41" t="s">
        <v>107</v>
      </c>
    </row>
    <row r="2" spans="1:5">
      <c r="A2" s="42">
        <v>1</v>
      </c>
      <c r="B2" s="43" t="s">
        <v>108</v>
      </c>
      <c r="C2" s="44">
        <v>43</v>
      </c>
      <c r="D2" s="45" t="s">
        <v>109</v>
      </c>
    </row>
    <row r="3" spans="1:5">
      <c r="A3" s="42">
        <v>2</v>
      </c>
      <c r="B3" s="43" t="s">
        <v>110</v>
      </c>
      <c r="C3" s="44">
        <v>52</v>
      </c>
      <c r="D3" s="45" t="s">
        <v>111</v>
      </c>
    </row>
    <row r="4" spans="1:5">
      <c r="A4" s="42">
        <v>3</v>
      </c>
      <c r="B4" s="46" t="s">
        <v>112</v>
      </c>
      <c r="C4" s="44">
        <v>53</v>
      </c>
      <c r="D4" s="47" t="s">
        <v>113</v>
      </c>
      <c r="E4" s="45" t="s">
        <v>114</v>
      </c>
    </row>
    <row r="5" spans="1:5">
      <c r="A5" s="42">
        <v>4</v>
      </c>
      <c r="B5" s="43" t="s">
        <v>115</v>
      </c>
      <c r="C5" s="44">
        <v>60</v>
      </c>
      <c r="E5" s="45" t="s">
        <v>116</v>
      </c>
    </row>
    <row r="6" spans="1:5">
      <c r="A6" s="42">
        <v>5</v>
      </c>
      <c r="B6" s="48" t="s">
        <v>117</v>
      </c>
      <c r="C6" s="44">
        <v>61</v>
      </c>
      <c r="E6" s="45" t="s">
        <v>118</v>
      </c>
    </row>
    <row r="7" spans="1:5">
      <c r="A7" s="42">
        <v>6</v>
      </c>
      <c r="B7" s="48" t="s">
        <v>119</v>
      </c>
      <c r="C7" s="44">
        <v>63</v>
      </c>
      <c r="D7" s="45" t="s">
        <v>120</v>
      </c>
    </row>
    <row r="8" spans="1:5">
      <c r="A8" s="42">
        <v>7</v>
      </c>
      <c r="B8" s="43" t="s">
        <v>121</v>
      </c>
      <c r="C8" s="44">
        <v>64</v>
      </c>
      <c r="D8" s="45" t="s">
        <v>122</v>
      </c>
    </row>
    <row r="9" spans="1:5">
      <c r="A9" s="42">
        <v>8</v>
      </c>
      <c r="B9" s="43" t="s">
        <v>123</v>
      </c>
      <c r="C9" s="44">
        <v>66</v>
      </c>
      <c r="D9" s="45" t="s">
        <v>124</v>
      </c>
      <c r="E9" s="45" t="s">
        <v>125</v>
      </c>
    </row>
    <row r="10" spans="1:5">
      <c r="A10" s="42">
        <v>9</v>
      </c>
      <c r="B10" s="48" t="s">
        <v>126</v>
      </c>
      <c r="C10" s="44">
        <v>70</v>
      </c>
      <c r="D10" s="45" t="s">
        <v>127</v>
      </c>
    </row>
    <row r="11" spans="1:5">
      <c r="A11" s="42">
        <v>10</v>
      </c>
      <c r="B11" s="49" t="s">
        <v>128</v>
      </c>
      <c r="C11" s="44">
        <v>71</v>
      </c>
      <c r="D11" s="47" t="s">
        <v>129</v>
      </c>
    </row>
    <row r="12" spans="1:5">
      <c r="A12" s="42">
        <v>11</v>
      </c>
      <c r="B12" s="46" t="s">
        <v>130</v>
      </c>
      <c r="C12" s="44">
        <v>73</v>
      </c>
      <c r="E12" s="45" t="s">
        <v>131</v>
      </c>
    </row>
    <row r="13" spans="1:5">
      <c r="A13" s="42">
        <v>12</v>
      </c>
      <c r="B13" s="43" t="s">
        <v>132</v>
      </c>
      <c r="C13" s="44">
        <v>75</v>
      </c>
      <c r="D13" s="45" t="s">
        <v>133</v>
      </c>
    </row>
    <row r="14" spans="1:5">
      <c r="A14" s="42">
        <v>13</v>
      </c>
      <c r="B14" s="48" t="s">
        <v>134</v>
      </c>
      <c r="C14" s="44">
        <v>76</v>
      </c>
      <c r="D14" s="45" t="s">
        <v>135</v>
      </c>
    </row>
    <row r="15" spans="1:5">
      <c r="A15" s="42">
        <v>14</v>
      </c>
      <c r="B15" s="49" t="s">
        <v>136</v>
      </c>
      <c r="C15" s="44">
        <v>78</v>
      </c>
      <c r="D15" s="45" t="s">
        <v>137</v>
      </c>
    </row>
    <row r="16" spans="1:5">
      <c r="A16" s="42">
        <v>15</v>
      </c>
      <c r="B16" s="48" t="s">
        <v>138</v>
      </c>
      <c r="C16" s="44">
        <v>79</v>
      </c>
      <c r="D16" s="45" t="s">
        <v>139</v>
      </c>
    </row>
    <row r="17" spans="1:5">
      <c r="A17" s="42">
        <v>16</v>
      </c>
      <c r="B17" s="46" t="s">
        <v>140</v>
      </c>
      <c r="C17" s="44">
        <v>80</v>
      </c>
      <c r="D17" s="47" t="s">
        <v>141</v>
      </c>
      <c r="E17" s="45" t="s">
        <v>142</v>
      </c>
    </row>
    <row r="18" spans="1:5">
      <c r="A18" s="42">
        <v>17</v>
      </c>
      <c r="B18" s="48" t="s">
        <v>143</v>
      </c>
      <c r="C18" s="44">
        <v>81</v>
      </c>
      <c r="D18" s="45" t="s">
        <v>144</v>
      </c>
    </row>
    <row r="19" spans="1:5">
      <c r="A19" s="42">
        <v>18</v>
      </c>
      <c r="B19" s="48" t="s">
        <v>145</v>
      </c>
      <c r="C19" s="44">
        <v>83</v>
      </c>
      <c r="D19" s="45" t="s">
        <v>146</v>
      </c>
    </row>
    <row r="20" spans="1:5">
      <c r="A20" s="50">
        <v>19</v>
      </c>
      <c r="B20" s="51" t="s">
        <v>147</v>
      </c>
      <c r="C20" s="52">
        <v>85</v>
      </c>
      <c r="D20" s="45" t="s">
        <v>148</v>
      </c>
    </row>
    <row r="21" spans="1:5">
      <c r="A21" s="53">
        <v>20</v>
      </c>
      <c r="B21" s="54" t="s">
        <v>149</v>
      </c>
      <c r="C21" s="53">
        <v>86</v>
      </c>
      <c r="D21" s="47" t="s">
        <v>141</v>
      </c>
    </row>
    <row r="22" spans="1:5" ht="15" customHeight="1">
      <c r="A22" s="53">
        <v>21</v>
      </c>
      <c r="B22" s="55" t="s">
        <v>150</v>
      </c>
      <c r="C22" s="53">
        <v>88</v>
      </c>
      <c r="E22" s="56" t="s">
        <v>151</v>
      </c>
    </row>
    <row r="23" spans="1:5" ht="15" customHeight="1">
      <c r="A23" s="53">
        <v>22</v>
      </c>
      <c r="B23" s="54" t="s">
        <v>152</v>
      </c>
      <c r="C23" s="53">
        <v>89</v>
      </c>
      <c r="E23" s="56" t="s">
        <v>153</v>
      </c>
    </row>
    <row r="24" spans="1:5">
      <c r="A24" s="53">
        <v>23</v>
      </c>
      <c r="B24" s="57" t="s">
        <v>154</v>
      </c>
      <c r="C24" s="53">
        <v>90</v>
      </c>
      <c r="D24" s="47" t="s">
        <v>141</v>
      </c>
    </row>
    <row r="25" spans="1:5">
      <c r="A25" s="53">
        <v>24</v>
      </c>
      <c r="B25" s="54" t="s">
        <v>155</v>
      </c>
      <c r="C25" s="53">
        <v>92</v>
      </c>
      <c r="D25" s="47" t="s">
        <v>141</v>
      </c>
      <c r="E25" s="56" t="s">
        <v>156</v>
      </c>
    </row>
    <row r="26" spans="1:5" ht="15" customHeight="1">
      <c r="A26" s="53">
        <v>25</v>
      </c>
      <c r="B26" s="55" t="s">
        <v>157</v>
      </c>
      <c r="C26" s="53">
        <v>94</v>
      </c>
      <c r="E26" s="56" t="s">
        <v>158</v>
      </c>
    </row>
    <row r="27" spans="1:5" ht="15" customHeight="1">
      <c r="A27" s="53">
        <v>26</v>
      </c>
      <c r="B27" s="54" t="s">
        <v>159</v>
      </c>
      <c r="C27" s="53">
        <v>97</v>
      </c>
      <c r="D27" s="56" t="s">
        <v>160</v>
      </c>
    </row>
    <row r="28" spans="1:5" ht="15" customHeight="1">
      <c r="A28" s="53">
        <v>27</v>
      </c>
      <c r="B28" s="54" t="s">
        <v>161</v>
      </c>
      <c r="C28" s="53">
        <v>98</v>
      </c>
      <c r="D28" s="56" t="s">
        <v>162</v>
      </c>
    </row>
    <row r="29" spans="1:5" ht="15" customHeight="1">
      <c r="A29" s="53">
        <v>28</v>
      </c>
      <c r="B29" s="54" t="s">
        <v>163</v>
      </c>
      <c r="C29" s="53">
        <v>100</v>
      </c>
      <c r="E29" s="56" t="s">
        <v>164</v>
      </c>
    </row>
    <row r="30" spans="1:5">
      <c r="A30" s="53">
        <v>29</v>
      </c>
      <c r="B30" s="54" t="s">
        <v>165</v>
      </c>
      <c r="C30" s="53">
        <v>102</v>
      </c>
      <c r="D30" s="47" t="s">
        <v>166</v>
      </c>
      <c r="E30" s="56" t="s">
        <v>167</v>
      </c>
    </row>
    <row r="31" spans="1:5" ht="15" customHeight="1">
      <c r="A31" s="53">
        <v>30</v>
      </c>
      <c r="B31" s="54" t="s">
        <v>168</v>
      </c>
      <c r="C31" s="53">
        <v>106</v>
      </c>
      <c r="E31" s="56" t="s">
        <v>169</v>
      </c>
    </row>
    <row r="32" spans="1:5" ht="15" customHeight="1">
      <c r="A32" s="53">
        <v>31</v>
      </c>
      <c r="B32" s="54" t="s">
        <v>170</v>
      </c>
      <c r="C32" s="53">
        <v>110</v>
      </c>
      <c r="D32" s="56" t="s">
        <v>171</v>
      </c>
    </row>
    <row r="33" spans="1:6">
      <c r="A33" s="53">
        <v>32</v>
      </c>
      <c r="B33" s="54" t="s">
        <v>172</v>
      </c>
      <c r="C33" s="53">
        <v>113</v>
      </c>
      <c r="D33" s="47" t="s">
        <v>141</v>
      </c>
      <c r="E33" s="56" t="s">
        <v>173</v>
      </c>
    </row>
    <row r="34" spans="1:6">
      <c r="A34" s="53">
        <v>33</v>
      </c>
      <c r="B34" s="54" t="s">
        <v>174</v>
      </c>
      <c r="C34" s="53">
        <v>117</v>
      </c>
      <c r="D34" s="47" t="s">
        <v>141</v>
      </c>
    </row>
    <row r="35" spans="1:6">
      <c r="A35" s="53">
        <v>34</v>
      </c>
      <c r="B35" s="54" t="s">
        <v>175</v>
      </c>
      <c r="C35" s="53">
        <v>118</v>
      </c>
      <c r="D35" s="47" t="s">
        <v>141</v>
      </c>
      <c r="E35" s="56" t="s">
        <v>176</v>
      </c>
    </row>
    <row r="36" spans="1:6">
      <c r="A36" s="53">
        <v>35</v>
      </c>
      <c r="B36" s="57" t="s">
        <v>177</v>
      </c>
      <c r="C36" s="53">
        <v>129</v>
      </c>
      <c r="D36" s="47" t="s">
        <v>141</v>
      </c>
      <c r="E36" s="56" t="s">
        <v>178</v>
      </c>
    </row>
    <row r="37" spans="1:6">
      <c r="A37" s="53">
        <v>36</v>
      </c>
      <c r="B37" s="54" t="s">
        <v>179</v>
      </c>
      <c r="C37" s="53">
        <v>135</v>
      </c>
      <c r="D37" s="47" t="s">
        <v>141</v>
      </c>
    </row>
    <row r="38" spans="1:6">
      <c r="A38" s="58">
        <v>37</v>
      </c>
      <c r="B38" s="55" t="s">
        <v>180</v>
      </c>
      <c r="C38" s="53" t="s">
        <v>181</v>
      </c>
      <c r="D38" s="56" t="s">
        <v>182</v>
      </c>
      <c r="E38" s="47" t="s">
        <v>183</v>
      </c>
    </row>
    <row r="39" spans="1:6">
      <c r="A39" s="58">
        <v>38</v>
      </c>
      <c r="B39" s="55" t="s">
        <v>184</v>
      </c>
      <c r="D39" s="47" t="s">
        <v>141</v>
      </c>
      <c r="E39" s="56" t="s">
        <v>185</v>
      </c>
      <c r="F39" s="47" t="s">
        <v>186</v>
      </c>
    </row>
  </sheetData>
  <hyperlinks>
    <hyperlink ref="C1" r:id="rId1" xr:uid="{00000000-0004-0000-0200-000000000000}"/>
    <hyperlink ref="B2" r:id="rId2" xr:uid="{00000000-0004-0000-0200-000001000000}"/>
    <hyperlink ref="D2" r:id="rId3" xr:uid="{00000000-0004-0000-0200-000002000000}"/>
    <hyperlink ref="B3" r:id="rId4" xr:uid="{00000000-0004-0000-0200-000003000000}"/>
    <hyperlink ref="D3" r:id="rId5" xr:uid="{00000000-0004-0000-0200-000004000000}"/>
    <hyperlink ref="B4" r:id="rId6" xr:uid="{00000000-0004-0000-0200-000005000000}"/>
    <hyperlink ref="E4" r:id="rId7" xr:uid="{00000000-0004-0000-0200-000006000000}"/>
    <hyperlink ref="B5" r:id="rId8" location="cite_note-:0-3" xr:uid="{00000000-0004-0000-0200-000007000000}"/>
    <hyperlink ref="E5" r:id="rId9" xr:uid="{00000000-0004-0000-0200-000008000000}"/>
    <hyperlink ref="E6" r:id="rId10" xr:uid="{00000000-0004-0000-0200-000009000000}"/>
    <hyperlink ref="D7" r:id="rId11" xr:uid="{00000000-0004-0000-0200-00000A000000}"/>
    <hyperlink ref="B8" r:id="rId12" xr:uid="{00000000-0004-0000-0200-00000B000000}"/>
    <hyperlink ref="D8" r:id="rId13" xr:uid="{00000000-0004-0000-0200-00000C000000}"/>
    <hyperlink ref="B9" r:id="rId14" xr:uid="{00000000-0004-0000-0200-00000D000000}"/>
    <hyperlink ref="D9" r:id="rId15" xr:uid="{00000000-0004-0000-0200-00000E000000}"/>
    <hyperlink ref="E9" r:id="rId16" location="form" xr:uid="{00000000-0004-0000-0200-00000F000000}"/>
    <hyperlink ref="D10" r:id="rId17" xr:uid="{00000000-0004-0000-0200-000010000000}"/>
    <hyperlink ref="B11" r:id="rId18" xr:uid="{00000000-0004-0000-0200-000011000000}"/>
    <hyperlink ref="B12" r:id="rId19" xr:uid="{00000000-0004-0000-0200-000012000000}"/>
    <hyperlink ref="E12" r:id="rId20" xr:uid="{00000000-0004-0000-0200-000013000000}"/>
    <hyperlink ref="B13" r:id="rId21" xr:uid="{00000000-0004-0000-0200-000014000000}"/>
    <hyperlink ref="D13" r:id="rId22" xr:uid="{00000000-0004-0000-0200-000015000000}"/>
    <hyperlink ref="D14" r:id="rId23" xr:uid="{00000000-0004-0000-0200-000016000000}"/>
    <hyperlink ref="B15" r:id="rId24" xr:uid="{00000000-0004-0000-0200-000017000000}"/>
    <hyperlink ref="D15" r:id="rId25" xr:uid="{00000000-0004-0000-0200-000018000000}"/>
    <hyperlink ref="D16" r:id="rId26" xr:uid="{00000000-0004-0000-0200-000019000000}"/>
    <hyperlink ref="B17" r:id="rId27" xr:uid="{00000000-0004-0000-0200-00001A000000}"/>
    <hyperlink ref="E17" r:id="rId28" xr:uid="{00000000-0004-0000-0200-00001B000000}"/>
    <hyperlink ref="D18" r:id="rId29" xr:uid="{00000000-0004-0000-0200-00001C000000}"/>
    <hyperlink ref="D19" r:id="rId30" xr:uid="{00000000-0004-0000-0200-00001D000000}"/>
    <hyperlink ref="D20" r:id="rId31" xr:uid="{00000000-0004-0000-0200-00001E000000}"/>
    <hyperlink ref="B22" r:id="rId32" xr:uid="{00000000-0004-0000-0200-00001F000000}"/>
    <hyperlink ref="E22" r:id="rId33" xr:uid="{00000000-0004-0000-0200-000020000000}"/>
    <hyperlink ref="E23" r:id="rId34" xr:uid="{00000000-0004-0000-0200-000021000000}"/>
    <hyperlink ref="B24" r:id="rId35" location="cite_note-:0-3" xr:uid="{00000000-0004-0000-0200-000022000000}"/>
    <hyperlink ref="E25" r:id="rId36" xr:uid="{00000000-0004-0000-0200-000023000000}"/>
    <hyperlink ref="B26" r:id="rId37" xr:uid="{00000000-0004-0000-0200-000024000000}"/>
    <hyperlink ref="E26" r:id="rId38" xr:uid="{00000000-0004-0000-0200-000025000000}"/>
    <hyperlink ref="D27" r:id="rId39" xr:uid="{00000000-0004-0000-0200-000026000000}"/>
    <hyperlink ref="D28" r:id="rId40" xr:uid="{00000000-0004-0000-0200-000027000000}"/>
    <hyperlink ref="E29" r:id="rId41" xr:uid="{00000000-0004-0000-0200-000028000000}"/>
    <hyperlink ref="E30" r:id="rId42" xr:uid="{00000000-0004-0000-0200-000029000000}"/>
    <hyperlink ref="E31" r:id="rId43" xr:uid="{00000000-0004-0000-0200-00002A000000}"/>
    <hyperlink ref="D32" r:id="rId44" xr:uid="{00000000-0004-0000-0200-00002B000000}"/>
    <hyperlink ref="E33" r:id="rId45" xr:uid="{00000000-0004-0000-0200-00002C000000}"/>
    <hyperlink ref="E35" r:id="rId46" xr:uid="{00000000-0004-0000-0200-00002D000000}"/>
    <hyperlink ref="B36" r:id="rId47" location="cite_note-:0-3" xr:uid="{00000000-0004-0000-0200-00002E000000}"/>
    <hyperlink ref="E36" r:id="rId48" xr:uid="{00000000-0004-0000-0200-00002F000000}"/>
    <hyperlink ref="B38" r:id="rId49" xr:uid="{00000000-0004-0000-0200-000030000000}"/>
    <hyperlink ref="D38" r:id="rId50" xr:uid="{00000000-0004-0000-0200-000031000000}"/>
    <hyperlink ref="B39" r:id="rId51" xr:uid="{00000000-0004-0000-0200-000032000000}"/>
    <hyperlink ref="E39" r:id="rId52" xr:uid="{00000000-0004-0000-0200-000033000000}"/>
  </hyperlinks>
  <pageMargins left="0.7" right="0.7" top="0.75" bottom="0.75" header="0.3" footer="0.3"/>
  <tableParts count="1">
    <tablePart r:id="rId5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33"/>
  <sheetViews>
    <sheetView workbookViewId="0"/>
  </sheetViews>
  <sheetFormatPr baseColWidth="10" defaultColWidth="12.625" defaultRowHeight="15" customHeight="1"/>
  <cols>
    <col min="3" max="3" width="11.5" customWidth="1"/>
    <col min="4" max="4" width="30.375" customWidth="1"/>
    <col min="6" max="7" width="12.625" hidden="1"/>
    <col min="9" max="10" width="12.625" hidden="1"/>
  </cols>
  <sheetData>
    <row r="1" spans="1:25">
      <c r="A1" s="59"/>
      <c r="B1" s="60"/>
      <c r="C1" s="60"/>
      <c r="D1" s="61"/>
      <c r="E1" s="59"/>
      <c r="F1" s="59"/>
      <c r="G1" s="59"/>
      <c r="H1" s="59"/>
      <c r="I1" s="62"/>
      <c r="J1" s="63"/>
      <c r="K1" s="64"/>
      <c r="L1" s="65"/>
      <c r="M1" s="66"/>
      <c r="N1" s="59"/>
      <c r="O1" s="59"/>
      <c r="P1" s="67"/>
      <c r="Q1" s="68"/>
      <c r="R1" s="69"/>
      <c r="S1" s="59"/>
      <c r="T1" s="59"/>
      <c r="U1" s="59"/>
      <c r="V1" s="59"/>
      <c r="W1" s="59"/>
      <c r="X1" s="59"/>
      <c r="Y1" s="59"/>
    </row>
    <row r="2" spans="1:25">
      <c r="A2" s="70"/>
      <c r="B2" s="60"/>
      <c r="C2" s="60"/>
      <c r="D2" s="61"/>
      <c r="E2" s="71"/>
      <c r="F2" s="62"/>
      <c r="G2" s="62"/>
      <c r="H2" s="62"/>
      <c r="I2" s="62"/>
      <c r="J2" s="72"/>
      <c r="K2" s="64"/>
      <c r="L2" s="65"/>
      <c r="M2" s="66"/>
      <c r="N2" s="59"/>
      <c r="O2" s="59"/>
      <c r="P2" s="67"/>
      <c r="Q2" s="68"/>
      <c r="R2" s="69"/>
      <c r="T2" s="59"/>
      <c r="U2" s="59"/>
      <c r="V2" s="59"/>
      <c r="W2" s="59"/>
      <c r="X2" s="59"/>
      <c r="Y2" s="59"/>
    </row>
    <row r="3" spans="1:25">
      <c r="A3" s="60"/>
      <c r="B3" s="60"/>
      <c r="C3" s="60"/>
      <c r="D3" s="61"/>
      <c r="E3" s="60"/>
      <c r="F3" s="60"/>
      <c r="G3" s="60"/>
      <c r="H3" s="60"/>
      <c r="I3" s="60"/>
      <c r="J3" s="73"/>
      <c r="K3" s="73"/>
      <c r="L3" s="74"/>
      <c r="M3" s="74"/>
      <c r="N3" s="59"/>
      <c r="O3" s="59"/>
      <c r="P3" s="67"/>
      <c r="Q3" s="68"/>
      <c r="R3" s="69"/>
      <c r="S3" s="59"/>
      <c r="T3" s="59"/>
      <c r="U3" s="59"/>
      <c r="V3" s="59"/>
      <c r="W3" s="59"/>
      <c r="X3" s="59"/>
      <c r="Y3" s="59"/>
    </row>
    <row r="4" spans="1:25" ht="15.75">
      <c r="A4" s="75" t="s">
        <v>17</v>
      </c>
      <c r="B4" s="76" t="s">
        <v>18</v>
      </c>
      <c r="C4" s="76" t="s">
        <v>19</v>
      </c>
      <c r="D4" s="9" t="s">
        <v>20</v>
      </c>
      <c r="E4" s="9" t="s">
        <v>21</v>
      </c>
      <c r="F4" s="9" t="s">
        <v>22</v>
      </c>
      <c r="G4" s="9" t="s">
        <v>23</v>
      </c>
      <c r="H4" s="9" t="s">
        <v>24</v>
      </c>
      <c r="I4" s="9" t="s">
        <v>25</v>
      </c>
      <c r="J4" s="9" t="s">
        <v>26</v>
      </c>
      <c r="K4" s="9" t="s">
        <v>27</v>
      </c>
      <c r="L4" s="9" t="s">
        <v>28</v>
      </c>
      <c r="M4" s="9" t="s">
        <v>29</v>
      </c>
      <c r="N4" s="10" t="s">
        <v>30</v>
      </c>
      <c r="O4" s="10" t="s">
        <v>31</v>
      </c>
      <c r="P4" s="10" t="s">
        <v>32</v>
      </c>
      <c r="Q4" s="10" t="s">
        <v>33</v>
      </c>
      <c r="R4" s="10" t="s">
        <v>34</v>
      </c>
      <c r="S4" s="11" t="s">
        <v>35</v>
      </c>
      <c r="T4" s="9" t="s">
        <v>36</v>
      </c>
      <c r="U4" s="77"/>
      <c r="V4" s="77"/>
      <c r="W4" s="77"/>
      <c r="X4" s="77"/>
      <c r="Y4" s="77"/>
    </row>
    <row r="5" spans="1:25">
      <c r="A5" s="27">
        <v>1</v>
      </c>
      <c r="B5" s="26" t="s">
        <v>37</v>
      </c>
      <c r="C5" s="26" t="s">
        <v>38</v>
      </c>
      <c r="D5" s="13" t="s">
        <v>39</v>
      </c>
      <c r="E5" s="13" t="s">
        <v>40</v>
      </c>
      <c r="F5" s="14">
        <v>44481</v>
      </c>
      <c r="G5" s="13" t="s">
        <v>41</v>
      </c>
      <c r="H5" s="13">
        <v>120</v>
      </c>
      <c r="I5" s="13" t="s">
        <v>41</v>
      </c>
      <c r="J5" s="13" t="s">
        <v>41</v>
      </c>
      <c r="K5" s="19" t="s">
        <v>187</v>
      </c>
      <c r="L5" s="15" t="s">
        <v>43</v>
      </c>
      <c r="M5" s="15" t="s">
        <v>44</v>
      </c>
      <c r="N5" s="13" t="s">
        <v>45</v>
      </c>
      <c r="O5" s="13" t="s">
        <v>41</v>
      </c>
      <c r="P5" s="16" t="s">
        <v>41</v>
      </c>
      <c r="Q5" s="13">
        <v>2</v>
      </c>
      <c r="R5" s="13">
        <v>0</v>
      </c>
      <c r="S5" s="13"/>
      <c r="T5" s="13" t="s">
        <v>41</v>
      </c>
      <c r="U5" s="78"/>
      <c r="V5" s="78"/>
      <c r="W5" s="78"/>
      <c r="X5" s="78"/>
      <c r="Y5" s="78"/>
    </row>
    <row r="6" spans="1:25">
      <c r="A6" s="27">
        <v>2</v>
      </c>
      <c r="B6" s="26" t="s">
        <v>37</v>
      </c>
      <c r="C6" s="27" t="s">
        <v>188</v>
      </c>
      <c r="D6" s="13" t="s">
        <v>47</v>
      </c>
      <c r="E6" s="13" t="s">
        <v>40</v>
      </c>
      <c r="F6" s="14">
        <v>44524</v>
      </c>
      <c r="G6" s="13" t="s">
        <v>41</v>
      </c>
      <c r="H6" s="13">
        <v>172</v>
      </c>
      <c r="I6" s="13" t="s">
        <v>41</v>
      </c>
      <c r="J6" s="13" t="s">
        <v>41</v>
      </c>
      <c r="K6" s="19" t="s">
        <v>187</v>
      </c>
      <c r="L6" s="13" t="s">
        <v>48</v>
      </c>
      <c r="M6" s="13" t="s">
        <v>49</v>
      </c>
      <c r="N6" s="13" t="s">
        <v>45</v>
      </c>
      <c r="O6" s="13" t="s">
        <v>41</v>
      </c>
      <c r="P6" s="16" t="s">
        <v>41</v>
      </c>
      <c r="Q6" s="16" t="s">
        <v>41</v>
      </c>
      <c r="R6" s="16" t="s">
        <v>41</v>
      </c>
      <c r="S6" s="13"/>
      <c r="T6" s="13" t="s">
        <v>41</v>
      </c>
      <c r="U6" s="78"/>
      <c r="V6" s="78"/>
      <c r="W6" s="78"/>
      <c r="X6" s="78"/>
      <c r="Y6" s="78"/>
    </row>
    <row r="7" spans="1:25">
      <c r="A7" s="27">
        <v>3</v>
      </c>
      <c r="B7" s="26" t="s">
        <v>37</v>
      </c>
      <c r="C7" s="27" t="s">
        <v>189</v>
      </c>
      <c r="D7" s="13" t="s">
        <v>51</v>
      </c>
      <c r="E7" s="13" t="s">
        <v>40</v>
      </c>
      <c r="F7" s="14">
        <v>44504</v>
      </c>
      <c r="G7" s="13" t="s">
        <v>41</v>
      </c>
      <c r="H7" s="13">
        <v>145</v>
      </c>
      <c r="I7" s="13" t="s">
        <v>41</v>
      </c>
      <c r="J7" s="13" t="s">
        <v>41</v>
      </c>
      <c r="K7" s="19" t="s">
        <v>187</v>
      </c>
      <c r="L7" s="13" t="s">
        <v>52</v>
      </c>
      <c r="M7" s="13" t="s">
        <v>53</v>
      </c>
      <c r="N7" s="13" t="s">
        <v>45</v>
      </c>
      <c r="O7" s="13" t="s">
        <v>41</v>
      </c>
      <c r="P7" s="16" t="s">
        <v>41</v>
      </c>
      <c r="Q7" s="13">
        <v>5</v>
      </c>
      <c r="R7" s="13">
        <v>0</v>
      </c>
      <c r="S7" s="13"/>
      <c r="T7" s="13" t="s">
        <v>41</v>
      </c>
      <c r="U7" s="78"/>
      <c r="V7" s="78"/>
      <c r="W7" s="78"/>
      <c r="X7" s="78"/>
      <c r="Y7" s="78"/>
    </row>
    <row r="8" spans="1:25">
      <c r="A8" s="27">
        <v>4</v>
      </c>
      <c r="B8" s="26" t="s">
        <v>37</v>
      </c>
      <c r="C8" s="26" t="s">
        <v>54</v>
      </c>
      <c r="D8" s="13" t="s">
        <v>55</v>
      </c>
      <c r="E8" s="13" t="s">
        <v>40</v>
      </c>
      <c r="F8" s="14">
        <v>44470</v>
      </c>
      <c r="G8" s="14">
        <v>44562</v>
      </c>
      <c r="H8" s="13">
        <v>120</v>
      </c>
      <c r="I8" s="13" t="s">
        <v>41</v>
      </c>
      <c r="J8" s="13" t="s">
        <v>41</v>
      </c>
      <c r="K8" s="19" t="s">
        <v>187</v>
      </c>
      <c r="L8" s="13" t="s">
        <v>56</v>
      </c>
      <c r="M8" s="13" t="s">
        <v>57</v>
      </c>
      <c r="N8" s="13" t="s">
        <v>45</v>
      </c>
      <c r="O8" s="13">
        <v>3</v>
      </c>
      <c r="P8" s="16" t="s">
        <v>41</v>
      </c>
      <c r="Q8" s="16" t="s">
        <v>41</v>
      </c>
      <c r="R8" s="16" t="s">
        <v>41</v>
      </c>
      <c r="S8" s="13"/>
      <c r="T8" s="13" t="s">
        <v>41</v>
      </c>
      <c r="U8" s="78"/>
      <c r="V8" s="78"/>
      <c r="W8" s="78"/>
      <c r="X8" s="78"/>
      <c r="Y8" s="78"/>
    </row>
    <row r="9" spans="1:25">
      <c r="A9" s="27">
        <v>5</v>
      </c>
      <c r="B9" s="26" t="s">
        <v>37</v>
      </c>
      <c r="C9" s="27" t="s">
        <v>188</v>
      </c>
      <c r="D9" s="13" t="s">
        <v>58</v>
      </c>
      <c r="E9" s="13" t="s">
        <v>40</v>
      </c>
      <c r="F9" s="14">
        <v>44470</v>
      </c>
      <c r="G9" s="14">
        <v>43831</v>
      </c>
      <c r="H9" s="13">
        <v>120</v>
      </c>
      <c r="I9" s="13" t="s">
        <v>41</v>
      </c>
      <c r="J9" s="13" t="s">
        <v>41</v>
      </c>
      <c r="K9" s="19" t="s">
        <v>187</v>
      </c>
      <c r="L9" s="13" t="s">
        <v>56</v>
      </c>
      <c r="M9" s="13" t="s">
        <v>59</v>
      </c>
      <c r="N9" s="13" t="s">
        <v>45</v>
      </c>
      <c r="O9" s="13">
        <v>3</v>
      </c>
      <c r="P9" s="16" t="s">
        <v>41</v>
      </c>
      <c r="Q9" s="16" t="s">
        <v>41</v>
      </c>
      <c r="R9" s="16" t="s">
        <v>41</v>
      </c>
      <c r="S9" s="13"/>
      <c r="T9" s="13" t="s">
        <v>41</v>
      </c>
      <c r="U9" s="78"/>
      <c r="V9" s="78"/>
      <c r="W9" s="78"/>
      <c r="X9" s="78"/>
      <c r="Y9" s="78"/>
    </row>
    <row r="10" spans="1:25">
      <c r="A10" s="27">
        <v>6</v>
      </c>
      <c r="B10" s="26" t="s">
        <v>37</v>
      </c>
      <c r="C10" s="27" t="s">
        <v>188</v>
      </c>
      <c r="D10" s="13" t="s">
        <v>60</v>
      </c>
      <c r="E10" s="13" t="s">
        <v>40</v>
      </c>
      <c r="F10" s="14">
        <v>44502</v>
      </c>
      <c r="G10" s="13" t="s">
        <v>41</v>
      </c>
      <c r="H10" s="13">
        <v>190</v>
      </c>
      <c r="I10" s="13" t="s">
        <v>41</v>
      </c>
      <c r="J10" s="13" t="s">
        <v>41</v>
      </c>
      <c r="K10" s="19" t="s">
        <v>187</v>
      </c>
      <c r="L10" s="13" t="s">
        <v>48</v>
      </c>
      <c r="M10" s="13" t="s">
        <v>57</v>
      </c>
      <c r="N10" s="13" t="s">
        <v>45</v>
      </c>
      <c r="O10" s="13" t="s">
        <v>41</v>
      </c>
      <c r="P10" s="16" t="s">
        <v>41</v>
      </c>
      <c r="Q10" s="16" t="s">
        <v>41</v>
      </c>
      <c r="R10" s="16" t="s">
        <v>41</v>
      </c>
      <c r="S10" s="13"/>
      <c r="T10" s="13" t="s">
        <v>41</v>
      </c>
      <c r="U10" s="78"/>
      <c r="V10" s="78"/>
      <c r="W10" s="78"/>
      <c r="X10" s="78"/>
      <c r="Y10" s="78"/>
    </row>
    <row r="11" spans="1:25">
      <c r="A11" s="27">
        <v>7</v>
      </c>
      <c r="B11" s="26" t="s">
        <v>37</v>
      </c>
      <c r="C11" s="26" t="s">
        <v>61</v>
      </c>
      <c r="D11" s="13" t="s">
        <v>62</v>
      </c>
      <c r="E11" s="13" t="s">
        <v>40</v>
      </c>
      <c r="F11" s="14">
        <v>44621</v>
      </c>
      <c r="G11" s="13" t="s">
        <v>41</v>
      </c>
      <c r="H11" s="13">
        <v>108</v>
      </c>
      <c r="I11" s="13" t="s">
        <v>41</v>
      </c>
      <c r="J11" s="13" t="s">
        <v>41</v>
      </c>
      <c r="K11" s="19" t="s">
        <v>187</v>
      </c>
      <c r="L11" s="13" t="s">
        <v>56</v>
      </c>
      <c r="M11" s="13" t="s">
        <v>63</v>
      </c>
      <c r="N11" s="13" t="s">
        <v>45</v>
      </c>
      <c r="O11" s="13" t="s">
        <v>41</v>
      </c>
      <c r="P11" s="16" t="s">
        <v>41</v>
      </c>
      <c r="Q11" s="13">
        <v>7</v>
      </c>
      <c r="R11" s="13">
        <v>1</v>
      </c>
      <c r="S11" s="13"/>
      <c r="T11" s="13" t="s">
        <v>41</v>
      </c>
      <c r="U11" s="78"/>
      <c r="V11" s="78"/>
      <c r="W11" s="78"/>
      <c r="X11" s="78"/>
      <c r="Y11" s="78"/>
    </row>
    <row r="12" spans="1:25">
      <c r="A12" s="27">
        <v>8</v>
      </c>
      <c r="B12" s="26" t="s">
        <v>37</v>
      </c>
      <c r="C12" s="27" t="s">
        <v>188</v>
      </c>
      <c r="D12" s="13" t="s">
        <v>64</v>
      </c>
      <c r="E12" s="13" t="s">
        <v>40</v>
      </c>
      <c r="F12" s="14">
        <v>44529</v>
      </c>
      <c r="G12" s="13" t="s">
        <v>41</v>
      </c>
      <c r="H12" s="13">
        <v>120</v>
      </c>
      <c r="I12" s="13" t="s">
        <v>41</v>
      </c>
      <c r="J12" s="13" t="s">
        <v>41</v>
      </c>
      <c r="K12" s="19" t="s">
        <v>187</v>
      </c>
      <c r="L12" s="13" t="s">
        <v>48</v>
      </c>
      <c r="M12" s="13" t="s">
        <v>65</v>
      </c>
      <c r="N12" s="13" t="s">
        <v>45</v>
      </c>
      <c r="O12" s="13" t="s">
        <v>41</v>
      </c>
      <c r="P12" s="16" t="s">
        <v>41</v>
      </c>
      <c r="Q12" s="13">
        <v>10</v>
      </c>
      <c r="R12" s="13">
        <v>1</v>
      </c>
      <c r="S12" s="13"/>
      <c r="T12" s="13" t="s">
        <v>41</v>
      </c>
      <c r="U12" s="78"/>
      <c r="V12" s="78"/>
      <c r="W12" s="78"/>
      <c r="X12" s="78"/>
      <c r="Y12" s="78"/>
    </row>
    <row r="13" spans="1:25">
      <c r="A13" s="27">
        <v>9</v>
      </c>
      <c r="B13" s="26" t="s">
        <v>37</v>
      </c>
      <c r="C13" s="27" t="s">
        <v>188</v>
      </c>
      <c r="D13" s="13" t="s">
        <v>66</v>
      </c>
      <c r="E13" s="13" t="s">
        <v>40</v>
      </c>
      <c r="F13" s="14">
        <v>44529</v>
      </c>
      <c r="G13" s="13" t="s">
        <v>41</v>
      </c>
      <c r="H13" s="13">
        <v>132</v>
      </c>
      <c r="I13" s="13" t="s">
        <v>41</v>
      </c>
      <c r="J13" s="13" t="s">
        <v>41</v>
      </c>
      <c r="K13" s="19" t="s">
        <v>187</v>
      </c>
      <c r="L13" s="13" t="s">
        <v>67</v>
      </c>
      <c r="M13" s="13" t="s">
        <v>59</v>
      </c>
      <c r="N13" s="13" t="s">
        <v>45</v>
      </c>
      <c r="O13" s="13" t="s">
        <v>41</v>
      </c>
      <c r="P13" s="16" t="s">
        <v>41</v>
      </c>
      <c r="Q13" s="16" t="s">
        <v>41</v>
      </c>
      <c r="R13" s="16" t="s">
        <v>41</v>
      </c>
      <c r="S13" s="19"/>
      <c r="T13" s="19" t="s">
        <v>41</v>
      </c>
      <c r="U13" s="78"/>
      <c r="V13" s="78"/>
      <c r="W13" s="78"/>
      <c r="X13" s="78"/>
      <c r="Y13" s="78"/>
    </row>
    <row r="14" spans="1:25">
      <c r="A14" s="27">
        <v>10</v>
      </c>
      <c r="B14" s="26" t="s">
        <v>37</v>
      </c>
      <c r="C14" s="27" t="s">
        <v>61</v>
      </c>
      <c r="D14" s="13" t="s">
        <v>68</v>
      </c>
      <c r="E14" s="13" t="s">
        <v>40</v>
      </c>
      <c r="F14" s="14">
        <v>44506</v>
      </c>
      <c r="G14" s="13" t="s">
        <v>41</v>
      </c>
      <c r="H14" s="13">
        <v>120</v>
      </c>
      <c r="I14" s="13" t="s">
        <v>41</v>
      </c>
      <c r="J14" s="13" t="s">
        <v>41</v>
      </c>
      <c r="K14" s="19" t="s">
        <v>187</v>
      </c>
      <c r="L14" s="13" t="s">
        <v>67</v>
      </c>
      <c r="M14" s="13" t="s">
        <v>69</v>
      </c>
      <c r="N14" s="13" t="s">
        <v>45</v>
      </c>
      <c r="O14" s="13" t="s">
        <v>41</v>
      </c>
      <c r="P14" s="16" t="s">
        <v>41</v>
      </c>
      <c r="Q14" s="13">
        <v>4</v>
      </c>
      <c r="R14" s="13">
        <v>0</v>
      </c>
      <c r="S14" s="19"/>
      <c r="T14" s="19" t="s">
        <v>41</v>
      </c>
      <c r="U14" s="78"/>
      <c r="V14" s="78"/>
      <c r="W14" s="78"/>
      <c r="X14" s="78"/>
      <c r="Y14" s="78"/>
    </row>
    <row r="15" spans="1:25">
      <c r="A15" s="27">
        <v>11</v>
      </c>
      <c r="B15" s="26" t="s">
        <v>37</v>
      </c>
      <c r="C15" s="26" t="s">
        <v>61</v>
      </c>
      <c r="D15" s="19" t="s">
        <v>70</v>
      </c>
      <c r="E15" s="13" t="s">
        <v>40</v>
      </c>
      <c r="F15" s="14">
        <v>44506</v>
      </c>
      <c r="G15" s="19" t="s">
        <v>41</v>
      </c>
      <c r="H15" s="19">
        <v>120</v>
      </c>
      <c r="I15" s="13" t="s">
        <v>41</v>
      </c>
      <c r="J15" s="13" t="s">
        <v>41</v>
      </c>
      <c r="K15" s="19" t="s">
        <v>187</v>
      </c>
      <c r="L15" s="19" t="s">
        <v>71</v>
      </c>
      <c r="M15" s="19" t="s">
        <v>69</v>
      </c>
      <c r="N15" s="19" t="s">
        <v>45</v>
      </c>
      <c r="O15" s="19" t="s">
        <v>41</v>
      </c>
      <c r="P15" s="20" t="s">
        <v>41</v>
      </c>
      <c r="Q15" s="19">
        <v>4</v>
      </c>
      <c r="R15" s="19">
        <v>0</v>
      </c>
      <c r="S15" s="19"/>
      <c r="T15" s="19" t="s">
        <v>41</v>
      </c>
      <c r="U15" s="78"/>
      <c r="V15" s="78"/>
      <c r="W15" s="78"/>
      <c r="X15" s="78"/>
      <c r="Y15" s="78"/>
    </row>
    <row r="16" spans="1:25">
      <c r="A16" s="27">
        <v>12</v>
      </c>
      <c r="B16" s="79" t="s">
        <v>37</v>
      </c>
      <c r="C16" s="79" t="s">
        <v>61</v>
      </c>
      <c r="D16" s="21" t="s">
        <v>72</v>
      </c>
      <c r="E16" s="21" t="s">
        <v>73</v>
      </c>
      <c r="F16" s="22">
        <v>44435</v>
      </c>
      <c r="G16" s="21" t="s">
        <v>41</v>
      </c>
      <c r="H16" s="21">
        <v>240</v>
      </c>
      <c r="I16" s="21" t="s">
        <v>41</v>
      </c>
      <c r="J16" s="21" t="s">
        <v>41</v>
      </c>
      <c r="K16" s="21" t="s">
        <v>187</v>
      </c>
      <c r="L16" s="21" t="s">
        <v>41</v>
      </c>
      <c r="M16" s="21" t="s">
        <v>41</v>
      </c>
      <c r="N16" s="21" t="s">
        <v>41</v>
      </c>
      <c r="O16" s="21" t="s">
        <v>41</v>
      </c>
      <c r="P16" s="23" t="s">
        <v>41</v>
      </c>
      <c r="Q16" s="21" t="s">
        <v>41</v>
      </c>
      <c r="R16" s="21" t="s">
        <v>41</v>
      </c>
      <c r="S16" s="21"/>
      <c r="T16" s="21" t="s">
        <v>41</v>
      </c>
      <c r="U16" s="78"/>
      <c r="V16" s="78"/>
      <c r="W16" s="78"/>
      <c r="X16" s="78"/>
      <c r="Y16" s="78"/>
    </row>
    <row r="17" spans="1:25">
      <c r="A17" s="27">
        <v>13</v>
      </c>
      <c r="B17" s="26" t="s">
        <v>37</v>
      </c>
      <c r="C17" s="27" t="s">
        <v>188</v>
      </c>
      <c r="D17" s="19" t="s">
        <v>74</v>
      </c>
      <c r="E17" s="13" t="s">
        <v>40</v>
      </c>
      <c r="F17" s="14">
        <v>44682</v>
      </c>
      <c r="G17" s="19" t="s">
        <v>41</v>
      </c>
      <c r="H17" s="19">
        <v>120</v>
      </c>
      <c r="I17" s="19" t="s">
        <v>41</v>
      </c>
      <c r="J17" s="19" t="s">
        <v>41</v>
      </c>
      <c r="K17" s="19" t="s">
        <v>187</v>
      </c>
      <c r="L17" s="25" t="s">
        <v>56</v>
      </c>
      <c r="M17" s="19" t="s">
        <v>59</v>
      </c>
      <c r="N17" s="19" t="s">
        <v>45</v>
      </c>
      <c r="O17" s="19" t="s">
        <v>41</v>
      </c>
      <c r="P17" s="20" t="s">
        <v>41</v>
      </c>
      <c r="Q17" s="23" t="s">
        <v>41</v>
      </c>
      <c r="R17" s="23" t="s">
        <v>41</v>
      </c>
      <c r="S17" s="19"/>
      <c r="T17" s="19" t="s">
        <v>41</v>
      </c>
      <c r="U17" s="78"/>
      <c r="V17" s="78"/>
      <c r="W17" s="78"/>
      <c r="X17" s="78"/>
      <c r="Y17" s="78"/>
    </row>
    <row r="18" spans="1:25">
      <c r="A18" s="27">
        <v>14</v>
      </c>
      <c r="B18" s="26" t="s">
        <v>37</v>
      </c>
      <c r="C18" s="27" t="s">
        <v>188</v>
      </c>
      <c r="D18" s="19" t="s">
        <v>75</v>
      </c>
      <c r="E18" s="13" t="s">
        <v>40</v>
      </c>
      <c r="F18" s="14">
        <v>44743</v>
      </c>
      <c r="G18" s="19" t="s">
        <v>41</v>
      </c>
      <c r="H18" s="19">
        <v>140</v>
      </c>
      <c r="I18" s="19" t="s">
        <v>41</v>
      </c>
      <c r="J18" s="19" t="s">
        <v>41</v>
      </c>
      <c r="K18" s="19" t="s">
        <v>187</v>
      </c>
      <c r="L18" s="20" t="s">
        <v>41</v>
      </c>
      <c r="M18" s="20" t="s">
        <v>41</v>
      </c>
      <c r="N18" s="19" t="s">
        <v>45</v>
      </c>
      <c r="O18" s="19" t="s">
        <v>41</v>
      </c>
      <c r="P18" s="20" t="s">
        <v>41</v>
      </c>
      <c r="Q18" s="23" t="s">
        <v>41</v>
      </c>
      <c r="R18" s="23" t="s">
        <v>41</v>
      </c>
      <c r="S18" s="19"/>
      <c r="T18" s="19" t="s">
        <v>41</v>
      </c>
      <c r="U18" s="78"/>
      <c r="V18" s="78"/>
      <c r="W18" s="78"/>
      <c r="X18" s="78"/>
      <c r="Y18" s="78"/>
    </row>
    <row r="19" spans="1:25">
      <c r="A19" s="27">
        <v>15</v>
      </c>
      <c r="B19" s="26" t="s">
        <v>37</v>
      </c>
      <c r="C19" s="26" t="s">
        <v>38</v>
      </c>
      <c r="D19" s="19" t="s">
        <v>76</v>
      </c>
      <c r="E19" s="13" t="s">
        <v>40</v>
      </c>
      <c r="F19" s="14">
        <v>44682</v>
      </c>
      <c r="G19" s="19" t="s">
        <v>41</v>
      </c>
      <c r="H19" s="19">
        <v>120</v>
      </c>
      <c r="I19" s="19" t="s">
        <v>41</v>
      </c>
      <c r="J19" s="19" t="s">
        <v>41</v>
      </c>
      <c r="K19" s="19" t="s">
        <v>187</v>
      </c>
      <c r="L19" s="25" t="s">
        <v>77</v>
      </c>
      <c r="M19" s="19" t="s">
        <v>78</v>
      </c>
      <c r="N19" s="19" t="s">
        <v>45</v>
      </c>
      <c r="O19" s="19" t="s">
        <v>41</v>
      </c>
      <c r="P19" s="20" t="s">
        <v>41</v>
      </c>
      <c r="Q19" s="19">
        <v>2</v>
      </c>
      <c r="R19" s="19">
        <v>0</v>
      </c>
      <c r="S19" s="19"/>
      <c r="T19" s="19" t="s">
        <v>41</v>
      </c>
      <c r="U19" s="78"/>
      <c r="V19" s="78"/>
      <c r="W19" s="78"/>
      <c r="X19" s="78"/>
      <c r="Y19" s="78"/>
    </row>
    <row r="20" spans="1:25">
      <c r="A20" s="27">
        <v>16</v>
      </c>
      <c r="B20" s="26" t="s">
        <v>37</v>
      </c>
      <c r="C20" s="26" t="s">
        <v>38</v>
      </c>
      <c r="D20" s="19" t="s">
        <v>80</v>
      </c>
      <c r="E20" s="13" t="s">
        <v>40</v>
      </c>
      <c r="F20" s="14">
        <v>44621</v>
      </c>
      <c r="G20" s="19" t="s">
        <v>41</v>
      </c>
      <c r="H20" s="19">
        <v>108</v>
      </c>
      <c r="I20" s="19" t="s">
        <v>41</v>
      </c>
      <c r="J20" s="19" t="s">
        <v>41</v>
      </c>
      <c r="K20" s="19" t="s">
        <v>187</v>
      </c>
      <c r="L20" s="25" t="s">
        <v>48</v>
      </c>
      <c r="M20" s="25" t="s">
        <v>57</v>
      </c>
      <c r="N20" s="19" t="s">
        <v>45</v>
      </c>
      <c r="O20" s="19" t="s">
        <v>41</v>
      </c>
      <c r="P20" s="20" t="s">
        <v>41</v>
      </c>
      <c r="Q20" s="20" t="s">
        <v>41</v>
      </c>
      <c r="R20" s="20" t="s">
        <v>41</v>
      </c>
      <c r="S20" s="19"/>
      <c r="T20" s="19" t="s">
        <v>41</v>
      </c>
      <c r="U20" s="78"/>
      <c r="V20" s="78"/>
      <c r="W20" s="78"/>
      <c r="X20" s="78"/>
      <c r="Y20" s="78"/>
    </row>
    <row r="21" spans="1:25">
      <c r="A21" s="27">
        <v>17</v>
      </c>
      <c r="B21" s="26" t="s">
        <v>37</v>
      </c>
      <c r="C21" s="27" t="s">
        <v>190</v>
      </c>
      <c r="D21" s="19" t="s">
        <v>82</v>
      </c>
      <c r="E21" s="13" t="s">
        <v>40</v>
      </c>
      <c r="F21" s="14">
        <v>44621</v>
      </c>
      <c r="G21" s="19" t="s">
        <v>41</v>
      </c>
      <c r="H21" s="19">
        <v>120</v>
      </c>
      <c r="I21" s="19" t="s">
        <v>41</v>
      </c>
      <c r="J21" s="19" t="s">
        <v>41</v>
      </c>
      <c r="K21" s="19" t="s">
        <v>187</v>
      </c>
      <c r="L21" s="25" t="s">
        <v>56</v>
      </c>
      <c r="M21" s="25" t="s">
        <v>83</v>
      </c>
      <c r="N21" s="19" t="s">
        <v>45</v>
      </c>
      <c r="O21" s="19" t="s">
        <v>41</v>
      </c>
      <c r="P21" s="20" t="s">
        <v>41</v>
      </c>
      <c r="Q21" s="20" t="s">
        <v>41</v>
      </c>
      <c r="R21" s="20" t="s">
        <v>41</v>
      </c>
      <c r="S21" s="19"/>
      <c r="T21" s="19" t="s">
        <v>41</v>
      </c>
      <c r="U21" s="78"/>
      <c r="V21" s="78"/>
      <c r="W21" s="78"/>
      <c r="X21" s="78"/>
      <c r="Y21" s="78"/>
    </row>
    <row r="22" spans="1:25">
      <c r="A22" s="27">
        <v>18</v>
      </c>
      <c r="B22" s="26" t="s">
        <v>37</v>
      </c>
      <c r="C22" s="27" t="s">
        <v>54</v>
      </c>
      <c r="D22" s="19" t="s">
        <v>84</v>
      </c>
      <c r="E22" s="13" t="s">
        <v>40</v>
      </c>
      <c r="F22" s="14">
        <v>44348</v>
      </c>
      <c r="G22" s="19" t="s">
        <v>41</v>
      </c>
      <c r="H22" s="19">
        <v>142</v>
      </c>
      <c r="I22" s="19" t="s">
        <v>41</v>
      </c>
      <c r="J22" s="19" t="s">
        <v>41</v>
      </c>
      <c r="K22" s="19" t="s">
        <v>187</v>
      </c>
      <c r="L22" s="20" t="s">
        <v>41</v>
      </c>
      <c r="M22" s="20" t="s">
        <v>41</v>
      </c>
      <c r="N22" s="19" t="s">
        <v>45</v>
      </c>
      <c r="O22" s="19" t="s">
        <v>41</v>
      </c>
      <c r="P22" s="20" t="s">
        <v>41</v>
      </c>
      <c r="Q22" s="20" t="s">
        <v>41</v>
      </c>
      <c r="R22" s="20" t="s">
        <v>41</v>
      </c>
      <c r="S22" s="19"/>
      <c r="T22" s="19" t="s">
        <v>41</v>
      </c>
      <c r="U22" s="78"/>
      <c r="V22" s="78"/>
      <c r="W22" s="78"/>
      <c r="X22" s="78"/>
      <c r="Y22" s="78"/>
    </row>
    <row r="23" spans="1:25">
      <c r="A23" s="27">
        <v>19</v>
      </c>
      <c r="B23" s="26" t="s">
        <v>37</v>
      </c>
      <c r="C23" s="27" t="s">
        <v>188</v>
      </c>
      <c r="D23" s="19" t="s">
        <v>85</v>
      </c>
      <c r="E23" s="13" t="s">
        <v>40</v>
      </c>
      <c r="F23" s="14">
        <v>44621</v>
      </c>
      <c r="G23" s="19" t="s">
        <v>41</v>
      </c>
      <c r="H23" s="19">
        <v>120</v>
      </c>
      <c r="I23" s="19" t="s">
        <v>41</v>
      </c>
      <c r="J23" s="19" t="s">
        <v>41</v>
      </c>
      <c r="K23" s="19" t="s">
        <v>187</v>
      </c>
      <c r="L23" s="20" t="s">
        <v>41</v>
      </c>
      <c r="M23" s="20" t="s">
        <v>41</v>
      </c>
      <c r="N23" s="19" t="s">
        <v>45</v>
      </c>
      <c r="O23" s="19" t="s">
        <v>41</v>
      </c>
      <c r="P23" s="20" t="s">
        <v>41</v>
      </c>
      <c r="Q23" s="19">
        <v>5</v>
      </c>
      <c r="R23" s="19">
        <v>0</v>
      </c>
      <c r="S23" s="19"/>
      <c r="T23" s="19" t="s">
        <v>41</v>
      </c>
      <c r="U23" s="78"/>
      <c r="V23" s="78"/>
      <c r="W23" s="78"/>
      <c r="X23" s="78"/>
      <c r="Y23" s="78"/>
    </row>
    <row r="24" spans="1:25">
      <c r="A24" s="27">
        <v>20</v>
      </c>
      <c r="B24" s="26" t="s">
        <v>37</v>
      </c>
      <c r="C24" s="27" t="s">
        <v>38</v>
      </c>
      <c r="D24" s="19" t="s">
        <v>86</v>
      </c>
      <c r="E24" s="13" t="s">
        <v>40</v>
      </c>
      <c r="F24" s="28" t="s">
        <v>41</v>
      </c>
      <c r="G24" s="19" t="s">
        <v>41</v>
      </c>
      <c r="H24" s="19">
        <v>240</v>
      </c>
      <c r="I24" s="19" t="s">
        <v>41</v>
      </c>
      <c r="J24" s="19" t="s">
        <v>41</v>
      </c>
      <c r="K24" s="19" t="s">
        <v>187</v>
      </c>
      <c r="L24" s="20" t="s">
        <v>41</v>
      </c>
      <c r="M24" s="20" t="s">
        <v>41</v>
      </c>
      <c r="N24" s="19" t="s">
        <v>45</v>
      </c>
      <c r="O24" s="19" t="s">
        <v>41</v>
      </c>
      <c r="P24" s="20" t="s">
        <v>41</v>
      </c>
      <c r="Q24" s="20" t="s">
        <v>41</v>
      </c>
      <c r="R24" s="20" t="s">
        <v>41</v>
      </c>
      <c r="S24" s="19"/>
      <c r="T24" s="19" t="s">
        <v>41</v>
      </c>
      <c r="U24" s="77"/>
      <c r="V24" s="77"/>
      <c r="W24" s="77"/>
      <c r="X24" s="77"/>
      <c r="Y24" s="77"/>
    </row>
    <row r="25" spans="1:25">
      <c r="A25" s="80">
        <v>21</v>
      </c>
      <c r="B25" s="81" t="s">
        <v>37</v>
      </c>
      <c r="C25" s="27" t="s">
        <v>188</v>
      </c>
      <c r="D25" s="82" t="s">
        <v>87</v>
      </c>
      <c r="E25" s="82" t="s">
        <v>40</v>
      </c>
      <c r="F25" s="32">
        <v>44004</v>
      </c>
      <c r="G25" s="32">
        <v>44134</v>
      </c>
      <c r="H25" s="82">
        <v>148</v>
      </c>
      <c r="I25" s="82">
        <v>12</v>
      </c>
      <c r="J25" s="82">
        <v>10657500</v>
      </c>
      <c r="K25" s="83" t="s">
        <v>187</v>
      </c>
      <c r="L25" s="82" t="s">
        <v>56</v>
      </c>
      <c r="M25" s="83" t="s">
        <v>88</v>
      </c>
      <c r="N25" s="83" t="s">
        <v>45</v>
      </c>
      <c r="O25" s="83">
        <v>4</v>
      </c>
      <c r="P25" s="29" t="s">
        <v>41</v>
      </c>
      <c r="Q25" s="83" t="s">
        <v>41</v>
      </c>
      <c r="R25" s="83" t="s">
        <v>41</v>
      </c>
      <c r="S25" s="82"/>
      <c r="T25" s="82">
        <v>2</v>
      </c>
      <c r="U25" s="77"/>
      <c r="V25" s="77"/>
      <c r="W25" s="77"/>
      <c r="X25" s="77"/>
      <c r="Y25" s="77"/>
    </row>
    <row r="26" spans="1:25">
      <c r="A26" s="27">
        <v>22</v>
      </c>
      <c r="B26" s="84" t="s">
        <v>37</v>
      </c>
      <c r="C26" s="85" t="s">
        <v>191</v>
      </c>
      <c r="D26" s="31" t="s">
        <v>90</v>
      </c>
      <c r="E26" s="31" t="s">
        <v>40</v>
      </c>
      <c r="F26" s="32">
        <v>43990</v>
      </c>
      <c r="G26" s="32">
        <v>44122</v>
      </c>
      <c r="H26" s="31">
        <v>120</v>
      </c>
      <c r="I26" s="31">
        <v>26</v>
      </c>
      <c r="J26" s="31">
        <v>21912500</v>
      </c>
      <c r="K26" s="33" t="s">
        <v>187</v>
      </c>
      <c r="L26" s="33" t="s">
        <v>56</v>
      </c>
      <c r="M26" s="33" t="s">
        <v>91</v>
      </c>
      <c r="N26" s="33" t="s">
        <v>92</v>
      </c>
      <c r="O26" s="33">
        <v>4</v>
      </c>
      <c r="P26" s="29" t="s">
        <v>41</v>
      </c>
      <c r="Q26" s="29" t="s">
        <v>41</v>
      </c>
      <c r="R26" s="29" t="s">
        <v>41</v>
      </c>
      <c r="S26" s="31"/>
      <c r="T26" s="31">
        <v>2</v>
      </c>
      <c r="U26" s="77"/>
      <c r="V26" s="77"/>
      <c r="W26" s="77"/>
      <c r="X26" s="77"/>
      <c r="Y26" s="77"/>
    </row>
    <row r="27" spans="1:25">
      <c r="A27" s="27">
        <v>23</v>
      </c>
      <c r="B27" s="84" t="s">
        <v>37</v>
      </c>
      <c r="C27" s="27" t="s">
        <v>188</v>
      </c>
      <c r="D27" s="31" t="s">
        <v>93</v>
      </c>
      <c r="E27" s="31" t="s">
        <v>40</v>
      </c>
      <c r="F27" s="32">
        <v>44055</v>
      </c>
      <c r="G27" s="32">
        <v>44185</v>
      </c>
      <c r="H27" s="31">
        <v>120</v>
      </c>
      <c r="I27" s="31">
        <v>12</v>
      </c>
      <c r="J27" s="31">
        <v>8295000</v>
      </c>
      <c r="K27" s="33" t="s">
        <v>187</v>
      </c>
      <c r="L27" s="34" t="s">
        <v>56</v>
      </c>
      <c r="M27" s="33" t="s">
        <v>59</v>
      </c>
      <c r="N27" s="33" t="s">
        <v>45</v>
      </c>
      <c r="O27" s="33" t="s">
        <v>41</v>
      </c>
      <c r="P27" s="35" t="s">
        <v>41</v>
      </c>
      <c r="Q27" s="33">
        <v>5</v>
      </c>
      <c r="R27" s="33">
        <v>1</v>
      </c>
      <c r="S27" s="31"/>
      <c r="T27" s="31">
        <v>1</v>
      </c>
      <c r="U27" s="77"/>
      <c r="V27" s="77"/>
      <c r="W27" s="77"/>
      <c r="X27" s="77"/>
      <c r="Y27" s="77"/>
    </row>
    <row r="28" spans="1:25">
      <c r="A28" s="27">
        <v>24</v>
      </c>
      <c r="B28" s="84" t="s">
        <v>37</v>
      </c>
      <c r="C28" s="85" t="s">
        <v>191</v>
      </c>
      <c r="D28" s="31" t="s">
        <v>94</v>
      </c>
      <c r="E28" s="31" t="s">
        <v>40</v>
      </c>
      <c r="F28" s="32">
        <v>44078</v>
      </c>
      <c r="G28" s="32">
        <v>44184</v>
      </c>
      <c r="H28" s="33">
        <v>145</v>
      </c>
      <c r="I28" s="33" t="s">
        <v>41</v>
      </c>
      <c r="J28" s="33" t="s">
        <v>41</v>
      </c>
      <c r="K28" s="33" t="s">
        <v>187</v>
      </c>
      <c r="L28" s="33" t="s">
        <v>95</v>
      </c>
      <c r="M28" s="33" t="s">
        <v>96</v>
      </c>
      <c r="N28" s="33" t="s">
        <v>45</v>
      </c>
      <c r="O28" s="33" t="s">
        <v>41</v>
      </c>
      <c r="P28" s="35" t="s">
        <v>41</v>
      </c>
      <c r="Q28" s="35" t="s">
        <v>41</v>
      </c>
      <c r="R28" s="35" t="s">
        <v>41</v>
      </c>
      <c r="S28" s="31"/>
      <c r="T28" s="31">
        <v>5</v>
      </c>
      <c r="U28" s="77"/>
      <c r="V28" s="77"/>
      <c r="W28" s="77"/>
      <c r="X28" s="77"/>
      <c r="Y28" s="77"/>
    </row>
    <row r="29" spans="1:25">
      <c r="A29" s="27">
        <v>25</v>
      </c>
      <c r="B29" s="84" t="s">
        <v>37</v>
      </c>
      <c r="C29" s="85" t="s">
        <v>190</v>
      </c>
      <c r="D29" s="31" t="s">
        <v>98</v>
      </c>
      <c r="E29" s="31" t="s">
        <v>40</v>
      </c>
      <c r="F29" s="32">
        <v>44096</v>
      </c>
      <c r="G29" s="32">
        <v>43846</v>
      </c>
      <c r="H29" s="31">
        <v>140</v>
      </c>
      <c r="I29" s="31">
        <v>29</v>
      </c>
      <c r="J29" s="31">
        <v>24492500</v>
      </c>
      <c r="K29" s="33" t="s">
        <v>187</v>
      </c>
      <c r="L29" s="34" t="s">
        <v>56</v>
      </c>
      <c r="M29" s="33" t="s">
        <v>88</v>
      </c>
      <c r="N29" s="33" t="s">
        <v>45</v>
      </c>
      <c r="O29" s="33" t="s">
        <v>41</v>
      </c>
      <c r="P29" s="35" t="s">
        <v>41</v>
      </c>
      <c r="Q29" s="33">
        <v>4</v>
      </c>
      <c r="R29" s="33">
        <v>0</v>
      </c>
      <c r="S29" s="31"/>
      <c r="T29" s="31">
        <v>1</v>
      </c>
      <c r="U29" s="77"/>
      <c r="V29" s="77"/>
      <c r="W29" s="77"/>
      <c r="X29" s="77"/>
      <c r="Y29" s="77"/>
    </row>
    <row r="30" spans="1:25">
      <c r="A30" s="27">
        <v>26</v>
      </c>
      <c r="B30" s="84" t="s">
        <v>37</v>
      </c>
      <c r="C30" s="27" t="s">
        <v>61</v>
      </c>
      <c r="D30" s="31" t="s">
        <v>100</v>
      </c>
      <c r="E30" s="31" t="s">
        <v>40</v>
      </c>
      <c r="F30" s="32">
        <v>44103</v>
      </c>
      <c r="G30" s="32">
        <v>43844</v>
      </c>
      <c r="H30" s="31">
        <v>120</v>
      </c>
      <c r="I30" s="31">
        <v>15</v>
      </c>
      <c r="J30" s="31">
        <v>9450000</v>
      </c>
      <c r="K30" s="33" t="s">
        <v>187</v>
      </c>
      <c r="L30" s="33" t="s">
        <v>56</v>
      </c>
      <c r="M30" s="33" t="s">
        <v>88</v>
      </c>
      <c r="N30" s="33" t="s">
        <v>45</v>
      </c>
      <c r="O30" s="33" t="s">
        <v>41</v>
      </c>
      <c r="P30" s="35" t="s">
        <v>41</v>
      </c>
      <c r="Q30" s="33">
        <v>6</v>
      </c>
      <c r="R30" s="33">
        <v>0</v>
      </c>
      <c r="S30" s="31"/>
      <c r="T30" s="31">
        <v>1</v>
      </c>
      <c r="U30" s="77"/>
      <c r="V30" s="77"/>
      <c r="W30" s="77"/>
      <c r="X30" s="77"/>
      <c r="Y30" s="77"/>
    </row>
    <row r="31" spans="1:25">
      <c r="A31" s="27">
        <v>27</v>
      </c>
      <c r="B31" s="36" t="s">
        <v>37</v>
      </c>
      <c r="C31" s="36" t="s">
        <v>99</v>
      </c>
      <c r="D31" s="15" t="s">
        <v>101</v>
      </c>
      <c r="E31" s="15" t="s">
        <v>40</v>
      </c>
      <c r="F31" s="14">
        <v>44106</v>
      </c>
      <c r="G31" s="14">
        <v>44226</v>
      </c>
      <c r="H31" s="15">
        <v>108</v>
      </c>
      <c r="I31" s="15">
        <v>6</v>
      </c>
      <c r="J31" s="15">
        <v>4350000</v>
      </c>
      <c r="K31" s="19" t="s">
        <v>187</v>
      </c>
      <c r="L31" s="20"/>
      <c r="M31" s="20"/>
      <c r="N31" s="15"/>
      <c r="O31" s="15"/>
      <c r="P31" s="35"/>
      <c r="Q31" s="35"/>
      <c r="R31" s="35"/>
      <c r="S31" s="15"/>
      <c r="T31" s="15">
        <v>1</v>
      </c>
      <c r="U31" s="77"/>
      <c r="V31" s="77"/>
      <c r="W31" s="77"/>
      <c r="X31" s="77"/>
      <c r="Y31" s="77"/>
    </row>
    <row r="32" spans="1:25">
      <c r="A32" s="27">
        <v>28</v>
      </c>
      <c r="B32" s="36" t="s">
        <v>37</v>
      </c>
      <c r="C32" s="27" t="s">
        <v>61</v>
      </c>
      <c r="D32" s="15" t="s">
        <v>102</v>
      </c>
      <c r="E32" s="15" t="s">
        <v>40</v>
      </c>
      <c r="F32" s="14">
        <v>44162</v>
      </c>
      <c r="G32" s="14">
        <v>44317</v>
      </c>
      <c r="H32" s="15">
        <v>240</v>
      </c>
      <c r="I32" s="15">
        <v>31</v>
      </c>
      <c r="J32" s="15">
        <v>26217000</v>
      </c>
      <c r="K32" s="19" t="s">
        <v>187</v>
      </c>
      <c r="L32" s="20"/>
      <c r="M32" s="20"/>
      <c r="N32" s="15"/>
      <c r="O32" s="15"/>
      <c r="P32" s="35"/>
      <c r="Q32" s="35"/>
      <c r="R32" s="35"/>
      <c r="S32" s="15"/>
      <c r="T32" s="15">
        <v>11</v>
      </c>
      <c r="U32" s="77"/>
      <c r="V32" s="77"/>
      <c r="W32" s="77"/>
      <c r="X32" s="77"/>
      <c r="Y32" s="77"/>
    </row>
    <row r="33" spans="1:25" ht="18">
      <c r="A33" s="27">
        <v>29</v>
      </c>
      <c r="B33" s="86" t="s">
        <v>192</v>
      </c>
      <c r="C33" s="27" t="s">
        <v>188</v>
      </c>
      <c r="D33" s="87" t="s">
        <v>193</v>
      </c>
      <c r="E33" s="88" t="s">
        <v>40</v>
      </c>
      <c r="F33" s="89" t="s">
        <v>41</v>
      </c>
      <c r="G33" s="89" t="s">
        <v>41</v>
      </c>
      <c r="H33" s="89" t="s">
        <v>41</v>
      </c>
      <c r="I33" s="90"/>
      <c r="J33" s="91"/>
      <c r="K33" s="92" t="s">
        <v>194</v>
      </c>
      <c r="L33" s="93" t="s">
        <v>195</v>
      </c>
      <c r="M33" s="93" t="s">
        <v>196</v>
      </c>
      <c r="N33" s="94" t="s">
        <v>41</v>
      </c>
      <c r="O33" s="94" t="s">
        <v>41</v>
      </c>
      <c r="P33" s="95" t="s">
        <v>41</v>
      </c>
      <c r="Q33" s="96">
        <f>Q35</f>
        <v>15.333333333333334</v>
      </c>
      <c r="R33" s="96">
        <f>R35</f>
        <v>5.333333333333333</v>
      </c>
      <c r="S33" s="97" t="s">
        <v>197</v>
      </c>
      <c r="T33" s="98">
        <v>1</v>
      </c>
      <c r="U33" s="59"/>
      <c r="V33" s="59"/>
      <c r="W33" s="59"/>
      <c r="X33" s="59"/>
      <c r="Y33" s="59"/>
    </row>
    <row r="34" spans="1:25" ht="18">
      <c r="A34" s="27">
        <v>30</v>
      </c>
      <c r="B34" s="99" t="s">
        <v>192</v>
      </c>
      <c r="C34" s="27" t="s">
        <v>188</v>
      </c>
      <c r="D34" s="100" t="s">
        <v>198</v>
      </c>
      <c r="E34" s="59" t="s">
        <v>40</v>
      </c>
      <c r="F34" s="89" t="s">
        <v>41</v>
      </c>
      <c r="G34" s="89" t="s">
        <v>41</v>
      </c>
      <c r="H34" s="89" t="s">
        <v>41</v>
      </c>
      <c r="I34" s="101"/>
      <c r="J34" s="63"/>
      <c r="K34" s="92" t="s">
        <v>199</v>
      </c>
      <c r="L34" s="102" t="s">
        <v>200</v>
      </c>
      <c r="M34" s="102" t="s">
        <v>201</v>
      </c>
      <c r="N34" s="103" t="s">
        <v>41</v>
      </c>
      <c r="O34" s="103" t="s">
        <v>41</v>
      </c>
      <c r="P34" s="104" t="s">
        <v>41</v>
      </c>
      <c r="Q34" s="96">
        <v>19</v>
      </c>
      <c r="R34" s="96">
        <v>8</v>
      </c>
      <c r="S34" s="97" t="s">
        <v>197</v>
      </c>
      <c r="T34" s="105">
        <v>1</v>
      </c>
      <c r="U34" s="59"/>
      <c r="V34" s="59"/>
      <c r="W34" s="59"/>
      <c r="X34" s="59"/>
      <c r="Y34" s="59"/>
    </row>
    <row r="35" spans="1:25" ht="18">
      <c r="A35" s="27">
        <v>31</v>
      </c>
      <c r="B35" s="99" t="s">
        <v>192</v>
      </c>
      <c r="C35" s="27" t="s">
        <v>188</v>
      </c>
      <c r="D35" s="106" t="s">
        <v>202</v>
      </c>
      <c r="E35" s="59" t="s">
        <v>40</v>
      </c>
      <c r="F35" s="89" t="s">
        <v>41</v>
      </c>
      <c r="G35" s="89" t="s">
        <v>41</v>
      </c>
      <c r="H35" s="89" t="s">
        <v>41</v>
      </c>
      <c r="I35" s="101"/>
      <c r="J35" s="63"/>
      <c r="K35" s="107" t="s">
        <v>194</v>
      </c>
      <c r="L35" s="108" t="s">
        <v>195</v>
      </c>
      <c r="M35" s="108" t="s">
        <v>196</v>
      </c>
      <c r="N35" s="103" t="s">
        <v>41</v>
      </c>
      <c r="O35" s="103" t="s">
        <v>41</v>
      </c>
      <c r="P35" s="104" t="s">
        <v>41</v>
      </c>
      <c r="Q35" s="96">
        <f t="shared" ref="Q35:R38" si="0">Q36</f>
        <v>15.333333333333334</v>
      </c>
      <c r="R35" s="96">
        <f t="shared" si="0"/>
        <v>5.333333333333333</v>
      </c>
      <c r="S35" s="97" t="s">
        <v>197</v>
      </c>
      <c r="T35" s="105">
        <v>1</v>
      </c>
      <c r="U35" s="59"/>
      <c r="V35" s="59"/>
      <c r="W35" s="59"/>
      <c r="X35" s="59"/>
      <c r="Y35" s="59"/>
    </row>
    <row r="36" spans="1:25" ht="18">
      <c r="A36" s="27">
        <v>32</v>
      </c>
      <c r="B36" s="99" t="s">
        <v>192</v>
      </c>
      <c r="C36" s="27" t="s">
        <v>188</v>
      </c>
      <c r="D36" s="106" t="s">
        <v>203</v>
      </c>
      <c r="E36" s="59" t="s">
        <v>40</v>
      </c>
      <c r="F36" s="89" t="s">
        <v>41</v>
      </c>
      <c r="G36" s="89" t="s">
        <v>41</v>
      </c>
      <c r="H36" s="89" t="s">
        <v>41</v>
      </c>
      <c r="I36" s="101"/>
      <c r="J36" s="63"/>
      <c r="K36" s="107" t="s">
        <v>194</v>
      </c>
      <c r="L36" s="108" t="s">
        <v>195</v>
      </c>
      <c r="M36" s="108" t="s">
        <v>196</v>
      </c>
      <c r="N36" s="103" t="s">
        <v>41</v>
      </c>
      <c r="O36" s="103" t="s">
        <v>41</v>
      </c>
      <c r="P36" s="104" t="s">
        <v>41</v>
      </c>
      <c r="Q36" s="96">
        <f t="shared" si="0"/>
        <v>15.333333333333334</v>
      </c>
      <c r="R36" s="96">
        <f t="shared" si="0"/>
        <v>5.333333333333333</v>
      </c>
      <c r="S36" s="97" t="s">
        <v>197</v>
      </c>
      <c r="T36" s="105">
        <v>1</v>
      </c>
      <c r="U36" s="59"/>
      <c r="V36" s="59"/>
      <c r="W36" s="59"/>
      <c r="X36" s="59"/>
      <c r="Y36" s="59"/>
    </row>
    <row r="37" spans="1:25" ht="18">
      <c r="A37" s="27">
        <v>33</v>
      </c>
      <c r="B37" s="99" t="s">
        <v>192</v>
      </c>
      <c r="C37" s="27" t="s">
        <v>188</v>
      </c>
      <c r="D37" s="100" t="s">
        <v>204</v>
      </c>
      <c r="E37" s="59" t="s">
        <v>40</v>
      </c>
      <c r="F37" s="89" t="s">
        <v>41</v>
      </c>
      <c r="G37" s="89" t="s">
        <v>41</v>
      </c>
      <c r="H37" s="89" t="s">
        <v>41</v>
      </c>
      <c r="I37" s="101"/>
      <c r="J37" s="63"/>
      <c r="K37" s="107" t="s">
        <v>194</v>
      </c>
      <c r="L37" s="108" t="s">
        <v>195</v>
      </c>
      <c r="M37" s="108" t="s">
        <v>196</v>
      </c>
      <c r="N37" s="103" t="s">
        <v>41</v>
      </c>
      <c r="O37" s="103" t="s">
        <v>41</v>
      </c>
      <c r="P37" s="104" t="s">
        <v>41</v>
      </c>
      <c r="Q37" s="96">
        <f t="shared" si="0"/>
        <v>15.333333333333334</v>
      </c>
      <c r="R37" s="96">
        <f t="shared" si="0"/>
        <v>5.333333333333333</v>
      </c>
      <c r="S37" s="97" t="s">
        <v>197</v>
      </c>
      <c r="T37" s="105">
        <v>1</v>
      </c>
      <c r="U37" s="59"/>
      <c r="V37" s="59"/>
      <c r="W37" s="59"/>
      <c r="X37" s="59"/>
      <c r="Y37" s="59"/>
    </row>
    <row r="38" spans="1:25" ht="18">
      <c r="A38" s="27">
        <v>34</v>
      </c>
      <c r="B38" s="99" t="s">
        <v>192</v>
      </c>
      <c r="C38" s="27" t="s">
        <v>188</v>
      </c>
      <c r="D38" s="100" t="s">
        <v>205</v>
      </c>
      <c r="E38" s="59" t="s">
        <v>40</v>
      </c>
      <c r="F38" s="89" t="s">
        <v>41</v>
      </c>
      <c r="G38" s="89" t="s">
        <v>41</v>
      </c>
      <c r="H38" s="89" t="s">
        <v>41</v>
      </c>
      <c r="I38" s="101"/>
      <c r="J38" s="63"/>
      <c r="K38" s="107" t="s">
        <v>194</v>
      </c>
      <c r="L38" s="108" t="s">
        <v>206</v>
      </c>
      <c r="M38" s="108" t="s">
        <v>207</v>
      </c>
      <c r="N38" s="103" t="s">
        <v>41</v>
      </c>
      <c r="O38" s="103" t="s">
        <v>41</v>
      </c>
      <c r="P38" s="104" t="s">
        <v>41</v>
      </c>
      <c r="Q38" s="96">
        <f t="shared" si="0"/>
        <v>15.333333333333334</v>
      </c>
      <c r="R38" s="96">
        <f t="shared" si="0"/>
        <v>5.333333333333333</v>
      </c>
      <c r="S38" s="97" t="s">
        <v>197</v>
      </c>
      <c r="T38" s="105">
        <v>1</v>
      </c>
      <c r="U38" s="59"/>
      <c r="V38" s="59"/>
      <c r="W38" s="59"/>
      <c r="X38" s="59"/>
      <c r="Y38" s="59"/>
    </row>
    <row r="39" spans="1:25" ht="18">
      <c r="A39" s="27">
        <v>35</v>
      </c>
      <c r="B39" s="99" t="s">
        <v>192</v>
      </c>
      <c r="C39" s="27" t="s">
        <v>188</v>
      </c>
      <c r="D39" s="100" t="s">
        <v>208</v>
      </c>
      <c r="E39" s="59" t="s">
        <v>40</v>
      </c>
      <c r="F39" s="89" t="s">
        <v>41</v>
      </c>
      <c r="G39" s="89" t="s">
        <v>41</v>
      </c>
      <c r="H39" s="89" t="s">
        <v>41</v>
      </c>
      <c r="I39" s="101"/>
      <c r="J39" s="63"/>
      <c r="K39" s="107" t="s">
        <v>194</v>
      </c>
      <c r="L39" s="108" t="s">
        <v>195</v>
      </c>
      <c r="M39" s="108" t="s">
        <v>209</v>
      </c>
      <c r="N39" s="103" t="s">
        <v>41</v>
      </c>
      <c r="O39" s="103" t="s">
        <v>41</v>
      </c>
      <c r="P39" s="104" t="s">
        <v>41</v>
      </c>
      <c r="Q39" s="96">
        <f>Q42</f>
        <v>15.333333333333334</v>
      </c>
      <c r="R39" s="96">
        <f>AVERAGE(R41,R34,R40)</f>
        <v>5.333333333333333</v>
      </c>
      <c r="S39" s="97" t="s">
        <v>197</v>
      </c>
      <c r="T39" s="105">
        <v>1</v>
      </c>
      <c r="U39" s="59"/>
      <c r="V39" s="59"/>
      <c r="W39" s="59"/>
      <c r="X39" s="59"/>
      <c r="Y39" s="59"/>
    </row>
    <row r="40" spans="1:25" ht="18">
      <c r="A40" s="27">
        <v>36</v>
      </c>
      <c r="B40" s="99" t="s">
        <v>192</v>
      </c>
      <c r="C40" s="27" t="s">
        <v>188</v>
      </c>
      <c r="D40" s="100" t="s">
        <v>210</v>
      </c>
      <c r="E40" s="59" t="s">
        <v>40</v>
      </c>
      <c r="F40" s="89" t="s">
        <v>41</v>
      </c>
      <c r="G40" s="89" t="s">
        <v>41</v>
      </c>
      <c r="H40" s="89" t="s">
        <v>41</v>
      </c>
      <c r="I40" s="101"/>
      <c r="J40" s="63"/>
      <c r="K40" s="92" t="s">
        <v>199</v>
      </c>
      <c r="L40" s="108" t="s">
        <v>200</v>
      </c>
      <c r="M40" s="108" t="s">
        <v>201</v>
      </c>
      <c r="N40" s="103" t="s">
        <v>41</v>
      </c>
      <c r="O40" s="103" t="s">
        <v>41</v>
      </c>
      <c r="P40" s="104" t="s">
        <v>41</v>
      </c>
      <c r="Q40" s="96">
        <v>10</v>
      </c>
      <c r="R40" s="96">
        <v>0</v>
      </c>
      <c r="S40" s="97" t="s">
        <v>197</v>
      </c>
      <c r="T40" s="105">
        <v>1</v>
      </c>
      <c r="U40" s="59"/>
      <c r="V40" s="59"/>
      <c r="W40" s="59"/>
      <c r="X40" s="59"/>
      <c r="Y40" s="59"/>
    </row>
    <row r="41" spans="1:25" ht="18">
      <c r="A41" s="27">
        <v>37</v>
      </c>
      <c r="B41" s="99" t="s">
        <v>192</v>
      </c>
      <c r="C41" s="27" t="s">
        <v>188</v>
      </c>
      <c r="D41" s="100" t="s">
        <v>211</v>
      </c>
      <c r="E41" s="59" t="s">
        <v>40</v>
      </c>
      <c r="F41" s="89" t="s">
        <v>41</v>
      </c>
      <c r="G41" s="89" t="s">
        <v>41</v>
      </c>
      <c r="H41" s="89" t="s">
        <v>41</v>
      </c>
      <c r="I41" s="101"/>
      <c r="J41" s="63"/>
      <c r="K41" s="107" t="s">
        <v>194</v>
      </c>
      <c r="L41" s="108" t="s">
        <v>200</v>
      </c>
      <c r="M41" s="108" t="s">
        <v>201</v>
      </c>
      <c r="N41" s="103" t="s">
        <v>41</v>
      </c>
      <c r="O41" s="103" t="s">
        <v>41</v>
      </c>
      <c r="P41" s="104" t="s">
        <v>41</v>
      </c>
      <c r="Q41" s="96">
        <v>17</v>
      </c>
      <c r="R41" s="96">
        <v>8</v>
      </c>
      <c r="S41" s="97" t="s">
        <v>197</v>
      </c>
      <c r="T41" s="105">
        <v>1</v>
      </c>
      <c r="U41" s="59"/>
      <c r="V41" s="59"/>
      <c r="W41" s="59"/>
      <c r="X41" s="59"/>
      <c r="Y41" s="59"/>
    </row>
    <row r="42" spans="1:25" ht="18">
      <c r="A42" s="27">
        <v>38</v>
      </c>
      <c r="B42" s="99" t="s">
        <v>192</v>
      </c>
      <c r="C42" s="27" t="s">
        <v>188</v>
      </c>
      <c r="D42" s="100" t="s">
        <v>212</v>
      </c>
      <c r="E42" s="59" t="s">
        <v>40</v>
      </c>
      <c r="F42" s="89" t="s">
        <v>41</v>
      </c>
      <c r="G42" s="89" t="s">
        <v>41</v>
      </c>
      <c r="H42" s="89" t="s">
        <v>41</v>
      </c>
      <c r="I42" s="101"/>
      <c r="J42" s="63"/>
      <c r="K42" s="107" t="s">
        <v>194</v>
      </c>
      <c r="L42" s="108" t="s">
        <v>195</v>
      </c>
      <c r="M42" s="108" t="s">
        <v>196</v>
      </c>
      <c r="N42" s="103" t="s">
        <v>41</v>
      </c>
      <c r="O42" s="103" t="s">
        <v>41</v>
      </c>
      <c r="P42" s="104" t="s">
        <v>41</v>
      </c>
      <c r="Q42" s="96">
        <f>AVERAGE(Q41,Q40,Q34)</f>
        <v>15.333333333333334</v>
      </c>
      <c r="R42" s="96">
        <f>R39</f>
        <v>5.333333333333333</v>
      </c>
      <c r="S42" s="97" t="s">
        <v>197</v>
      </c>
      <c r="T42" s="105">
        <v>1</v>
      </c>
      <c r="U42" s="59"/>
      <c r="V42" s="59"/>
      <c r="W42" s="59"/>
      <c r="X42" s="59"/>
      <c r="Y42" s="59"/>
    </row>
    <row r="43" spans="1:25" ht="18">
      <c r="A43" s="27">
        <v>39</v>
      </c>
      <c r="B43" s="99" t="s">
        <v>192</v>
      </c>
      <c r="C43" s="27" t="s">
        <v>188</v>
      </c>
      <c r="D43" s="100" t="s">
        <v>213</v>
      </c>
      <c r="E43" s="59" t="s">
        <v>40</v>
      </c>
      <c r="F43" s="89" t="s">
        <v>41</v>
      </c>
      <c r="G43" s="89" t="s">
        <v>41</v>
      </c>
      <c r="H43" s="89" t="s">
        <v>41</v>
      </c>
      <c r="I43" s="101"/>
      <c r="J43" s="63"/>
      <c r="K43" s="107" t="s">
        <v>194</v>
      </c>
      <c r="L43" s="108" t="s">
        <v>195</v>
      </c>
      <c r="M43" s="108" t="s">
        <v>196</v>
      </c>
      <c r="N43" s="103" t="s">
        <v>41</v>
      </c>
      <c r="O43" s="103" t="s">
        <v>41</v>
      </c>
      <c r="P43" s="104" t="s">
        <v>41</v>
      </c>
      <c r="Q43" s="96">
        <f>Q42</f>
        <v>15.333333333333334</v>
      </c>
      <c r="R43" s="96">
        <f>R39</f>
        <v>5.333333333333333</v>
      </c>
      <c r="S43" s="97" t="s">
        <v>197</v>
      </c>
      <c r="T43" s="105">
        <v>1</v>
      </c>
      <c r="U43" s="59"/>
      <c r="V43" s="59"/>
      <c r="W43" s="59"/>
      <c r="X43" s="59"/>
      <c r="Y43" s="59"/>
    </row>
    <row r="44" spans="1:25" ht="18">
      <c r="A44" s="27">
        <v>40</v>
      </c>
      <c r="B44" s="99" t="s">
        <v>192</v>
      </c>
      <c r="C44" s="27" t="s">
        <v>188</v>
      </c>
      <c r="D44" s="100" t="s">
        <v>214</v>
      </c>
      <c r="E44" s="59" t="s">
        <v>40</v>
      </c>
      <c r="F44" s="89" t="s">
        <v>41</v>
      </c>
      <c r="G44" s="89" t="s">
        <v>41</v>
      </c>
      <c r="H44" s="89" t="s">
        <v>41</v>
      </c>
      <c r="I44" s="101"/>
      <c r="J44" s="63"/>
      <c r="K44" s="107" t="s">
        <v>194</v>
      </c>
      <c r="L44" s="108" t="s">
        <v>206</v>
      </c>
      <c r="M44" s="108" t="s">
        <v>207</v>
      </c>
      <c r="N44" s="103" t="s">
        <v>41</v>
      </c>
      <c r="O44" s="103" t="s">
        <v>41</v>
      </c>
      <c r="P44" s="104" t="s">
        <v>41</v>
      </c>
      <c r="Q44" s="96">
        <f>Q43</f>
        <v>15.333333333333334</v>
      </c>
      <c r="R44" s="96">
        <f>R39</f>
        <v>5.333333333333333</v>
      </c>
      <c r="S44" s="97" t="s">
        <v>197</v>
      </c>
      <c r="T44" s="105">
        <v>1</v>
      </c>
      <c r="U44" s="59"/>
      <c r="V44" s="59"/>
      <c r="W44" s="59"/>
      <c r="X44" s="59"/>
      <c r="Y44" s="59"/>
    </row>
    <row r="45" spans="1:25" ht="18">
      <c r="A45" s="27">
        <v>41</v>
      </c>
      <c r="B45" s="99" t="s">
        <v>192</v>
      </c>
      <c r="C45" s="27" t="s">
        <v>189</v>
      </c>
      <c r="D45" s="100" t="s">
        <v>215</v>
      </c>
      <c r="E45" s="59" t="s">
        <v>40</v>
      </c>
      <c r="F45" s="89" t="s">
        <v>41</v>
      </c>
      <c r="G45" s="89" t="s">
        <v>41</v>
      </c>
      <c r="H45" s="89" t="s">
        <v>41</v>
      </c>
      <c r="I45" s="101"/>
      <c r="J45" s="63"/>
      <c r="K45" s="107" t="s">
        <v>194</v>
      </c>
      <c r="L45" s="108" t="s">
        <v>216</v>
      </c>
      <c r="M45" s="108" t="s">
        <v>217</v>
      </c>
      <c r="N45" s="103" t="s">
        <v>41</v>
      </c>
      <c r="O45" s="103" t="s">
        <v>41</v>
      </c>
      <c r="P45" s="104" t="s">
        <v>41</v>
      </c>
      <c r="Q45" s="109">
        <f>Q46</f>
        <v>3</v>
      </c>
      <c r="R45" s="96">
        <f>AVERAGE(R47,R50,R51)</f>
        <v>2.6666666666666665</v>
      </c>
      <c r="S45" s="110" t="s">
        <v>197</v>
      </c>
      <c r="T45" s="105">
        <v>1</v>
      </c>
      <c r="U45" s="59"/>
      <c r="V45" s="59"/>
      <c r="W45" s="59"/>
      <c r="X45" s="59"/>
      <c r="Y45" s="59"/>
    </row>
    <row r="46" spans="1:25" ht="18">
      <c r="A46" s="27">
        <v>42</v>
      </c>
      <c r="B46" s="99" t="s">
        <v>192</v>
      </c>
      <c r="C46" s="27" t="s">
        <v>189</v>
      </c>
      <c r="D46" s="100" t="s">
        <v>218</v>
      </c>
      <c r="E46" s="59" t="s">
        <v>40</v>
      </c>
      <c r="F46" s="89" t="s">
        <v>41</v>
      </c>
      <c r="G46" s="89" t="s">
        <v>41</v>
      </c>
      <c r="H46" s="89" t="s">
        <v>41</v>
      </c>
      <c r="I46" s="101"/>
      <c r="J46" s="63"/>
      <c r="K46" s="107" t="s">
        <v>194</v>
      </c>
      <c r="L46" s="108" t="s">
        <v>219</v>
      </c>
      <c r="M46" s="108" t="s">
        <v>220</v>
      </c>
      <c r="N46" s="103" t="s">
        <v>41</v>
      </c>
      <c r="O46" s="103" t="s">
        <v>41</v>
      </c>
      <c r="P46" s="104" t="s">
        <v>41</v>
      </c>
      <c r="Q46" s="109">
        <f>Q48</f>
        <v>3</v>
      </c>
      <c r="R46" s="96">
        <f>R45</f>
        <v>2.6666666666666665</v>
      </c>
      <c r="S46" s="110" t="s">
        <v>197</v>
      </c>
      <c r="T46" s="105">
        <v>1</v>
      </c>
      <c r="U46" s="59"/>
      <c r="V46" s="59"/>
      <c r="W46" s="59"/>
      <c r="X46" s="59"/>
      <c r="Y46" s="59"/>
    </row>
    <row r="47" spans="1:25" ht="18">
      <c r="A47" s="27">
        <v>43</v>
      </c>
      <c r="B47" s="99" t="s">
        <v>192</v>
      </c>
      <c r="C47" s="27" t="s">
        <v>61</v>
      </c>
      <c r="D47" s="100" t="s">
        <v>221</v>
      </c>
      <c r="E47" s="59" t="s">
        <v>40</v>
      </c>
      <c r="F47" s="89" t="s">
        <v>41</v>
      </c>
      <c r="G47" s="89" t="s">
        <v>41</v>
      </c>
      <c r="H47" s="89" t="s">
        <v>41</v>
      </c>
      <c r="I47" s="101"/>
      <c r="J47" s="63"/>
      <c r="K47" s="107" t="s">
        <v>194</v>
      </c>
      <c r="L47" s="108" t="s">
        <v>200</v>
      </c>
      <c r="M47" s="108" t="s">
        <v>222</v>
      </c>
      <c r="N47" s="103" t="s">
        <v>41</v>
      </c>
      <c r="O47" s="103" t="s">
        <v>41</v>
      </c>
      <c r="P47" s="104" t="s">
        <v>41</v>
      </c>
      <c r="Q47" s="109">
        <v>2</v>
      </c>
      <c r="R47" s="96">
        <v>2</v>
      </c>
      <c r="S47" s="110" t="s">
        <v>197</v>
      </c>
      <c r="T47" s="105">
        <v>1</v>
      </c>
      <c r="U47" s="59"/>
      <c r="V47" s="59"/>
      <c r="W47" s="59"/>
      <c r="X47" s="59"/>
      <c r="Y47" s="59"/>
    </row>
    <row r="48" spans="1:25" ht="18">
      <c r="A48" s="27">
        <v>44</v>
      </c>
      <c r="B48" s="99" t="s">
        <v>192</v>
      </c>
      <c r="C48" s="27" t="s">
        <v>61</v>
      </c>
      <c r="D48" s="100" t="s">
        <v>223</v>
      </c>
      <c r="E48" s="59" t="s">
        <v>40</v>
      </c>
      <c r="F48" s="89" t="s">
        <v>41</v>
      </c>
      <c r="G48" s="89" t="s">
        <v>41</v>
      </c>
      <c r="H48" s="89" t="s">
        <v>41</v>
      </c>
      <c r="I48" s="101"/>
      <c r="J48" s="63"/>
      <c r="K48" s="107" t="s">
        <v>194</v>
      </c>
      <c r="L48" s="108" t="s">
        <v>224</v>
      </c>
      <c r="M48" s="108" t="s">
        <v>225</v>
      </c>
      <c r="N48" s="103" t="s">
        <v>41</v>
      </c>
      <c r="O48" s="103" t="s">
        <v>41</v>
      </c>
      <c r="P48" s="104" t="s">
        <v>41</v>
      </c>
      <c r="Q48" s="109">
        <f>AVERAGE(Q47,Q50,Q51)</f>
        <v>3</v>
      </c>
      <c r="R48" s="96">
        <f>R46</f>
        <v>2.6666666666666665</v>
      </c>
      <c r="S48" s="110" t="s">
        <v>197</v>
      </c>
      <c r="T48" s="105">
        <v>1</v>
      </c>
      <c r="U48" s="59"/>
      <c r="V48" s="59"/>
      <c r="W48" s="59"/>
      <c r="X48" s="59"/>
      <c r="Y48" s="59"/>
    </row>
    <row r="49" spans="1:25" ht="18">
      <c r="A49" s="27">
        <v>45</v>
      </c>
      <c r="B49" s="99" t="s">
        <v>192</v>
      </c>
      <c r="C49" s="27" t="s">
        <v>61</v>
      </c>
      <c r="D49" s="100" t="s">
        <v>226</v>
      </c>
      <c r="E49" s="59" t="s">
        <v>40</v>
      </c>
      <c r="F49" s="89" t="s">
        <v>41</v>
      </c>
      <c r="G49" s="89" t="s">
        <v>41</v>
      </c>
      <c r="H49" s="89" t="s">
        <v>41</v>
      </c>
      <c r="I49" s="101"/>
      <c r="J49" s="63"/>
      <c r="K49" s="107" t="s">
        <v>194</v>
      </c>
      <c r="L49" s="108" t="s">
        <v>227</v>
      </c>
      <c r="M49" s="108" t="s">
        <v>228</v>
      </c>
      <c r="N49" s="103" t="s">
        <v>41</v>
      </c>
      <c r="O49" s="103" t="s">
        <v>41</v>
      </c>
      <c r="P49" s="104" t="s">
        <v>41</v>
      </c>
      <c r="Q49" s="109">
        <f>Q48</f>
        <v>3</v>
      </c>
      <c r="R49" s="96">
        <f>R45</f>
        <v>2.6666666666666665</v>
      </c>
      <c r="S49" s="110" t="s">
        <v>197</v>
      </c>
      <c r="T49" s="105">
        <v>1</v>
      </c>
      <c r="U49" s="59"/>
      <c r="V49" s="59"/>
      <c r="W49" s="59"/>
      <c r="X49" s="59"/>
      <c r="Y49" s="59"/>
    </row>
    <row r="50" spans="1:25" ht="18">
      <c r="A50" s="27">
        <v>46</v>
      </c>
      <c r="B50" s="99" t="s">
        <v>192</v>
      </c>
      <c r="C50" s="27" t="s">
        <v>61</v>
      </c>
      <c r="D50" s="100" t="s">
        <v>229</v>
      </c>
      <c r="E50" s="59" t="s">
        <v>40</v>
      </c>
      <c r="F50" s="89" t="s">
        <v>41</v>
      </c>
      <c r="G50" s="89" t="s">
        <v>41</v>
      </c>
      <c r="H50" s="89" t="s">
        <v>41</v>
      </c>
      <c r="I50" s="101"/>
      <c r="J50" s="63"/>
      <c r="K50" s="107" t="s">
        <v>194</v>
      </c>
      <c r="L50" s="108" t="s">
        <v>200</v>
      </c>
      <c r="M50" s="108" t="s">
        <v>222</v>
      </c>
      <c r="N50" s="103" t="s">
        <v>41</v>
      </c>
      <c r="O50" s="103" t="s">
        <v>41</v>
      </c>
      <c r="P50" s="104" t="s">
        <v>41</v>
      </c>
      <c r="Q50" s="109">
        <v>6</v>
      </c>
      <c r="R50" s="96">
        <v>5</v>
      </c>
      <c r="S50" s="110" t="s">
        <v>197</v>
      </c>
      <c r="T50" s="105">
        <v>1</v>
      </c>
      <c r="U50" s="59"/>
      <c r="V50" s="59"/>
      <c r="W50" s="59"/>
      <c r="X50" s="59"/>
      <c r="Y50" s="59"/>
    </row>
    <row r="51" spans="1:25" ht="18">
      <c r="A51" s="27">
        <v>47</v>
      </c>
      <c r="B51" s="99" t="s">
        <v>192</v>
      </c>
      <c r="C51" s="27" t="s">
        <v>61</v>
      </c>
      <c r="D51" s="100" t="s">
        <v>230</v>
      </c>
      <c r="E51" s="59" t="s">
        <v>40</v>
      </c>
      <c r="F51" s="89" t="s">
        <v>41</v>
      </c>
      <c r="G51" s="89" t="s">
        <v>41</v>
      </c>
      <c r="H51" s="89" t="s">
        <v>41</v>
      </c>
      <c r="I51" s="101"/>
      <c r="J51" s="63"/>
      <c r="K51" s="107" t="s">
        <v>194</v>
      </c>
      <c r="L51" s="108" t="s">
        <v>227</v>
      </c>
      <c r="M51" s="108" t="s">
        <v>231</v>
      </c>
      <c r="N51" s="103" t="s">
        <v>41</v>
      </c>
      <c r="O51" s="103" t="s">
        <v>41</v>
      </c>
      <c r="P51" s="104" t="s">
        <v>41</v>
      </c>
      <c r="Q51" s="109">
        <v>1</v>
      </c>
      <c r="R51" s="96">
        <v>1</v>
      </c>
      <c r="S51" s="110" t="s">
        <v>197</v>
      </c>
      <c r="T51" s="105">
        <v>1</v>
      </c>
      <c r="U51" s="59"/>
      <c r="V51" s="59"/>
      <c r="W51" s="59"/>
      <c r="X51" s="59"/>
      <c r="Y51" s="59"/>
    </row>
    <row r="52" spans="1:25" ht="18">
      <c r="A52" s="27">
        <v>48</v>
      </c>
      <c r="B52" s="99" t="s">
        <v>192</v>
      </c>
      <c r="C52" s="27" t="s">
        <v>232</v>
      </c>
      <c r="D52" s="100" t="s">
        <v>233</v>
      </c>
      <c r="E52" s="59" t="s">
        <v>40</v>
      </c>
      <c r="F52" s="89" t="s">
        <v>41</v>
      </c>
      <c r="G52" s="89" t="s">
        <v>41</v>
      </c>
      <c r="H52" s="89" t="s">
        <v>41</v>
      </c>
      <c r="I52" s="101"/>
      <c r="J52" s="63"/>
      <c r="K52" s="107" t="s">
        <v>194</v>
      </c>
      <c r="L52" s="108" t="s">
        <v>234</v>
      </c>
      <c r="M52" s="108" t="s">
        <v>235</v>
      </c>
      <c r="N52" s="103" t="s">
        <v>41</v>
      </c>
      <c r="O52" s="103" t="s">
        <v>41</v>
      </c>
      <c r="P52" s="104" t="s">
        <v>41</v>
      </c>
      <c r="Q52" s="109">
        <v>25</v>
      </c>
      <c r="R52" s="96">
        <v>16</v>
      </c>
      <c r="S52" s="97" t="s">
        <v>236</v>
      </c>
      <c r="T52" s="105">
        <v>1</v>
      </c>
      <c r="U52" s="59"/>
      <c r="V52" s="59"/>
      <c r="W52" s="59"/>
      <c r="X52" s="59"/>
      <c r="Y52" s="59"/>
    </row>
    <row r="53" spans="1:25" ht="18">
      <c r="A53" s="27">
        <v>49</v>
      </c>
      <c r="B53" s="99" t="s">
        <v>192</v>
      </c>
      <c r="C53" s="27" t="s">
        <v>232</v>
      </c>
      <c r="D53" s="100" t="s">
        <v>237</v>
      </c>
      <c r="E53" s="59" t="s">
        <v>40</v>
      </c>
      <c r="F53" s="89" t="s">
        <v>41</v>
      </c>
      <c r="G53" s="89" t="s">
        <v>41</v>
      </c>
      <c r="H53" s="89" t="s">
        <v>41</v>
      </c>
      <c r="I53" s="101"/>
      <c r="J53" s="63"/>
      <c r="K53" s="92" t="s">
        <v>199</v>
      </c>
      <c r="L53" s="108" t="s">
        <v>238</v>
      </c>
      <c r="M53" s="108" t="s">
        <v>239</v>
      </c>
      <c r="N53" s="103" t="s">
        <v>41</v>
      </c>
      <c r="O53" s="103" t="s">
        <v>41</v>
      </c>
      <c r="P53" s="104" t="s">
        <v>41</v>
      </c>
      <c r="Q53" s="109">
        <v>25</v>
      </c>
      <c r="R53" s="96">
        <v>16</v>
      </c>
      <c r="S53" s="97" t="s">
        <v>236</v>
      </c>
      <c r="T53" s="105">
        <v>1</v>
      </c>
      <c r="U53" s="59"/>
      <c r="V53" s="59"/>
      <c r="W53" s="59"/>
      <c r="X53" s="59"/>
      <c r="Y53" s="59"/>
    </row>
    <row r="54" spans="1:25" ht="18">
      <c r="A54" s="27">
        <v>50</v>
      </c>
      <c r="B54" s="99" t="s">
        <v>192</v>
      </c>
      <c r="C54" s="27" t="s">
        <v>232</v>
      </c>
      <c r="D54" s="100" t="s">
        <v>240</v>
      </c>
      <c r="E54" s="59" t="s">
        <v>40</v>
      </c>
      <c r="F54" s="89" t="s">
        <v>41</v>
      </c>
      <c r="G54" s="89" t="s">
        <v>41</v>
      </c>
      <c r="H54" s="89" t="s">
        <v>41</v>
      </c>
      <c r="I54" s="101"/>
      <c r="J54" s="63"/>
      <c r="K54" s="107" t="s">
        <v>194</v>
      </c>
      <c r="L54" s="108" t="s">
        <v>238</v>
      </c>
      <c r="M54" s="108" t="s">
        <v>241</v>
      </c>
      <c r="N54" s="103" t="s">
        <v>41</v>
      </c>
      <c r="O54" s="103" t="s">
        <v>41</v>
      </c>
      <c r="P54" s="104" t="s">
        <v>41</v>
      </c>
      <c r="Q54" s="109">
        <v>25</v>
      </c>
      <c r="R54" s="96">
        <v>16</v>
      </c>
      <c r="S54" s="97" t="s">
        <v>236</v>
      </c>
      <c r="T54" s="105">
        <v>1</v>
      </c>
      <c r="U54" s="59"/>
      <c r="V54" s="59"/>
      <c r="W54" s="59"/>
      <c r="X54" s="59"/>
      <c r="Y54" s="59"/>
    </row>
    <row r="55" spans="1:25" ht="18">
      <c r="A55" s="27">
        <v>51</v>
      </c>
      <c r="B55" s="99" t="s">
        <v>192</v>
      </c>
      <c r="C55" s="27" t="s">
        <v>232</v>
      </c>
      <c r="D55" s="100" t="s">
        <v>242</v>
      </c>
      <c r="E55" s="59" t="s">
        <v>40</v>
      </c>
      <c r="F55" s="89" t="s">
        <v>41</v>
      </c>
      <c r="G55" s="89" t="s">
        <v>41</v>
      </c>
      <c r="H55" s="89" t="s">
        <v>41</v>
      </c>
      <c r="I55" s="101"/>
      <c r="J55" s="63"/>
      <c r="K55" s="107" t="s">
        <v>194</v>
      </c>
      <c r="L55" s="108" t="s">
        <v>243</v>
      </c>
      <c r="M55" s="108" t="s">
        <v>207</v>
      </c>
      <c r="N55" s="103" t="s">
        <v>41</v>
      </c>
      <c r="O55" s="103" t="s">
        <v>41</v>
      </c>
      <c r="P55" s="104" t="s">
        <v>41</v>
      </c>
      <c r="Q55" s="109">
        <v>25</v>
      </c>
      <c r="R55" s="96">
        <v>16</v>
      </c>
      <c r="S55" s="97" t="s">
        <v>236</v>
      </c>
      <c r="T55" s="105">
        <v>1</v>
      </c>
      <c r="U55" s="59"/>
      <c r="V55" s="59"/>
      <c r="W55" s="59"/>
      <c r="X55" s="59"/>
      <c r="Y55" s="59"/>
    </row>
    <row r="56" spans="1:25" ht="18">
      <c r="A56" s="27">
        <v>52</v>
      </c>
      <c r="B56" s="99" t="s">
        <v>192</v>
      </c>
      <c r="C56" s="27" t="s">
        <v>232</v>
      </c>
      <c r="D56" s="100" t="s">
        <v>244</v>
      </c>
      <c r="E56" s="59" t="s">
        <v>40</v>
      </c>
      <c r="F56" s="89" t="s">
        <v>41</v>
      </c>
      <c r="G56" s="89" t="s">
        <v>41</v>
      </c>
      <c r="H56" s="89" t="s">
        <v>41</v>
      </c>
      <c r="I56" s="101"/>
      <c r="J56" s="63"/>
      <c r="K56" s="107" t="s">
        <v>194</v>
      </c>
      <c r="L56" s="108" t="s">
        <v>243</v>
      </c>
      <c r="M56" s="108" t="s">
        <v>245</v>
      </c>
      <c r="N56" s="103" t="s">
        <v>41</v>
      </c>
      <c r="O56" s="103" t="s">
        <v>41</v>
      </c>
      <c r="P56" s="104" t="s">
        <v>41</v>
      </c>
      <c r="Q56" s="109">
        <v>25</v>
      </c>
      <c r="R56" s="96">
        <v>16</v>
      </c>
      <c r="S56" s="97" t="s">
        <v>236</v>
      </c>
      <c r="T56" s="105">
        <v>1</v>
      </c>
      <c r="U56" s="59"/>
      <c r="V56" s="59"/>
      <c r="W56" s="59"/>
      <c r="X56" s="59"/>
      <c r="Y56" s="59"/>
    </row>
    <row r="57" spans="1:25" ht="18">
      <c r="A57" s="27">
        <v>53</v>
      </c>
      <c r="B57" s="99" t="s">
        <v>192</v>
      </c>
      <c r="C57" s="27" t="s">
        <v>232</v>
      </c>
      <c r="D57" s="100" t="s">
        <v>246</v>
      </c>
      <c r="E57" s="59" t="s">
        <v>40</v>
      </c>
      <c r="F57" s="89" t="s">
        <v>41</v>
      </c>
      <c r="G57" s="89" t="s">
        <v>41</v>
      </c>
      <c r="H57" s="89" t="s">
        <v>41</v>
      </c>
      <c r="I57" s="101"/>
      <c r="J57" s="63"/>
      <c r="K57" s="107" t="s">
        <v>194</v>
      </c>
      <c r="L57" s="108" t="s">
        <v>238</v>
      </c>
      <c r="M57" s="108" t="s">
        <v>239</v>
      </c>
      <c r="N57" s="103" t="s">
        <v>41</v>
      </c>
      <c r="O57" s="103" t="s">
        <v>41</v>
      </c>
      <c r="P57" s="104" t="s">
        <v>41</v>
      </c>
      <c r="Q57" s="109">
        <v>25</v>
      </c>
      <c r="R57" s="96">
        <v>16</v>
      </c>
      <c r="S57" s="97" t="s">
        <v>236</v>
      </c>
      <c r="T57" s="105">
        <v>1</v>
      </c>
      <c r="U57" s="59"/>
      <c r="V57" s="59"/>
      <c r="W57" s="59"/>
      <c r="X57" s="59"/>
      <c r="Y57" s="59"/>
    </row>
    <row r="58" spans="1:25" ht="18">
      <c r="A58" s="27">
        <v>54</v>
      </c>
      <c r="B58" s="99" t="s">
        <v>192</v>
      </c>
      <c r="C58" s="27" t="s">
        <v>232</v>
      </c>
      <c r="D58" s="100" t="s">
        <v>247</v>
      </c>
      <c r="E58" s="59" t="s">
        <v>40</v>
      </c>
      <c r="F58" s="89" t="s">
        <v>41</v>
      </c>
      <c r="G58" s="89" t="s">
        <v>41</v>
      </c>
      <c r="H58" s="89" t="s">
        <v>41</v>
      </c>
      <c r="I58" s="101"/>
      <c r="J58" s="63"/>
      <c r="K58" s="107" t="s">
        <v>194</v>
      </c>
      <c r="L58" s="108" t="s">
        <v>234</v>
      </c>
      <c r="M58" s="108" t="s">
        <v>245</v>
      </c>
      <c r="N58" s="103" t="s">
        <v>41</v>
      </c>
      <c r="O58" s="103" t="s">
        <v>41</v>
      </c>
      <c r="P58" s="104" t="s">
        <v>41</v>
      </c>
      <c r="Q58" s="109">
        <v>25</v>
      </c>
      <c r="R58" s="96">
        <v>16</v>
      </c>
      <c r="S58" s="97" t="s">
        <v>236</v>
      </c>
      <c r="T58" s="105">
        <v>1</v>
      </c>
      <c r="U58" s="59"/>
      <c r="V58" s="59"/>
      <c r="W58" s="59"/>
      <c r="X58" s="59"/>
      <c r="Y58" s="59"/>
    </row>
    <row r="59" spans="1:25" ht="18">
      <c r="A59" s="27">
        <v>55</v>
      </c>
      <c r="B59" s="99" t="s">
        <v>192</v>
      </c>
      <c r="C59" s="27" t="s">
        <v>232</v>
      </c>
      <c r="D59" s="100" t="s">
        <v>226</v>
      </c>
      <c r="E59" s="59" t="s">
        <v>40</v>
      </c>
      <c r="F59" s="89" t="s">
        <v>41</v>
      </c>
      <c r="G59" s="89" t="s">
        <v>41</v>
      </c>
      <c r="H59" s="89" t="s">
        <v>41</v>
      </c>
      <c r="I59" s="101"/>
      <c r="J59" s="63"/>
      <c r="K59" s="107" t="s">
        <v>194</v>
      </c>
      <c r="L59" s="108" t="s">
        <v>227</v>
      </c>
      <c r="M59" s="108" t="s">
        <v>228</v>
      </c>
      <c r="N59" s="103" t="s">
        <v>41</v>
      </c>
      <c r="O59" s="103" t="s">
        <v>41</v>
      </c>
      <c r="P59" s="104" t="s">
        <v>41</v>
      </c>
      <c r="Q59" s="109">
        <v>25</v>
      </c>
      <c r="R59" s="96">
        <v>16</v>
      </c>
      <c r="S59" s="97" t="s">
        <v>236</v>
      </c>
      <c r="T59" s="105">
        <v>1</v>
      </c>
      <c r="U59" s="59"/>
      <c r="V59" s="59"/>
      <c r="W59" s="59"/>
      <c r="X59" s="59"/>
      <c r="Y59" s="59"/>
    </row>
    <row r="60" spans="1:25" ht="18">
      <c r="A60" s="27">
        <v>56</v>
      </c>
      <c r="B60" s="99" t="s">
        <v>192</v>
      </c>
      <c r="C60" s="27" t="s">
        <v>232</v>
      </c>
      <c r="D60" s="100" t="s">
        <v>248</v>
      </c>
      <c r="E60" s="59" t="s">
        <v>40</v>
      </c>
      <c r="F60" s="89" t="s">
        <v>41</v>
      </c>
      <c r="G60" s="89" t="s">
        <v>41</v>
      </c>
      <c r="H60" s="89" t="s">
        <v>41</v>
      </c>
      <c r="I60" s="101"/>
      <c r="J60" s="63"/>
      <c r="K60" s="107" t="s">
        <v>194</v>
      </c>
      <c r="L60" s="111" t="s">
        <v>243</v>
      </c>
      <c r="M60" s="108" t="s">
        <v>249</v>
      </c>
      <c r="N60" s="103" t="s">
        <v>41</v>
      </c>
      <c r="O60" s="103" t="s">
        <v>41</v>
      </c>
      <c r="P60" s="104" t="s">
        <v>41</v>
      </c>
      <c r="Q60" s="109">
        <v>25</v>
      </c>
      <c r="R60" s="96">
        <v>16</v>
      </c>
      <c r="S60" s="97" t="s">
        <v>236</v>
      </c>
      <c r="T60" s="105">
        <v>1</v>
      </c>
      <c r="U60" s="59"/>
      <c r="V60" s="59"/>
      <c r="W60" s="59"/>
      <c r="X60" s="59"/>
      <c r="Y60" s="59"/>
    </row>
    <row r="61" spans="1:25" ht="18">
      <c r="A61" s="27">
        <v>57</v>
      </c>
      <c r="B61" s="99" t="s">
        <v>192</v>
      </c>
      <c r="C61" s="27" t="s">
        <v>232</v>
      </c>
      <c r="D61" s="100" t="s">
        <v>250</v>
      </c>
      <c r="E61" s="59" t="s">
        <v>40</v>
      </c>
      <c r="F61" s="89" t="s">
        <v>41</v>
      </c>
      <c r="G61" s="89" t="s">
        <v>41</v>
      </c>
      <c r="H61" s="89" t="s">
        <v>41</v>
      </c>
      <c r="I61" s="101"/>
      <c r="J61" s="63"/>
      <c r="K61" s="107" t="s">
        <v>194</v>
      </c>
      <c r="L61" s="111" t="s">
        <v>200</v>
      </c>
      <c r="M61" s="112" t="s">
        <v>251</v>
      </c>
      <c r="N61" s="103" t="s">
        <v>41</v>
      </c>
      <c r="O61" s="103" t="s">
        <v>41</v>
      </c>
      <c r="P61" s="104" t="s">
        <v>41</v>
      </c>
      <c r="Q61" s="109">
        <v>25</v>
      </c>
      <c r="R61" s="96">
        <v>16</v>
      </c>
      <c r="S61" s="97" t="s">
        <v>236</v>
      </c>
      <c r="T61" s="105">
        <v>1</v>
      </c>
      <c r="U61" s="59"/>
      <c r="V61" s="59"/>
      <c r="W61" s="59"/>
      <c r="X61" s="59"/>
      <c r="Y61" s="59"/>
    </row>
    <row r="62" spans="1:25" ht="18">
      <c r="A62" s="27">
        <v>58</v>
      </c>
      <c r="B62" s="99" t="s">
        <v>192</v>
      </c>
      <c r="C62" s="27" t="s">
        <v>232</v>
      </c>
      <c r="D62" s="106" t="s">
        <v>252</v>
      </c>
      <c r="E62" s="59" t="s">
        <v>40</v>
      </c>
      <c r="F62" s="89" t="s">
        <v>41</v>
      </c>
      <c r="G62" s="89" t="s">
        <v>41</v>
      </c>
      <c r="H62" s="89" t="s">
        <v>41</v>
      </c>
      <c r="I62" s="101"/>
      <c r="J62" s="63"/>
      <c r="K62" s="107" t="s">
        <v>194</v>
      </c>
      <c r="L62" s="112" t="s">
        <v>238</v>
      </c>
      <c r="M62" s="112" t="s">
        <v>239</v>
      </c>
      <c r="N62" s="103" t="s">
        <v>41</v>
      </c>
      <c r="O62" s="103" t="s">
        <v>41</v>
      </c>
      <c r="P62" s="104" t="s">
        <v>41</v>
      </c>
      <c r="Q62" s="109">
        <v>25</v>
      </c>
      <c r="R62" s="96">
        <v>16</v>
      </c>
      <c r="S62" s="97" t="s">
        <v>236</v>
      </c>
      <c r="T62" s="105">
        <v>1</v>
      </c>
      <c r="U62" s="59"/>
      <c r="V62" s="59"/>
      <c r="W62" s="59"/>
      <c r="X62" s="59"/>
      <c r="Y62" s="59"/>
    </row>
    <row r="63" spans="1:25" ht="18">
      <c r="A63" s="27">
        <v>59</v>
      </c>
      <c r="B63" s="99" t="s">
        <v>192</v>
      </c>
      <c r="C63" s="27" t="s">
        <v>232</v>
      </c>
      <c r="D63" s="100" t="s">
        <v>253</v>
      </c>
      <c r="E63" s="59" t="s">
        <v>40</v>
      </c>
      <c r="F63" s="89" t="s">
        <v>41</v>
      </c>
      <c r="G63" s="89" t="s">
        <v>41</v>
      </c>
      <c r="H63" s="89" t="s">
        <v>41</v>
      </c>
      <c r="I63" s="101"/>
      <c r="J63" s="63"/>
      <c r="K63" s="107" t="s">
        <v>187</v>
      </c>
      <c r="L63" s="112" t="s">
        <v>238</v>
      </c>
      <c r="M63" s="112" t="s">
        <v>239</v>
      </c>
      <c r="N63" s="103" t="s">
        <v>41</v>
      </c>
      <c r="O63" s="103" t="s">
        <v>41</v>
      </c>
      <c r="P63" s="104" t="s">
        <v>41</v>
      </c>
      <c r="Q63" s="109">
        <v>25</v>
      </c>
      <c r="R63" s="96">
        <v>16</v>
      </c>
      <c r="S63" s="97" t="s">
        <v>236</v>
      </c>
      <c r="T63" s="105">
        <v>1</v>
      </c>
      <c r="U63" s="59"/>
      <c r="V63" s="59"/>
      <c r="W63" s="59"/>
      <c r="X63" s="59"/>
      <c r="Y63" s="59"/>
    </row>
    <row r="64" spans="1:25" ht="18">
      <c r="A64" s="27">
        <v>60</v>
      </c>
      <c r="B64" s="99" t="s">
        <v>192</v>
      </c>
      <c r="C64" s="27" t="s">
        <v>232</v>
      </c>
      <c r="D64" s="113" t="s">
        <v>254</v>
      </c>
      <c r="E64" s="59" t="s">
        <v>40</v>
      </c>
      <c r="F64" s="89" t="s">
        <v>41</v>
      </c>
      <c r="G64" s="89" t="s">
        <v>41</v>
      </c>
      <c r="H64" s="89" t="s">
        <v>41</v>
      </c>
      <c r="I64" s="101"/>
      <c r="J64" s="63"/>
      <c r="K64" s="107" t="s">
        <v>194</v>
      </c>
      <c r="L64" s="111" t="s">
        <v>255</v>
      </c>
      <c r="M64" s="114" t="s">
        <v>239</v>
      </c>
      <c r="N64" s="103" t="s">
        <v>41</v>
      </c>
      <c r="O64" s="103" t="s">
        <v>41</v>
      </c>
      <c r="P64" s="104" t="s">
        <v>41</v>
      </c>
      <c r="Q64" s="109">
        <v>25</v>
      </c>
      <c r="R64" s="96">
        <v>16</v>
      </c>
      <c r="S64" s="97" t="s">
        <v>236</v>
      </c>
      <c r="T64" s="105">
        <v>1</v>
      </c>
      <c r="U64" s="59"/>
      <c r="V64" s="59"/>
      <c r="W64" s="59"/>
      <c r="X64" s="59"/>
      <c r="Y64" s="59"/>
    </row>
    <row r="65" spans="1:25" ht="18">
      <c r="A65" s="27">
        <v>61</v>
      </c>
      <c r="B65" s="99" t="s">
        <v>192</v>
      </c>
      <c r="C65" s="27" t="s">
        <v>232</v>
      </c>
      <c r="D65" s="113" t="s">
        <v>256</v>
      </c>
      <c r="E65" s="59" t="s">
        <v>40</v>
      </c>
      <c r="F65" s="89" t="s">
        <v>41</v>
      </c>
      <c r="G65" s="89" t="s">
        <v>41</v>
      </c>
      <c r="H65" s="89" t="s">
        <v>41</v>
      </c>
      <c r="I65" s="101"/>
      <c r="J65" s="63"/>
      <c r="K65" s="92" t="s">
        <v>199</v>
      </c>
      <c r="L65" s="111" t="s">
        <v>238</v>
      </c>
      <c r="M65" s="114" t="s">
        <v>257</v>
      </c>
      <c r="N65" s="103" t="s">
        <v>41</v>
      </c>
      <c r="O65" s="103" t="s">
        <v>41</v>
      </c>
      <c r="P65" s="104" t="s">
        <v>41</v>
      </c>
      <c r="Q65" s="109">
        <v>25</v>
      </c>
      <c r="R65" s="96">
        <v>16</v>
      </c>
      <c r="S65" s="97" t="s">
        <v>236</v>
      </c>
      <c r="T65" s="105">
        <v>1</v>
      </c>
      <c r="U65" s="59"/>
      <c r="V65" s="59"/>
      <c r="W65" s="59"/>
      <c r="X65" s="59"/>
      <c r="Y65" s="59"/>
    </row>
    <row r="66" spans="1:25" ht="18">
      <c r="A66" s="27">
        <v>62</v>
      </c>
      <c r="B66" s="99" t="s">
        <v>192</v>
      </c>
      <c r="C66" s="27" t="s">
        <v>232</v>
      </c>
      <c r="D66" s="115" t="s">
        <v>258</v>
      </c>
      <c r="E66" s="59" t="s">
        <v>40</v>
      </c>
      <c r="F66" s="89" t="s">
        <v>41</v>
      </c>
      <c r="G66" s="89" t="s">
        <v>41</v>
      </c>
      <c r="H66" s="89" t="s">
        <v>41</v>
      </c>
      <c r="I66" s="101"/>
      <c r="J66" s="63"/>
      <c r="K66" s="107" t="s">
        <v>194</v>
      </c>
      <c r="L66" s="111" t="s">
        <v>238</v>
      </c>
      <c r="M66" s="114" t="s">
        <v>241</v>
      </c>
      <c r="N66" s="103" t="s">
        <v>41</v>
      </c>
      <c r="O66" s="103" t="s">
        <v>41</v>
      </c>
      <c r="P66" s="104" t="s">
        <v>41</v>
      </c>
      <c r="Q66" s="109">
        <v>25</v>
      </c>
      <c r="R66" s="96">
        <v>16</v>
      </c>
      <c r="S66" s="97" t="s">
        <v>236</v>
      </c>
      <c r="T66" s="105">
        <v>1</v>
      </c>
      <c r="U66" s="59"/>
      <c r="V66" s="59"/>
      <c r="W66" s="59"/>
      <c r="X66" s="59"/>
      <c r="Y66" s="59"/>
    </row>
    <row r="67" spans="1:25" ht="18">
      <c r="A67" s="27">
        <v>63</v>
      </c>
      <c r="B67" s="99" t="s">
        <v>192</v>
      </c>
      <c r="C67" s="27" t="s">
        <v>232</v>
      </c>
      <c r="D67" s="100" t="s">
        <v>259</v>
      </c>
      <c r="E67" s="59" t="s">
        <v>40</v>
      </c>
      <c r="F67" s="89" t="s">
        <v>41</v>
      </c>
      <c r="G67" s="89" t="s">
        <v>41</v>
      </c>
      <c r="H67" s="89" t="s">
        <v>41</v>
      </c>
      <c r="I67" s="101"/>
      <c r="J67" s="63"/>
      <c r="K67" s="107" t="s">
        <v>194</v>
      </c>
      <c r="L67" s="111" t="s">
        <v>238</v>
      </c>
      <c r="M67" s="114" t="s">
        <v>196</v>
      </c>
      <c r="N67" s="103" t="s">
        <v>41</v>
      </c>
      <c r="O67" s="103" t="s">
        <v>41</v>
      </c>
      <c r="P67" s="104" t="s">
        <v>41</v>
      </c>
      <c r="Q67" s="109">
        <v>25</v>
      </c>
      <c r="R67" s="96">
        <v>16</v>
      </c>
      <c r="S67" s="97" t="s">
        <v>236</v>
      </c>
      <c r="T67" s="105">
        <v>1</v>
      </c>
      <c r="U67" s="59"/>
      <c r="V67" s="59"/>
      <c r="W67" s="59"/>
      <c r="X67" s="59"/>
      <c r="Y67" s="59"/>
    </row>
    <row r="68" spans="1:25" ht="18">
      <c r="A68" s="27">
        <v>64</v>
      </c>
      <c r="B68" s="99" t="s">
        <v>192</v>
      </c>
      <c r="C68" s="27" t="s">
        <v>232</v>
      </c>
      <c r="D68" s="113" t="s">
        <v>260</v>
      </c>
      <c r="E68" s="59" t="s">
        <v>40</v>
      </c>
      <c r="F68" s="89" t="s">
        <v>41</v>
      </c>
      <c r="G68" s="89" t="s">
        <v>41</v>
      </c>
      <c r="H68" s="89" t="s">
        <v>41</v>
      </c>
      <c r="I68" s="101"/>
      <c r="J68" s="63"/>
      <c r="K68" s="107" t="s">
        <v>194</v>
      </c>
      <c r="L68" s="111" t="s">
        <v>238</v>
      </c>
      <c r="M68" s="112" t="s">
        <v>249</v>
      </c>
      <c r="N68" s="103" t="s">
        <v>41</v>
      </c>
      <c r="O68" s="103" t="s">
        <v>41</v>
      </c>
      <c r="P68" s="104" t="s">
        <v>41</v>
      </c>
      <c r="Q68" s="109">
        <v>25</v>
      </c>
      <c r="R68" s="96">
        <v>16</v>
      </c>
      <c r="S68" s="97" t="s">
        <v>236</v>
      </c>
      <c r="T68" s="105">
        <v>1</v>
      </c>
      <c r="U68" s="59"/>
      <c r="V68" s="59"/>
      <c r="W68" s="59"/>
      <c r="X68" s="59"/>
      <c r="Y68" s="59"/>
    </row>
    <row r="69" spans="1:25" ht="18">
      <c r="A69" s="27">
        <v>65</v>
      </c>
      <c r="B69" s="99" t="s">
        <v>192</v>
      </c>
      <c r="C69" s="27" t="s">
        <v>232</v>
      </c>
      <c r="D69" s="115" t="s">
        <v>261</v>
      </c>
      <c r="E69" s="59" t="s">
        <v>40</v>
      </c>
      <c r="F69" s="89" t="s">
        <v>41</v>
      </c>
      <c r="G69" s="89" t="s">
        <v>41</v>
      </c>
      <c r="H69" s="89" t="s">
        <v>41</v>
      </c>
      <c r="I69" s="101"/>
      <c r="J69" s="63"/>
      <c r="K69" s="107" t="s">
        <v>194</v>
      </c>
      <c r="L69" s="112" t="s">
        <v>238</v>
      </c>
      <c r="M69" s="114" t="s">
        <v>249</v>
      </c>
      <c r="N69" s="103" t="s">
        <v>41</v>
      </c>
      <c r="O69" s="103" t="s">
        <v>41</v>
      </c>
      <c r="P69" s="104" t="s">
        <v>41</v>
      </c>
      <c r="Q69" s="109">
        <v>25</v>
      </c>
      <c r="R69" s="96">
        <v>16</v>
      </c>
      <c r="S69" s="97" t="s">
        <v>236</v>
      </c>
      <c r="T69" s="105">
        <v>1</v>
      </c>
      <c r="U69" s="59"/>
      <c r="V69" s="59"/>
      <c r="W69" s="59"/>
      <c r="X69" s="59"/>
      <c r="Y69" s="59"/>
    </row>
    <row r="70" spans="1:25" ht="18">
      <c r="A70" s="27">
        <v>66</v>
      </c>
      <c r="B70" s="99" t="s">
        <v>192</v>
      </c>
      <c r="C70" s="27" t="s">
        <v>232</v>
      </c>
      <c r="D70" s="115" t="s">
        <v>262</v>
      </c>
      <c r="E70" s="59" t="s">
        <v>40</v>
      </c>
      <c r="F70" s="89" t="s">
        <v>41</v>
      </c>
      <c r="G70" s="89" t="s">
        <v>41</v>
      </c>
      <c r="H70" s="89" t="s">
        <v>41</v>
      </c>
      <c r="I70" s="101"/>
      <c r="J70" s="63"/>
      <c r="K70" s="107" t="s">
        <v>194</v>
      </c>
      <c r="L70" s="112" t="s">
        <v>238</v>
      </c>
      <c r="M70" s="112" t="s">
        <v>249</v>
      </c>
      <c r="N70" s="103" t="s">
        <v>41</v>
      </c>
      <c r="O70" s="103" t="s">
        <v>41</v>
      </c>
      <c r="P70" s="104" t="s">
        <v>41</v>
      </c>
      <c r="Q70" s="109">
        <v>25</v>
      </c>
      <c r="R70" s="96">
        <v>16</v>
      </c>
      <c r="S70" s="97" t="s">
        <v>236</v>
      </c>
      <c r="T70" s="105">
        <v>1</v>
      </c>
      <c r="U70" s="59"/>
      <c r="V70" s="59"/>
      <c r="W70" s="59"/>
      <c r="X70" s="59"/>
      <c r="Y70" s="59"/>
    </row>
    <row r="71" spans="1:25" ht="18">
      <c r="A71" s="27">
        <v>67</v>
      </c>
      <c r="B71" s="99" t="s">
        <v>192</v>
      </c>
      <c r="C71" s="27" t="s">
        <v>232</v>
      </c>
      <c r="D71" s="113" t="s">
        <v>263</v>
      </c>
      <c r="E71" s="59" t="s">
        <v>40</v>
      </c>
      <c r="F71" s="89" t="s">
        <v>41</v>
      </c>
      <c r="G71" s="89" t="s">
        <v>41</v>
      </c>
      <c r="H71" s="89" t="s">
        <v>41</v>
      </c>
      <c r="I71" s="101"/>
      <c r="J71" s="63"/>
      <c r="K71" s="107" t="s">
        <v>194</v>
      </c>
      <c r="L71" s="112" t="s">
        <v>238</v>
      </c>
      <c r="M71" s="114" t="s">
        <v>251</v>
      </c>
      <c r="N71" s="103" t="s">
        <v>41</v>
      </c>
      <c r="O71" s="103" t="s">
        <v>41</v>
      </c>
      <c r="P71" s="104" t="s">
        <v>41</v>
      </c>
      <c r="Q71" s="109">
        <v>25</v>
      </c>
      <c r="R71" s="96">
        <v>16</v>
      </c>
      <c r="S71" s="97" t="s">
        <v>236</v>
      </c>
      <c r="T71" s="105">
        <v>1</v>
      </c>
      <c r="U71" s="59"/>
      <c r="V71" s="59"/>
      <c r="W71" s="59"/>
      <c r="X71" s="59"/>
      <c r="Y71" s="59"/>
    </row>
    <row r="72" spans="1:25" ht="18">
      <c r="A72" s="27">
        <v>68</v>
      </c>
      <c r="B72" s="99" t="s">
        <v>192</v>
      </c>
      <c r="C72" s="27" t="s">
        <v>232</v>
      </c>
      <c r="D72" s="113" t="s">
        <v>264</v>
      </c>
      <c r="E72" s="59" t="s">
        <v>40</v>
      </c>
      <c r="F72" s="89" t="s">
        <v>41</v>
      </c>
      <c r="G72" s="89" t="s">
        <v>41</v>
      </c>
      <c r="H72" s="89" t="s">
        <v>41</v>
      </c>
      <c r="I72" s="101"/>
      <c r="J72" s="63"/>
      <c r="K72" s="107" t="s">
        <v>194</v>
      </c>
      <c r="L72" s="112" t="s">
        <v>238</v>
      </c>
      <c r="M72" s="114" t="s">
        <v>241</v>
      </c>
      <c r="N72" s="103" t="s">
        <v>41</v>
      </c>
      <c r="O72" s="103" t="s">
        <v>41</v>
      </c>
      <c r="P72" s="104" t="s">
        <v>41</v>
      </c>
      <c r="Q72" s="109">
        <v>25</v>
      </c>
      <c r="R72" s="96">
        <v>16</v>
      </c>
      <c r="S72" s="97" t="s">
        <v>236</v>
      </c>
      <c r="T72" s="105">
        <v>1</v>
      </c>
      <c r="U72" s="59"/>
      <c r="V72" s="59"/>
      <c r="W72" s="59"/>
      <c r="X72" s="59"/>
      <c r="Y72" s="59"/>
    </row>
    <row r="73" spans="1:25" ht="18">
      <c r="A73" s="27">
        <v>69</v>
      </c>
      <c r="B73" s="99" t="s">
        <v>192</v>
      </c>
      <c r="C73" s="27" t="s">
        <v>232</v>
      </c>
      <c r="D73" s="113" t="s">
        <v>265</v>
      </c>
      <c r="E73" s="59" t="s">
        <v>40</v>
      </c>
      <c r="F73" s="89" t="s">
        <v>41</v>
      </c>
      <c r="G73" s="89" t="s">
        <v>41</v>
      </c>
      <c r="H73" s="89" t="s">
        <v>41</v>
      </c>
      <c r="I73" s="101"/>
      <c r="J73" s="63"/>
      <c r="K73" s="107" t="s">
        <v>194</v>
      </c>
      <c r="L73" s="112" t="s">
        <v>238</v>
      </c>
      <c r="M73" s="112" t="s">
        <v>196</v>
      </c>
      <c r="N73" s="103" t="s">
        <v>41</v>
      </c>
      <c r="O73" s="103" t="s">
        <v>41</v>
      </c>
      <c r="P73" s="104" t="s">
        <v>41</v>
      </c>
      <c r="Q73" s="109">
        <v>25</v>
      </c>
      <c r="R73" s="96">
        <v>16</v>
      </c>
      <c r="S73" s="97" t="s">
        <v>236</v>
      </c>
      <c r="T73" s="105">
        <v>1</v>
      </c>
      <c r="U73" s="59"/>
      <c r="V73" s="59"/>
      <c r="W73" s="59"/>
      <c r="X73" s="59"/>
      <c r="Y73" s="59"/>
    </row>
    <row r="74" spans="1:25" ht="18">
      <c r="A74" s="27">
        <v>70</v>
      </c>
      <c r="B74" s="99" t="s">
        <v>192</v>
      </c>
      <c r="C74" s="27" t="s">
        <v>232</v>
      </c>
      <c r="D74" s="113" t="s">
        <v>266</v>
      </c>
      <c r="E74" s="59" t="s">
        <v>40</v>
      </c>
      <c r="F74" s="89" t="s">
        <v>41</v>
      </c>
      <c r="G74" s="89" t="s">
        <v>41</v>
      </c>
      <c r="H74" s="89" t="s">
        <v>41</v>
      </c>
      <c r="I74" s="101"/>
      <c r="J74" s="63"/>
      <c r="K74" s="107" t="s">
        <v>194</v>
      </c>
      <c r="L74" s="112" t="s">
        <v>238</v>
      </c>
      <c r="M74" s="112" t="s">
        <v>249</v>
      </c>
      <c r="N74" s="103" t="s">
        <v>41</v>
      </c>
      <c r="O74" s="103" t="s">
        <v>41</v>
      </c>
      <c r="P74" s="104" t="s">
        <v>41</v>
      </c>
      <c r="Q74" s="109">
        <v>25</v>
      </c>
      <c r="R74" s="96">
        <v>16</v>
      </c>
      <c r="S74" s="97" t="s">
        <v>236</v>
      </c>
      <c r="T74" s="105">
        <v>1</v>
      </c>
      <c r="U74" s="59"/>
      <c r="V74" s="59"/>
      <c r="W74" s="59"/>
      <c r="X74" s="59"/>
      <c r="Y74" s="59"/>
    </row>
    <row r="75" spans="1:25" ht="18">
      <c r="A75" s="27">
        <v>71</v>
      </c>
      <c r="B75" s="99" t="s">
        <v>192</v>
      </c>
      <c r="C75" s="27" t="s">
        <v>267</v>
      </c>
      <c r="D75" s="100" t="s">
        <v>268</v>
      </c>
      <c r="E75" s="59" t="s">
        <v>40</v>
      </c>
      <c r="F75" s="89" t="s">
        <v>41</v>
      </c>
      <c r="G75" s="89" t="s">
        <v>41</v>
      </c>
      <c r="H75" s="89" t="s">
        <v>41</v>
      </c>
      <c r="I75" s="101"/>
      <c r="J75" s="63"/>
      <c r="K75" s="107" t="s">
        <v>194</v>
      </c>
      <c r="L75" s="111" t="s">
        <v>216</v>
      </c>
      <c r="M75" s="114" t="s">
        <v>217</v>
      </c>
      <c r="N75" s="103" t="s">
        <v>41</v>
      </c>
      <c r="O75" s="103" t="s">
        <v>41</v>
      </c>
      <c r="P75" s="104" t="s">
        <v>41</v>
      </c>
      <c r="Q75" s="96">
        <f>AVERAGE(Q33:Q74,Q85:Q106)</f>
        <v>15.21875</v>
      </c>
      <c r="R75" s="96" t="s">
        <v>41</v>
      </c>
      <c r="S75" s="97" t="s">
        <v>236</v>
      </c>
      <c r="T75" s="105">
        <v>1</v>
      </c>
      <c r="U75" s="59"/>
      <c r="V75" s="59"/>
      <c r="W75" s="59"/>
      <c r="X75" s="59"/>
      <c r="Y75" s="59"/>
    </row>
    <row r="76" spans="1:25" ht="18">
      <c r="A76" s="27">
        <v>72</v>
      </c>
      <c r="B76" s="99" t="s">
        <v>192</v>
      </c>
      <c r="C76" s="27" t="s">
        <v>267</v>
      </c>
      <c r="D76" s="100" t="s">
        <v>269</v>
      </c>
      <c r="E76" s="59" t="s">
        <v>40</v>
      </c>
      <c r="F76" s="89" t="s">
        <v>41</v>
      </c>
      <c r="G76" s="89" t="s">
        <v>41</v>
      </c>
      <c r="H76" s="89" t="s">
        <v>41</v>
      </c>
      <c r="I76" s="101"/>
      <c r="J76" s="63"/>
      <c r="K76" s="92" t="s">
        <v>199</v>
      </c>
      <c r="L76" s="111" t="s">
        <v>219</v>
      </c>
      <c r="M76" s="112" t="s">
        <v>220</v>
      </c>
      <c r="N76" s="103" t="s">
        <v>41</v>
      </c>
      <c r="O76" s="103" t="s">
        <v>41</v>
      </c>
      <c r="P76" s="104" t="s">
        <v>41</v>
      </c>
      <c r="Q76" s="96">
        <f t="shared" ref="Q76:Q84" si="1">Q75</f>
        <v>15.21875</v>
      </c>
      <c r="R76" s="96" t="s">
        <v>41</v>
      </c>
      <c r="S76" s="97" t="s">
        <v>236</v>
      </c>
      <c r="T76" s="105">
        <v>1</v>
      </c>
      <c r="U76" s="59"/>
      <c r="V76" s="59"/>
      <c r="W76" s="59"/>
      <c r="X76" s="59"/>
      <c r="Y76" s="59"/>
    </row>
    <row r="77" spans="1:25" ht="18">
      <c r="A77" s="27">
        <v>73</v>
      </c>
      <c r="B77" s="99" t="s">
        <v>192</v>
      </c>
      <c r="C77" s="27" t="s">
        <v>267</v>
      </c>
      <c r="D77" s="113" t="s">
        <v>270</v>
      </c>
      <c r="E77" s="59" t="s">
        <v>40</v>
      </c>
      <c r="F77" s="89" t="s">
        <v>41</v>
      </c>
      <c r="G77" s="89" t="s">
        <v>41</v>
      </c>
      <c r="H77" s="89" t="s">
        <v>41</v>
      </c>
      <c r="I77" s="101"/>
      <c r="J77" s="63"/>
      <c r="K77" s="107" t="s">
        <v>194</v>
      </c>
      <c r="L77" s="111" t="s">
        <v>216</v>
      </c>
      <c r="M77" s="114" t="s">
        <v>217</v>
      </c>
      <c r="N77" s="103" t="s">
        <v>41</v>
      </c>
      <c r="O77" s="103" t="s">
        <v>41</v>
      </c>
      <c r="P77" s="104" t="s">
        <v>41</v>
      </c>
      <c r="Q77" s="96">
        <f t="shared" si="1"/>
        <v>15.21875</v>
      </c>
      <c r="R77" s="96" t="s">
        <v>41</v>
      </c>
      <c r="S77" s="97" t="s">
        <v>236</v>
      </c>
      <c r="T77" s="105">
        <v>1</v>
      </c>
      <c r="U77" s="59"/>
      <c r="V77" s="59"/>
      <c r="W77" s="59"/>
      <c r="X77" s="59"/>
      <c r="Y77" s="59"/>
    </row>
    <row r="78" spans="1:25" ht="18">
      <c r="A78" s="27">
        <v>74</v>
      </c>
      <c r="B78" s="99" t="s">
        <v>192</v>
      </c>
      <c r="C78" s="27" t="s">
        <v>267</v>
      </c>
      <c r="D78" s="113" t="s">
        <v>271</v>
      </c>
      <c r="E78" s="59" t="s">
        <v>40</v>
      </c>
      <c r="F78" s="89" t="s">
        <v>41</v>
      </c>
      <c r="G78" s="89" t="s">
        <v>41</v>
      </c>
      <c r="H78" s="89" t="s">
        <v>41</v>
      </c>
      <c r="I78" s="101"/>
      <c r="J78" s="63"/>
      <c r="K78" s="92" t="s">
        <v>199</v>
      </c>
      <c r="L78" s="111" t="s">
        <v>216</v>
      </c>
      <c r="M78" s="112" t="s">
        <v>217</v>
      </c>
      <c r="N78" s="103" t="s">
        <v>41</v>
      </c>
      <c r="O78" s="103" t="s">
        <v>41</v>
      </c>
      <c r="P78" s="104" t="s">
        <v>41</v>
      </c>
      <c r="Q78" s="96">
        <f t="shared" si="1"/>
        <v>15.21875</v>
      </c>
      <c r="R78" s="96" t="s">
        <v>41</v>
      </c>
      <c r="S78" s="97" t="s">
        <v>236</v>
      </c>
      <c r="T78" s="105">
        <v>1</v>
      </c>
      <c r="U78" s="59"/>
      <c r="V78" s="59"/>
      <c r="W78" s="59"/>
      <c r="X78" s="59"/>
      <c r="Y78" s="59"/>
    </row>
    <row r="79" spans="1:25" ht="18">
      <c r="A79" s="27">
        <v>75</v>
      </c>
      <c r="B79" s="99" t="s">
        <v>192</v>
      </c>
      <c r="C79" s="27" t="s">
        <v>267</v>
      </c>
      <c r="D79" s="113" t="s">
        <v>272</v>
      </c>
      <c r="E79" s="59" t="s">
        <v>40</v>
      </c>
      <c r="F79" s="89" t="s">
        <v>41</v>
      </c>
      <c r="G79" s="89" t="s">
        <v>41</v>
      </c>
      <c r="H79" s="89" t="s">
        <v>41</v>
      </c>
      <c r="I79" s="101"/>
      <c r="J79" s="63"/>
      <c r="K79" s="92" t="s">
        <v>199</v>
      </c>
      <c r="L79" s="111" t="s">
        <v>216</v>
      </c>
      <c r="M79" s="114" t="s">
        <v>217</v>
      </c>
      <c r="N79" s="103" t="s">
        <v>41</v>
      </c>
      <c r="O79" s="103" t="s">
        <v>41</v>
      </c>
      <c r="P79" s="104" t="s">
        <v>41</v>
      </c>
      <c r="Q79" s="96">
        <f t="shared" si="1"/>
        <v>15.21875</v>
      </c>
      <c r="R79" s="96" t="s">
        <v>41</v>
      </c>
      <c r="S79" s="97" t="s">
        <v>236</v>
      </c>
      <c r="T79" s="105">
        <v>1</v>
      </c>
      <c r="U79" s="59"/>
      <c r="V79" s="59"/>
      <c r="W79" s="59"/>
      <c r="X79" s="59"/>
      <c r="Y79" s="59"/>
    </row>
    <row r="80" spans="1:25" ht="18">
      <c r="A80" s="27">
        <v>76</v>
      </c>
      <c r="B80" s="99" t="s">
        <v>192</v>
      </c>
      <c r="C80" s="27" t="s">
        <v>267</v>
      </c>
      <c r="D80" s="113" t="s">
        <v>273</v>
      </c>
      <c r="E80" s="59" t="s">
        <v>40</v>
      </c>
      <c r="F80" s="89" t="s">
        <v>41</v>
      </c>
      <c r="G80" s="89" t="s">
        <v>41</v>
      </c>
      <c r="H80" s="89" t="s">
        <v>41</v>
      </c>
      <c r="I80" s="101"/>
      <c r="J80" s="63"/>
      <c r="K80" s="107" t="s">
        <v>194</v>
      </c>
      <c r="L80" s="111" t="s">
        <v>216</v>
      </c>
      <c r="M80" s="114" t="s">
        <v>217</v>
      </c>
      <c r="N80" s="103" t="s">
        <v>41</v>
      </c>
      <c r="O80" s="103" t="s">
        <v>41</v>
      </c>
      <c r="P80" s="104" t="s">
        <v>41</v>
      </c>
      <c r="Q80" s="96">
        <f t="shared" si="1"/>
        <v>15.21875</v>
      </c>
      <c r="R80" s="96" t="s">
        <v>41</v>
      </c>
      <c r="S80" s="97" t="s">
        <v>236</v>
      </c>
      <c r="T80" s="105">
        <v>1</v>
      </c>
      <c r="U80" s="59"/>
      <c r="V80" s="59"/>
      <c r="W80" s="59"/>
      <c r="X80" s="59"/>
      <c r="Y80" s="59"/>
    </row>
    <row r="81" spans="1:25" ht="18">
      <c r="A81" s="27">
        <v>77</v>
      </c>
      <c r="B81" s="99" t="s">
        <v>192</v>
      </c>
      <c r="C81" s="27" t="s">
        <v>267</v>
      </c>
      <c r="D81" s="113" t="s">
        <v>274</v>
      </c>
      <c r="E81" s="59" t="s">
        <v>40</v>
      </c>
      <c r="F81" s="89" t="s">
        <v>41</v>
      </c>
      <c r="G81" s="89" t="s">
        <v>41</v>
      </c>
      <c r="H81" s="89" t="s">
        <v>41</v>
      </c>
      <c r="I81" s="101"/>
      <c r="J81" s="63"/>
      <c r="K81" s="107" t="s">
        <v>187</v>
      </c>
      <c r="L81" s="111" t="s">
        <v>216</v>
      </c>
      <c r="M81" s="114" t="s">
        <v>275</v>
      </c>
      <c r="N81" s="103" t="s">
        <v>41</v>
      </c>
      <c r="O81" s="103" t="s">
        <v>41</v>
      </c>
      <c r="P81" s="104" t="s">
        <v>41</v>
      </c>
      <c r="Q81" s="96">
        <f t="shared" si="1"/>
        <v>15.21875</v>
      </c>
      <c r="R81" s="96" t="s">
        <v>41</v>
      </c>
      <c r="S81" s="97" t="s">
        <v>236</v>
      </c>
      <c r="T81" s="105">
        <v>1</v>
      </c>
      <c r="U81" s="59"/>
      <c r="V81" s="59"/>
      <c r="W81" s="59"/>
      <c r="X81" s="59"/>
      <c r="Y81" s="59"/>
    </row>
    <row r="82" spans="1:25" ht="18">
      <c r="A82" s="27">
        <v>78</v>
      </c>
      <c r="B82" s="99" t="s">
        <v>192</v>
      </c>
      <c r="C82" s="27" t="s">
        <v>267</v>
      </c>
      <c r="D82" s="113" t="s">
        <v>276</v>
      </c>
      <c r="E82" s="59" t="s">
        <v>40</v>
      </c>
      <c r="F82" s="89" t="s">
        <v>41</v>
      </c>
      <c r="G82" s="89" t="s">
        <v>41</v>
      </c>
      <c r="H82" s="89" t="s">
        <v>41</v>
      </c>
      <c r="I82" s="101"/>
      <c r="J82" s="63"/>
      <c r="K82" s="107" t="s">
        <v>187</v>
      </c>
      <c r="L82" s="111" t="s">
        <v>277</v>
      </c>
      <c r="M82" s="114" t="s">
        <v>275</v>
      </c>
      <c r="N82" s="103" t="s">
        <v>41</v>
      </c>
      <c r="O82" s="103" t="s">
        <v>41</v>
      </c>
      <c r="P82" s="104" t="s">
        <v>41</v>
      </c>
      <c r="Q82" s="96">
        <f t="shared" si="1"/>
        <v>15.21875</v>
      </c>
      <c r="R82" s="96" t="s">
        <v>41</v>
      </c>
      <c r="S82" s="97" t="s">
        <v>236</v>
      </c>
      <c r="T82" s="105">
        <v>1</v>
      </c>
      <c r="U82" s="59"/>
      <c r="V82" s="59"/>
      <c r="W82" s="59"/>
      <c r="X82" s="59"/>
      <c r="Y82" s="59"/>
    </row>
    <row r="83" spans="1:25" ht="18">
      <c r="A83" s="27">
        <v>79</v>
      </c>
      <c r="B83" s="99" t="s">
        <v>192</v>
      </c>
      <c r="C83" s="27" t="s">
        <v>267</v>
      </c>
      <c r="D83" s="113" t="s">
        <v>278</v>
      </c>
      <c r="E83" s="59" t="s">
        <v>40</v>
      </c>
      <c r="F83" s="89" t="s">
        <v>41</v>
      </c>
      <c r="G83" s="89" t="s">
        <v>41</v>
      </c>
      <c r="H83" s="89" t="s">
        <v>41</v>
      </c>
      <c r="I83" s="101"/>
      <c r="J83" s="63"/>
      <c r="K83" s="107" t="s">
        <v>187</v>
      </c>
      <c r="L83" s="111" t="s">
        <v>219</v>
      </c>
      <c r="M83" s="114" t="s">
        <v>275</v>
      </c>
      <c r="N83" s="103" t="s">
        <v>41</v>
      </c>
      <c r="O83" s="103" t="s">
        <v>41</v>
      </c>
      <c r="P83" s="104" t="s">
        <v>41</v>
      </c>
      <c r="Q83" s="96">
        <f t="shared" si="1"/>
        <v>15.21875</v>
      </c>
      <c r="R83" s="96" t="s">
        <v>41</v>
      </c>
      <c r="S83" s="97" t="s">
        <v>236</v>
      </c>
      <c r="T83" s="105">
        <v>1</v>
      </c>
      <c r="U83" s="59"/>
      <c r="V83" s="59"/>
      <c r="W83" s="59"/>
      <c r="X83" s="59"/>
      <c r="Y83" s="59"/>
    </row>
    <row r="84" spans="1:25" ht="18">
      <c r="A84" s="27">
        <v>80</v>
      </c>
      <c r="B84" s="99" t="s">
        <v>192</v>
      </c>
      <c r="C84" s="27" t="s">
        <v>267</v>
      </c>
      <c r="D84" s="113" t="s">
        <v>215</v>
      </c>
      <c r="E84" s="59" t="s">
        <v>40</v>
      </c>
      <c r="F84" s="89" t="s">
        <v>41</v>
      </c>
      <c r="G84" s="89" t="s">
        <v>41</v>
      </c>
      <c r="H84" s="89" t="s">
        <v>41</v>
      </c>
      <c r="I84" s="101"/>
      <c r="J84" s="63"/>
      <c r="K84" s="107" t="s">
        <v>194</v>
      </c>
      <c r="L84" s="111" t="s">
        <v>216</v>
      </c>
      <c r="M84" s="114" t="s">
        <v>217</v>
      </c>
      <c r="N84" s="103" t="s">
        <v>41</v>
      </c>
      <c r="O84" s="103" t="s">
        <v>41</v>
      </c>
      <c r="P84" s="104" t="s">
        <v>41</v>
      </c>
      <c r="Q84" s="96">
        <f t="shared" si="1"/>
        <v>15.21875</v>
      </c>
      <c r="R84" s="96" t="s">
        <v>41</v>
      </c>
      <c r="S84" s="97" t="s">
        <v>236</v>
      </c>
      <c r="T84" s="105">
        <v>1</v>
      </c>
      <c r="U84" s="59"/>
      <c r="V84" s="59"/>
      <c r="W84" s="59"/>
      <c r="X84" s="59"/>
      <c r="Y84" s="59"/>
    </row>
    <row r="85" spans="1:25" ht="18">
      <c r="A85" s="27">
        <v>81</v>
      </c>
      <c r="B85" s="99" t="s">
        <v>192</v>
      </c>
      <c r="C85" s="27" t="s">
        <v>279</v>
      </c>
      <c r="D85" s="113" t="s">
        <v>280</v>
      </c>
      <c r="E85" s="59" t="s">
        <v>40</v>
      </c>
      <c r="F85" s="89" t="s">
        <v>41</v>
      </c>
      <c r="G85" s="89" t="s">
        <v>41</v>
      </c>
      <c r="H85" s="89" t="s">
        <v>41</v>
      </c>
      <c r="I85" s="101"/>
      <c r="J85" s="63"/>
      <c r="K85" s="107" t="s">
        <v>194</v>
      </c>
      <c r="L85" s="111" t="s">
        <v>200</v>
      </c>
      <c r="M85" s="114" t="s">
        <v>281</v>
      </c>
      <c r="N85" s="103" t="s">
        <v>41</v>
      </c>
      <c r="O85" s="103" t="s">
        <v>41</v>
      </c>
      <c r="P85" s="104" t="s">
        <v>41</v>
      </c>
      <c r="Q85" s="109">
        <v>5</v>
      </c>
      <c r="R85" s="96">
        <v>0</v>
      </c>
      <c r="S85" s="97" t="s">
        <v>236</v>
      </c>
      <c r="T85" s="105">
        <v>1</v>
      </c>
      <c r="U85" s="77"/>
      <c r="V85" s="77"/>
      <c r="W85" s="77"/>
      <c r="X85" s="77"/>
      <c r="Y85" s="77"/>
    </row>
    <row r="86" spans="1:25" ht="18">
      <c r="A86" s="27">
        <v>82</v>
      </c>
      <c r="B86" s="99" t="s">
        <v>192</v>
      </c>
      <c r="C86" s="27" t="s">
        <v>279</v>
      </c>
      <c r="D86" s="113" t="s">
        <v>282</v>
      </c>
      <c r="E86" s="59" t="s">
        <v>40</v>
      </c>
      <c r="F86" s="89" t="s">
        <v>41</v>
      </c>
      <c r="G86" s="89" t="s">
        <v>41</v>
      </c>
      <c r="H86" s="89" t="s">
        <v>41</v>
      </c>
      <c r="I86" s="101"/>
      <c r="J86" s="63"/>
      <c r="K86" s="107" t="s">
        <v>194</v>
      </c>
      <c r="L86" s="112" t="s">
        <v>200</v>
      </c>
      <c r="M86" s="114" t="s">
        <v>283</v>
      </c>
      <c r="N86" s="103" t="s">
        <v>41</v>
      </c>
      <c r="O86" s="103" t="s">
        <v>41</v>
      </c>
      <c r="P86" s="104" t="s">
        <v>41</v>
      </c>
      <c r="Q86" s="109">
        <v>5</v>
      </c>
      <c r="R86" s="96">
        <v>0</v>
      </c>
      <c r="S86" s="97" t="s">
        <v>236</v>
      </c>
      <c r="T86" s="105">
        <v>1</v>
      </c>
      <c r="U86" s="77"/>
      <c r="V86" s="77"/>
      <c r="W86" s="77"/>
      <c r="X86" s="77"/>
      <c r="Y86" s="77"/>
    </row>
    <row r="87" spans="1:25" ht="18">
      <c r="A87" s="27">
        <v>83</v>
      </c>
      <c r="B87" s="99" t="s">
        <v>192</v>
      </c>
      <c r="C87" s="27" t="s">
        <v>279</v>
      </c>
      <c r="D87" s="113" t="s">
        <v>284</v>
      </c>
      <c r="E87" s="59" t="s">
        <v>40</v>
      </c>
      <c r="F87" s="89" t="s">
        <v>41</v>
      </c>
      <c r="G87" s="89" t="s">
        <v>41</v>
      </c>
      <c r="H87" s="89" t="s">
        <v>41</v>
      </c>
      <c r="I87" s="101"/>
      <c r="J87" s="63"/>
      <c r="K87" s="107" t="s">
        <v>194</v>
      </c>
      <c r="L87" s="111" t="s">
        <v>285</v>
      </c>
      <c r="M87" s="114" t="s">
        <v>286</v>
      </c>
      <c r="N87" s="103" t="s">
        <v>41</v>
      </c>
      <c r="O87" s="103" t="s">
        <v>41</v>
      </c>
      <c r="P87" s="104" t="s">
        <v>41</v>
      </c>
      <c r="Q87" s="109">
        <v>5</v>
      </c>
      <c r="R87" s="96">
        <v>0</v>
      </c>
      <c r="S87" s="97" t="s">
        <v>236</v>
      </c>
      <c r="T87" s="105">
        <v>1</v>
      </c>
      <c r="U87" s="77"/>
      <c r="V87" s="77"/>
      <c r="W87" s="77"/>
      <c r="X87" s="77"/>
      <c r="Y87" s="77"/>
    </row>
    <row r="88" spans="1:25" ht="18">
      <c r="A88" s="27">
        <v>84</v>
      </c>
      <c r="B88" s="99" t="s">
        <v>192</v>
      </c>
      <c r="C88" s="27" t="s">
        <v>279</v>
      </c>
      <c r="D88" s="113" t="s">
        <v>287</v>
      </c>
      <c r="E88" s="59" t="s">
        <v>40</v>
      </c>
      <c r="F88" s="89" t="s">
        <v>41</v>
      </c>
      <c r="G88" s="89" t="s">
        <v>41</v>
      </c>
      <c r="H88" s="89" t="s">
        <v>41</v>
      </c>
      <c r="I88" s="101"/>
      <c r="J88" s="63"/>
      <c r="K88" s="107" t="s">
        <v>194</v>
      </c>
      <c r="L88" s="112" t="s">
        <v>200</v>
      </c>
      <c r="M88" s="114" t="s">
        <v>288</v>
      </c>
      <c r="N88" s="103" t="s">
        <v>41</v>
      </c>
      <c r="O88" s="103" t="s">
        <v>41</v>
      </c>
      <c r="P88" s="104" t="s">
        <v>41</v>
      </c>
      <c r="Q88" s="109">
        <v>5</v>
      </c>
      <c r="R88" s="96">
        <v>0</v>
      </c>
      <c r="S88" s="97" t="s">
        <v>236</v>
      </c>
      <c r="T88" s="105">
        <v>1</v>
      </c>
      <c r="U88" s="77"/>
      <c r="V88" s="77"/>
      <c r="W88" s="77"/>
      <c r="X88" s="77"/>
      <c r="Y88" s="77"/>
    </row>
    <row r="89" spans="1:25" ht="18">
      <c r="A89" s="27">
        <v>85</v>
      </c>
      <c r="B89" s="99" t="s">
        <v>192</v>
      </c>
      <c r="C89" s="27" t="s">
        <v>279</v>
      </c>
      <c r="D89" s="113" t="s">
        <v>289</v>
      </c>
      <c r="E89" s="59" t="s">
        <v>40</v>
      </c>
      <c r="F89" s="89" t="s">
        <v>41</v>
      </c>
      <c r="G89" s="89" t="s">
        <v>41</v>
      </c>
      <c r="H89" s="89" t="s">
        <v>41</v>
      </c>
      <c r="I89" s="101"/>
      <c r="J89" s="63"/>
      <c r="K89" s="107" t="s">
        <v>194</v>
      </c>
      <c r="L89" s="111" t="s">
        <v>290</v>
      </c>
      <c r="M89" s="114" t="s">
        <v>291</v>
      </c>
      <c r="N89" s="103" t="s">
        <v>41</v>
      </c>
      <c r="O89" s="103" t="s">
        <v>41</v>
      </c>
      <c r="P89" s="104" t="s">
        <v>41</v>
      </c>
      <c r="Q89" s="109">
        <v>5</v>
      </c>
      <c r="R89" s="96">
        <v>0</v>
      </c>
      <c r="S89" s="97" t="s">
        <v>236</v>
      </c>
      <c r="T89" s="105">
        <v>1</v>
      </c>
      <c r="U89" s="77"/>
      <c r="V89" s="77"/>
      <c r="W89" s="77"/>
      <c r="X89" s="77"/>
      <c r="Y89" s="77"/>
    </row>
    <row r="90" spans="1:25" ht="18">
      <c r="A90" s="27">
        <v>86</v>
      </c>
      <c r="B90" s="99" t="s">
        <v>192</v>
      </c>
      <c r="C90" s="27" t="s">
        <v>279</v>
      </c>
      <c r="D90" s="113" t="s">
        <v>292</v>
      </c>
      <c r="E90" s="59" t="s">
        <v>40</v>
      </c>
      <c r="F90" s="89" t="s">
        <v>41</v>
      </c>
      <c r="G90" s="89" t="s">
        <v>41</v>
      </c>
      <c r="H90" s="89" t="s">
        <v>41</v>
      </c>
      <c r="I90" s="101"/>
      <c r="J90" s="63"/>
      <c r="K90" s="107" t="s">
        <v>194</v>
      </c>
      <c r="L90" s="111" t="s">
        <v>200</v>
      </c>
      <c r="M90" s="114" t="s">
        <v>288</v>
      </c>
      <c r="N90" s="103" t="s">
        <v>41</v>
      </c>
      <c r="O90" s="103" t="s">
        <v>41</v>
      </c>
      <c r="P90" s="104" t="s">
        <v>41</v>
      </c>
      <c r="Q90" s="116">
        <v>6</v>
      </c>
      <c r="R90" s="117">
        <v>0</v>
      </c>
      <c r="S90" s="97" t="s">
        <v>236</v>
      </c>
      <c r="T90" s="105">
        <v>1</v>
      </c>
      <c r="U90" s="77"/>
      <c r="V90" s="77"/>
      <c r="W90" s="77"/>
      <c r="X90" s="77"/>
      <c r="Y90" s="77"/>
    </row>
    <row r="91" spans="1:25" ht="18">
      <c r="A91" s="27">
        <v>87</v>
      </c>
      <c r="B91" s="99" t="s">
        <v>192</v>
      </c>
      <c r="C91" s="27" t="s">
        <v>279</v>
      </c>
      <c r="D91" s="113" t="s">
        <v>223</v>
      </c>
      <c r="E91" s="59" t="s">
        <v>40</v>
      </c>
      <c r="F91" s="89" t="s">
        <v>41</v>
      </c>
      <c r="G91" s="89" t="s">
        <v>41</v>
      </c>
      <c r="H91" s="89" t="s">
        <v>41</v>
      </c>
      <c r="I91" s="101"/>
      <c r="J91" s="63"/>
      <c r="K91" s="107" t="s">
        <v>194</v>
      </c>
      <c r="L91" s="111" t="s">
        <v>224</v>
      </c>
      <c r="M91" s="114" t="s">
        <v>225</v>
      </c>
      <c r="N91" s="103" t="s">
        <v>41</v>
      </c>
      <c r="O91" s="103" t="s">
        <v>41</v>
      </c>
      <c r="P91" s="104" t="s">
        <v>41</v>
      </c>
      <c r="Q91" s="116">
        <v>4</v>
      </c>
      <c r="R91" s="117">
        <v>0</v>
      </c>
      <c r="S91" s="97" t="s">
        <v>236</v>
      </c>
      <c r="T91" s="105">
        <v>1</v>
      </c>
      <c r="U91" s="77"/>
      <c r="V91" s="77"/>
      <c r="W91" s="77"/>
      <c r="X91" s="77"/>
      <c r="Y91" s="77"/>
    </row>
    <row r="92" spans="1:25" ht="18">
      <c r="A92" s="27">
        <v>88</v>
      </c>
      <c r="B92" s="99" t="s">
        <v>192</v>
      </c>
      <c r="C92" s="27" t="s">
        <v>279</v>
      </c>
      <c r="D92" s="113" t="s">
        <v>293</v>
      </c>
      <c r="E92" s="59" t="s">
        <v>40</v>
      </c>
      <c r="F92" s="89" t="s">
        <v>41</v>
      </c>
      <c r="G92" s="89" t="s">
        <v>41</v>
      </c>
      <c r="H92" s="89" t="s">
        <v>41</v>
      </c>
      <c r="I92" s="101"/>
      <c r="J92" s="63"/>
      <c r="K92" s="107" t="s">
        <v>194</v>
      </c>
      <c r="L92" s="111" t="s">
        <v>290</v>
      </c>
      <c r="M92" s="114" t="s">
        <v>294</v>
      </c>
      <c r="N92" s="103" t="s">
        <v>41</v>
      </c>
      <c r="O92" s="103" t="s">
        <v>41</v>
      </c>
      <c r="P92" s="104" t="s">
        <v>41</v>
      </c>
      <c r="Q92" s="109">
        <v>5</v>
      </c>
      <c r="R92" s="96">
        <v>0</v>
      </c>
      <c r="S92" s="97" t="s">
        <v>236</v>
      </c>
      <c r="T92" s="105">
        <v>1</v>
      </c>
      <c r="U92" s="77"/>
      <c r="V92" s="77"/>
      <c r="W92" s="77"/>
      <c r="X92" s="77"/>
      <c r="Y92" s="77"/>
    </row>
    <row r="93" spans="1:25" ht="18">
      <c r="A93" s="27">
        <v>89</v>
      </c>
      <c r="B93" s="99" t="s">
        <v>192</v>
      </c>
      <c r="C93" s="27" t="s">
        <v>279</v>
      </c>
      <c r="D93" s="113" t="s">
        <v>295</v>
      </c>
      <c r="E93" s="59" t="s">
        <v>40</v>
      </c>
      <c r="F93" s="89" t="s">
        <v>41</v>
      </c>
      <c r="G93" s="89" t="s">
        <v>41</v>
      </c>
      <c r="H93" s="89" t="s">
        <v>41</v>
      </c>
      <c r="I93" s="101"/>
      <c r="J93" s="63"/>
      <c r="K93" s="107" t="s">
        <v>194</v>
      </c>
      <c r="L93" s="111" t="s">
        <v>290</v>
      </c>
      <c r="M93" s="114" t="s">
        <v>225</v>
      </c>
      <c r="N93" s="103" t="s">
        <v>41</v>
      </c>
      <c r="O93" s="103" t="s">
        <v>41</v>
      </c>
      <c r="P93" s="104" t="s">
        <v>41</v>
      </c>
      <c r="Q93" s="109">
        <v>5</v>
      </c>
      <c r="R93" s="96">
        <v>0</v>
      </c>
      <c r="S93" s="97" t="s">
        <v>236</v>
      </c>
      <c r="T93" s="105">
        <v>1</v>
      </c>
      <c r="U93" s="77"/>
      <c r="V93" s="77"/>
      <c r="W93" s="77"/>
      <c r="X93" s="77"/>
      <c r="Y93" s="77"/>
    </row>
    <row r="94" spans="1:25" ht="18">
      <c r="A94" s="27">
        <v>90</v>
      </c>
      <c r="B94" s="99" t="s">
        <v>192</v>
      </c>
      <c r="C94" s="27" t="s">
        <v>38</v>
      </c>
      <c r="D94" s="113" t="s">
        <v>296</v>
      </c>
      <c r="E94" s="59" t="s">
        <v>40</v>
      </c>
      <c r="F94" s="89" t="s">
        <v>41</v>
      </c>
      <c r="G94" s="89" t="s">
        <v>41</v>
      </c>
      <c r="H94" s="89" t="s">
        <v>41</v>
      </c>
      <c r="I94" s="101"/>
      <c r="J94" s="63"/>
      <c r="K94" s="107" t="s">
        <v>187</v>
      </c>
      <c r="L94" s="111" t="s">
        <v>200</v>
      </c>
      <c r="M94" s="114" t="s">
        <v>196</v>
      </c>
      <c r="N94" s="103" t="s">
        <v>41</v>
      </c>
      <c r="O94" s="103" t="s">
        <v>41</v>
      </c>
      <c r="P94" s="104" t="s">
        <v>41</v>
      </c>
      <c r="Q94" s="109">
        <f>AVERAGE(Q93,Q95,Q97,Q100,Q102)</f>
        <v>9</v>
      </c>
      <c r="R94" s="96">
        <f>AVERAGE(R95,R97,R100,R102)</f>
        <v>1.5</v>
      </c>
      <c r="S94" s="97" t="s">
        <v>236</v>
      </c>
      <c r="T94" s="105">
        <v>1</v>
      </c>
      <c r="U94" s="77"/>
      <c r="V94" s="77"/>
      <c r="W94" s="77"/>
      <c r="X94" s="77"/>
      <c r="Y94" s="77"/>
    </row>
    <row r="95" spans="1:25" ht="18">
      <c r="A95" s="27">
        <v>91</v>
      </c>
      <c r="B95" s="99" t="s">
        <v>192</v>
      </c>
      <c r="C95" s="27" t="s">
        <v>38</v>
      </c>
      <c r="D95" s="113" t="s">
        <v>297</v>
      </c>
      <c r="E95" s="59" t="s">
        <v>40</v>
      </c>
      <c r="F95" s="89" t="s">
        <v>41</v>
      </c>
      <c r="G95" s="89" t="s">
        <v>41</v>
      </c>
      <c r="H95" s="89" t="s">
        <v>41</v>
      </c>
      <c r="I95" s="101"/>
      <c r="J95" s="63"/>
      <c r="K95" s="107" t="s">
        <v>187</v>
      </c>
      <c r="L95" s="111" t="s">
        <v>200</v>
      </c>
      <c r="M95" s="114" t="s">
        <v>196</v>
      </c>
      <c r="N95" s="103" t="s">
        <v>41</v>
      </c>
      <c r="O95" s="103" t="s">
        <v>41</v>
      </c>
      <c r="P95" s="104" t="s">
        <v>41</v>
      </c>
      <c r="Q95" s="109">
        <v>14</v>
      </c>
      <c r="R95" s="96">
        <v>3</v>
      </c>
      <c r="S95" s="97" t="s">
        <v>236</v>
      </c>
      <c r="T95" s="105">
        <v>1</v>
      </c>
      <c r="U95" s="77"/>
      <c r="V95" s="77"/>
      <c r="W95" s="77"/>
      <c r="X95" s="77"/>
      <c r="Y95" s="77"/>
    </row>
    <row r="96" spans="1:25" ht="18">
      <c r="A96" s="27">
        <v>92</v>
      </c>
      <c r="B96" s="99" t="s">
        <v>192</v>
      </c>
      <c r="C96" s="27" t="s">
        <v>38</v>
      </c>
      <c r="D96" s="113" t="s">
        <v>298</v>
      </c>
      <c r="E96" s="59" t="s">
        <v>40</v>
      </c>
      <c r="F96" s="89" t="s">
        <v>41</v>
      </c>
      <c r="G96" s="89" t="s">
        <v>41</v>
      </c>
      <c r="H96" s="89" t="s">
        <v>41</v>
      </c>
      <c r="I96" s="101"/>
      <c r="J96" s="63"/>
      <c r="K96" s="92" t="s">
        <v>199</v>
      </c>
      <c r="L96" s="111" t="s">
        <v>200</v>
      </c>
      <c r="M96" s="114" t="s">
        <v>207</v>
      </c>
      <c r="N96" s="103" t="s">
        <v>41</v>
      </c>
      <c r="O96" s="103" t="s">
        <v>41</v>
      </c>
      <c r="P96" s="104" t="s">
        <v>41</v>
      </c>
      <c r="Q96" s="109">
        <f>Q94</f>
        <v>9</v>
      </c>
      <c r="R96" s="96">
        <f>R94</f>
        <v>1.5</v>
      </c>
      <c r="S96" s="97" t="s">
        <v>236</v>
      </c>
      <c r="T96" s="105">
        <v>1</v>
      </c>
      <c r="U96" s="77"/>
      <c r="V96" s="77"/>
      <c r="W96" s="77"/>
      <c r="X96" s="77"/>
      <c r="Y96" s="77"/>
    </row>
    <row r="97" spans="1:25" ht="18">
      <c r="A97" s="27">
        <v>93</v>
      </c>
      <c r="B97" s="99" t="s">
        <v>192</v>
      </c>
      <c r="C97" s="27" t="s">
        <v>38</v>
      </c>
      <c r="D97" s="113" t="s">
        <v>299</v>
      </c>
      <c r="E97" s="59" t="s">
        <v>40</v>
      </c>
      <c r="F97" s="89" t="s">
        <v>41</v>
      </c>
      <c r="G97" s="89" t="s">
        <v>41</v>
      </c>
      <c r="H97" s="89" t="s">
        <v>41</v>
      </c>
      <c r="I97" s="101"/>
      <c r="J97" s="63"/>
      <c r="K97" s="107" t="s">
        <v>194</v>
      </c>
      <c r="L97" s="111" t="s">
        <v>200</v>
      </c>
      <c r="M97" s="114" t="s">
        <v>300</v>
      </c>
      <c r="N97" s="103" t="s">
        <v>41</v>
      </c>
      <c r="O97" s="103" t="s">
        <v>41</v>
      </c>
      <c r="P97" s="104" t="s">
        <v>41</v>
      </c>
      <c r="Q97" s="116">
        <v>13</v>
      </c>
      <c r="R97" s="117">
        <v>1</v>
      </c>
      <c r="S97" s="97" t="s">
        <v>236</v>
      </c>
      <c r="T97" s="105">
        <v>1</v>
      </c>
      <c r="U97" s="77"/>
      <c r="V97" s="77"/>
      <c r="W97" s="77"/>
      <c r="X97" s="77"/>
      <c r="Y97" s="77"/>
    </row>
    <row r="98" spans="1:25" ht="18">
      <c r="A98" s="27">
        <v>94</v>
      </c>
      <c r="B98" s="99" t="s">
        <v>192</v>
      </c>
      <c r="C98" s="27" t="s">
        <v>38</v>
      </c>
      <c r="D98" s="115" t="s">
        <v>301</v>
      </c>
      <c r="E98" s="59" t="s">
        <v>40</v>
      </c>
      <c r="F98" s="89" t="s">
        <v>41</v>
      </c>
      <c r="G98" s="89" t="s">
        <v>41</v>
      </c>
      <c r="H98" s="89" t="s">
        <v>41</v>
      </c>
      <c r="I98" s="101"/>
      <c r="J98" s="63"/>
      <c r="K98" s="107" t="s">
        <v>194</v>
      </c>
      <c r="L98" s="111" t="s">
        <v>200</v>
      </c>
      <c r="M98" s="114" t="s">
        <v>207</v>
      </c>
      <c r="N98" s="103" t="s">
        <v>41</v>
      </c>
      <c r="O98" s="103" t="s">
        <v>41</v>
      </c>
      <c r="P98" s="104" t="s">
        <v>41</v>
      </c>
      <c r="Q98" s="109">
        <f>Q96</f>
        <v>9</v>
      </c>
      <c r="R98" s="96">
        <f>R96</f>
        <v>1.5</v>
      </c>
      <c r="S98" s="97" t="s">
        <v>236</v>
      </c>
      <c r="T98" s="105">
        <v>1</v>
      </c>
      <c r="U98" s="77"/>
      <c r="V98" s="77"/>
      <c r="W98" s="77"/>
      <c r="X98" s="77"/>
      <c r="Y98" s="77"/>
    </row>
    <row r="99" spans="1:25" ht="18">
      <c r="A99" s="27">
        <v>95</v>
      </c>
      <c r="B99" s="99" t="s">
        <v>192</v>
      </c>
      <c r="C99" s="27" t="s">
        <v>38</v>
      </c>
      <c r="D99" s="115" t="s">
        <v>302</v>
      </c>
      <c r="E99" s="59" t="s">
        <v>40</v>
      </c>
      <c r="F99" s="89" t="s">
        <v>41</v>
      </c>
      <c r="G99" s="89" t="s">
        <v>41</v>
      </c>
      <c r="H99" s="89" t="s">
        <v>41</v>
      </c>
      <c r="I99" s="101"/>
      <c r="J99" s="63"/>
      <c r="K99" s="107" t="s">
        <v>194</v>
      </c>
      <c r="L99" s="111" t="s">
        <v>200</v>
      </c>
      <c r="M99" s="114" t="s">
        <v>207</v>
      </c>
      <c r="N99" s="103" t="s">
        <v>41</v>
      </c>
      <c r="O99" s="103" t="s">
        <v>41</v>
      </c>
      <c r="P99" s="104" t="s">
        <v>41</v>
      </c>
      <c r="Q99" s="109">
        <f>Q98</f>
        <v>9</v>
      </c>
      <c r="R99" s="96">
        <f>R96</f>
        <v>1.5</v>
      </c>
      <c r="S99" s="97" t="s">
        <v>236</v>
      </c>
      <c r="T99" s="105">
        <v>1</v>
      </c>
      <c r="U99" s="77"/>
      <c r="V99" s="77"/>
      <c r="W99" s="77"/>
      <c r="X99" s="77"/>
      <c r="Y99" s="77"/>
    </row>
    <row r="100" spans="1:25" ht="18">
      <c r="A100" s="27">
        <v>96</v>
      </c>
      <c r="B100" s="99" t="s">
        <v>192</v>
      </c>
      <c r="C100" s="27" t="s">
        <v>38</v>
      </c>
      <c r="D100" s="113" t="s">
        <v>303</v>
      </c>
      <c r="E100" s="59" t="s">
        <v>40</v>
      </c>
      <c r="F100" s="89" t="s">
        <v>41</v>
      </c>
      <c r="G100" s="89" t="s">
        <v>41</v>
      </c>
      <c r="H100" s="89" t="s">
        <v>41</v>
      </c>
      <c r="I100" s="101"/>
      <c r="J100" s="63"/>
      <c r="K100" s="107" t="s">
        <v>194</v>
      </c>
      <c r="L100" s="111" t="s">
        <v>181</v>
      </c>
      <c r="M100" s="112" t="s">
        <v>304</v>
      </c>
      <c r="N100" s="103" t="s">
        <v>41</v>
      </c>
      <c r="O100" s="103" t="s">
        <v>41</v>
      </c>
      <c r="P100" s="104" t="s">
        <v>41</v>
      </c>
      <c r="Q100" s="116">
        <v>5</v>
      </c>
      <c r="R100" s="117">
        <v>0</v>
      </c>
      <c r="S100" s="97" t="s">
        <v>236</v>
      </c>
      <c r="T100" s="105">
        <v>1</v>
      </c>
      <c r="U100" s="77"/>
      <c r="V100" s="77"/>
      <c r="W100" s="77"/>
      <c r="X100" s="77"/>
      <c r="Y100" s="77"/>
    </row>
    <row r="101" spans="1:25" ht="18">
      <c r="A101" s="27">
        <v>97</v>
      </c>
      <c r="B101" s="99" t="s">
        <v>192</v>
      </c>
      <c r="C101" s="27" t="s">
        <v>38</v>
      </c>
      <c r="D101" s="115" t="s">
        <v>305</v>
      </c>
      <c r="E101" s="59" t="s">
        <v>40</v>
      </c>
      <c r="F101" s="89" t="s">
        <v>41</v>
      </c>
      <c r="G101" s="89" t="s">
        <v>41</v>
      </c>
      <c r="H101" s="89" t="s">
        <v>41</v>
      </c>
      <c r="I101" s="101"/>
      <c r="J101" s="63"/>
      <c r="K101" s="107" t="s">
        <v>194</v>
      </c>
      <c r="L101" s="112" t="s">
        <v>306</v>
      </c>
      <c r="M101" s="114" t="s">
        <v>307</v>
      </c>
      <c r="N101" s="103" t="s">
        <v>41</v>
      </c>
      <c r="O101" s="103" t="s">
        <v>41</v>
      </c>
      <c r="P101" s="104" t="s">
        <v>41</v>
      </c>
      <c r="Q101" s="109">
        <f>Q99</f>
        <v>9</v>
      </c>
      <c r="R101" s="96">
        <f>R99</f>
        <v>1.5</v>
      </c>
      <c r="S101" s="97" t="s">
        <v>236</v>
      </c>
      <c r="T101" s="105">
        <v>1</v>
      </c>
      <c r="U101" s="77"/>
      <c r="V101" s="77"/>
      <c r="W101" s="77"/>
      <c r="X101" s="77"/>
      <c r="Y101" s="77"/>
    </row>
    <row r="102" spans="1:25" ht="18">
      <c r="A102" s="27">
        <v>98</v>
      </c>
      <c r="B102" s="99" t="s">
        <v>192</v>
      </c>
      <c r="C102" s="27" t="s">
        <v>38</v>
      </c>
      <c r="D102" s="115" t="s">
        <v>308</v>
      </c>
      <c r="E102" s="59" t="s">
        <v>40</v>
      </c>
      <c r="F102" s="89" t="s">
        <v>41</v>
      </c>
      <c r="G102" s="89" t="s">
        <v>41</v>
      </c>
      <c r="H102" s="89" t="s">
        <v>41</v>
      </c>
      <c r="I102" s="101"/>
      <c r="J102" s="63"/>
      <c r="K102" s="107" t="s">
        <v>194</v>
      </c>
      <c r="L102" s="112" t="s">
        <v>306</v>
      </c>
      <c r="M102" s="114" t="s">
        <v>307</v>
      </c>
      <c r="N102" s="103" t="s">
        <v>41</v>
      </c>
      <c r="O102" s="103" t="s">
        <v>41</v>
      </c>
      <c r="P102" s="104" t="s">
        <v>41</v>
      </c>
      <c r="Q102" s="116">
        <v>8</v>
      </c>
      <c r="R102" s="117">
        <v>2</v>
      </c>
      <c r="S102" s="97" t="s">
        <v>236</v>
      </c>
      <c r="T102" s="105">
        <v>1</v>
      </c>
      <c r="U102" s="77"/>
      <c r="V102" s="77"/>
      <c r="W102" s="77"/>
      <c r="X102" s="77"/>
      <c r="Y102" s="77"/>
    </row>
    <row r="103" spans="1:25" ht="15.75" customHeight="1">
      <c r="A103" s="27">
        <v>99</v>
      </c>
      <c r="B103" s="99" t="s">
        <v>192</v>
      </c>
      <c r="C103" s="27" t="s">
        <v>188</v>
      </c>
      <c r="D103" s="113" t="s">
        <v>309</v>
      </c>
      <c r="E103" s="59" t="s">
        <v>40</v>
      </c>
      <c r="F103" s="89" t="s">
        <v>41</v>
      </c>
      <c r="G103" s="89" t="s">
        <v>41</v>
      </c>
      <c r="H103" s="89" t="s">
        <v>41</v>
      </c>
      <c r="I103" s="101"/>
      <c r="J103" s="63"/>
      <c r="K103" s="92" t="s">
        <v>199</v>
      </c>
      <c r="L103" s="111" t="s">
        <v>227</v>
      </c>
      <c r="M103" s="114" t="s">
        <v>310</v>
      </c>
      <c r="N103" s="103" t="s">
        <v>41</v>
      </c>
      <c r="O103" s="103" t="s">
        <v>41</v>
      </c>
      <c r="P103" s="104" t="s">
        <v>41</v>
      </c>
      <c r="Q103" s="116">
        <v>17</v>
      </c>
      <c r="R103" s="117">
        <v>5</v>
      </c>
      <c r="S103" s="97" t="s">
        <v>236</v>
      </c>
      <c r="T103" s="105">
        <v>1</v>
      </c>
      <c r="U103" s="77"/>
      <c r="V103" s="77"/>
      <c r="W103" s="77"/>
      <c r="X103" s="77"/>
      <c r="Y103" s="77"/>
    </row>
    <row r="104" spans="1:25" ht="15.75" customHeight="1">
      <c r="A104" s="27">
        <v>100</v>
      </c>
      <c r="B104" s="99" t="s">
        <v>192</v>
      </c>
      <c r="C104" s="27" t="s">
        <v>188</v>
      </c>
      <c r="D104" s="113" t="s">
        <v>210</v>
      </c>
      <c r="E104" s="59" t="s">
        <v>40</v>
      </c>
      <c r="F104" s="89" t="s">
        <v>41</v>
      </c>
      <c r="G104" s="89" t="s">
        <v>41</v>
      </c>
      <c r="H104" s="89" t="s">
        <v>41</v>
      </c>
      <c r="I104" s="101"/>
      <c r="J104" s="63"/>
      <c r="K104" s="92" t="s">
        <v>199</v>
      </c>
      <c r="L104" s="111" t="s">
        <v>200</v>
      </c>
      <c r="M104" s="114" t="s">
        <v>201</v>
      </c>
      <c r="N104" s="103" t="s">
        <v>41</v>
      </c>
      <c r="O104" s="103" t="s">
        <v>41</v>
      </c>
      <c r="P104" s="104" t="s">
        <v>41</v>
      </c>
      <c r="Q104" s="116">
        <v>10</v>
      </c>
      <c r="R104" s="117">
        <v>0</v>
      </c>
      <c r="S104" s="97" t="s">
        <v>236</v>
      </c>
      <c r="T104" s="105">
        <v>1</v>
      </c>
      <c r="U104" s="77"/>
      <c r="V104" s="77"/>
      <c r="W104" s="77"/>
      <c r="X104" s="77"/>
      <c r="Y104" s="77"/>
    </row>
    <row r="105" spans="1:25" ht="15.75" customHeight="1">
      <c r="A105" s="27">
        <v>101</v>
      </c>
      <c r="B105" s="99" t="s">
        <v>192</v>
      </c>
      <c r="C105" s="27" t="s">
        <v>188</v>
      </c>
      <c r="D105" s="113" t="s">
        <v>198</v>
      </c>
      <c r="E105" s="59" t="s">
        <v>40</v>
      </c>
      <c r="F105" s="89" t="s">
        <v>41</v>
      </c>
      <c r="G105" s="89" t="s">
        <v>41</v>
      </c>
      <c r="H105" s="89" t="s">
        <v>41</v>
      </c>
      <c r="I105" s="101"/>
      <c r="J105" s="63"/>
      <c r="K105" s="92" t="s">
        <v>199</v>
      </c>
      <c r="L105" s="111" t="s">
        <v>200</v>
      </c>
      <c r="M105" s="114" t="s">
        <v>201</v>
      </c>
      <c r="N105" s="103" t="s">
        <v>41</v>
      </c>
      <c r="O105" s="103" t="s">
        <v>41</v>
      </c>
      <c r="P105" s="104" t="s">
        <v>41</v>
      </c>
      <c r="Q105" s="116">
        <v>19</v>
      </c>
      <c r="R105" s="117">
        <v>8</v>
      </c>
      <c r="S105" s="97" t="s">
        <v>236</v>
      </c>
      <c r="T105" s="105">
        <v>1</v>
      </c>
      <c r="U105" s="77"/>
      <c r="V105" s="77"/>
      <c r="W105" s="77"/>
      <c r="X105" s="77"/>
      <c r="Y105" s="77"/>
    </row>
    <row r="106" spans="1:25" ht="15.75" customHeight="1">
      <c r="A106" s="27">
        <v>102</v>
      </c>
      <c r="B106" s="99" t="s">
        <v>192</v>
      </c>
      <c r="C106" s="27" t="s">
        <v>188</v>
      </c>
      <c r="D106" s="113" t="s">
        <v>211</v>
      </c>
      <c r="E106" s="59" t="s">
        <v>40</v>
      </c>
      <c r="F106" s="89" t="s">
        <v>41</v>
      </c>
      <c r="G106" s="89" t="s">
        <v>41</v>
      </c>
      <c r="H106" s="89" t="s">
        <v>41</v>
      </c>
      <c r="I106" s="101"/>
      <c r="J106" s="63"/>
      <c r="K106" s="107" t="s">
        <v>311</v>
      </c>
      <c r="L106" s="111" t="s">
        <v>200</v>
      </c>
      <c r="M106" s="114" t="s">
        <v>201</v>
      </c>
      <c r="N106" s="103" t="s">
        <v>41</v>
      </c>
      <c r="O106" s="103" t="s">
        <v>41</v>
      </c>
      <c r="P106" s="104" t="s">
        <v>41</v>
      </c>
      <c r="Q106" s="116">
        <v>18</v>
      </c>
      <c r="R106" s="117">
        <v>8</v>
      </c>
      <c r="S106" s="97" t="s">
        <v>236</v>
      </c>
      <c r="T106" s="105">
        <v>1</v>
      </c>
      <c r="U106" s="77"/>
      <c r="V106" s="77"/>
      <c r="W106" s="77"/>
      <c r="X106" s="77"/>
      <c r="Y106" s="77"/>
    </row>
    <row r="107" spans="1:25" ht="15.75" customHeight="1">
      <c r="A107" s="27">
        <v>103</v>
      </c>
      <c r="B107" s="118" t="s">
        <v>312</v>
      </c>
      <c r="C107" s="27" t="s">
        <v>188</v>
      </c>
      <c r="D107" s="113" t="s">
        <v>313</v>
      </c>
      <c r="E107" s="119" t="s">
        <v>40</v>
      </c>
      <c r="F107" s="59"/>
      <c r="G107" s="59"/>
      <c r="H107" s="119">
        <v>87</v>
      </c>
      <c r="I107" s="101"/>
      <c r="J107" s="63"/>
      <c r="K107" s="119" t="s">
        <v>314</v>
      </c>
      <c r="L107" s="111">
        <v>100000</v>
      </c>
      <c r="M107" s="114">
        <v>1200000</v>
      </c>
      <c r="N107" s="103" t="s">
        <v>41</v>
      </c>
      <c r="O107" s="103" t="s">
        <v>41</v>
      </c>
      <c r="P107" s="104" t="s">
        <v>41</v>
      </c>
      <c r="Q107" s="116" t="s">
        <v>41</v>
      </c>
      <c r="R107" s="117" t="s">
        <v>41</v>
      </c>
      <c r="S107" s="120" t="s">
        <v>315</v>
      </c>
      <c r="T107" s="105">
        <v>1</v>
      </c>
      <c r="U107" s="77"/>
      <c r="V107" s="77"/>
      <c r="W107" s="77"/>
      <c r="X107" s="77"/>
      <c r="Y107" s="77"/>
    </row>
    <row r="108" spans="1:25" ht="18">
      <c r="A108" s="27">
        <v>104</v>
      </c>
      <c r="B108" s="118" t="s">
        <v>312</v>
      </c>
      <c r="C108" s="27" t="s">
        <v>188</v>
      </c>
      <c r="D108" s="113" t="s">
        <v>316</v>
      </c>
      <c r="E108" s="119" t="s">
        <v>40</v>
      </c>
      <c r="F108" s="59"/>
      <c r="G108" s="59"/>
      <c r="H108" s="119">
        <v>120</v>
      </c>
      <c r="I108" s="101"/>
      <c r="J108" s="63"/>
      <c r="K108" s="119" t="s">
        <v>314</v>
      </c>
      <c r="L108" s="111">
        <v>50000</v>
      </c>
      <c r="M108" s="114">
        <v>850000</v>
      </c>
      <c r="N108" s="119" t="s">
        <v>45</v>
      </c>
      <c r="O108" s="119" t="s">
        <v>41</v>
      </c>
      <c r="P108" s="104" t="s">
        <v>41</v>
      </c>
      <c r="Q108" s="116" t="s">
        <v>41</v>
      </c>
      <c r="R108" s="117" t="s">
        <v>41</v>
      </c>
      <c r="S108" s="120" t="s">
        <v>315</v>
      </c>
      <c r="T108" s="105">
        <v>1</v>
      </c>
      <c r="U108" s="77"/>
      <c r="V108" s="77"/>
      <c r="W108" s="77"/>
      <c r="X108" s="77"/>
      <c r="Y108" s="77"/>
    </row>
    <row r="109" spans="1:25" ht="18">
      <c r="A109" s="27">
        <v>105</v>
      </c>
      <c r="B109" s="118" t="s">
        <v>312</v>
      </c>
      <c r="C109" s="27" t="s">
        <v>188</v>
      </c>
      <c r="D109" s="113" t="s">
        <v>317</v>
      </c>
      <c r="E109" s="119" t="s">
        <v>40</v>
      </c>
      <c r="F109" s="59"/>
      <c r="G109" s="59"/>
      <c r="H109" s="119">
        <v>220</v>
      </c>
      <c r="I109" s="101"/>
      <c r="J109" s="63"/>
      <c r="K109" s="119" t="s">
        <v>199</v>
      </c>
      <c r="L109" s="111">
        <v>30000</v>
      </c>
      <c r="M109" s="114">
        <v>850000</v>
      </c>
      <c r="N109" s="119" t="s">
        <v>45</v>
      </c>
      <c r="O109" s="119" t="s">
        <v>41</v>
      </c>
      <c r="P109" s="104" t="s">
        <v>41</v>
      </c>
      <c r="Q109" s="116" t="s">
        <v>41</v>
      </c>
      <c r="R109" s="117" t="s">
        <v>41</v>
      </c>
      <c r="S109" s="120" t="s">
        <v>315</v>
      </c>
      <c r="T109" s="105">
        <v>1</v>
      </c>
      <c r="U109" s="77"/>
      <c r="V109" s="77"/>
      <c r="W109" s="77"/>
      <c r="X109" s="77"/>
      <c r="Y109" s="77"/>
    </row>
    <row r="110" spans="1:25" ht="18">
      <c r="A110" s="27">
        <v>106</v>
      </c>
      <c r="B110" s="118" t="s">
        <v>312</v>
      </c>
      <c r="C110" s="27" t="s">
        <v>188</v>
      </c>
      <c r="D110" s="113" t="s">
        <v>318</v>
      </c>
      <c r="E110" s="119" t="s">
        <v>40</v>
      </c>
      <c r="F110" s="59"/>
      <c r="G110" s="59"/>
      <c r="H110" s="119">
        <v>120</v>
      </c>
      <c r="I110" s="101"/>
      <c r="J110" s="63"/>
      <c r="K110" s="119" t="s">
        <v>314</v>
      </c>
      <c r="L110" s="111">
        <v>50000</v>
      </c>
      <c r="M110" s="114">
        <v>1050000</v>
      </c>
      <c r="N110" s="119" t="s">
        <v>45</v>
      </c>
      <c r="O110" s="119" t="s">
        <v>41</v>
      </c>
      <c r="P110" s="104" t="s">
        <v>41</v>
      </c>
      <c r="Q110" s="116" t="s">
        <v>41</v>
      </c>
      <c r="R110" s="117" t="s">
        <v>41</v>
      </c>
      <c r="S110" s="120" t="s">
        <v>315</v>
      </c>
      <c r="T110" s="105">
        <v>1</v>
      </c>
      <c r="U110" s="77"/>
      <c r="V110" s="77"/>
      <c r="W110" s="77"/>
      <c r="X110" s="77"/>
      <c r="Y110" s="77"/>
    </row>
    <row r="111" spans="1:25" ht="18">
      <c r="A111" s="27">
        <v>107</v>
      </c>
      <c r="B111" s="118" t="s">
        <v>312</v>
      </c>
      <c r="C111" s="27" t="s">
        <v>188</v>
      </c>
      <c r="D111" s="113" t="s">
        <v>319</v>
      </c>
      <c r="E111" s="119" t="s">
        <v>40</v>
      </c>
      <c r="F111" s="59"/>
      <c r="G111" s="59"/>
      <c r="H111" s="119">
        <v>120</v>
      </c>
      <c r="I111" s="101"/>
      <c r="J111" s="63"/>
      <c r="K111" s="119" t="s">
        <v>194</v>
      </c>
      <c r="L111" s="111" t="s">
        <v>41</v>
      </c>
      <c r="M111" s="114" t="s">
        <v>41</v>
      </c>
      <c r="N111" s="119" t="s">
        <v>45</v>
      </c>
      <c r="O111" s="119" t="s">
        <v>41</v>
      </c>
      <c r="P111" s="104" t="s">
        <v>41</v>
      </c>
      <c r="Q111" s="116" t="s">
        <v>41</v>
      </c>
      <c r="R111" s="117" t="s">
        <v>41</v>
      </c>
      <c r="S111" s="120" t="s">
        <v>315</v>
      </c>
      <c r="T111" s="105">
        <v>1</v>
      </c>
      <c r="U111" s="77"/>
      <c r="V111" s="77"/>
      <c r="W111" s="77"/>
      <c r="X111" s="77"/>
      <c r="Y111" s="77"/>
    </row>
    <row r="112" spans="1:25" ht="18">
      <c r="A112" s="27">
        <v>108</v>
      </c>
      <c r="B112" s="118" t="s">
        <v>312</v>
      </c>
      <c r="C112" s="27" t="s">
        <v>188</v>
      </c>
      <c r="D112" s="113" t="s">
        <v>320</v>
      </c>
      <c r="E112" s="119" t="s">
        <v>40</v>
      </c>
      <c r="F112" s="59"/>
      <c r="G112" s="59"/>
      <c r="H112" s="119">
        <v>120</v>
      </c>
      <c r="I112" s="101"/>
      <c r="J112" s="63"/>
      <c r="K112" s="89" t="s">
        <v>199</v>
      </c>
      <c r="L112" s="111" t="s">
        <v>41</v>
      </c>
      <c r="M112" s="114" t="s">
        <v>41</v>
      </c>
      <c r="N112" s="119" t="s">
        <v>92</v>
      </c>
      <c r="O112" s="119" t="s">
        <v>41</v>
      </c>
      <c r="P112" s="104" t="s">
        <v>41</v>
      </c>
      <c r="Q112" s="116" t="s">
        <v>41</v>
      </c>
      <c r="R112" s="117" t="s">
        <v>41</v>
      </c>
      <c r="S112" s="120" t="s">
        <v>315</v>
      </c>
      <c r="T112" s="105">
        <v>1</v>
      </c>
      <c r="U112" s="77"/>
      <c r="V112" s="77"/>
      <c r="W112" s="77"/>
      <c r="X112" s="77"/>
      <c r="Y112" s="77"/>
    </row>
    <row r="113" spans="1:25" ht="18">
      <c r="A113" s="27">
        <v>109</v>
      </c>
      <c r="B113" s="118" t="s">
        <v>312</v>
      </c>
      <c r="C113" s="27" t="s">
        <v>188</v>
      </c>
      <c r="D113" s="113" t="s">
        <v>321</v>
      </c>
      <c r="E113" s="119" t="s">
        <v>40</v>
      </c>
      <c r="F113" s="59"/>
      <c r="G113" s="59"/>
      <c r="H113" s="119">
        <v>120</v>
      </c>
      <c r="I113" s="101"/>
      <c r="J113" s="63"/>
      <c r="K113" s="119" t="s">
        <v>314</v>
      </c>
      <c r="L113" s="111" t="s">
        <v>41</v>
      </c>
      <c r="M113" s="114" t="s">
        <v>41</v>
      </c>
      <c r="N113" s="119" t="s">
        <v>45</v>
      </c>
      <c r="O113" s="119" t="s">
        <v>41</v>
      </c>
      <c r="P113" s="104" t="s">
        <v>41</v>
      </c>
      <c r="Q113" s="116" t="s">
        <v>41</v>
      </c>
      <c r="R113" s="117" t="s">
        <v>41</v>
      </c>
      <c r="S113" s="120" t="s">
        <v>315</v>
      </c>
      <c r="T113" s="105">
        <v>1</v>
      </c>
      <c r="U113" s="77"/>
      <c r="V113" s="77"/>
      <c r="W113" s="77"/>
      <c r="X113" s="77"/>
      <c r="Y113" s="77"/>
    </row>
    <row r="114" spans="1:25" ht="18">
      <c r="A114" s="27">
        <v>110</v>
      </c>
      <c r="B114" s="118" t="s">
        <v>312</v>
      </c>
      <c r="C114" s="27" t="s">
        <v>188</v>
      </c>
      <c r="D114" s="113" t="s">
        <v>322</v>
      </c>
      <c r="E114" s="119" t="s">
        <v>40</v>
      </c>
      <c r="F114" s="59"/>
      <c r="G114" s="59"/>
      <c r="H114" s="119">
        <v>120</v>
      </c>
      <c r="I114" s="101"/>
      <c r="J114" s="63"/>
      <c r="K114" s="119" t="s">
        <v>323</v>
      </c>
      <c r="L114" s="111" t="s">
        <v>41</v>
      </c>
      <c r="M114" s="114" t="s">
        <v>41</v>
      </c>
      <c r="N114" s="119" t="s">
        <v>92</v>
      </c>
      <c r="O114" s="119" t="s">
        <v>41</v>
      </c>
      <c r="P114" s="104" t="s">
        <v>41</v>
      </c>
      <c r="Q114" s="116" t="s">
        <v>41</v>
      </c>
      <c r="R114" s="117" t="s">
        <v>41</v>
      </c>
      <c r="S114" s="120" t="s">
        <v>315</v>
      </c>
      <c r="T114" s="105">
        <v>1</v>
      </c>
      <c r="U114" s="77"/>
      <c r="V114" s="77"/>
      <c r="W114" s="77"/>
      <c r="X114" s="77"/>
      <c r="Y114" s="77"/>
    </row>
    <row r="115" spans="1:25" ht="18">
      <c r="A115" s="27">
        <v>111</v>
      </c>
      <c r="B115" s="118" t="s">
        <v>312</v>
      </c>
      <c r="C115" s="27" t="s">
        <v>188</v>
      </c>
      <c r="D115" s="113" t="s">
        <v>324</v>
      </c>
      <c r="E115" s="119" t="s">
        <v>40</v>
      </c>
      <c r="F115" s="59"/>
      <c r="G115" s="59"/>
      <c r="H115" s="119">
        <v>100</v>
      </c>
      <c r="I115" s="101"/>
      <c r="J115" s="63"/>
      <c r="K115" s="89" t="s">
        <v>314</v>
      </c>
      <c r="L115" s="111" t="s">
        <v>41</v>
      </c>
      <c r="M115" s="114" t="s">
        <v>41</v>
      </c>
      <c r="N115" s="119" t="s">
        <v>92</v>
      </c>
      <c r="O115" s="119" t="s">
        <v>41</v>
      </c>
      <c r="P115" s="104" t="s">
        <v>41</v>
      </c>
      <c r="Q115" s="116" t="s">
        <v>41</v>
      </c>
      <c r="R115" s="117" t="s">
        <v>41</v>
      </c>
      <c r="S115" s="120" t="s">
        <v>315</v>
      </c>
      <c r="T115" s="105">
        <v>1</v>
      </c>
      <c r="U115" s="77"/>
      <c r="V115" s="77"/>
      <c r="W115" s="77"/>
      <c r="X115" s="77"/>
      <c r="Y115" s="77"/>
    </row>
    <row r="116" spans="1:25" ht="18">
      <c r="A116" s="27">
        <v>112</v>
      </c>
      <c r="B116" s="118" t="s">
        <v>312</v>
      </c>
      <c r="C116" s="27" t="s">
        <v>267</v>
      </c>
      <c r="D116" s="113" t="s">
        <v>325</v>
      </c>
      <c r="E116" s="119" t="s">
        <v>40</v>
      </c>
      <c r="F116" s="59"/>
      <c r="G116" s="59"/>
      <c r="H116" s="119">
        <v>120</v>
      </c>
      <c r="I116" s="101"/>
      <c r="J116" s="63"/>
      <c r="K116" s="89" t="s">
        <v>199</v>
      </c>
      <c r="L116" s="111">
        <v>50000</v>
      </c>
      <c r="M116" s="114">
        <v>850000</v>
      </c>
      <c r="N116" s="119" t="s">
        <v>45</v>
      </c>
      <c r="O116" s="119" t="s">
        <v>41</v>
      </c>
      <c r="P116" s="104" t="s">
        <v>41</v>
      </c>
      <c r="Q116" s="116" t="s">
        <v>41</v>
      </c>
      <c r="R116" s="117" t="s">
        <v>41</v>
      </c>
      <c r="S116" s="120" t="s">
        <v>315</v>
      </c>
      <c r="T116" s="105">
        <v>1</v>
      </c>
      <c r="U116" s="77"/>
      <c r="V116" s="77"/>
      <c r="W116" s="77"/>
      <c r="X116" s="77"/>
      <c r="Y116" s="77"/>
    </row>
    <row r="117" spans="1:25" ht="18">
      <c r="A117" s="27">
        <v>113</v>
      </c>
      <c r="B117" s="118" t="s">
        <v>312</v>
      </c>
      <c r="C117" s="27" t="s">
        <v>267</v>
      </c>
      <c r="D117" s="113" t="s">
        <v>326</v>
      </c>
      <c r="E117" s="119" t="s">
        <v>40</v>
      </c>
      <c r="F117" s="59"/>
      <c r="G117" s="59"/>
      <c r="H117" s="119">
        <v>112</v>
      </c>
      <c r="I117" s="101"/>
      <c r="J117" s="63"/>
      <c r="K117" s="89" t="s">
        <v>199</v>
      </c>
      <c r="L117" s="111" t="s">
        <v>41</v>
      </c>
      <c r="M117" s="114" t="s">
        <v>41</v>
      </c>
      <c r="N117" s="119" t="s">
        <v>92</v>
      </c>
      <c r="O117" s="119" t="s">
        <v>41</v>
      </c>
      <c r="P117" s="104" t="s">
        <v>41</v>
      </c>
      <c r="Q117" s="116" t="s">
        <v>41</v>
      </c>
      <c r="R117" s="117" t="s">
        <v>41</v>
      </c>
      <c r="S117" s="120" t="s">
        <v>315</v>
      </c>
      <c r="T117" s="105">
        <v>1</v>
      </c>
      <c r="U117" s="77"/>
      <c r="V117" s="77"/>
      <c r="W117" s="77"/>
      <c r="X117" s="77"/>
      <c r="Y117" s="77"/>
    </row>
    <row r="118" spans="1:25" ht="18">
      <c r="A118" s="27">
        <v>114</v>
      </c>
      <c r="B118" s="118" t="s">
        <v>312</v>
      </c>
      <c r="C118" s="27" t="s">
        <v>267</v>
      </c>
      <c r="D118" s="113" t="s">
        <v>327</v>
      </c>
      <c r="E118" s="119" t="s">
        <v>40</v>
      </c>
      <c r="F118" s="59"/>
      <c r="G118" s="59"/>
      <c r="H118" s="119">
        <v>150</v>
      </c>
      <c r="I118" s="101"/>
      <c r="J118" s="63"/>
      <c r="K118" s="119" t="s">
        <v>199</v>
      </c>
      <c r="L118" s="111" t="s">
        <v>41</v>
      </c>
      <c r="M118" s="114" t="s">
        <v>41</v>
      </c>
      <c r="N118" s="119" t="s">
        <v>92</v>
      </c>
      <c r="O118" s="119" t="s">
        <v>41</v>
      </c>
      <c r="P118" s="104" t="s">
        <v>41</v>
      </c>
      <c r="Q118" s="116" t="s">
        <v>41</v>
      </c>
      <c r="R118" s="117" t="s">
        <v>41</v>
      </c>
      <c r="S118" s="120" t="s">
        <v>315</v>
      </c>
      <c r="T118" s="105">
        <v>1</v>
      </c>
      <c r="U118" s="77"/>
      <c r="V118" s="77"/>
      <c r="W118" s="77"/>
      <c r="X118" s="77"/>
      <c r="Y118" s="77"/>
    </row>
    <row r="119" spans="1:25" ht="18">
      <c r="A119" s="27">
        <v>115</v>
      </c>
      <c r="B119" s="118" t="s">
        <v>312</v>
      </c>
      <c r="C119" s="27" t="s">
        <v>267</v>
      </c>
      <c r="D119" s="113" t="s">
        <v>328</v>
      </c>
      <c r="E119" s="119" t="s">
        <v>40</v>
      </c>
      <c r="F119" s="59"/>
      <c r="G119" s="59"/>
      <c r="H119" s="121">
        <f>AVERAGE(H107:H118)</f>
        <v>125.75</v>
      </c>
      <c r="I119" s="101"/>
      <c r="J119" s="63"/>
      <c r="K119" s="122" t="s">
        <v>199</v>
      </c>
      <c r="L119" s="111" t="s">
        <v>41</v>
      </c>
      <c r="M119" s="114" t="s">
        <v>41</v>
      </c>
      <c r="N119" s="114" t="s">
        <v>41</v>
      </c>
      <c r="O119" s="114" t="s">
        <v>41</v>
      </c>
      <c r="P119" s="104" t="s">
        <v>41</v>
      </c>
      <c r="Q119" s="116" t="s">
        <v>41</v>
      </c>
      <c r="R119" s="117" t="s">
        <v>41</v>
      </c>
      <c r="S119" s="120" t="s">
        <v>315</v>
      </c>
      <c r="T119" s="105">
        <v>1</v>
      </c>
      <c r="U119" s="77"/>
      <c r="V119" s="77"/>
      <c r="W119" s="77"/>
      <c r="X119" s="77"/>
      <c r="Y119" s="77"/>
    </row>
    <row r="120" spans="1:25" ht="18">
      <c r="A120" s="27">
        <v>116</v>
      </c>
      <c r="B120" s="118" t="s">
        <v>312</v>
      </c>
      <c r="C120" s="27" t="s">
        <v>279</v>
      </c>
      <c r="D120" s="113" t="s">
        <v>329</v>
      </c>
      <c r="E120" s="119" t="s">
        <v>40</v>
      </c>
      <c r="F120" s="59"/>
      <c r="G120" s="59"/>
      <c r="H120" s="119">
        <v>180</v>
      </c>
      <c r="I120" s="101"/>
      <c r="J120" s="63"/>
      <c r="K120" s="119" t="s">
        <v>314</v>
      </c>
      <c r="L120" s="111">
        <v>50000</v>
      </c>
      <c r="M120" s="114">
        <v>810000</v>
      </c>
      <c r="N120" s="119" t="s">
        <v>45</v>
      </c>
      <c r="O120" s="119" t="s">
        <v>41</v>
      </c>
      <c r="P120" s="104" t="s">
        <v>41</v>
      </c>
      <c r="Q120" s="116">
        <v>10</v>
      </c>
      <c r="R120" s="117">
        <v>2</v>
      </c>
      <c r="S120" s="120" t="s">
        <v>315</v>
      </c>
      <c r="T120" s="105">
        <v>1</v>
      </c>
      <c r="U120" s="77"/>
      <c r="V120" s="77"/>
      <c r="W120" s="77"/>
      <c r="X120" s="77"/>
      <c r="Y120" s="77"/>
    </row>
    <row r="121" spans="1:25" ht="18">
      <c r="A121" s="27">
        <v>117</v>
      </c>
      <c r="B121" s="118" t="s">
        <v>312</v>
      </c>
      <c r="C121" s="27" t="s">
        <v>279</v>
      </c>
      <c r="D121" s="113" t="s">
        <v>330</v>
      </c>
      <c r="E121" s="119" t="s">
        <v>40</v>
      </c>
      <c r="F121" s="59"/>
      <c r="G121" s="59"/>
      <c r="H121" s="119">
        <v>122</v>
      </c>
      <c r="I121" s="101"/>
      <c r="J121" s="63"/>
      <c r="K121" s="119" t="s">
        <v>314</v>
      </c>
      <c r="L121" s="111">
        <v>100000</v>
      </c>
      <c r="M121" s="114">
        <v>1450000</v>
      </c>
      <c r="N121" s="119" t="s">
        <v>45</v>
      </c>
      <c r="O121" s="119" t="s">
        <v>41</v>
      </c>
      <c r="P121" s="104" t="s">
        <v>41</v>
      </c>
      <c r="Q121" s="116">
        <v>10</v>
      </c>
      <c r="R121" s="117">
        <v>2</v>
      </c>
      <c r="S121" s="120" t="s">
        <v>315</v>
      </c>
      <c r="T121" s="105">
        <v>1</v>
      </c>
      <c r="U121" s="77"/>
      <c r="V121" s="77"/>
      <c r="W121" s="77"/>
      <c r="X121" s="77"/>
      <c r="Y121" s="77"/>
    </row>
    <row r="122" spans="1:25" ht="18">
      <c r="A122" s="27">
        <v>118</v>
      </c>
      <c r="B122" s="118" t="s">
        <v>312</v>
      </c>
      <c r="C122" s="27" t="s">
        <v>279</v>
      </c>
      <c r="D122" s="113" t="s">
        <v>331</v>
      </c>
      <c r="E122" s="119" t="s">
        <v>40</v>
      </c>
      <c r="F122" s="59"/>
      <c r="G122" s="59"/>
      <c r="H122" s="111" t="s">
        <v>41</v>
      </c>
      <c r="I122" s="101"/>
      <c r="J122" s="63"/>
      <c r="K122" s="122" t="s">
        <v>323</v>
      </c>
      <c r="L122" s="111" t="s">
        <v>41</v>
      </c>
      <c r="M122" s="114" t="s">
        <v>41</v>
      </c>
      <c r="N122" s="114" t="s">
        <v>41</v>
      </c>
      <c r="O122" s="114" t="s">
        <v>41</v>
      </c>
      <c r="P122" s="104" t="s">
        <v>41</v>
      </c>
      <c r="Q122" s="116">
        <v>10</v>
      </c>
      <c r="R122" s="117">
        <v>2</v>
      </c>
      <c r="S122" s="120" t="s">
        <v>315</v>
      </c>
      <c r="T122" s="105">
        <v>1</v>
      </c>
      <c r="U122" s="77"/>
      <c r="V122" s="77"/>
      <c r="W122" s="77"/>
      <c r="X122" s="77"/>
      <c r="Y122" s="77"/>
    </row>
    <row r="123" spans="1:25" ht="18">
      <c r="A123" s="27">
        <v>119</v>
      </c>
      <c r="B123" s="118" t="s">
        <v>312</v>
      </c>
      <c r="C123" s="27" t="s">
        <v>279</v>
      </c>
      <c r="D123" s="113" t="s">
        <v>332</v>
      </c>
      <c r="E123" s="119" t="s">
        <v>40</v>
      </c>
      <c r="F123" s="59"/>
      <c r="G123" s="59"/>
      <c r="H123" s="119">
        <v>188</v>
      </c>
      <c r="I123" s="101"/>
      <c r="J123" s="63"/>
      <c r="K123" s="119" t="s">
        <v>314</v>
      </c>
      <c r="L123" s="111" t="s">
        <v>41</v>
      </c>
      <c r="M123" s="114" t="s">
        <v>41</v>
      </c>
      <c r="N123" s="119" t="s">
        <v>92</v>
      </c>
      <c r="O123" s="119" t="s">
        <v>41</v>
      </c>
      <c r="P123" s="104" t="s">
        <v>41</v>
      </c>
      <c r="Q123" s="116">
        <v>10</v>
      </c>
      <c r="R123" s="117">
        <v>2</v>
      </c>
      <c r="S123" s="120" t="s">
        <v>315</v>
      </c>
      <c r="T123" s="105">
        <v>1</v>
      </c>
      <c r="U123" s="77"/>
      <c r="V123" s="77"/>
      <c r="W123" s="77"/>
      <c r="X123" s="77"/>
      <c r="Y123" s="77"/>
    </row>
    <row r="124" spans="1:25" ht="18">
      <c r="A124" s="27">
        <v>120</v>
      </c>
      <c r="B124" s="118" t="s">
        <v>312</v>
      </c>
      <c r="C124" s="27" t="s">
        <v>333</v>
      </c>
      <c r="D124" s="113" t="s">
        <v>334</v>
      </c>
      <c r="E124" s="119" t="s">
        <v>40</v>
      </c>
      <c r="F124" s="59"/>
      <c r="G124" s="59"/>
      <c r="H124" s="119">
        <v>144</v>
      </c>
      <c r="I124" s="101"/>
      <c r="J124" s="63"/>
      <c r="K124" s="89" t="s">
        <v>314</v>
      </c>
      <c r="L124" s="111" t="s">
        <v>41</v>
      </c>
      <c r="M124" s="114" t="s">
        <v>41</v>
      </c>
      <c r="N124" s="119" t="s">
        <v>92</v>
      </c>
      <c r="O124" s="119" t="s">
        <v>41</v>
      </c>
      <c r="P124" s="104" t="s">
        <v>41</v>
      </c>
      <c r="Q124" s="109">
        <v>8</v>
      </c>
      <c r="R124" s="96">
        <v>2</v>
      </c>
      <c r="S124" s="120" t="s">
        <v>315</v>
      </c>
      <c r="T124" s="105">
        <v>1</v>
      </c>
      <c r="U124" s="77"/>
      <c r="V124" s="77"/>
      <c r="W124" s="77"/>
      <c r="X124" s="77"/>
      <c r="Y124" s="77"/>
    </row>
    <row r="125" spans="1:25" ht="18">
      <c r="A125" s="27">
        <v>121</v>
      </c>
      <c r="B125" s="118" t="s">
        <v>312</v>
      </c>
      <c r="C125" s="27" t="s">
        <v>333</v>
      </c>
      <c r="D125" s="113" t="s">
        <v>335</v>
      </c>
      <c r="E125" s="119" t="s">
        <v>40</v>
      </c>
      <c r="F125" s="59"/>
      <c r="G125" s="59"/>
      <c r="H125" s="119">
        <v>102</v>
      </c>
      <c r="I125" s="101"/>
      <c r="J125" s="63"/>
      <c r="K125" s="89" t="s">
        <v>314</v>
      </c>
      <c r="L125" s="111" t="s">
        <v>41</v>
      </c>
      <c r="M125" s="114" t="s">
        <v>41</v>
      </c>
      <c r="N125" s="119" t="s">
        <v>92</v>
      </c>
      <c r="O125" s="119" t="s">
        <v>41</v>
      </c>
      <c r="P125" s="104" t="s">
        <v>41</v>
      </c>
      <c r="Q125" s="109">
        <v>8</v>
      </c>
      <c r="R125" s="96">
        <v>2</v>
      </c>
      <c r="S125" s="120" t="s">
        <v>315</v>
      </c>
      <c r="T125" s="105">
        <v>1</v>
      </c>
      <c r="U125" s="59"/>
      <c r="V125" s="59"/>
      <c r="W125" s="59"/>
      <c r="X125" s="59"/>
      <c r="Y125" s="59"/>
    </row>
    <row r="126" spans="1:25" ht="18">
      <c r="A126" s="27">
        <v>122</v>
      </c>
      <c r="B126" s="118" t="s">
        <v>312</v>
      </c>
      <c r="C126" s="27" t="s">
        <v>333</v>
      </c>
      <c r="D126" s="113" t="s">
        <v>336</v>
      </c>
      <c r="E126" s="119" t="s">
        <v>40</v>
      </c>
      <c r="F126" s="59"/>
      <c r="G126" s="59"/>
      <c r="H126" s="119">
        <v>144</v>
      </c>
      <c r="I126" s="101"/>
      <c r="J126" s="63"/>
      <c r="K126" s="89" t="s">
        <v>314</v>
      </c>
      <c r="L126" s="111" t="s">
        <v>41</v>
      </c>
      <c r="M126" s="114" t="s">
        <v>41</v>
      </c>
      <c r="N126" s="119" t="s">
        <v>92</v>
      </c>
      <c r="O126" s="119" t="s">
        <v>41</v>
      </c>
      <c r="P126" s="104" t="s">
        <v>41</v>
      </c>
      <c r="Q126" s="109">
        <v>8</v>
      </c>
      <c r="R126" s="96">
        <v>2</v>
      </c>
      <c r="S126" s="120" t="s">
        <v>315</v>
      </c>
      <c r="T126" s="105">
        <v>1</v>
      </c>
      <c r="U126" s="59"/>
      <c r="V126" s="59"/>
      <c r="W126" s="59"/>
      <c r="X126" s="59"/>
      <c r="Y126" s="59"/>
    </row>
    <row r="127" spans="1:25" ht="18">
      <c r="A127" s="27">
        <v>123</v>
      </c>
      <c r="B127" s="118" t="s">
        <v>312</v>
      </c>
      <c r="C127" s="27" t="s">
        <v>333</v>
      </c>
      <c r="D127" s="113" t="s">
        <v>337</v>
      </c>
      <c r="E127" s="119" t="s">
        <v>40</v>
      </c>
      <c r="F127" s="59"/>
      <c r="G127" s="59"/>
      <c r="H127" s="119">
        <v>102</v>
      </c>
      <c r="I127" s="101"/>
      <c r="J127" s="63"/>
      <c r="K127" s="89" t="s">
        <v>199</v>
      </c>
      <c r="L127" s="111" t="s">
        <v>41</v>
      </c>
      <c r="M127" s="114" t="s">
        <v>41</v>
      </c>
      <c r="N127" s="119" t="s">
        <v>92</v>
      </c>
      <c r="O127" s="119" t="s">
        <v>338</v>
      </c>
      <c r="P127" s="104" t="s">
        <v>41</v>
      </c>
      <c r="Q127" s="109">
        <v>8</v>
      </c>
      <c r="R127" s="96">
        <v>2</v>
      </c>
      <c r="S127" s="120" t="s">
        <v>315</v>
      </c>
      <c r="T127" s="105">
        <v>1</v>
      </c>
      <c r="U127" s="59"/>
      <c r="V127" s="59"/>
      <c r="W127" s="59"/>
      <c r="X127" s="59"/>
      <c r="Y127" s="59"/>
    </row>
    <row r="128" spans="1:25" ht="18">
      <c r="A128" s="27">
        <v>124</v>
      </c>
      <c r="B128" s="118" t="s">
        <v>312</v>
      </c>
      <c r="C128" s="27" t="s">
        <v>333</v>
      </c>
      <c r="D128" s="123" t="s">
        <v>339</v>
      </c>
      <c r="E128" s="119" t="s">
        <v>40</v>
      </c>
      <c r="F128" s="59"/>
      <c r="G128" s="59"/>
      <c r="H128" s="119">
        <v>144</v>
      </c>
      <c r="I128" s="101"/>
      <c r="J128" s="63"/>
      <c r="K128" s="89" t="s">
        <v>314</v>
      </c>
      <c r="L128" s="111" t="s">
        <v>41</v>
      </c>
      <c r="M128" s="114" t="s">
        <v>41</v>
      </c>
      <c r="N128" s="119" t="s">
        <v>92</v>
      </c>
      <c r="O128" s="119" t="s">
        <v>41</v>
      </c>
      <c r="P128" s="104" t="s">
        <v>41</v>
      </c>
      <c r="Q128" s="109">
        <v>8</v>
      </c>
      <c r="R128" s="96">
        <v>2</v>
      </c>
      <c r="S128" s="120" t="s">
        <v>315</v>
      </c>
      <c r="T128" s="105">
        <v>1</v>
      </c>
      <c r="U128" s="59"/>
      <c r="V128" s="59"/>
      <c r="W128" s="59"/>
      <c r="X128" s="59"/>
      <c r="Y128" s="59"/>
    </row>
    <row r="129" spans="1:25" ht="18">
      <c r="A129" s="27">
        <v>125</v>
      </c>
      <c r="B129" s="118" t="s">
        <v>312</v>
      </c>
      <c r="C129" s="27" t="s">
        <v>333</v>
      </c>
      <c r="D129" s="123" t="s">
        <v>340</v>
      </c>
      <c r="E129" s="119" t="s">
        <v>40</v>
      </c>
      <c r="F129" s="59"/>
      <c r="G129" s="59"/>
      <c r="H129" s="119">
        <v>441</v>
      </c>
      <c r="I129" s="101"/>
      <c r="J129" s="63"/>
      <c r="K129" s="119" t="s">
        <v>314</v>
      </c>
      <c r="L129" s="111">
        <v>50000</v>
      </c>
      <c r="M129" s="114">
        <v>1150000</v>
      </c>
      <c r="N129" s="119" t="s">
        <v>45</v>
      </c>
      <c r="O129" s="119">
        <v>12</v>
      </c>
      <c r="P129" s="104" t="s">
        <v>41</v>
      </c>
      <c r="Q129" s="68">
        <v>8</v>
      </c>
      <c r="R129" s="69">
        <v>2</v>
      </c>
      <c r="S129" s="120" t="s">
        <v>315</v>
      </c>
      <c r="T129" s="105">
        <v>1</v>
      </c>
      <c r="U129" s="59"/>
      <c r="V129" s="59"/>
      <c r="W129" s="59"/>
      <c r="X129" s="59"/>
      <c r="Y129" s="59"/>
    </row>
    <row r="130" spans="1:25" ht="18">
      <c r="A130" s="27">
        <v>126</v>
      </c>
      <c r="B130" s="118" t="s">
        <v>312</v>
      </c>
      <c r="C130" s="27" t="s">
        <v>333</v>
      </c>
      <c r="D130" s="113" t="s">
        <v>341</v>
      </c>
      <c r="E130" s="119" t="s">
        <v>40</v>
      </c>
      <c r="F130" s="59"/>
      <c r="G130" s="59"/>
      <c r="H130" s="119">
        <v>144</v>
      </c>
      <c r="I130" s="101"/>
      <c r="J130" s="63"/>
      <c r="K130" s="89" t="s">
        <v>314</v>
      </c>
      <c r="L130" s="111" t="s">
        <v>41</v>
      </c>
      <c r="M130" s="114" t="s">
        <v>41</v>
      </c>
      <c r="N130" s="119" t="s">
        <v>92</v>
      </c>
      <c r="O130" s="119" t="s">
        <v>41</v>
      </c>
      <c r="P130" s="104" t="s">
        <v>41</v>
      </c>
      <c r="Q130" s="68">
        <v>8</v>
      </c>
      <c r="R130" s="69">
        <v>2</v>
      </c>
      <c r="S130" s="120" t="s">
        <v>315</v>
      </c>
      <c r="T130" s="105">
        <v>1</v>
      </c>
      <c r="U130" s="59"/>
      <c r="V130" s="59"/>
      <c r="W130" s="59"/>
      <c r="X130" s="59"/>
      <c r="Y130" s="59"/>
    </row>
    <row r="131" spans="1:25" ht="18">
      <c r="A131" s="27">
        <v>127</v>
      </c>
      <c r="B131" s="124" t="s">
        <v>342</v>
      </c>
      <c r="C131" s="27" t="s">
        <v>343</v>
      </c>
      <c r="D131" s="113" t="s">
        <v>344</v>
      </c>
      <c r="E131" s="119" t="s">
        <v>40</v>
      </c>
      <c r="F131" s="77"/>
      <c r="G131" s="77"/>
      <c r="H131" s="125">
        <v>96</v>
      </c>
      <c r="I131" s="77"/>
      <c r="J131" s="77"/>
      <c r="K131" s="89" t="s">
        <v>199</v>
      </c>
      <c r="L131" s="111" t="s">
        <v>41</v>
      </c>
      <c r="M131" s="114" t="s">
        <v>41</v>
      </c>
      <c r="N131" s="125" t="s">
        <v>92</v>
      </c>
      <c r="O131" s="125">
        <v>4</v>
      </c>
      <c r="P131" s="126" t="s">
        <v>41</v>
      </c>
      <c r="Q131" s="109">
        <v>3</v>
      </c>
      <c r="R131" s="96">
        <v>0</v>
      </c>
      <c r="S131" s="120" t="s">
        <v>315</v>
      </c>
      <c r="T131" s="105">
        <v>1</v>
      </c>
      <c r="U131" s="59"/>
      <c r="V131" s="59"/>
      <c r="W131" s="59"/>
      <c r="X131" s="59"/>
      <c r="Y131" s="59"/>
    </row>
    <row r="132" spans="1:25" ht="18">
      <c r="A132" s="27">
        <v>128</v>
      </c>
      <c r="B132" s="124" t="s">
        <v>342</v>
      </c>
      <c r="C132" s="27" t="s">
        <v>343</v>
      </c>
      <c r="D132" s="113" t="s">
        <v>345</v>
      </c>
      <c r="E132" s="119" t="s">
        <v>40</v>
      </c>
      <c r="F132" s="77"/>
      <c r="G132" s="77"/>
      <c r="H132" s="125" t="s">
        <v>41</v>
      </c>
      <c r="I132" s="77"/>
      <c r="J132" s="77"/>
      <c r="K132" s="125" t="s">
        <v>314</v>
      </c>
      <c r="L132" s="111">
        <v>80000</v>
      </c>
      <c r="M132" s="111">
        <v>910000</v>
      </c>
      <c r="N132" s="125" t="s">
        <v>45</v>
      </c>
      <c r="O132" s="125">
        <v>4</v>
      </c>
      <c r="P132" s="126" t="s">
        <v>346</v>
      </c>
      <c r="Q132" s="109">
        <v>3</v>
      </c>
      <c r="R132" s="96">
        <v>0</v>
      </c>
      <c r="S132" s="120" t="s">
        <v>315</v>
      </c>
      <c r="T132" s="105">
        <v>1</v>
      </c>
      <c r="U132" s="59"/>
      <c r="V132" s="59"/>
      <c r="W132" s="59"/>
      <c r="X132" s="59"/>
      <c r="Y132" s="59"/>
    </row>
    <row r="133" spans="1:25" ht="18">
      <c r="A133" s="27">
        <v>129</v>
      </c>
      <c r="B133" s="124" t="s">
        <v>342</v>
      </c>
      <c r="C133" s="27" t="s">
        <v>343</v>
      </c>
      <c r="D133" s="123" t="s">
        <v>347</v>
      </c>
      <c r="E133" s="119" t="s">
        <v>40</v>
      </c>
      <c r="F133" s="77"/>
      <c r="G133" s="77"/>
      <c r="H133" s="125" t="s">
        <v>41</v>
      </c>
      <c r="I133" s="77"/>
      <c r="J133" s="77"/>
      <c r="K133" s="125" t="s">
        <v>323</v>
      </c>
      <c r="L133" s="111">
        <v>80000</v>
      </c>
      <c r="M133" s="111">
        <v>850000</v>
      </c>
      <c r="N133" s="125" t="s">
        <v>45</v>
      </c>
      <c r="O133" s="125">
        <v>4</v>
      </c>
      <c r="P133" s="126" t="s">
        <v>346</v>
      </c>
      <c r="Q133" s="109">
        <v>3</v>
      </c>
      <c r="R133" s="96">
        <v>0</v>
      </c>
      <c r="S133" s="120" t="s">
        <v>315</v>
      </c>
      <c r="T133" s="105">
        <v>1</v>
      </c>
      <c r="U133" s="59"/>
      <c r="V133" s="59"/>
      <c r="W133" s="59"/>
      <c r="X133" s="59"/>
      <c r="Y133" s="59"/>
    </row>
    <row r="134" spans="1:25" ht="18">
      <c r="A134" s="27">
        <v>130</v>
      </c>
      <c r="B134" s="124" t="s">
        <v>342</v>
      </c>
      <c r="C134" s="27" t="s">
        <v>189</v>
      </c>
      <c r="D134" s="123" t="s">
        <v>348</v>
      </c>
      <c r="E134" s="119" t="s">
        <v>40</v>
      </c>
      <c r="F134" s="77"/>
      <c r="G134" s="77"/>
      <c r="H134" s="125" t="s">
        <v>41</v>
      </c>
      <c r="I134" s="77"/>
      <c r="J134" s="77"/>
      <c r="K134" s="125" t="s">
        <v>314</v>
      </c>
      <c r="L134" s="111" t="s">
        <v>41</v>
      </c>
      <c r="M134" s="111" t="s">
        <v>41</v>
      </c>
      <c r="N134" s="125" t="s">
        <v>45</v>
      </c>
      <c r="O134" s="125">
        <v>5</v>
      </c>
      <c r="P134" s="126" t="s">
        <v>346</v>
      </c>
      <c r="Q134" s="109">
        <v>3</v>
      </c>
      <c r="R134" s="96">
        <v>0</v>
      </c>
      <c r="S134" s="120" t="s">
        <v>315</v>
      </c>
      <c r="T134" s="105">
        <v>1</v>
      </c>
      <c r="U134" s="59"/>
      <c r="V134" s="59"/>
      <c r="W134" s="59"/>
      <c r="X134" s="59"/>
      <c r="Y134" s="59"/>
    </row>
    <row r="135" spans="1:25" ht="18">
      <c r="A135" s="27">
        <v>131</v>
      </c>
      <c r="B135" s="124" t="s">
        <v>342</v>
      </c>
      <c r="C135" s="27" t="s">
        <v>189</v>
      </c>
      <c r="D135" s="123" t="s">
        <v>349</v>
      </c>
      <c r="E135" s="119" t="s">
        <v>40</v>
      </c>
      <c r="F135" s="77"/>
      <c r="G135" s="77"/>
      <c r="H135" s="125" t="s">
        <v>41</v>
      </c>
      <c r="I135" s="77"/>
      <c r="J135" s="77"/>
      <c r="K135" s="125" t="s">
        <v>314</v>
      </c>
      <c r="L135" s="111" t="s">
        <v>41</v>
      </c>
      <c r="M135" s="111" t="s">
        <v>41</v>
      </c>
      <c r="N135" s="125" t="s">
        <v>45</v>
      </c>
      <c r="O135" s="125">
        <v>6</v>
      </c>
      <c r="P135" s="126" t="s">
        <v>346</v>
      </c>
      <c r="Q135" s="109">
        <v>3</v>
      </c>
      <c r="R135" s="96">
        <v>0</v>
      </c>
      <c r="S135" s="120" t="s">
        <v>315</v>
      </c>
      <c r="T135" s="105">
        <v>1</v>
      </c>
      <c r="U135" s="59"/>
      <c r="V135" s="59"/>
      <c r="W135" s="59"/>
      <c r="X135" s="59"/>
      <c r="Y135" s="59"/>
    </row>
    <row r="136" spans="1:25" ht="18">
      <c r="A136" s="27">
        <v>132</v>
      </c>
      <c r="B136" s="124" t="s">
        <v>342</v>
      </c>
      <c r="C136" s="27" t="s">
        <v>189</v>
      </c>
      <c r="D136" s="123" t="s">
        <v>350</v>
      </c>
      <c r="E136" s="119" t="s">
        <v>40</v>
      </c>
      <c r="F136" s="77"/>
      <c r="G136" s="77"/>
      <c r="H136" s="125" t="s">
        <v>41</v>
      </c>
      <c r="I136" s="77"/>
      <c r="J136" s="77"/>
      <c r="K136" s="127" t="s">
        <v>314</v>
      </c>
      <c r="L136" s="111">
        <v>150000</v>
      </c>
      <c r="M136" s="111">
        <v>1100000</v>
      </c>
      <c r="N136" s="125" t="s">
        <v>45</v>
      </c>
      <c r="O136" s="125">
        <v>6</v>
      </c>
      <c r="P136" s="126" t="s">
        <v>41</v>
      </c>
      <c r="Q136" s="109">
        <v>3</v>
      </c>
      <c r="R136" s="96">
        <v>0</v>
      </c>
      <c r="S136" s="120" t="s">
        <v>315</v>
      </c>
      <c r="T136" s="105">
        <v>1</v>
      </c>
      <c r="U136" s="59"/>
      <c r="V136" s="59"/>
      <c r="W136" s="59"/>
      <c r="X136" s="59"/>
      <c r="Y136" s="59"/>
    </row>
    <row r="137" spans="1:25" ht="18">
      <c r="A137" s="27">
        <v>133</v>
      </c>
      <c r="B137" s="124" t="s">
        <v>342</v>
      </c>
      <c r="C137" s="27" t="s">
        <v>189</v>
      </c>
      <c r="D137" s="123" t="s">
        <v>351</v>
      </c>
      <c r="E137" s="119" t="s">
        <v>40</v>
      </c>
      <c r="F137" s="77"/>
      <c r="G137" s="77"/>
      <c r="H137" s="125" t="s">
        <v>41</v>
      </c>
      <c r="I137" s="77"/>
      <c r="J137" s="77"/>
      <c r="K137" s="125" t="s">
        <v>323</v>
      </c>
      <c r="L137" s="111" t="s">
        <v>41</v>
      </c>
      <c r="M137" s="111" t="s">
        <v>41</v>
      </c>
      <c r="N137" s="125" t="s">
        <v>45</v>
      </c>
      <c r="O137" s="125">
        <v>6</v>
      </c>
      <c r="P137" s="126" t="s">
        <v>346</v>
      </c>
      <c r="Q137" s="109">
        <v>2</v>
      </c>
      <c r="R137" s="96">
        <v>0</v>
      </c>
      <c r="S137" s="120" t="s">
        <v>315</v>
      </c>
      <c r="T137" s="105">
        <v>1</v>
      </c>
      <c r="U137" s="59"/>
      <c r="V137" s="59"/>
      <c r="W137" s="59"/>
      <c r="X137" s="59"/>
      <c r="Y137" s="59"/>
    </row>
    <row r="138" spans="1:25" ht="18">
      <c r="A138" s="27">
        <v>134</v>
      </c>
      <c r="B138" s="124" t="s">
        <v>342</v>
      </c>
      <c r="C138" s="27" t="s">
        <v>189</v>
      </c>
      <c r="D138" s="123" t="s">
        <v>352</v>
      </c>
      <c r="E138" s="119" t="s">
        <v>40</v>
      </c>
      <c r="F138" s="77"/>
      <c r="G138" s="77"/>
      <c r="H138" s="125" t="s">
        <v>41</v>
      </c>
      <c r="I138" s="77"/>
      <c r="J138" s="77"/>
      <c r="K138" s="125" t="s">
        <v>314</v>
      </c>
      <c r="L138" s="111" t="s">
        <v>41</v>
      </c>
      <c r="M138" s="111" t="s">
        <v>41</v>
      </c>
      <c r="N138" s="125" t="s">
        <v>45</v>
      </c>
      <c r="O138" s="125">
        <v>4</v>
      </c>
      <c r="P138" s="126" t="s">
        <v>346</v>
      </c>
      <c r="Q138" s="109">
        <v>3</v>
      </c>
      <c r="R138" s="96">
        <v>0</v>
      </c>
      <c r="S138" s="120" t="s">
        <v>315</v>
      </c>
      <c r="T138" s="105">
        <v>1</v>
      </c>
      <c r="U138" s="59"/>
      <c r="V138" s="59"/>
      <c r="W138" s="59"/>
      <c r="X138" s="59"/>
      <c r="Y138" s="59"/>
    </row>
    <row r="139" spans="1:25" ht="18">
      <c r="A139" s="27">
        <v>135</v>
      </c>
      <c r="B139" s="124" t="s">
        <v>342</v>
      </c>
      <c r="C139" s="27" t="s">
        <v>189</v>
      </c>
      <c r="D139" s="123" t="s">
        <v>353</v>
      </c>
      <c r="E139" s="119" t="s">
        <v>40</v>
      </c>
      <c r="F139" s="77"/>
      <c r="G139" s="77"/>
      <c r="H139" s="125" t="s">
        <v>41</v>
      </c>
      <c r="I139" s="77"/>
      <c r="J139" s="77"/>
      <c r="K139" s="125" t="s">
        <v>314</v>
      </c>
      <c r="L139" s="111" t="s">
        <v>41</v>
      </c>
      <c r="M139" s="111" t="s">
        <v>41</v>
      </c>
      <c r="N139" s="125" t="s">
        <v>45</v>
      </c>
      <c r="O139" s="125">
        <v>3</v>
      </c>
      <c r="P139" s="126" t="s">
        <v>346</v>
      </c>
      <c r="Q139" s="109">
        <v>3</v>
      </c>
      <c r="R139" s="96">
        <v>0</v>
      </c>
      <c r="S139" s="120" t="s">
        <v>315</v>
      </c>
      <c r="T139" s="105">
        <v>1</v>
      </c>
      <c r="U139" s="59"/>
      <c r="V139" s="59"/>
      <c r="W139" s="59"/>
      <c r="X139" s="59"/>
      <c r="Y139" s="59"/>
    </row>
    <row r="140" spans="1:25" ht="18">
      <c r="A140" s="27">
        <v>136</v>
      </c>
      <c r="B140" s="124" t="s">
        <v>342</v>
      </c>
      <c r="C140" s="27" t="s">
        <v>232</v>
      </c>
      <c r="D140" s="123" t="s">
        <v>354</v>
      </c>
      <c r="E140" s="119" t="s">
        <v>40</v>
      </c>
      <c r="F140" s="77"/>
      <c r="G140" s="77"/>
      <c r="H140" s="125">
        <v>48</v>
      </c>
      <c r="I140" s="77"/>
      <c r="J140" s="77"/>
      <c r="K140" s="125" t="s">
        <v>314</v>
      </c>
      <c r="L140" s="111">
        <v>150000</v>
      </c>
      <c r="M140" s="111">
        <v>1100000</v>
      </c>
      <c r="N140" s="125" t="s">
        <v>45</v>
      </c>
      <c r="O140" s="125">
        <v>6</v>
      </c>
      <c r="P140" s="126" t="s">
        <v>346</v>
      </c>
      <c r="Q140" s="109">
        <v>3</v>
      </c>
      <c r="R140" s="96">
        <v>0</v>
      </c>
      <c r="S140" s="120" t="s">
        <v>315</v>
      </c>
      <c r="T140" s="105">
        <v>1</v>
      </c>
      <c r="U140" s="59"/>
      <c r="V140" s="59"/>
      <c r="W140" s="59"/>
      <c r="X140" s="59"/>
      <c r="Y140" s="59"/>
    </row>
    <row r="141" spans="1:25" ht="18">
      <c r="A141" s="27">
        <v>137</v>
      </c>
      <c r="B141" s="124" t="s">
        <v>342</v>
      </c>
      <c r="C141" s="27" t="s">
        <v>232</v>
      </c>
      <c r="D141" s="123" t="s">
        <v>355</v>
      </c>
      <c r="E141" s="119" t="s">
        <v>40</v>
      </c>
      <c r="F141" s="77"/>
      <c r="G141" s="77"/>
      <c r="H141" s="125" t="s">
        <v>41</v>
      </c>
      <c r="I141" s="77"/>
      <c r="J141" s="77"/>
      <c r="K141" s="127" t="s">
        <v>314</v>
      </c>
      <c r="L141" s="111">
        <v>150000</v>
      </c>
      <c r="M141" s="111">
        <v>5300000</v>
      </c>
      <c r="N141" s="125" t="s">
        <v>45</v>
      </c>
      <c r="O141" s="125">
        <v>24</v>
      </c>
      <c r="P141" s="126" t="s">
        <v>346</v>
      </c>
      <c r="Q141" s="109">
        <v>3</v>
      </c>
      <c r="R141" s="96">
        <v>1</v>
      </c>
      <c r="S141" s="120" t="s">
        <v>315</v>
      </c>
      <c r="T141" s="105">
        <v>1</v>
      </c>
      <c r="U141" s="59"/>
      <c r="V141" s="59"/>
      <c r="W141" s="59"/>
      <c r="X141" s="59"/>
      <c r="Y141" s="59"/>
    </row>
    <row r="142" spans="1:25" ht="18">
      <c r="A142" s="27">
        <v>138</v>
      </c>
      <c r="B142" s="124" t="s">
        <v>342</v>
      </c>
      <c r="C142" s="27" t="s">
        <v>188</v>
      </c>
      <c r="D142" s="123" t="s">
        <v>356</v>
      </c>
      <c r="E142" s="119" t="s">
        <v>40</v>
      </c>
      <c r="F142" s="77"/>
      <c r="G142" s="77"/>
      <c r="H142" s="125" t="s">
        <v>41</v>
      </c>
      <c r="I142" s="77"/>
      <c r="J142" s="77"/>
      <c r="K142" s="127" t="s">
        <v>314</v>
      </c>
      <c r="L142" s="111" t="s">
        <v>41</v>
      </c>
      <c r="M142" s="111" t="s">
        <v>41</v>
      </c>
      <c r="N142" s="125" t="s">
        <v>41</v>
      </c>
      <c r="O142" s="125">
        <v>5</v>
      </c>
      <c r="P142" s="126" t="s">
        <v>41</v>
      </c>
      <c r="Q142" s="109">
        <v>3</v>
      </c>
      <c r="R142" s="96">
        <v>0</v>
      </c>
      <c r="S142" s="120" t="s">
        <v>315</v>
      </c>
      <c r="T142" s="105">
        <v>1</v>
      </c>
      <c r="U142" s="59"/>
      <c r="V142" s="59"/>
      <c r="W142" s="59"/>
      <c r="X142" s="59"/>
      <c r="Y142" s="59"/>
    </row>
    <row r="143" spans="1:25" ht="18">
      <c r="A143" s="27">
        <v>139</v>
      </c>
      <c r="B143" s="124" t="s">
        <v>342</v>
      </c>
      <c r="C143" s="27" t="s">
        <v>188</v>
      </c>
      <c r="D143" s="123" t="s">
        <v>357</v>
      </c>
      <c r="E143" s="119" t="s">
        <v>40</v>
      </c>
      <c r="F143" s="77"/>
      <c r="G143" s="77"/>
      <c r="H143" s="125" t="s">
        <v>41</v>
      </c>
      <c r="I143" s="77"/>
      <c r="J143" s="77"/>
      <c r="K143" s="125" t="s">
        <v>314</v>
      </c>
      <c r="L143" s="111" t="s">
        <v>41</v>
      </c>
      <c r="M143" s="111" t="s">
        <v>41</v>
      </c>
      <c r="N143" s="125" t="s">
        <v>41</v>
      </c>
      <c r="O143" s="125">
        <v>4</v>
      </c>
      <c r="P143" s="126" t="s">
        <v>41</v>
      </c>
      <c r="Q143" s="109">
        <v>3</v>
      </c>
      <c r="R143" s="96">
        <v>1</v>
      </c>
      <c r="S143" s="120" t="s">
        <v>315</v>
      </c>
      <c r="T143" s="105">
        <v>1</v>
      </c>
      <c r="U143" s="59"/>
      <c r="V143" s="59"/>
      <c r="W143" s="59"/>
      <c r="X143" s="59"/>
      <c r="Y143" s="59"/>
    </row>
    <row r="144" spans="1:25" ht="18">
      <c r="A144" s="27">
        <v>140</v>
      </c>
      <c r="B144" s="124" t="s">
        <v>342</v>
      </c>
      <c r="C144" s="27" t="s">
        <v>188</v>
      </c>
      <c r="D144" s="123" t="s">
        <v>358</v>
      </c>
      <c r="E144" s="119" t="s">
        <v>40</v>
      </c>
      <c r="F144" s="77"/>
      <c r="G144" s="77"/>
      <c r="H144" s="125" t="s">
        <v>41</v>
      </c>
      <c r="I144" s="77"/>
      <c r="J144" s="77"/>
      <c r="K144" s="125" t="s">
        <v>314</v>
      </c>
      <c r="L144" s="111" t="s">
        <v>41</v>
      </c>
      <c r="M144" s="111" t="s">
        <v>41</v>
      </c>
      <c r="N144" s="125" t="s">
        <v>41</v>
      </c>
      <c r="O144" s="125">
        <v>4</v>
      </c>
      <c r="P144" s="126" t="s">
        <v>41</v>
      </c>
      <c r="Q144" s="109">
        <v>3</v>
      </c>
      <c r="R144" s="96">
        <v>0</v>
      </c>
      <c r="S144" s="120" t="s">
        <v>315</v>
      </c>
      <c r="T144" s="105">
        <v>1</v>
      </c>
      <c r="U144" s="59"/>
      <c r="V144" s="59"/>
      <c r="W144" s="59"/>
      <c r="X144" s="59"/>
      <c r="Y144" s="59"/>
    </row>
    <row r="145" spans="1:25" ht="18">
      <c r="A145" s="27">
        <v>141</v>
      </c>
      <c r="B145" s="124" t="s">
        <v>342</v>
      </c>
      <c r="C145" s="27" t="s">
        <v>188</v>
      </c>
      <c r="D145" s="123" t="s">
        <v>359</v>
      </c>
      <c r="E145" s="119" t="s">
        <v>40</v>
      </c>
      <c r="F145" s="77"/>
      <c r="G145" s="77"/>
      <c r="H145" s="125" t="s">
        <v>41</v>
      </c>
      <c r="I145" s="77"/>
      <c r="J145" s="77"/>
      <c r="K145" s="122" t="s">
        <v>314</v>
      </c>
      <c r="L145" s="111" t="s">
        <v>41</v>
      </c>
      <c r="M145" s="111" t="s">
        <v>41</v>
      </c>
      <c r="N145" s="125" t="s">
        <v>41</v>
      </c>
      <c r="O145" s="125">
        <v>4</v>
      </c>
      <c r="P145" s="126" t="s">
        <v>41</v>
      </c>
      <c r="Q145" s="109">
        <v>3</v>
      </c>
      <c r="R145" s="96">
        <v>0</v>
      </c>
      <c r="S145" s="120" t="s">
        <v>315</v>
      </c>
      <c r="T145" s="105">
        <v>1</v>
      </c>
      <c r="U145" s="59"/>
      <c r="V145" s="59"/>
      <c r="W145" s="59"/>
      <c r="X145" s="59"/>
      <c r="Y145" s="59"/>
    </row>
    <row r="146" spans="1:25" ht="18">
      <c r="A146" s="27">
        <v>142</v>
      </c>
      <c r="B146" s="124" t="s">
        <v>342</v>
      </c>
      <c r="C146" s="27" t="s">
        <v>188</v>
      </c>
      <c r="D146" s="123" t="s">
        <v>360</v>
      </c>
      <c r="E146" s="119" t="s">
        <v>40</v>
      </c>
      <c r="F146" s="77"/>
      <c r="G146" s="77"/>
      <c r="H146" s="125" t="s">
        <v>41</v>
      </c>
      <c r="I146" s="77"/>
      <c r="J146" s="77"/>
      <c r="K146" s="125" t="s">
        <v>199</v>
      </c>
      <c r="L146" s="111" t="s">
        <v>41</v>
      </c>
      <c r="M146" s="111" t="s">
        <v>41</v>
      </c>
      <c r="N146" s="125" t="s">
        <v>41</v>
      </c>
      <c r="O146" s="125">
        <v>6</v>
      </c>
      <c r="P146" s="126" t="s">
        <v>41</v>
      </c>
      <c r="Q146" s="109">
        <v>3</v>
      </c>
      <c r="R146" s="96">
        <v>0</v>
      </c>
      <c r="S146" s="120" t="s">
        <v>315</v>
      </c>
      <c r="T146" s="105">
        <v>1</v>
      </c>
      <c r="U146" s="59"/>
      <c r="V146" s="59"/>
      <c r="W146" s="59"/>
      <c r="X146" s="59"/>
      <c r="Y146" s="59"/>
    </row>
    <row r="147" spans="1:25" ht="18">
      <c r="A147" s="27">
        <v>143</v>
      </c>
      <c r="B147" s="124" t="s">
        <v>342</v>
      </c>
      <c r="C147" s="27" t="s">
        <v>188</v>
      </c>
      <c r="D147" s="123" t="s">
        <v>214</v>
      </c>
      <c r="E147" s="119" t="s">
        <v>40</v>
      </c>
      <c r="F147" s="77"/>
      <c r="G147" s="77"/>
      <c r="H147" s="125" t="s">
        <v>41</v>
      </c>
      <c r="I147" s="77"/>
      <c r="J147" s="77"/>
      <c r="K147" s="127" t="s">
        <v>314</v>
      </c>
      <c r="L147" s="111" t="s">
        <v>41</v>
      </c>
      <c r="M147" s="111" t="s">
        <v>41</v>
      </c>
      <c r="N147" s="125" t="s">
        <v>41</v>
      </c>
      <c r="O147" s="125">
        <v>5</v>
      </c>
      <c r="P147" s="126" t="s">
        <v>41</v>
      </c>
      <c r="Q147" s="109">
        <v>3</v>
      </c>
      <c r="R147" s="96">
        <v>0</v>
      </c>
      <c r="S147" s="120" t="s">
        <v>315</v>
      </c>
      <c r="T147" s="105">
        <v>1</v>
      </c>
      <c r="U147" s="59"/>
      <c r="V147" s="59"/>
      <c r="W147" s="59"/>
      <c r="X147" s="59"/>
      <c r="Y147" s="59"/>
    </row>
    <row r="148" spans="1:25" ht="18">
      <c r="A148" s="27">
        <v>144</v>
      </c>
      <c r="B148" s="124" t="s">
        <v>342</v>
      </c>
      <c r="C148" s="27" t="s">
        <v>188</v>
      </c>
      <c r="D148" s="123" t="s">
        <v>361</v>
      </c>
      <c r="E148" s="119" t="s">
        <v>40</v>
      </c>
      <c r="F148" s="77"/>
      <c r="G148" s="77"/>
      <c r="H148" s="125" t="s">
        <v>41</v>
      </c>
      <c r="I148" s="77"/>
      <c r="J148" s="77"/>
      <c r="K148" s="127" t="s">
        <v>314</v>
      </c>
      <c r="L148" s="111" t="s">
        <v>41</v>
      </c>
      <c r="M148" s="111" t="s">
        <v>41</v>
      </c>
      <c r="N148" s="125" t="s">
        <v>41</v>
      </c>
      <c r="O148" s="125">
        <v>5</v>
      </c>
      <c r="P148" s="126" t="s">
        <v>41</v>
      </c>
      <c r="Q148" s="109">
        <v>3</v>
      </c>
      <c r="R148" s="96">
        <v>0</v>
      </c>
      <c r="S148" s="120" t="s">
        <v>315</v>
      </c>
      <c r="T148" s="105">
        <v>1</v>
      </c>
      <c r="U148" s="59"/>
      <c r="V148" s="59"/>
      <c r="W148" s="59"/>
      <c r="X148" s="59"/>
      <c r="Y148" s="59"/>
    </row>
    <row r="149" spans="1:25" ht="18">
      <c r="A149" s="27">
        <v>145</v>
      </c>
      <c r="B149" s="124" t="s">
        <v>342</v>
      </c>
      <c r="C149" s="27" t="s">
        <v>188</v>
      </c>
      <c r="D149" s="123" t="s">
        <v>362</v>
      </c>
      <c r="E149" s="119" t="s">
        <v>40</v>
      </c>
      <c r="F149" s="77"/>
      <c r="G149" s="77"/>
      <c r="H149" s="125" t="s">
        <v>41</v>
      </c>
      <c r="I149" s="77"/>
      <c r="J149" s="77"/>
      <c r="K149" s="127" t="s">
        <v>314</v>
      </c>
      <c r="L149" s="111" t="s">
        <v>41</v>
      </c>
      <c r="M149" s="111" t="s">
        <v>41</v>
      </c>
      <c r="N149" s="125" t="s">
        <v>41</v>
      </c>
      <c r="O149" s="125">
        <v>7</v>
      </c>
      <c r="P149" s="126" t="s">
        <v>41</v>
      </c>
      <c r="Q149" s="116">
        <v>3</v>
      </c>
      <c r="R149" s="117">
        <v>0</v>
      </c>
      <c r="S149" s="120" t="s">
        <v>315</v>
      </c>
      <c r="T149" s="105">
        <v>1</v>
      </c>
      <c r="U149" s="77"/>
      <c r="V149" s="77"/>
      <c r="W149" s="77"/>
      <c r="X149" s="77"/>
      <c r="Y149" s="77"/>
    </row>
    <row r="150" spans="1:25" ht="18">
      <c r="A150" s="27">
        <v>146</v>
      </c>
      <c r="B150" s="124" t="s">
        <v>342</v>
      </c>
      <c r="C150" s="27" t="s">
        <v>267</v>
      </c>
      <c r="D150" s="123" t="s">
        <v>363</v>
      </c>
      <c r="E150" s="119" t="s">
        <v>40</v>
      </c>
      <c r="F150" s="77"/>
      <c r="G150" s="77"/>
      <c r="H150" s="125" t="s">
        <v>41</v>
      </c>
      <c r="I150" s="77"/>
      <c r="J150" s="77"/>
      <c r="K150" s="125" t="s">
        <v>314</v>
      </c>
      <c r="L150" s="125" t="s">
        <v>41</v>
      </c>
      <c r="M150" s="125" t="s">
        <v>41</v>
      </c>
      <c r="N150" s="125" t="s">
        <v>45</v>
      </c>
      <c r="O150" s="125">
        <v>5</v>
      </c>
      <c r="P150" s="126" t="s">
        <v>41</v>
      </c>
      <c r="Q150" s="116">
        <v>3</v>
      </c>
      <c r="R150" s="117">
        <v>0</v>
      </c>
      <c r="S150" s="120" t="s">
        <v>315</v>
      </c>
      <c r="T150" s="105">
        <v>1</v>
      </c>
      <c r="U150" s="77"/>
      <c r="V150" s="77"/>
      <c r="W150" s="77"/>
      <c r="X150" s="77"/>
      <c r="Y150" s="77"/>
    </row>
    <row r="151" spans="1:25" ht="18">
      <c r="A151" s="27">
        <v>147</v>
      </c>
      <c r="B151" s="124" t="s">
        <v>342</v>
      </c>
      <c r="C151" s="27" t="s">
        <v>267</v>
      </c>
      <c r="D151" s="123" t="s">
        <v>364</v>
      </c>
      <c r="E151" s="119" t="s">
        <v>40</v>
      </c>
      <c r="F151" s="77"/>
      <c r="G151" s="77"/>
      <c r="H151" s="125">
        <v>120</v>
      </c>
      <c r="I151" s="77"/>
      <c r="J151" s="77"/>
      <c r="K151" s="125" t="s">
        <v>314</v>
      </c>
      <c r="L151" s="125" t="s">
        <v>41</v>
      </c>
      <c r="M151" s="125" t="s">
        <v>41</v>
      </c>
      <c r="N151" s="125" t="s">
        <v>45</v>
      </c>
      <c r="O151" s="125" t="s">
        <v>41</v>
      </c>
      <c r="P151" s="126" t="s">
        <v>346</v>
      </c>
      <c r="Q151" s="116" t="s">
        <v>41</v>
      </c>
      <c r="R151" s="117" t="s">
        <v>41</v>
      </c>
      <c r="S151" s="120" t="s">
        <v>315</v>
      </c>
      <c r="T151" s="105">
        <v>1</v>
      </c>
      <c r="U151" s="77"/>
      <c r="V151" s="77"/>
      <c r="W151" s="77"/>
      <c r="X151" s="77"/>
      <c r="Y151" s="77"/>
    </row>
    <row r="152" spans="1:25" ht="18">
      <c r="A152" s="27">
        <v>148</v>
      </c>
      <c r="B152" s="124" t="s">
        <v>342</v>
      </c>
      <c r="C152" s="27" t="s">
        <v>267</v>
      </c>
      <c r="D152" s="123" t="s">
        <v>365</v>
      </c>
      <c r="E152" s="119" t="s">
        <v>40</v>
      </c>
      <c r="F152" s="77"/>
      <c r="G152" s="77"/>
      <c r="H152" s="125">
        <v>144</v>
      </c>
      <c r="I152" s="77"/>
      <c r="J152" s="77"/>
      <c r="K152" s="125" t="s">
        <v>314</v>
      </c>
      <c r="L152" s="111" t="s">
        <v>41</v>
      </c>
      <c r="M152" s="111" t="s">
        <v>41</v>
      </c>
      <c r="N152" s="125" t="s">
        <v>45</v>
      </c>
      <c r="O152" s="125" t="s">
        <v>41</v>
      </c>
      <c r="P152" s="126" t="s">
        <v>346</v>
      </c>
      <c r="Q152" s="116" t="s">
        <v>41</v>
      </c>
      <c r="R152" s="117" t="s">
        <v>41</v>
      </c>
      <c r="S152" s="120" t="s">
        <v>315</v>
      </c>
      <c r="T152" s="105">
        <v>1</v>
      </c>
      <c r="U152" s="77"/>
      <c r="V152" s="77"/>
      <c r="W152" s="77"/>
      <c r="X152" s="77"/>
      <c r="Y152" s="77"/>
    </row>
    <row r="153" spans="1:25" ht="18">
      <c r="A153" s="27">
        <v>149</v>
      </c>
      <c r="B153" s="124" t="s">
        <v>342</v>
      </c>
      <c r="C153" s="27" t="s">
        <v>267</v>
      </c>
      <c r="D153" s="123" t="s">
        <v>366</v>
      </c>
      <c r="E153" s="119" t="s">
        <v>40</v>
      </c>
      <c r="F153" s="77"/>
      <c r="G153" s="77"/>
      <c r="H153" s="125">
        <v>100</v>
      </c>
      <c r="I153" s="77"/>
      <c r="J153" s="77"/>
      <c r="K153" s="125" t="s">
        <v>314</v>
      </c>
      <c r="L153" s="111" t="s">
        <v>41</v>
      </c>
      <c r="M153" s="111" t="s">
        <v>41</v>
      </c>
      <c r="N153" s="125" t="s">
        <v>45</v>
      </c>
      <c r="O153" s="125">
        <v>6</v>
      </c>
      <c r="P153" s="126" t="s">
        <v>41</v>
      </c>
      <c r="Q153" s="116" t="s">
        <v>41</v>
      </c>
      <c r="R153" s="117" t="s">
        <v>41</v>
      </c>
      <c r="S153" s="120" t="s">
        <v>315</v>
      </c>
      <c r="T153" s="105">
        <v>1</v>
      </c>
      <c r="U153" s="77"/>
      <c r="V153" s="77"/>
      <c r="W153" s="77"/>
      <c r="X153" s="77"/>
      <c r="Y153" s="77"/>
    </row>
    <row r="154" spans="1:25" ht="18">
      <c r="A154" s="27">
        <v>150</v>
      </c>
      <c r="B154" s="124" t="s">
        <v>342</v>
      </c>
      <c r="C154" s="27" t="s">
        <v>267</v>
      </c>
      <c r="D154" s="123" t="s">
        <v>367</v>
      </c>
      <c r="E154" s="119" t="s">
        <v>40</v>
      </c>
      <c r="F154" s="77"/>
      <c r="G154" s="77"/>
      <c r="H154" s="125">
        <v>300</v>
      </c>
      <c r="I154" s="77"/>
      <c r="J154" s="77"/>
      <c r="K154" s="125" t="s">
        <v>314</v>
      </c>
      <c r="L154" s="111" t="s">
        <v>41</v>
      </c>
      <c r="M154" s="111" t="s">
        <v>41</v>
      </c>
      <c r="N154" s="125" t="s">
        <v>41</v>
      </c>
      <c r="O154" s="125">
        <v>12</v>
      </c>
      <c r="P154" s="126" t="s">
        <v>41</v>
      </c>
      <c r="Q154" s="116">
        <v>3</v>
      </c>
      <c r="R154" s="117">
        <v>0</v>
      </c>
      <c r="S154" s="120" t="s">
        <v>315</v>
      </c>
      <c r="T154" s="105">
        <v>1</v>
      </c>
      <c r="U154" s="77"/>
      <c r="V154" s="77"/>
      <c r="W154" s="77"/>
      <c r="X154" s="77"/>
      <c r="Y154" s="77"/>
    </row>
    <row r="155" spans="1:25" ht="18">
      <c r="A155" s="27">
        <v>151</v>
      </c>
      <c r="B155" s="124" t="s">
        <v>342</v>
      </c>
      <c r="C155" s="27" t="s">
        <v>267</v>
      </c>
      <c r="D155" s="123" t="s">
        <v>368</v>
      </c>
      <c r="E155" s="119" t="s">
        <v>40</v>
      </c>
      <c r="F155" s="77"/>
      <c r="G155" s="77"/>
      <c r="H155" s="125">
        <v>100</v>
      </c>
      <c r="I155" s="77"/>
      <c r="J155" s="77"/>
      <c r="K155" s="125" t="s">
        <v>314</v>
      </c>
      <c r="L155" s="111" t="s">
        <v>41</v>
      </c>
      <c r="M155" s="111" t="s">
        <v>41</v>
      </c>
      <c r="N155" s="125" t="s">
        <v>45</v>
      </c>
      <c r="O155" s="125" t="s">
        <v>41</v>
      </c>
      <c r="P155" s="126" t="s">
        <v>346</v>
      </c>
      <c r="Q155" s="116">
        <v>3</v>
      </c>
      <c r="R155" s="117">
        <v>0</v>
      </c>
      <c r="S155" s="120" t="s">
        <v>315</v>
      </c>
      <c r="T155" s="105">
        <v>1</v>
      </c>
      <c r="U155" s="77"/>
      <c r="V155" s="77"/>
      <c r="W155" s="77"/>
      <c r="X155" s="77"/>
      <c r="Y155" s="77"/>
    </row>
    <row r="156" spans="1:25" ht="18">
      <c r="A156" s="27">
        <v>152</v>
      </c>
      <c r="B156" s="124" t="s">
        <v>342</v>
      </c>
      <c r="C156" s="27" t="s">
        <v>267</v>
      </c>
      <c r="D156" s="123" t="s">
        <v>369</v>
      </c>
      <c r="E156" s="119" t="s">
        <v>40</v>
      </c>
      <c r="F156" s="77"/>
      <c r="G156" s="77"/>
      <c r="H156" s="125">
        <v>120</v>
      </c>
      <c r="I156" s="77"/>
      <c r="J156" s="77"/>
      <c r="K156" s="125" t="s">
        <v>314</v>
      </c>
      <c r="L156" s="111" t="s">
        <v>41</v>
      </c>
      <c r="M156" s="111" t="s">
        <v>41</v>
      </c>
      <c r="N156" s="125" t="s">
        <v>45</v>
      </c>
      <c r="O156" s="125">
        <v>6</v>
      </c>
      <c r="P156" s="126" t="s">
        <v>346</v>
      </c>
      <c r="Q156" s="116">
        <v>3</v>
      </c>
      <c r="R156" s="117">
        <v>0</v>
      </c>
      <c r="S156" s="120" t="s">
        <v>315</v>
      </c>
      <c r="T156" s="105">
        <v>1</v>
      </c>
      <c r="U156" s="77"/>
      <c r="V156" s="77"/>
      <c r="W156" s="77"/>
      <c r="X156" s="77"/>
      <c r="Y156" s="77"/>
    </row>
    <row r="157" spans="1:25" ht="18">
      <c r="A157" s="27">
        <v>153</v>
      </c>
      <c r="B157" s="124" t="s">
        <v>342</v>
      </c>
      <c r="C157" s="27" t="s">
        <v>267</v>
      </c>
      <c r="D157" s="123" t="s">
        <v>370</v>
      </c>
      <c r="E157" s="119" t="s">
        <v>40</v>
      </c>
      <c r="F157" s="77"/>
      <c r="G157" s="77"/>
      <c r="H157" s="125">
        <v>110</v>
      </c>
      <c r="I157" s="77"/>
      <c r="J157" s="77"/>
      <c r="K157" s="125" t="s">
        <v>314</v>
      </c>
      <c r="L157" s="111">
        <v>50000</v>
      </c>
      <c r="M157" s="111">
        <v>480000</v>
      </c>
      <c r="N157" s="125" t="s">
        <v>45</v>
      </c>
      <c r="O157" s="125" t="s">
        <v>41</v>
      </c>
      <c r="P157" s="126" t="s">
        <v>41</v>
      </c>
      <c r="Q157" s="116" t="s">
        <v>41</v>
      </c>
      <c r="R157" s="117" t="s">
        <v>41</v>
      </c>
      <c r="S157" s="120" t="s">
        <v>315</v>
      </c>
      <c r="T157" s="105">
        <v>1</v>
      </c>
      <c r="U157" s="77"/>
      <c r="V157" s="77"/>
      <c r="W157" s="77"/>
      <c r="X157" s="77"/>
      <c r="Y157" s="77"/>
    </row>
    <row r="158" spans="1:25" ht="18">
      <c r="A158" s="27">
        <v>154</v>
      </c>
      <c r="B158" s="124" t="s">
        <v>342</v>
      </c>
      <c r="C158" s="27" t="s">
        <v>267</v>
      </c>
      <c r="D158" s="123" t="s">
        <v>371</v>
      </c>
      <c r="E158" s="119" t="s">
        <v>40</v>
      </c>
      <c r="F158" s="77"/>
      <c r="G158" s="77"/>
      <c r="H158" s="125">
        <v>136</v>
      </c>
      <c r="I158" s="77"/>
      <c r="J158" s="77"/>
      <c r="K158" s="125" t="s">
        <v>314</v>
      </c>
      <c r="L158" s="111" t="s">
        <v>41</v>
      </c>
      <c r="M158" s="111" t="s">
        <v>41</v>
      </c>
      <c r="N158" s="125" t="s">
        <v>45</v>
      </c>
      <c r="O158" s="125" t="s">
        <v>41</v>
      </c>
      <c r="P158" s="126" t="s">
        <v>346</v>
      </c>
      <c r="Q158" s="116" t="s">
        <v>41</v>
      </c>
      <c r="R158" s="117" t="s">
        <v>41</v>
      </c>
      <c r="S158" s="120" t="s">
        <v>315</v>
      </c>
      <c r="T158" s="105">
        <v>1</v>
      </c>
      <c r="U158" s="77"/>
      <c r="V158" s="77"/>
      <c r="W158" s="77"/>
      <c r="X158" s="77"/>
      <c r="Y158" s="77"/>
    </row>
    <row r="159" spans="1:25" ht="18">
      <c r="A159" s="27">
        <v>155</v>
      </c>
      <c r="B159" s="124" t="s">
        <v>342</v>
      </c>
      <c r="C159" s="27" t="s">
        <v>267</v>
      </c>
      <c r="D159" s="123" t="s">
        <v>372</v>
      </c>
      <c r="E159" s="119" t="s">
        <v>40</v>
      </c>
      <c r="F159" s="77"/>
      <c r="G159" s="77"/>
      <c r="H159" s="125">
        <v>136</v>
      </c>
      <c r="I159" s="77"/>
      <c r="J159" s="77"/>
      <c r="K159" s="125" t="s">
        <v>314</v>
      </c>
      <c r="L159" s="111" t="s">
        <v>41</v>
      </c>
      <c r="M159" s="111" t="s">
        <v>41</v>
      </c>
      <c r="N159" s="125" t="s">
        <v>45</v>
      </c>
      <c r="O159" s="125" t="s">
        <v>41</v>
      </c>
      <c r="P159" s="126" t="s">
        <v>346</v>
      </c>
      <c r="Q159" s="116" t="s">
        <v>41</v>
      </c>
      <c r="R159" s="117" t="s">
        <v>41</v>
      </c>
      <c r="S159" s="120" t="s">
        <v>315</v>
      </c>
      <c r="T159" s="105">
        <v>1</v>
      </c>
      <c r="U159" s="77"/>
      <c r="V159" s="77"/>
      <c r="W159" s="77"/>
      <c r="X159" s="77"/>
      <c r="Y159" s="77"/>
    </row>
    <row r="160" spans="1:25" ht="18">
      <c r="A160" s="27">
        <v>156</v>
      </c>
      <c r="B160" s="124" t="s">
        <v>342</v>
      </c>
      <c r="C160" s="27" t="s">
        <v>267</v>
      </c>
      <c r="D160" s="123" t="s">
        <v>373</v>
      </c>
      <c r="E160" s="119" t="s">
        <v>40</v>
      </c>
      <c r="F160" s="77"/>
      <c r="G160" s="77"/>
      <c r="H160" s="125">
        <v>140</v>
      </c>
      <c r="I160" s="77"/>
      <c r="J160" s="77"/>
      <c r="K160" s="125" t="s">
        <v>314</v>
      </c>
      <c r="L160" s="111" t="s">
        <v>41</v>
      </c>
      <c r="M160" s="111" t="s">
        <v>41</v>
      </c>
      <c r="N160" s="125" t="s">
        <v>45</v>
      </c>
      <c r="O160" s="125" t="s">
        <v>41</v>
      </c>
      <c r="P160" s="126" t="s">
        <v>346</v>
      </c>
      <c r="Q160" s="116">
        <v>1</v>
      </c>
      <c r="R160" s="117">
        <v>0</v>
      </c>
      <c r="S160" s="120" t="s">
        <v>315</v>
      </c>
      <c r="T160" s="105">
        <v>1</v>
      </c>
      <c r="U160" s="77"/>
      <c r="V160" s="77"/>
      <c r="W160" s="77"/>
      <c r="X160" s="77"/>
      <c r="Y160" s="77"/>
    </row>
    <row r="161" spans="1:25" ht="18">
      <c r="A161" s="27">
        <v>157</v>
      </c>
      <c r="B161" s="124" t="s">
        <v>342</v>
      </c>
      <c r="C161" s="27" t="s">
        <v>61</v>
      </c>
      <c r="D161" s="123" t="s">
        <v>374</v>
      </c>
      <c r="E161" s="119" t="s">
        <v>40</v>
      </c>
      <c r="F161" s="77"/>
      <c r="G161" s="77"/>
      <c r="H161" s="125">
        <v>120</v>
      </c>
      <c r="I161" s="77"/>
      <c r="J161" s="77"/>
      <c r="K161" s="125" t="s">
        <v>314</v>
      </c>
      <c r="L161" s="111" t="s">
        <v>41</v>
      </c>
      <c r="M161" s="111" t="s">
        <v>41</v>
      </c>
      <c r="N161" s="125" t="s">
        <v>45</v>
      </c>
      <c r="O161" s="125" t="s">
        <v>41</v>
      </c>
      <c r="P161" s="126" t="s">
        <v>346</v>
      </c>
      <c r="Q161" s="116">
        <v>3</v>
      </c>
      <c r="R161" s="117">
        <v>0</v>
      </c>
      <c r="S161" s="120" t="s">
        <v>315</v>
      </c>
      <c r="T161" s="105">
        <v>1</v>
      </c>
      <c r="U161" s="77"/>
      <c r="V161" s="77"/>
      <c r="W161" s="77"/>
      <c r="X161" s="77"/>
      <c r="Y161" s="77"/>
    </row>
    <row r="162" spans="1:25" ht="18">
      <c r="A162" s="27">
        <v>158</v>
      </c>
      <c r="B162" s="124" t="s">
        <v>342</v>
      </c>
      <c r="C162" s="27" t="s">
        <v>61</v>
      </c>
      <c r="D162" s="123" t="s">
        <v>375</v>
      </c>
      <c r="E162" s="119" t="s">
        <v>40</v>
      </c>
      <c r="F162" s="77"/>
      <c r="G162" s="77"/>
      <c r="H162" s="125" t="s">
        <v>41</v>
      </c>
      <c r="I162" s="77"/>
      <c r="J162" s="77"/>
      <c r="K162" s="125" t="s">
        <v>323</v>
      </c>
      <c r="L162" s="111" t="s">
        <v>41</v>
      </c>
      <c r="M162" s="111" t="s">
        <v>41</v>
      </c>
      <c r="N162" s="125" t="s">
        <v>45</v>
      </c>
      <c r="O162" s="125">
        <v>7</v>
      </c>
      <c r="P162" s="126" t="s">
        <v>346</v>
      </c>
      <c r="Q162" s="116">
        <v>3</v>
      </c>
      <c r="R162" s="117">
        <v>0</v>
      </c>
      <c r="S162" s="120" t="s">
        <v>315</v>
      </c>
      <c r="T162" s="105">
        <v>1</v>
      </c>
      <c r="U162" s="77"/>
      <c r="V162" s="77"/>
      <c r="W162" s="77"/>
      <c r="X162" s="77"/>
      <c r="Y162" s="77"/>
    </row>
    <row r="163" spans="1:25" ht="18">
      <c r="A163" s="27">
        <v>159</v>
      </c>
      <c r="B163" s="124" t="s">
        <v>342</v>
      </c>
      <c r="C163" s="27" t="s">
        <v>61</v>
      </c>
      <c r="D163" s="123" t="s">
        <v>376</v>
      </c>
      <c r="E163" s="119" t="s">
        <v>40</v>
      </c>
      <c r="F163" s="77"/>
      <c r="G163" s="77"/>
      <c r="H163" s="125" t="s">
        <v>41</v>
      </c>
      <c r="I163" s="77"/>
      <c r="J163" s="77"/>
      <c r="K163" s="125" t="s">
        <v>314</v>
      </c>
      <c r="L163" s="111" t="s">
        <v>41</v>
      </c>
      <c r="M163" s="111" t="s">
        <v>41</v>
      </c>
      <c r="N163" s="125" t="s">
        <v>45</v>
      </c>
      <c r="O163" s="125">
        <v>7</v>
      </c>
      <c r="P163" s="126" t="s">
        <v>346</v>
      </c>
      <c r="Q163" s="116">
        <v>3</v>
      </c>
      <c r="R163" s="117">
        <v>2</v>
      </c>
      <c r="S163" s="120" t="s">
        <v>315</v>
      </c>
      <c r="T163" s="105">
        <v>1</v>
      </c>
      <c r="U163" s="77"/>
      <c r="V163" s="77"/>
      <c r="W163" s="77"/>
      <c r="X163" s="77"/>
      <c r="Y163" s="77"/>
    </row>
    <row r="164" spans="1:25" ht="18">
      <c r="A164" s="27">
        <v>160</v>
      </c>
      <c r="B164" s="124" t="s">
        <v>342</v>
      </c>
      <c r="C164" s="27" t="s">
        <v>61</v>
      </c>
      <c r="D164" s="123" t="s">
        <v>377</v>
      </c>
      <c r="E164" s="119" t="s">
        <v>40</v>
      </c>
      <c r="F164" s="77"/>
      <c r="G164" s="77"/>
      <c r="H164" s="125" t="s">
        <v>41</v>
      </c>
      <c r="I164" s="77"/>
      <c r="J164" s="77"/>
      <c r="K164" s="125" t="s">
        <v>314</v>
      </c>
      <c r="L164" s="111" t="s">
        <v>41</v>
      </c>
      <c r="M164" s="111" t="s">
        <v>41</v>
      </c>
      <c r="N164" s="125" t="s">
        <v>45</v>
      </c>
      <c r="O164" s="125">
        <v>4</v>
      </c>
      <c r="P164" s="126" t="s">
        <v>346</v>
      </c>
      <c r="Q164" s="116">
        <v>3</v>
      </c>
      <c r="R164" s="117">
        <v>1</v>
      </c>
      <c r="S164" s="120" t="s">
        <v>315</v>
      </c>
      <c r="T164" s="105">
        <v>1</v>
      </c>
      <c r="U164" s="77"/>
      <c r="V164" s="77"/>
      <c r="W164" s="77"/>
      <c r="X164" s="77"/>
      <c r="Y164" s="77"/>
    </row>
    <row r="165" spans="1:25" ht="18">
      <c r="A165" s="27">
        <v>161</v>
      </c>
      <c r="B165" s="124" t="s">
        <v>342</v>
      </c>
      <c r="C165" s="27" t="s">
        <v>61</v>
      </c>
      <c r="D165" s="123" t="s">
        <v>378</v>
      </c>
      <c r="E165" s="119" t="s">
        <v>40</v>
      </c>
      <c r="F165" s="77"/>
      <c r="G165" s="77"/>
      <c r="H165" s="125" t="s">
        <v>41</v>
      </c>
      <c r="I165" s="77"/>
      <c r="J165" s="77"/>
      <c r="K165" s="125" t="s">
        <v>314</v>
      </c>
      <c r="L165" s="111" t="s">
        <v>41</v>
      </c>
      <c r="M165" s="111" t="s">
        <v>41</v>
      </c>
      <c r="N165" s="125" t="s">
        <v>45</v>
      </c>
      <c r="O165" s="125">
        <v>4</v>
      </c>
      <c r="P165" s="126" t="s">
        <v>346</v>
      </c>
      <c r="Q165" s="116">
        <v>3</v>
      </c>
      <c r="R165" s="117">
        <v>0</v>
      </c>
      <c r="S165" s="120" t="s">
        <v>315</v>
      </c>
      <c r="T165" s="105">
        <v>1</v>
      </c>
      <c r="U165" s="77"/>
      <c r="V165" s="77"/>
      <c r="W165" s="77"/>
      <c r="X165" s="77"/>
      <c r="Y165" s="77"/>
    </row>
    <row r="166" spans="1:25" ht="18">
      <c r="A166" s="27">
        <v>162</v>
      </c>
      <c r="B166" s="124" t="s">
        <v>342</v>
      </c>
      <c r="C166" s="27" t="s">
        <v>279</v>
      </c>
      <c r="D166" s="123" t="s">
        <v>379</v>
      </c>
      <c r="E166" s="119" t="s">
        <v>40</v>
      </c>
      <c r="F166" s="77"/>
      <c r="G166" s="77"/>
      <c r="H166" s="125">
        <v>104</v>
      </c>
      <c r="I166" s="77"/>
      <c r="J166" s="77"/>
      <c r="K166" s="125" t="s">
        <v>314</v>
      </c>
      <c r="L166" s="111" t="s">
        <v>41</v>
      </c>
      <c r="M166" s="111" t="s">
        <v>41</v>
      </c>
      <c r="N166" s="125" t="s">
        <v>41</v>
      </c>
      <c r="O166" s="125" t="s">
        <v>41</v>
      </c>
      <c r="P166" s="126" t="s">
        <v>41</v>
      </c>
      <c r="Q166" s="116">
        <v>3</v>
      </c>
      <c r="R166" s="117">
        <v>0</v>
      </c>
      <c r="S166" s="120" t="s">
        <v>315</v>
      </c>
      <c r="T166" s="105">
        <v>1</v>
      </c>
      <c r="U166" s="77"/>
      <c r="V166" s="77"/>
      <c r="W166" s="77"/>
      <c r="X166" s="77"/>
      <c r="Y166" s="77"/>
    </row>
    <row r="167" spans="1:25" ht="18">
      <c r="A167" s="27">
        <v>163</v>
      </c>
      <c r="B167" s="124" t="s">
        <v>342</v>
      </c>
      <c r="C167" s="27" t="s">
        <v>279</v>
      </c>
      <c r="D167" s="123" t="s">
        <v>380</v>
      </c>
      <c r="E167" s="119" t="s">
        <v>40</v>
      </c>
      <c r="F167" s="77"/>
      <c r="G167" s="77"/>
      <c r="H167" s="125" t="s">
        <v>41</v>
      </c>
      <c r="I167" s="77"/>
      <c r="J167" s="77"/>
      <c r="K167" s="125" t="s">
        <v>323</v>
      </c>
      <c r="L167" s="111" t="s">
        <v>41</v>
      </c>
      <c r="M167" s="111" t="s">
        <v>41</v>
      </c>
      <c r="N167" s="125" t="s">
        <v>41</v>
      </c>
      <c r="O167" s="125">
        <v>7</v>
      </c>
      <c r="P167" s="126" t="s">
        <v>41</v>
      </c>
      <c r="Q167" s="116">
        <v>3</v>
      </c>
      <c r="R167" s="117">
        <v>0</v>
      </c>
      <c r="S167" s="120" t="s">
        <v>315</v>
      </c>
      <c r="T167" s="105">
        <v>1</v>
      </c>
      <c r="U167" s="77"/>
      <c r="V167" s="77"/>
      <c r="W167" s="77"/>
      <c r="X167" s="77"/>
      <c r="Y167" s="77"/>
    </row>
    <row r="168" spans="1:25" ht="18">
      <c r="A168" s="27">
        <v>164</v>
      </c>
      <c r="B168" s="124" t="s">
        <v>342</v>
      </c>
      <c r="C168" s="27" t="s">
        <v>279</v>
      </c>
      <c r="D168" s="123" t="s">
        <v>381</v>
      </c>
      <c r="E168" s="119" t="s">
        <v>40</v>
      </c>
      <c r="F168" s="77"/>
      <c r="G168" s="77"/>
      <c r="H168" s="125" t="s">
        <v>41</v>
      </c>
      <c r="I168" s="77"/>
      <c r="J168" s="77"/>
      <c r="K168" s="125" t="s">
        <v>323</v>
      </c>
      <c r="L168" s="111" t="s">
        <v>41</v>
      </c>
      <c r="M168" s="111" t="s">
        <v>41</v>
      </c>
      <c r="N168" s="125" t="s">
        <v>45</v>
      </c>
      <c r="O168" s="125">
        <v>8</v>
      </c>
      <c r="P168" s="126" t="s">
        <v>346</v>
      </c>
      <c r="Q168" s="116">
        <v>3</v>
      </c>
      <c r="R168" s="117">
        <v>2</v>
      </c>
      <c r="S168" s="120" t="s">
        <v>315</v>
      </c>
      <c r="T168" s="105">
        <v>1</v>
      </c>
      <c r="U168" s="77"/>
      <c r="V168" s="77"/>
      <c r="W168" s="77"/>
      <c r="X168" s="77"/>
      <c r="Y168" s="77"/>
    </row>
    <row r="169" spans="1:25" ht="18">
      <c r="A169" s="27">
        <v>165</v>
      </c>
      <c r="B169" s="124" t="s">
        <v>342</v>
      </c>
      <c r="C169" s="27" t="s">
        <v>279</v>
      </c>
      <c r="D169" s="123" t="s">
        <v>382</v>
      </c>
      <c r="E169" s="119" t="s">
        <v>40</v>
      </c>
      <c r="F169" s="77"/>
      <c r="G169" s="77"/>
      <c r="H169" s="125" t="s">
        <v>41</v>
      </c>
      <c r="I169" s="77"/>
      <c r="J169" s="77"/>
      <c r="K169" s="125" t="s">
        <v>323</v>
      </c>
      <c r="L169" s="111" t="s">
        <v>41</v>
      </c>
      <c r="M169" s="111" t="s">
        <v>41</v>
      </c>
      <c r="N169" s="125" t="s">
        <v>45</v>
      </c>
      <c r="O169" s="125">
        <v>5</v>
      </c>
      <c r="P169" s="126" t="s">
        <v>346</v>
      </c>
      <c r="Q169" s="116">
        <v>3</v>
      </c>
      <c r="R169" s="117">
        <v>1</v>
      </c>
      <c r="S169" s="120" t="s">
        <v>315</v>
      </c>
      <c r="T169" s="105">
        <v>1</v>
      </c>
      <c r="U169" s="77"/>
      <c r="V169" s="77"/>
      <c r="W169" s="77"/>
      <c r="X169" s="77"/>
      <c r="Y169" s="77"/>
    </row>
    <row r="170" spans="1:25" ht="18">
      <c r="A170" s="27">
        <v>166</v>
      </c>
      <c r="B170" s="124" t="s">
        <v>342</v>
      </c>
      <c r="C170" s="27" t="s">
        <v>279</v>
      </c>
      <c r="D170" s="123" t="s">
        <v>383</v>
      </c>
      <c r="E170" s="119" t="s">
        <v>40</v>
      </c>
      <c r="F170" s="77"/>
      <c r="G170" s="77"/>
      <c r="H170" s="125">
        <v>165</v>
      </c>
      <c r="I170" s="77"/>
      <c r="J170" s="77"/>
      <c r="K170" s="125" t="s">
        <v>199</v>
      </c>
      <c r="L170" s="111" t="s">
        <v>41</v>
      </c>
      <c r="M170" s="111" t="s">
        <v>41</v>
      </c>
      <c r="N170" s="125" t="s">
        <v>45</v>
      </c>
      <c r="O170" s="125" t="s">
        <v>41</v>
      </c>
      <c r="P170" s="126" t="s">
        <v>346</v>
      </c>
      <c r="Q170" s="116">
        <v>3</v>
      </c>
      <c r="R170" s="117">
        <v>1</v>
      </c>
      <c r="S170" s="120" t="s">
        <v>315</v>
      </c>
      <c r="T170" s="105">
        <v>1</v>
      </c>
      <c r="U170" s="77"/>
      <c r="V170" s="77"/>
      <c r="W170" s="77"/>
      <c r="X170" s="77"/>
      <c r="Y170" s="77"/>
    </row>
    <row r="171" spans="1:25" ht="18">
      <c r="A171" s="27">
        <v>167</v>
      </c>
      <c r="B171" s="124" t="s">
        <v>342</v>
      </c>
      <c r="C171" s="27" t="s">
        <v>279</v>
      </c>
      <c r="D171" s="123" t="s">
        <v>384</v>
      </c>
      <c r="E171" s="119" t="s">
        <v>40</v>
      </c>
      <c r="F171" s="77"/>
      <c r="G171" s="77"/>
      <c r="H171" s="125" t="s">
        <v>41</v>
      </c>
      <c r="I171" s="77"/>
      <c r="J171" s="77"/>
      <c r="K171" s="125" t="s">
        <v>323</v>
      </c>
      <c r="L171" s="111" t="s">
        <v>41</v>
      </c>
      <c r="M171" s="111" t="s">
        <v>41</v>
      </c>
      <c r="N171" s="125" t="s">
        <v>45</v>
      </c>
      <c r="O171" s="125">
        <v>6</v>
      </c>
      <c r="P171" s="126" t="s">
        <v>346</v>
      </c>
      <c r="Q171" s="116">
        <v>3</v>
      </c>
      <c r="R171" s="117">
        <v>2</v>
      </c>
      <c r="S171" s="120" t="s">
        <v>315</v>
      </c>
      <c r="T171" s="105">
        <v>1</v>
      </c>
      <c r="U171" s="77"/>
      <c r="V171" s="77"/>
      <c r="W171" s="77"/>
      <c r="X171" s="77"/>
      <c r="Y171" s="77"/>
    </row>
    <row r="172" spans="1:25" ht="18">
      <c r="A172" s="27">
        <v>168</v>
      </c>
      <c r="B172" s="124" t="s">
        <v>342</v>
      </c>
      <c r="C172" s="27" t="s">
        <v>279</v>
      </c>
      <c r="D172" s="123" t="s">
        <v>385</v>
      </c>
      <c r="E172" s="119" t="s">
        <v>40</v>
      </c>
      <c r="F172" s="77"/>
      <c r="G172" s="77"/>
      <c r="H172" s="125" t="s">
        <v>41</v>
      </c>
      <c r="I172" s="77"/>
      <c r="J172" s="77"/>
      <c r="K172" s="125" t="s">
        <v>323</v>
      </c>
      <c r="L172" s="125" t="s">
        <v>41</v>
      </c>
      <c r="M172" s="125" t="s">
        <v>41</v>
      </c>
      <c r="N172" s="125" t="s">
        <v>45</v>
      </c>
      <c r="O172" s="125">
        <v>6</v>
      </c>
      <c r="P172" s="126" t="s">
        <v>346</v>
      </c>
      <c r="Q172" s="116">
        <v>3</v>
      </c>
      <c r="R172" s="117">
        <v>2</v>
      </c>
      <c r="S172" s="120" t="s">
        <v>315</v>
      </c>
      <c r="T172" s="105">
        <v>1</v>
      </c>
      <c r="U172" s="77"/>
      <c r="V172" s="77"/>
      <c r="W172" s="77"/>
      <c r="X172" s="77"/>
      <c r="Y172" s="77"/>
    </row>
    <row r="173" spans="1:25" ht="18">
      <c r="A173" s="27">
        <v>169</v>
      </c>
      <c r="B173" s="124" t="s">
        <v>342</v>
      </c>
      <c r="C173" s="27" t="s">
        <v>279</v>
      </c>
      <c r="D173" s="123" t="s">
        <v>386</v>
      </c>
      <c r="E173" s="119" t="s">
        <v>40</v>
      </c>
      <c r="F173" s="77"/>
      <c r="G173" s="77"/>
      <c r="H173" s="125">
        <v>102</v>
      </c>
      <c r="I173" s="77"/>
      <c r="J173" s="77"/>
      <c r="K173" s="125" t="s">
        <v>323</v>
      </c>
      <c r="L173" s="125" t="s">
        <v>41</v>
      </c>
      <c r="M173" s="125" t="s">
        <v>41</v>
      </c>
      <c r="N173" s="125" t="s">
        <v>45</v>
      </c>
      <c r="O173" s="125" t="s">
        <v>41</v>
      </c>
      <c r="P173" s="126" t="s">
        <v>346</v>
      </c>
      <c r="Q173" s="116">
        <v>3</v>
      </c>
      <c r="R173" s="117">
        <v>0</v>
      </c>
      <c r="S173" s="120" t="s">
        <v>315</v>
      </c>
      <c r="T173" s="105">
        <v>1</v>
      </c>
      <c r="U173" s="77"/>
      <c r="V173" s="77"/>
      <c r="W173" s="77"/>
      <c r="X173" s="77"/>
      <c r="Y173" s="77"/>
    </row>
    <row r="174" spans="1:25" ht="18">
      <c r="A174" s="27">
        <v>170</v>
      </c>
      <c r="B174" s="124" t="s">
        <v>342</v>
      </c>
      <c r="C174" s="27" t="s">
        <v>279</v>
      </c>
      <c r="D174" s="123" t="s">
        <v>387</v>
      </c>
      <c r="E174" s="119" t="s">
        <v>40</v>
      </c>
      <c r="F174" s="77"/>
      <c r="G174" s="77"/>
      <c r="H174" s="125" t="s">
        <v>41</v>
      </c>
      <c r="I174" s="77"/>
      <c r="J174" s="77"/>
      <c r="K174" s="125" t="s">
        <v>323</v>
      </c>
      <c r="L174" s="125" t="s">
        <v>41</v>
      </c>
      <c r="M174" s="125" t="s">
        <v>41</v>
      </c>
      <c r="N174" s="125" t="s">
        <v>41</v>
      </c>
      <c r="O174" s="125">
        <v>7</v>
      </c>
      <c r="P174" s="126" t="s">
        <v>41</v>
      </c>
      <c r="Q174" s="116">
        <v>3</v>
      </c>
      <c r="R174" s="117">
        <v>0</v>
      </c>
      <c r="S174" s="120" t="s">
        <v>315</v>
      </c>
      <c r="T174" s="105">
        <v>1</v>
      </c>
      <c r="U174" s="77"/>
      <c r="V174" s="77"/>
      <c r="W174" s="77"/>
      <c r="X174" s="77"/>
      <c r="Y174" s="77"/>
    </row>
    <row r="175" spans="1:25" ht="18">
      <c r="A175" s="27">
        <v>171</v>
      </c>
      <c r="B175" s="124" t="s">
        <v>342</v>
      </c>
      <c r="C175" s="27" t="s">
        <v>279</v>
      </c>
      <c r="D175" s="123" t="s">
        <v>388</v>
      </c>
      <c r="E175" s="119" t="s">
        <v>40</v>
      </c>
      <c r="F175" s="77"/>
      <c r="G175" s="77"/>
      <c r="H175" s="125" t="s">
        <v>41</v>
      </c>
      <c r="I175" s="77"/>
      <c r="J175" s="77"/>
      <c r="K175" s="125" t="s">
        <v>323</v>
      </c>
      <c r="L175" s="125" t="s">
        <v>41</v>
      </c>
      <c r="M175" s="125" t="s">
        <v>41</v>
      </c>
      <c r="N175" s="125" t="s">
        <v>41</v>
      </c>
      <c r="O175" s="125">
        <v>5</v>
      </c>
      <c r="P175" s="126" t="s">
        <v>41</v>
      </c>
      <c r="Q175" s="116">
        <v>3</v>
      </c>
      <c r="R175" s="117">
        <v>0</v>
      </c>
      <c r="S175" s="120" t="s">
        <v>315</v>
      </c>
      <c r="T175" s="105">
        <v>1</v>
      </c>
      <c r="U175" s="77"/>
      <c r="V175" s="77"/>
      <c r="W175" s="77"/>
      <c r="X175" s="77"/>
      <c r="Y175" s="77"/>
    </row>
    <row r="176" spans="1:25" ht="18">
      <c r="A176" s="27">
        <v>172</v>
      </c>
      <c r="B176" s="124" t="s">
        <v>342</v>
      </c>
      <c r="C176" s="27" t="s">
        <v>279</v>
      </c>
      <c r="D176" s="123" t="s">
        <v>389</v>
      </c>
      <c r="E176" s="119" t="s">
        <v>40</v>
      </c>
      <c r="F176" s="77"/>
      <c r="G176" s="77"/>
      <c r="H176" s="125" t="s">
        <v>41</v>
      </c>
      <c r="I176" s="77"/>
      <c r="J176" s="77"/>
      <c r="K176" s="125" t="s">
        <v>314</v>
      </c>
      <c r="L176" s="111">
        <v>50000</v>
      </c>
      <c r="M176" s="111">
        <v>900000</v>
      </c>
      <c r="N176" s="125" t="s">
        <v>45</v>
      </c>
      <c r="O176" s="125">
        <v>6</v>
      </c>
      <c r="P176" s="126" t="s">
        <v>41</v>
      </c>
      <c r="Q176" s="116">
        <v>3</v>
      </c>
      <c r="R176" s="117">
        <v>1</v>
      </c>
      <c r="S176" s="120" t="s">
        <v>315</v>
      </c>
      <c r="T176" s="105">
        <v>1</v>
      </c>
      <c r="U176" s="77"/>
      <c r="V176" s="77"/>
      <c r="W176" s="77"/>
      <c r="X176" s="77"/>
      <c r="Y176" s="77"/>
    </row>
    <row r="177" spans="1:25" ht="18">
      <c r="A177" s="27">
        <v>173</v>
      </c>
      <c r="B177" s="124" t="s">
        <v>342</v>
      </c>
      <c r="C177" s="27" t="s">
        <v>279</v>
      </c>
      <c r="D177" s="123" t="s">
        <v>390</v>
      </c>
      <c r="E177" s="119" t="s">
        <v>40</v>
      </c>
      <c r="F177" s="77"/>
      <c r="G177" s="77"/>
      <c r="H177" s="125" t="s">
        <v>41</v>
      </c>
      <c r="I177" s="77"/>
      <c r="J177" s="77"/>
      <c r="K177" s="125" t="s">
        <v>199</v>
      </c>
      <c r="L177" s="111">
        <v>80000</v>
      </c>
      <c r="M177" s="111">
        <v>1720000</v>
      </c>
      <c r="N177" s="125" t="s">
        <v>45</v>
      </c>
      <c r="O177" s="125">
        <v>7</v>
      </c>
      <c r="P177" s="126" t="s">
        <v>41</v>
      </c>
      <c r="Q177" s="116">
        <v>3</v>
      </c>
      <c r="R177" s="117">
        <v>0</v>
      </c>
      <c r="S177" s="120" t="s">
        <v>315</v>
      </c>
      <c r="T177" s="105">
        <v>1</v>
      </c>
      <c r="U177" s="77"/>
      <c r="V177" s="77"/>
      <c r="W177" s="77"/>
      <c r="X177" s="77"/>
      <c r="Y177" s="77"/>
    </row>
    <row r="178" spans="1:25" ht="18">
      <c r="A178" s="27">
        <v>174</v>
      </c>
      <c r="B178" s="124" t="s">
        <v>342</v>
      </c>
      <c r="C178" s="27" t="s">
        <v>279</v>
      </c>
      <c r="D178" s="123" t="s">
        <v>391</v>
      </c>
      <c r="E178" s="119" t="s">
        <v>40</v>
      </c>
      <c r="F178" s="77"/>
      <c r="G178" s="77"/>
      <c r="H178" s="125" t="s">
        <v>41</v>
      </c>
      <c r="I178" s="77"/>
      <c r="J178" s="77"/>
      <c r="K178" s="125" t="s">
        <v>199</v>
      </c>
      <c r="L178" s="111" t="s">
        <v>41</v>
      </c>
      <c r="M178" s="111" t="s">
        <v>41</v>
      </c>
      <c r="N178" s="125" t="s">
        <v>41</v>
      </c>
      <c r="O178" s="125">
        <v>7</v>
      </c>
      <c r="P178" s="126" t="s">
        <v>41</v>
      </c>
      <c r="Q178" s="116">
        <v>3</v>
      </c>
      <c r="R178" s="117">
        <v>0</v>
      </c>
      <c r="S178" s="120" t="s">
        <v>315</v>
      </c>
      <c r="T178" s="105">
        <v>1</v>
      </c>
      <c r="U178" s="77"/>
      <c r="V178" s="77"/>
      <c r="W178" s="77"/>
      <c r="X178" s="77"/>
      <c r="Y178" s="77"/>
    </row>
    <row r="179" spans="1:25" ht="18">
      <c r="A179" s="27">
        <v>175</v>
      </c>
      <c r="B179" s="124" t="s">
        <v>342</v>
      </c>
      <c r="C179" s="27" t="s">
        <v>392</v>
      </c>
      <c r="D179" s="123" t="s">
        <v>393</v>
      </c>
      <c r="E179" s="119" t="s">
        <v>40</v>
      </c>
      <c r="F179" s="77"/>
      <c r="G179" s="77"/>
      <c r="H179" s="125" t="s">
        <v>41</v>
      </c>
      <c r="I179" s="77"/>
      <c r="J179" s="77"/>
      <c r="K179" s="125" t="s">
        <v>199</v>
      </c>
      <c r="L179" s="111">
        <v>200000</v>
      </c>
      <c r="M179" s="111">
        <v>1600000</v>
      </c>
      <c r="N179" s="125" t="s">
        <v>45</v>
      </c>
      <c r="O179" s="125">
        <v>12</v>
      </c>
      <c r="P179" s="126" t="s">
        <v>41</v>
      </c>
      <c r="Q179" s="116">
        <v>3</v>
      </c>
      <c r="R179" s="117">
        <v>0</v>
      </c>
      <c r="S179" s="120" t="s">
        <v>315</v>
      </c>
      <c r="T179" s="105">
        <v>1</v>
      </c>
      <c r="U179" s="77"/>
      <c r="V179" s="77"/>
      <c r="W179" s="77"/>
      <c r="X179" s="77"/>
      <c r="Y179" s="77"/>
    </row>
    <row r="180" spans="1:25" ht="18">
      <c r="A180" s="27">
        <v>176</v>
      </c>
      <c r="B180" s="124" t="s">
        <v>342</v>
      </c>
      <c r="C180" s="27" t="s">
        <v>392</v>
      </c>
      <c r="D180" s="123" t="s">
        <v>394</v>
      </c>
      <c r="E180" s="119" t="s">
        <v>40</v>
      </c>
      <c r="F180" s="77"/>
      <c r="G180" s="77"/>
      <c r="H180" s="125" t="s">
        <v>41</v>
      </c>
      <c r="I180" s="77"/>
      <c r="J180" s="77"/>
      <c r="K180" s="125" t="s">
        <v>323</v>
      </c>
      <c r="L180" s="111">
        <v>200000</v>
      </c>
      <c r="M180" s="111">
        <v>3800000</v>
      </c>
      <c r="N180" s="125" t="s">
        <v>45</v>
      </c>
      <c r="O180" s="125">
        <v>12</v>
      </c>
      <c r="P180" s="126" t="s">
        <v>41</v>
      </c>
      <c r="Q180" s="116">
        <v>3</v>
      </c>
      <c r="R180" s="117">
        <v>0</v>
      </c>
      <c r="S180" s="120" t="s">
        <v>315</v>
      </c>
      <c r="T180" s="105">
        <v>1</v>
      </c>
      <c r="U180" s="77"/>
      <c r="V180" s="77"/>
      <c r="W180" s="77"/>
      <c r="X180" s="77"/>
      <c r="Y180" s="77"/>
    </row>
    <row r="181" spans="1:25" ht="18">
      <c r="A181" s="27">
        <v>177</v>
      </c>
      <c r="B181" s="124" t="s">
        <v>342</v>
      </c>
      <c r="C181" s="27" t="s">
        <v>392</v>
      </c>
      <c r="D181" s="123" t="s">
        <v>395</v>
      </c>
      <c r="E181" s="119" t="s">
        <v>40</v>
      </c>
      <c r="F181" s="77"/>
      <c r="G181" s="77"/>
      <c r="H181" s="125" t="s">
        <v>41</v>
      </c>
      <c r="I181" s="77"/>
      <c r="J181" s="77"/>
      <c r="K181" s="125" t="s">
        <v>199</v>
      </c>
      <c r="L181" s="111" t="s">
        <v>41</v>
      </c>
      <c r="M181" s="111" t="s">
        <v>41</v>
      </c>
      <c r="N181" s="125" t="s">
        <v>41</v>
      </c>
      <c r="O181" s="125">
        <v>12</v>
      </c>
      <c r="P181" s="126" t="s">
        <v>41</v>
      </c>
      <c r="Q181" s="116">
        <v>3</v>
      </c>
      <c r="R181" s="117">
        <v>0</v>
      </c>
      <c r="S181" s="120" t="s">
        <v>315</v>
      </c>
      <c r="T181" s="105">
        <v>1</v>
      </c>
      <c r="U181" s="77"/>
      <c r="V181" s="77"/>
      <c r="W181" s="77"/>
      <c r="X181" s="77"/>
      <c r="Y181" s="77"/>
    </row>
    <row r="182" spans="1:25" ht="18">
      <c r="A182" s="27">
        <v>178</v>
      </c>
      <c r="B182" s="124" t="s">
        <v>342</v>
      </c>
      <c r="C182" s="27" t="s">
        <v>392</v>
      </c>
      <c r="D182" s="123" t="s">
        <v>396</v>
      </c>
      <c r="E182" s="119" t="s">
        <v>40</v>
      </c>
      <c r="F182" s="77"/>
      <c r="G182" s="77"/>
      <c r="H182" s="125" t="s">
        <v>41</v>
      </c>
      <c r="I182" s="77"/>
      <c r="J182" s="77"/>
      <c r="K182" s="125" t="s">
        <v>314</v>
      </c>
      <c r="L182" s="111">
        <v>200000</v>
      </c>
      <c r="M182" s="111">
        <v>2600000</v>
      </c>
      <c r="N182" s="125" t="s">
        <v>45</v>
      </c>
      <c r="O182" s="125">
        <v>8</v>
      </c>
      <c r="P182" s="126" t="s">
        <v>41</v>
      </c>
      <c r="Q182" s="116">
        <v>3</v>
      </c>
      <c r="R182" s="117">
        <v>0</v>
      </c>
      <c r="S182" s="120" t="s">
        <v>315</v>
      </c>
      <c r="T182" s="105">
        <v>1</v>
      </c>
      <c r="U182" s="77"/>
      <c r="V182" s="77"/>
      <c r="W182" s="77"/>
      <c r="X182" s="77"/>
      <c r="Y182" s="77"/>
    </row>
    <row r="183" spans="1:25" ht="18">
      <c r="A183" s="27">
        <v>179</v>
      </c>
      <c r="B183" s="124" t="s">
        <v>342</v>
      </c>
      <c r="C183" s="27" t="s">
        <v>392</v>
      </c>
      <c r="D183" s="123" t="s">
        <v>397</v>
      </c>
      <c r="E183" s="119" t="s">
        <v>40</v>
      </c>
      <c r="F183" s="77"/>
      <c r="G183" s="77"/>
      <c r="H183" s="125" t="s">
        <v>41</v>
      </c>
      <c r="I183" s="77"/>
      <c r="J183" s="77"/>
      <c r="K183" s="127" t="s">
        <v>314</v>
      </c>
      <c r="L183" s="111">
        <v>200000</v>
      </c>
      <c r="M183" s="111">
        <v>2700000</v>
      </c>
      <c r="N183" s="125" t="s">
        <v>45</v>
      </c>
      <c r="O183" s="125">
        <v>10</v>
      </c>
      <c r="P183" s="126" t="s">
        <v>41</v>
      </c>
      <c r="Q183" s="116">
        <v>3</v>
      </c>
      <c r="R183" s="117">
        <v>0</v>
      </c>
      <c r="S183" s="120" t="s">
        <v>315</v>
      </c>
      <c r="T183" s="105">
        <v>1</v>
      </c>
      <c r="U183" s="77"/>
      <c r="V183" s="77"/>
      <c r="W183" s="77"/>
      <c r="X183" s="77"/>
      <c r="Y183" s="77"/>
    </row>
    <row r="184" spans="1:25" ht="18">
      <c r="A184" s="27">
        <v>180</v>
      </c>
      <c r="B184" s="124" t="s">
        <v>342</v>
      </c>
      <c r="C184" s="27" t="s">
        <v>392</v>
      </c>
      <c r="D184" s="123" t="s">
        <v>398</v>
      </c>
      <c r="E184" s="119" t="s">
        <v>40</v>
      </c>
      <c r="F184" s="77"/>
      <c r="G184" s="77"/>
      <c r="H184" s="125">
        <v>120</v>
      </c>
      <c r="I184" s="77"/>
      <c r="J184" s="77"/>
      <c r="K184" s="125" t="s">
        <v>314</v>
      </c>
      <c r="L184" s="111">
        <v>200000</v>
      </c>
      <c r="M184" s="111">
        <v>2300000</v>
      </c>
      <c r="N184" s="125" t="s">
        <v>45</v>
      </c>
      <c r="O184" s="125" t="s">
        <v>41</v>
      </c>
      <c r="P184" s="126" t="s">
        <v>41</v>
      </c>
      <c r="Q184" s="116">
        <v>3</v>
      </c>
      <c r="R184" s="117">
        <v>0</v>
      </c>
      <c r="S184" s="120" t="s">
        <v>315</v>
      </c>
      <c r="T184" s="105">
        <v>1</v>
      </c>
      <c r="U184" s="77"/>
      <c r="V184" s="77"/>
      <c r="W184" s="77"/>
      <c r="X184" s="77"/>
      <c r="Y184" s="77"/>
    </row>
    <row r="185" spans="1:25" ht="18">
      <c r="A185" s="27">
        <v>181</v>
      </c>
      <c r="B185" s="124" t="s">
        <v>342</v>
      </c>
      <c r="C185" s="27" t="s">
        <v>392</v>
      </c>
      <c r="D185" s="123" t="s">
        <v>399</v>
      </c>
      <c r="E185" s="119" t="s">
        <v>40</v>
      </c>
      <c r="F185" s="77"/>
      <c r="G185" s="77"/>
      <c r="H185" s="125">
        <v>128</v>
      </c>
      <c r="I185" s="77"/>
      <c r="J185" s="77"/>
      <c r="K185" s="125" t="s">
        <v>323</v>
      </c>
      <c r="L185" s="111">
        <v>200000</v>
      </c>
      <c r="M185" s="111">
        <v>3600000</v>
      </c>
      <c r="N185" s="125" t="s">
        <v>45</v>
      </c>
      <c r="O185" s="125" t="s">
        <v>41</v>
      </c>
      <c r="P185" s="126" t="s">
        <v>41</v>
      </c>
      <c r="Q185" s="116">
        <v>3</v>
      </c>
      <c r="R185" s="117">
        <v>0</v>
      </c>
      <c r="S185" s="120" t="s">
        <v>315</v>
      </c>
      <c r="T185" s="105">
        <v>1</v>
      </c>
      <c r="U185" s="77"/>
      <c r="V185" s="77"/>
      <c r="W185" s="77"/>
      <c r="X185" s="77"/>
      <c r="Y185" s="77"/>
    </row>
    <row r="186" spans="1:25" ht="18">
      <c r="A186" s="27">
        <v>182</v>
      </c>
      <c r="B186" s="124" t="s">
        <v>342</v>
      </c>
      <c r="C186" s="27" t="s">
        <v>61</v>
      </c>
      <c r="D186" s="123" t="s">
        <v>400</v>
      </c>
      <c r="E186" s="119" t="s">
        <v>40</v>
      </c>
      <c r="F186" s="77"/>
      <c r="G186" s="77"/>
      <c r="H186" s="125">
        <v>90</v>
      </c>
      <c r="I186" s="77"/>
      <c r="J186" s="77"/>
      <c r="K186" s="125" t="s">
        <v>323</v>
      </c>
      <c r="L186" s="111" t="s">
        <v>41</v>
      </c>
      <c r="M186" s="111" t="s">
        <v>41</v>
      </c>
      <c r="N186" s="125" t="s">
        <v>41</v>
      </c>
      <c r="O186" s="125" t="s">
        <v>41</v>
      </c>
      <c r="P186" s="126" t="s">
        <v>41</v>
      </c>
      <c r="Q186" s="116" t="s">
        <v>41</v>
      </c>
      <c r="R186" s="117" t="s">
        <v>41</v>
      </c>
      <c r="S186" s="120" t="s">
        <v>315</v>
      </c>
      <c r="T186" s="105">
        <v>1</v>
      </c>
      <c r="U186" s="77"/>
      <c r="V186" s="77"/>
      <c r="W186" s="77"/>
      <c r="X186" s="77"/>
      <c r="Y186" s="77"/>
    </row>
    <row r="187" spans="1:25" ht="18">
      <c r="A187" s="27">
        <v>183</v>
      </c>
      <c r="B187" s="124" t="s">
        <v>401</v>
      </c>
      <c r="C187" s="27" t="s">
        <v>402</v>
      </c>
      <c r="D187" s="123" t="s">
        <v>403</v>
      </c>
      <c r="E187" s="119" t="s">
        <v>40</v>
      </c>
      <c r="F187" s="77"/>
      <c r="G187" s="77"/>
      <c r="H187" s="125">
        <v>155</v>
      </c>
      <c r="I187" s="77"/>
      <c r="J187" s="77"/>
      <c r="K187" s="125" t="s">
        <v>314</v>
      </c>
      <c r="L187" s="111" t="s">
        <v>41</v>
      </c>
      <c r="M187" s="111">
        <v>1300000</v>
      </c>
      <c r="N187" s="125" t="s">
        <v>41</v>
      </c>
      <c r="O187" s="125" t="s">
        <v>41</v>
      </c>
      <c r="P187" s="126" t="s">
        <v>41</v>
      </c>
      <c r="Q187" s="116" t="s">
        <v>41</v>
      </c>
      <c r="R187" s="117" t="s">
        <v>41</v>
      </c>
      <c r="S187" s="120" t="s">
        <v>315</v>
      </c>
      <c r="T187" s="105">
        <v>1</v>
      </c>
      <c r="U187" s="77"/>
      <c r="V187" s="77"/>
      <c r="W187" s="77"/>
      <c r="X187" s="77"/>
      <c r="Y187" s="77"/>
    </row>
    <row r="188" spans="1:25" ht="18">
      <c r="A188" s="27">
        <v>184</v>
      </c>
      <c r="B188" s="124" t="s">
        <v>401</v>
      </c>
      <c r="C188" s="27" t="s">
        <v>267</v>
      </c>
      <c r="D188" s="123" t="s">
        <v>404</v>
      </c>
      <c r="E188" s="119" t="s">
        <v>40</v>
      </c>
      <c r="F188" s="77"/>
      <c r="G188" s="77"/>
      <c r="H188" s="125">
        <v>246</v>
      </c>
      <c r="I188" s="77"/>
      <c r="J188" s="77"/>
      <c r="K188" s="125" t="s">
        <v>314</v>
      </c>
      <c r="L188" s="111" t="s">
        <v>41</v>
      </c>
      <c r="M188" s="111">
        <v>695000</v>
      </c>
      <c r="N188" s="125" t="s">
        <v>41</v>
      </c>
      <c r="O188" s="125">
        <v>7</v>
      </c>
      <c r="P188" s="126" t="s">
        <v>41</v>
      </c>
      <c r="Q188" s="116">
        <v>6</v>
      </c>
      <c r="R188" s="117">
        <v>4</v>
      </c>
      <c r="S188" s="120" t="s">
        <v>315</v>
      </c>
      <c r="T188" s="105">
        <v>1</v>
      </c>
      <c r="U188" s="77"/>
      <c r="V188" s="77"/>
      <c r="W188" s="77"/>
      <c r="X188" s="77"/>
      <c r="Y188" s="77"/>
    </row>
    <row r="189" spans="1:25" ht="18">
      <c r="A189" s="27">
        <v>185</v>
      </c>
      <c r="B189" s="124" t="s">
        <v>401</v>
      </c>
      <c r="C189" s="27" t="s">
        <v>267</v>
      </c>
      <c r="D189" s="123" t="s">
        <v>405</v>
      </c>
      <c r="E189" s="119" t="s">
        <v>40</v>
      </c>
      <c r="F189" s="77"/>
      <c r="G189" s="77"/>
      <c r="H189" s="125">
        <v>183</v>
      </c>
      <c r="I189" s="77"/>
      <c r="J189" s="77"/>
      <c r="K189" s="125" t="s">
        <v>314</v>
      </c>
      <c r="L189" s="111" t="s">
        <v>41</v>
      </c>
      <c r="M189" s="111">
        <v>1000000</v>
      </c>
      <c r="N189" s="125" t="s">
        <v>41</v>
      </c>
      <c r="O189" s="125">
        <v>8</v>
      </c>
      <c r="P189" s="126" t="s">
        <v>41</v>
      </c>
      <c r="Q189" s="116">
        <v>11</v>
      </c>
      <c r="R189" s="117">
        <v>5</v>
      </c>
      <c r="S189" s="120" t="s">
        <v>315</v>
      </c>
      <c r="T189" s="105">
        <v>1</v>
      </c>
      <c r="U189" s="77"/>
      <c r="V189" s="77"/>
      <c r="W189" s="77"/>
      <c r="X189" s="77"/>
      <c r="Y189" s="77"/>
    </row>
    <row r="190" spans="1:25" ht="18">
      <c r="A190" s="27">
        <v>186</v>
      </c>
      <c r="B190" s="124" t="s">
        <v>401</v>
      </c>
      <c r="C190" s="27" t="s">
        <v>267</v>
      </c>
      <c r="D190" s="123" t="s">
        <v>406</v>
      </c>
      <c r="E190" s="119" t="s">
        <v>40</v>
      </c>
      <c r="F190" s="77"/>
      <c r="G190" s="77"/>
      <c r="H190" s="125">
        <v>188</v>
      </c>
      <c r="I190" s="77"/>
      <c r="J190" s="77"/>
      <c r="K190" s="125" t="s">
        <v>314</v>
      </c>
      <c r="L190" s="111" t="s">
        <v>41</v>
      </c>
      <c r="M190" s="111">
        <v>800000</v>
      </c>
      <c r="N190" s="125" t="s">
        <v>41</v>
      </c>
      <c r="O190" s="125" t="s">
        <v>41</v>
      </c>
      <c r="P190" s="126" t="s">
        <v>41</v>
      </c>
      <c r="Q190" s="116" t="s">
        <v>41</v>
      </c>
      <c r="R190" s="117" t="s">
        <v>41</v>
      </c>
      <c r="S190" s="120" t="s">
        <v>315</v>
      </c>
      <c r="T190" s="105">
        <v>1</v>
      </c>
      <c r="U190" s="77"/>
      <c r="V190" s="77"/>
      <c r="W190" s="77"/>
      <c r="X190" s="77"/>
      <c r="Y190" s="77"/>
    </row>
    <row r="191" spans="1:25" ht="18">
      <c r="A191" s="27">
        <v>187</v>
      </c>
      <c r="B191" s="124" t="s">
        <v>407</v>
      </c>
      <c r="C191" s="27" t="s">
        <v>402</v>
      </c>
      <c r="D191" s="123" t="s">
        <v>408</v>
      </c>
      <c r="E191" s="119" t="s">
        <v>40</v>
      </c>
      <c r="F191" s="77"/>
      <c r="G191" s="77"/>
      <c r="H191" s="125" t="s">
        <v>41</v>
      </c>
      <c r="I191" s="77"/>
      <c r="J191" s="77"/>
      <c r="K191" s="127" t="s">
        <v>199</v>
      </c>
      <c r="L191" s="111" t="s">
        <v>41</v>
      </c>
      <c r="M191" s="111" t="s">
        <v>41</v>
      </c>
      <c r="N191" s="125" t="s">
        <v>41</v>
      </c>
      <c r="O191" s="125" t="s">
        <v>41</v>
      </c>
      <c r="P191" s="126">
        <v>50</v>
      </c>
      <c r="Q191" s="116" t="s">
        <v>41</v>
      </c>
      <c r="R191" s="117" t="s">
        <v>41</v>
      </c>
      <c r="S191" s="120" t="s">
        <v>315</v>
      </c>
      <c r="T191" s="105">
        <v>1</v>
      </c>
      <c r="U191" s="77"/>
      <c r="V191" s="77"/>
      <c r="W191" s="77"/>
      <c r="X191" s="77"/>
      <c r="Y191" s="77"/>
    </row>
    <row r="192" spans="1:25" ht="18">
      <c r="A192" s="27">
        <v>188</v>
      </c>
      <c r="B192" s="124" t="s">
        <v>409</v>
      </c>
      <c r="C192" s="27" t="s">
        <v>188</v>
      </c>
      <c r="D192" s="123" t="s">
        <v>410</v>
      </c>
      <c r="E192" s="119" t="s">
        <v>40</v>
      </c>
      <c r="F192" s="77"/>
      <c r="G192" s="77"/>
      <c r="H192" s="125">
        <v>245</v>
      </c>
      <c r="I192" s="77"/>
      <c r="J192" s="77"/>
      <c r="K192" s="127" t="s">
        <v>314</v>
      </c>
      <c r="L192" s="111" t="s">
        <v>41</v>
      </c>
      <c r="M192" s="111">
        <v>2300000</v>
      </c>
      <c r="N192" s="125" t="s">
        <v>41</v>
      </c>
      <c r="O192" s="125" t="s">
        <v>41</v>
      </c>
      <c r="P192" s="126" t="s">
        <v>41</v>
      </c>
      <c r="Q192" s="116">
        <v>1</v>
      </c>
      <c r="R192" s="117">
        <v>1</v>
      </c>
      <c r="S192" s="120" t="s">
        <v>315</v>
      </c>
      <c r="T192" s="105">
        <v>1</v>
      </c>
      <c r="U192" s="77"/>
      <c r="V192" s="77"/>
      <c r="W192" s="77"/>
      <c r="X192" s="77"/>
      <c r="Y192" s="77"/>
    </row>
    <row r="193" spans="1:25" ht="18">
      <c r="A193" s="27">
        <v>189</v>
      </c>
      <c r="B193" s="124" t="s">
        <v>409</v>
      </c>
      <c r="C193" s="27" t="s">
        <v>188</v>
      </c>
      <c r="D193" s="123" t="s">
        <v>411</v>
      </c>
      <c r="E193" s="119" t="s">
        <v>40</v>
      </c>
      <c r="F193" s="77"/>
      <c r="G193" s="77"/>
      <c r="H193" s="125">
        <v>192</v>
      </c>
      <c r="I193" s="77"/>
      <c r="J193" s="77"/>
      <c r="K193" s="127" t="s">
        <v>314</v>
      </c>
      <c r="L193" s="111" t="s">
        <v>41</v>
      </c>
      <c r="M193" s="111">
        <v>2300000</v>
      </c>
      <c r="N193" s="125" t="s">
        <v>41</v>
      </c>
      <c r="O193" s="125" t="s">
        <v>41</v>
      </c>
      <c r="P193" s="126" t="s">
        <v>41</v>
      </c>
      <c r="Q193" s="116">
        <v>1</v>
      </c>
      <c r="R193" s="117">
        <v>1</v>
      </c>
      <c r="S193" s="120" t="s">
        <v>315</v>
      </c>
      <c r="T193" s="105">
        <v>1</v>
      </c>
      <c r="U193" s="77"/>
      <c r="V193" s="77"/>
      <c r="W193" s="77"/>
      <c r="X193" s="77"/>
      <c r="Y193" s="77"/>
    </row>
    <row r="194" spans="1:25" ht="18">
      <c r="A194" s="27">
        <v>190</v>
      </c>
      <c r="B194" s="124" t="s">
        <v>409</v>
      </c>
      <c r="C194" s="27" t="s">
        <v>188</v>
      </c>
      <c r="D194" s="123" t="s">
        <v>412</v>
      </c>
      <c r="E194" s="119" t="s">
        <v>40</v>
      </c>
      <c r="F194" s="77"/>
      <c r="G194" s="77"/>
      <c r="H194" s="125">
        <v>160</v>
      </c>
      <c r="I194" s="77"/>
      <c r="J194" s="77"/>
      <c r="K194" s="127" t="s">
        <v>314</v>
      </c>
      <c r="L194" s="111" t="s">
        <v>41</v>
      </c>
      <c r="M194" s="111">
        <v>2300000</v>
      </c>
      <c r="N194" s="125" t="s">
        <v>41</v>
      </c>
      <c r="O194" s="125">
        <v>12</v>
      </c>
      <c r="P194" s="126" t="s">
        <v>41</v>
      </c>
      <c r="Q194" s="116">
        <v>1</v>
      </c>
      <c r="R194" s="117">
        <v>1</v>
      </c>
      <c r="S194" s="120" t="s">
        <v>413</v>
      </c>
      <c r="T194" s="105">
        <v>1</v>
      </c>
      <c r="U194" s="77"/>
      <c r="V194" s="77"/>
      <c r="W194" s="77"/>
      <c r="X194" s="77"/>
      <c r="Y194" s="77"/>
    </row>
    <row r="195" spans="1:25" ht="18">
      <c r="A195" s="27">
        <v>191</v>
      </c>
      <c r="B195" s="124" t="s">
        <v>409</v>
      </c>
      <c r="C195" s="27" t="s">
        <v>188</v>
      </c>
      <c r="D195" s="123" t="s">
        <v>414</v>
      </c>
      <c r="E195" s="119" t="s">
        <v>40</v>
      </c>
      <c r="F195" s="77"/>
      <c r="G195" s="77"/>
      <c r="H195" s="125">
        <v>168</v>
      </c>
      <c r="I195" s="77"/>
      <c r="J195" s="77"/>
      <c r="K195" s="127" t="s">
        <v>314</v>
      </c>
      <c r="L195" s="111" t="s">
        <v>41</v>
      </c>
      <c r="M195" s="111">
        <v>2300000</v>
      </c>
      <c r="N195" s="125" t="s">
        <v>41</v>
      </c>
      <c r="O195" s="125">
        <v>7</v>
      </c>
      <c r="P195" s="126" t="s">
        <v>346</v>
      </c>
      <c r="Q195" s="116">
        <v>1</v>
      </c>
      <c r="R195" s="117">
        <v>1</v>
      </c>
      <c r="S195" s="120" t="s">
        <v>413</v>
      </c>
      <c r="T195" s="105">
        <v>1</v>
      </c>
      <c r="U195" s="77"/>
      <c r="V195" s="77"/>
      <c r="W195" s="77"/>
      <c r="X195" s="77"/>
      <c r="Y195" s="77"/>
    </row>
    <row r="196" spans="1:25" ht="18">
      <c r="A196" s="27">
        <v>192</v>
      </c>
      <c r="B196" s="124" t="s">
        <v>409</v>
      </c>
      <c r="C196" s="27" t="s">
        <v>188</v>
      </c>
      <c r="D196" s="123" t="s">
        <v>415</v>
      </c>
      <c r="E196" s="119" t="s">
        <v>40</v>
      </c>
      <c r="F196" s="77"/>
      <c r="G196" s="77"/>
      <c r="H196" s="125">
        <v>160</v>
      </c>
      <c r="I196" s="77"/>
      <c r="J196" s="77"/>
      <c r="K196" s="127" t="s">
        <v>199</v>
      </c>
      <c r="L196" s="111" t="s">
        <v>41</v>
      </c>
      <c r="M196" s="111">
        <v>2400000</v>
      </c>
      <c r="N196" s="125" t="s">
        <v>41</v>
      </c>
      <c r="O196" s="125">
        <v>8</v>
      </c>
      <c r="P196" s="126" t="s">
        <v>41</v>
      </c>
      <c r="Q196" s="116">
        <v>1</v>
      </c>
      <c r="R196" s="117">
        <v>0</v>
      </c>
      <c r="S196" s="120" t="s">
        <v>413</v>
      </c>
      <c r="T196" s="105">
        <v>1</v>
      </c>
      <c r="U196" s="77"/>
      <c r="V196" s="77"/>
      <c r="W196" s="77"/>
      <c r="X196" s="77"/>
      <c r="Y196" s="77"/>
    </row>
    <row r="197" spans="1:25" ht="18">
      <c r="A197" s="27">
        <v>193</v>
      </c>
      <c r="B197" s="124" t="s">
        <v>409</v>
      </c>
      <c r="C197" s="27" t="s">
        <v>188</v>
      </c>
      <c r="D197" s="123" t="s">
        <v>416</v>
      </c>
      <c r="E197" s="119" t="s">
        <v>40</v>
      </c>
      <c r="F197" s="77"/>
      <c r="G197" s="77"/>
      <c r="H197" s="125">
        <v>140</v>
      </c>
      <c r="I197" s="77"/>
      <c r="J197" s="77"/>
      <c r="K197" s="127" t="s">
        <v>314</v>
      </c>
      <c r="L197" s="111" t="s">
        <v>41</v>
      </c>
      <c r="M197" s="111">
        <v>2300000</v>
      </c>
      <c r="N197" s="125" t="s">
        <v>41</v>
      </c>
      <c r="O197" s="125">
        <v>7</v>
      </c>
      <c r="P197" s="126" t="s">
        <v>41</v>
      </c>
      <c r="Q197" s="116" t="s">
        <v>41</v>
      </c>
      <c r="R197" s="117" t="s">
        <v>41</v>
      </c>
      <c r="S197" s="120" t="s">
        <v>413</v>
      </c>
      <c r="T197" s="105">
        <v>1</v>
      </c>
      <c r="U197" s="77"/>
      <c r="V197" s="77"/>
      <c r="W197" s="77"/>
      <c r="X197" s="77"/>
      <c r="Y197" s="77"/>
    </row>
    <row r="198" spans="1:25" ht="18">
      <c r="A198" s="27">
        <v>194</v>
      </c>
      <c r="B198" s="124" t="s">
        <v>409</v>
      </c>
      <c r="C198" s="27" t="s">
        <v>188</v>
      </c>
      <c r="D198" s="123" t="s">
        <v>417</v>
      </c>
      <c r="E198" s="119" t="s">
        <v>40</v>
      </c>
      <c r="F198" s="77"/>
      <c r="G198" s="77"/>
      <c r="H198" s="125">
        <v>180</v>
      </c>
      <c r="I198" s="77"/>
      <c r="J198" s="77"/>
      <c r="K198" s="127" t="s">
        <v>314</v>
      </c>
      <c r="L198" s="111" t="s">
        <v>41</v>
      </c>
      <c r="M198" s="111">
        <v>2300000</v>
      </c>
      <c r="N198" s="125" t="s">
        <v>41</v>
      </c>
      <c r="O198" s="125">
        <v>9</v>
      </c>
      <c r="P198" s="126" t="s">
        <v>41</v>
      </c>
      <c r="Q198" s="116">
        <v>1</v>
      </c>
      <c r="R198" s="117">
        <v>1</v>
      </c>
      <c r="S198" s="120" t="s">
        <v>413</v>
      </c>
      <c r="T198" s="105">
        <v>1</v>
      </c>
      <c r="U198" s="77"/>
      <c r="V198" s="77"/>
      <c r="W198" s="77"/>
      <c r="X198" s="77"/>
      <c r="Y198" s="77"/>
    </row>
    <row r="199" spans="1:25" ht="18">
      <c r="A199" s="27">
        <v>195</v>
      </c>
      <c r="B199" s="124" t="s">
        <v>409</v>
      </c>
      <c r="C199" s="27" t="s">
        <v>188</v>
      </c>
      <c r="D199" s="123" t="s">
        <v>418</v>
      </c>
      <c r="E199" s="119" t="s">
        <v>40</v>
      </c>
      <c r="F199" s="77"/>
      <c r="G199" s="77"/>
      <c r="H199" s="125">
        <v>180</v>
      </c>
      <c r="I199" s="77"/>
      <c r="J199" s="77"/>
      <c r="K199" s="127" t="s">
        <v>199</v>
      </c>
      <c r="L199" s="111" t="s">
        <v>41</v>
      </c>
      <c r="M199" s="111">
        <v>2300000</v>
      </c>
      <c r="N199" s="125" t="s">
        <v>41</v>
      </c>
      <c r="O199" s="125">
        <v>9</v>
      </c>
      <c r="P199" s="126" t="s">
        <v>346</v>
      </c>
      <c r="Q199" s="116">
        <v>1</v>
      </c>
      <c r="R199" s="117">
        <v>0</v>
      </c>
      <c r="S199" s="120" t="s">
        <v>413</v>
      </c>
      <c r="T199" s="105">
        <v>1</v>
      </c>
      <c r="U199" s="77"/>
      <c r="V199" s="77"/>
      <c r="W199" s="77"/>
      <c r="X199" s="77"/>
      <c r="Y199" s="77"/>
    </row>
    <row r="200" spans="1:25" ht="18">
      <c r="A200" s="27">
        <v>196</v>
      </c>
      <c r="B200" s="124" t="s">
        <v>409</v>
      </c>
      <c r="C200" s="27" t="s">
        <v>188</v>
      </c>
      <c r="D200" s="123" t="s">
        <v>419</v>
      </c>
      <c r="E200" s="119" t="s">
        <v>40</v>
      </c>
      <c r="F200" s="77"/>
      <c r="G200" s="77"/>
      <c r="H200" s="125">
        <v>100</v>
      </c>
      <c r="I200" s="77"/>
      <c r="J200" s="77"/>
      <c r="K200" s="127" t="s">
        <v>314</v>
      </c>
      <c r="L200" s="111" t="s">
        <v>41</v>
      </c>
      <c r="M200" s="111">
        <v>2300000</v>
      </c>
      <c r="N200" s="125" t="s">
        <v>41</v>
      </c>
      <c r="O200" s="125">
        <v>5</v>
      </c>
      <c r="P200" s="126" t="s">
        <v>346</v>
      </c>
      <c r="Q200" s="116" t="s">
        <v>41</v>
      </c>
      <c r="R200" s="117" t="s">
        <v>41</v>
      </c>
      <c r="S200" s="120" t="s">
        <v>413</v>
      </c>
      <c r="T200" s="105">
        <v>1</v>
      </c>
      <c r="U200" s="77"/>
      <c r="V200" s="77"/>
      <c r="W200" s="77"/>
      <c r="X200" s="77"/>
      <c r="Y200" s="77"/>
    </row>
    <row r="201" spans="1:25" ht="18">
      <c r="A201" s="27">
        <v>197</v>
      </c>
      <c r="B201" s="124" t="s">
        <v>409</v>
      </c>
      <c r="C201" s="27" t="s">
        <v>188</v>
      </c>
      <c r="D201" s="113" t="s">
        <v>420</v>
      </c>
      <c r="E201" s="119" t="s">
        <v>40</v>
      </c>
      <c r="F201" s="77"/>
      <c r="G201" s="77"/>
      <c r="H201" s="125">
        <v>120</v>
      </c>
      <c r="I201" s="77"/>
      <c r="J201" s="77"/>
      <c r="K201" s="127" t="s">
        <v>314</v>
      </c>
      <c r="L201" s="111" t="s">
        <v>41</v>
      </c>
      <c r="M201" s="111">
        <v>2400000</v>
      </c>
      <c r="N201" s="125" t="s">
        <v>41</v>
      </c>
      <c r="O201" s="125">
        <v>7</v>
      </c>
      <c r="P201" s="126" t="s">
        <v>41</v>
      </c>
      <c r="Q201" s="116" t="s">
        <v>41</v>
      </c>
      <c r="R201" s="117" t="s">
        <v>41</v>
      </c>
      <c r="S201" s="120" t="s">
        <v>413</v>
      </c>
      <c r="T201" s="105">
        <v>1</v>
      </c>
      <c r="U201" s="77"/>
      <c r="V201" s="77"/>
      <c r="W201" s="77"/>
      <c r="X201" s="77"/>
      <c r="Y201" s="77"/>
    </row>
    <row r="202" spans="1:25" ht="18">
      <c r="A202" s="27">
        <v>198</v>
      </c>
      <c r="B202" s="124" t="s">
        <v>409</v>
      </c>
      <c r="C202" s="27" t="s">
        <v>267</v>
      </c>
      <c r="D202" s="113" t="s">
        <v>421</v>
      </c>
      <c r="E202" s="119" t="s">
        <v>40</v>
      </c>
      <c r="F202" s="77"/>
      <c r="G202" s="77"/>
      <c r="H202" s="125">
        <v>216</v>
      </c>
      <c r="I202" s="77"/>
      <c r="J202" s="77"/>
      <c r="K202" s="122" t="s">
        <v>314</v>
      </c>
      <c r="L202" s="111" t="s">
        <v>41</v>
      </c>
      <c r="M202" s="111">
        <v>2300000</v>
      </c>
      <c r="N202" s="111" t="s">
        <v>41</v>
      </c>
      <c r="O202" s="125">
        <v>12</v>
      </c>
      <c r="P202" s="128" t="s">
        <v>41</v>
      </c>
      <c r="Q202" s="116" t="s">
        <v>41</v>
      </c>
      <c r="R202" s="116" t="s">
        <v>41</v>
      </c>
      <c r="S202" s="120" t="s">
        <v>413</v>
      </c>
      <c r="T202" s="105">
        <v>1</v>
      </c>
      <c r="U202" s="77"/>
      <c r="V202" s="77"/>
      <c r="W202" s="77"/>
      <c r="X202" s="77"/>
      <c r="Y202" s="77"/>
    </row>
    <row r="203" spans="1:25" ht="18">
      <c r="A203" s="27">
        <v>199</v>
      </c>
      <c r="B203" s="124" t="s">
        <v>409</v>
      </c>
      <c r="C203" s="27" t="s">
        <v>267</v>
      </c>
      <c r="D203" s="113" t="s">
        <v>422</v>
      </c>
      <c r="E203" s="119" t="s">
        <v>40</v>
      </c>
      <c r="F203" s="77"/>
      <c r="G203" s="77"/>
      <c r="H203" s="125">
        <v>180</v>
      </c>
      <c r="I203" s="77"/>
      <c r="J203" s="77"/>
      <c r="K203" s="127" t="s">
        <v>199</v>
      </c>
      <c r="L203" s="111" t="s">
        <v>41</v>
      </c>
      <c r="M203" s="111">
        <v>2300000</v>
      </c>
      <c r="N203" s="111" t="s">
        <v>41</v>
      </c>
      <c r="O203" s="125">
        <v>12</v>
      </c>
      <c r="P203" s="126" t="s">
        <v>41</v>
      </c>
      <c r="Q203" s="116" t="s">
        <v>41</v>
      </c>
      <c r="R203" s="116" t="s">
        <v>41</v>
      </c>
      <c r="S203" s="120" t="s">
        <v>413</v>
      </c>
      <c r="T203" s="105">
        <v>1</v>
      </c>
      <c r="U203" s="77"/>
      <c r="V203" s="77"/>
      <c r="W203" s="77"/>
      <c r="X203" s="77"/>
      <c r="Y203" s="77"/>
    </row>
    <row r="204" spans="1:25" ht="18">
      <c r="A204" s="27">
        <v>200</v>
      </c>
      <c r="B204" s="124" t="s">
        <v>409</v>
      </c>
      <c r="C204" s="27" t="s">
        <v>267</v>
      </c>
      <c r="D204" s="113" t="s">
        <v>423</v>
      </c>
      <c r="E204" s="119" t="s">
        <v>40</v>
      </c>
      <c r="F204" s="77"/>
      <c r="G204" s="77"/>
      <c r="H204" s="125">
        <v>180</v>
      </c>
      <c r="I204" s="77"/>
      <c r="J204" s="77"/>
      <c r="K204" s="127" t="s">
        <v>314</v>
      </c>
      <c r="L204" s="111" t="s">
        <v>41</v>
      </c>
      <c r="M204" s="111">
        <v>2300000</v>
      </c>
      <c r="N204" s="111" t="s">
        <v>41</v>
      </c>
      <c r="O204" s="125">
        <v>12</v>
      </c>
      <c r="P204" s="126" t="s">
        <v>346</v>
      </c>
      <c r="Q204" s="116" t="s">
        <v>41</v>
      </c>
      <c r="R204" s="116" t="s">
        <v>41</v>
      </c>
      <c r="S204" s="120" t="s">
        <v>413</v>
      </c>
      <c r="T204" s="105">
        <v>1</v>
      </c>
      <c r="U204" s="77"/>
      <c r="V204" s="77"/>
      <c r="W204" s="77"/>
      <c r="X204" s="77"/>
      <c r="Y204" s="77"/>
    </row>
    <row r="205" spans="1:25" ht="18">
      <c r="A205" s="27">
        <v>201</v>
      </c>
      <c r="B205" s="124" t="s">
        <v>409</v>
      </c>
      <c r="C205" s="27" t="s">
        <v>267</v>
      </c>
      <c r="D205" s="113" t="s">
        <v>424</v>
      </c>
      <c r="E205" s="119" t="s">
        <v>40</v>
      </c>
      <c r="F205" s="77"/>
      <c r="G205" s="77"/>
      <c r="H205" s="125">
        <v>150</v>
      </c>
      <c r="I205" s="77"/>
      <c r="J205" s="77"/>
      <c r="K205" s="125" t="s">
        <v>41</v>
      </c>
      <c r="L205" s="125" t="s">
        <v>41</v>
      </c>
      <c r="M205" s="111">
        <v>2300000</v>
      </c>
      <c r="N205" s="125" t="s">
        <v>41</v>
      </c>
      <c r="O205" s="125">
        <v>9</v>
      </c>
      <c r="P205" s="126" t="s">
        <v>41</v>
      </c>
      <c r="Q205" s="116" t="s">
        <v>41</v>
      </c>
      <c r="R205" s="116" t="s">
        <v>41</v>
      </c>
      <c r="S205" s="120" t="s">
        <v>413</v>
      </c>
      <c r="T205" s="105">
        <v>1</v>
      </c>
      <c r="U205" s="77"/>
      <c r="V205" s="77"/>
      <c r="W205" s="77"/>
      <c r="X205" s="77"/>
      <c r="Y205" s="77"/>
    </row>
    <row r="206" spans="1:25" ht="18">
      <c r="A206" s="27">
        <v>202</v>
      </c>
      <c r="B206" s="124" t="s">
        <v>409</v>
      </c>
      <c r="C206" s="27" t="s">
        <v>61</v>
      </c>
      <c r="D206" s="113" t="s">
        <v>425</v>
      </c>
      <c r="E206" s="119" t="s">
        <v>40</v>
      </c>
      <c r="F206" s="77"/>
      <c r="G206" s="77"/>
      <c r="H206" s="125">
        <v>150</v>
      </c>
      <c r="I206" s="77"/>
      <c r="J206" s="77"/>
      <c r="K206" s="125" t="s">
        <v>41</v>
      </c>
      <c r="L206" s="111" t="s">
        <v>41</v>
      </c>
      <c r="M206" s="111">
        <v>2300000</v>
      </c>
      <c r="N206" s="125" t="s">
        <v>41</v>
      </c>
      <c r="O206" s="125">
        <v>10</v>
      </c>
      <c r="P206" s="126" t="s">
        <v>346</v>
      </c>
      <c r="Q206" s="116" t="s">
        <v>41</v>
      </c>
      <c r="R206" s="116" t="s">
        <v>41</v>
      </c>
      <c r="S206" s="120" t="s">
        <v>413</v>
      </c>
      <c r="T206" s="105">
        <v>1</v>
      </c>
      <c r="U206" s="77"/>
      <c r="V206" s="77"/>
      <c r="W206" s="77"/>
      <c r="X206" s="77"/>
      <c r="Y206" s="77"/>
    </row>
    <row r="207" spans="1:25" ht="18">
      <c r="A207" s="27">
        <v>203</v>
      </c>
      <c r="B207" s="124" t="s">
        <v>409</v>
      </c>
      <c r="C207" s="27" t="s">
        <v>61</v>
      </c>
      <c r="D207" s="113" t="s">
        <v>426</v>
      </c>
      <c r="E207" s="119" t="s">
        <v>40</v>
      </c>
      <c r="F207" s="77"/>
      <c r="G207" s="77"/>
      <c r="H207" s="125">
        <v>150</v>
      </c>
      <c r="I207" s="77"/>
      <c r="J207" s="77"/>
      <c r="K207" s="127" t="s">
        <v>314</v>
      </c>
      <c r="L207" s="111" t="s">
        <v>41</v>
      </c>
      <c r="M207" s="111">
        <v>2300000</v>
      </c>
      <c r="N207" s="111" t="s">
        <v>41</v>
      </c>
      <c r="O207" s="125">
        <v>10</v>
      </c>
      <c r="P207" s="126" t="s">
        <v>41</v>
      </c>
      <c r="Q207" s="116">
        <v>1</v>
      </c>
      <c r="R207" s="117">
        <v>0</v>
      </c>
      <c r="S207" s="120" t="s">
        <v>413</v>
      </c>
      <c r="T207" s="105">
        <v>1</v>
      </c>
      <c r="U207" s="77"/>
      <c r="V207" s="77"/>
      <c r="W207" s="77"/>
      <c r="X207" s="77"/>
      <c r="Y207" s="77"/>
    </row>
    <row r="208" spans="1:25" ht="18">
      <c r="A208" s="27">
        <v>204</v>
      </c>
      <c r="B208" s="124" t="s">
        <v>409</v>
      </c>
      <c r="C208" s="27" t="s">
        <v>61</v>
      </c>
      <c r="D208" s="113" t="s">
        <v>427</v>
      </c>
      <c r="E208" s="119" t="s">
        <v>40</v>
      </c>
      <c r="F208" s="77"/>
      <c r="G208" s="77"/>
      <c r="H208" s="125">
        <v>180</v>
      </c>
      <c r="I208" s="77"/>
      <c r="J208" s="77"/>
      <c r="K208" s="127" t="s">
        <v>314</v>
      </c>
      <c r="L208" s="111" t="s">
        <v>41</v>
      </c>
      <c r="M208" s="111">
        <v>2300000</v>
      </c>
      <c r="N208" s="111" t="s">
        <v>41</v>
      </c>
      <c r="O208" s="125">
        <v>3</v>
      </c>
      <c r="P208" s="126" t="s">
        <v>346</v>
      </c>
      <c r="Q208" s="116">
        <v>1</v>
      </c>
      <c r="R208" s="117">
        <v>0</v>
      </c>
      <c r="S208" s="120" t="s">
        <v>413</v>
      </c>
      <c r="T208" s="105">
        <v>1</v>
      </c>
      <c r="U208" s="77"/>
      <c r="V208" s="77"/>
      <c r="W208" s="77"/>
      <c r="X208" s="77"/>
      <c r="Y208" s="77"/>
    </row>
    <row r="209" spans="1:25" ht="18">
      <c r="A209" s="27">
        <v>205</v>
      </c>
      <c r="B209" s="124" t="s">
        <v>409</v>
      </c>
      <c r="C209" s="27" t="s">
        <v>232</v>
      </c>
      <c r="D209" s="113" t="s">
        <v>428</v>
      </c>
      <c r="E209" s="119" t="s">
        <v>40</v>
      </c>
      <c r="F209" s="77"/>
      <c r="G209" s="77"/>
      <c r="H209" s="125">
        <v>81</v>
      </c>
      <c r="I209" s="77"/>
      <c r="J209" s="77"/>
      <c r="K209" s="127" t="s">
        <v>199</v>
      </c>
      <c r="L209" s="111" t="s">
        <v>41</v>
      </c>
      <c r="M209" s="111">
        <v>2400000</v>
      </c>
      <c r="N209" s="125" t="s">
        <v>41</v>
      </c>
      <c r="O209" s="125">
        <v>3</v>
      </c>
      <c r="P209" s="126" t="s">
        <v>41</v>
      </c>
      <c r="Q209" s="116">
        <v>1</v>
      </c>
      <c r="R209" s="117">
        <v>0</v>
      </c>
      <c r="S209" s="120" t="s">
        <v>413</v>
      </c>
      <c r="T209" s="105">
        <v>1</v>
      </c>
      <c r="U209" s="77"/>
      <c r="V209" s="77"/>
      <c r="W209" s="77"/>
      <c r="X209" s="77"/>
      <c r="Y209" s="77"/>
    </row>
    <row r="210" spans="1:25" ht="18">
      <c r="A210" s="27">
        <v>206</v>
      </c>
      <c r="B210" s="124" t="s">
        <v>409</v>
      </c>
      <c r="C210" s="27" t="s">
        <v>38</v>
      </c>
      <c r="D210" s="113" t="s">
        <v>429</v>
      </c>
      <c r="E210" s="119" t="s">
        <v>40</v>
      </c>
      <c r="F210" s="77"/>
      <c r="G210" s="77"/>
      <c r="H210" s="125">
        <v>90</v>
      </c>
      <c r="I210" s="77"/>
      <c r="J210" s="77"/>
      <c r="K210" s="127" t="s">
        <v>314</v>
      </c>
      <c r="L210" s="111" t="s">
        <v>41</v>
      </c>
      <c r="M210" s="111">
        <v>14500000</v>
      </c>
      <c r="N210" s="125" t="s">
        <v>41</v>
      </c>
      <c r="O210" s="125">
        <v>4</v>
      </c>
      <c r="P210" s="126" t="s">
        <v>41</v>
      </c>
      <c r="Q210" s="116" t="s">
        <v>41</v>
      </c>
      <c r="R210" s="116" t="s">
        <v>41</v>
      </c>
      <c r="S210" s="120" t="s">
        <v>413</v>
      </c>
      <c r="T210" s="105">
        <v>1</v>
      </c>
      <c r="U210" s="77"/>
      <c r="V210" s="77"/>
      <c r="W210" s="77"/>
      <c r="X210" s="77"/>
      <c r="Y210" s="77"/>
    </row>
    <row r="211" spans="1:25" ht="18">
      <c r="A211" s="27">
        <v>207</v>
      </c>
      <c r="B211" s="124" t="s">
        <v>409</v>
      </c>
      <c r="C211" s="27" t="s">
        <v>279</v>
      </c>
      <c r="D211" s="113" t="s">
        <v>430</v>
      </c>
      <c r="E211" s="119" t="s">
        <v>40</v>
      </c>
      <c r="F211" s="77"/>
      <c r="G211" s="77"/>
      <c r="H211" s="125">
        <v>48</v>
      </c>
      <c r="I211" s="77"/>
      <c r="J211" s="77"/>
      <c r="K211" s="127" t="s">
        <v>314</v>
      </c>
      <c r="L211" s="111" t="s">
        <v>41</v>
      </c>
      <c r="M211" s="111">
        <v>8100000</v>
      </c>
      <c r="N211" s="125" t="s">
        <v>41</v>
      </c>
      <c r="O211" s="125" t="s">
        <v>41</v>
      </c>
      <c r="P211" s="126" t="s">
        <v>41</v>
      </c>
      <c r="Q211" s="116" t="s">
        <v>41</v>
      </c>
      <c r="R211" s="116" t="s">
        <v>41</v>
      </c>
      <c r="S211" s="120" t="s">
        <v>413</v>
      </c>
      <c r="T211" s="105">
        <v>1</v>
      </c>
      <c r="U211" s="77"/>
      <c r="V211" s="77"/>
      <c r="W211" s="77"/>
      <c r="X211" s="77"/>
      <c r="Y211" s="77"/>
    </row>
    <row r="212" spans="1:25" ht="18">
      <c r="A212" s="27">
        <v>208</v>
      </c>
      <c r="B212" s="124" t="s">
        <v>431</v>
      </c>
      <c r="C212" s="27" t="s">
        <v>188</v>
      </c>
      <c r="D212" s="129" t="s">
        <v>432</v>
      </c>
      <c r="E212" s="119" t="s">
        <v>40</v>
      </c>
      <c r="F212" s="77"/>
      <c r="G212" s="77"/>
      <c r="H212" s="125" t="s">
        <v>41</v>
      </c>
      <c r="I212" s="77"/>
      <c r="J212" s="77"/>
      <c r="K212" s="125" t="s">
        <v>314</v>
      </c>
      <c r="L212" s="111" t="s">
        <v>41</v>
      </c>
      <c r="M212" s="111" t="s">
        <v>41</v>
      </c>
      <c r="N212" s="125" t="s">
        <v>41</v>
      </c>
      <c r="O212" s="125">
        <v>7</v>
      </c>
      <c r="P212" s="126" t="s">
        <v>41</v>
      </c>
      <c r="Q212" s="116" t="s">
        <v>41</v>
      </c>
      <c r="R212" s="116" t="s">
        <v>41</v>
      </c>
      <c r="S212" s="120" t="s">
        <v>413</v>
      </c>
      <c r="T212" s="105">
        <v>1</v>
      </c>
      <c r="U212" s="77"/>
      <c r="V212" s="77"/>
      <c r="W212" s="77"/>
      <c r="X212" s="77"/>
      <c r="Y212" s="77"/>
    </row>
    <row r="213" spans="1:25" ht="18">
      <c r="A213" s="27">
        <v>209</v>
      </c>
      <c r="B213" s="124" t="s">
        <v>431</v>
      </c>
      <c r="C213" s="27" t="s">
        <v>188</v>
      </c>
      <c r="D213" s="129" t="s">
        <v>433</v>
      </c>
      <c r="E213" s="119" t="s">
        <v>40</v>
      </c>
      <c r="F213" s="77"/>
      <c r="G213" s="77"/>
      <c r="H213" s="125" t="s">
        <v>41</v>
      </c>
      <c r="I213" s="77"/>
      <c r="J213" s="77"/>
      <c r="K213" s="125" t="s">
        <v>314</v>
      </c>
      <c r="L213" s="111" t="s">
        <v>41</v>
      </c>
      <c r="M213" s="111" t="s">
        <v>41</v>
      </c>
      <c r="N213" s="125" t="s">
        <v>41</v>
      </c>
      <c r="O213" s="125">
        <v>12</v>
      </c>
      <c r="P213" s="126" t="s">
        <v>41</v>
      </c>
      <c r="Q213" s="116" t="s">
        <v>41</v>
      </c>
      <c r="R213" s="116" t="s">
        <v>41</v>
      </c>
      <c r="S213" s="120" t="s">
        <v>413</v>
      </c>
      <c r="T213" s="105">
        <v>1</v>
      </c>
      <c r="U213" s="77"/>
      <c r="V213" s="77"/>
      <c r="W213" s="77"/>
      <c r="X213" s="77"/>
      <c r="Y213" s="77"/>
    </row>
    <row r="214" spans="1:25" ht="18">
      <c r="A214" s="27">
        <v>210</v>
      </c>
      <c r="B214" s="124" t="s">
        <v>431</v>
      </c>
      <c r="C214" s="27" t="s">
        <v>188</v>
      </c>
      <c r="D214" s="129" t="s">
        <v>434</v>
      </c>
      <c r="E214" s="119" t="s">
        <v>40</v>
      </c>
      <c r="F214" s="77"/>
      <c r="G214" s="77"/>
      <c r="H214" s="125" t="s">
        <v>41</v>
      </c>
      <c r="I214" s="77"/>
      <c r="J214" s="77"/>
      <c r="K214" s="125" t="s">
        <v>314</v>
      </c>
      <c r="L214" s="111" t="s">
        <v>41</v>
      </c>
      <c r="M214" s="111" t="s">
        <v>41</v>
      </c>
      <c r="N214" s="125" t="s">
        <v>41</v>
      </c>
      <c r="O214" s="125">
        <v>7</v>
      </c>
      <c r="P214" s="126" t="s">
        <v>41</v>
      </c>
      <c r="Q214" s="116" t="s">
        <v>41</v>
      </c>
      <c r="R214" s="116" t="s">
        <v>41</v>
      </c>
      <c r="S214" s="120" t="s">
        <v>413</v>
      </c>
      <c r="T214" s="105">
        <v>1</v>
      </c>
      <c r="U214" s="77"/>
      <c r="V214" s="77"/>
      <c r="W214" s="77"/>
      <c r="X214" s="77"/>
      <c r="Y214" s="77"/>
    </row>
    <row r="215" spans="1:25" ht="18">
      <c r="A215" s="27">
        <v>211</v>
      </c>
      <c r="B215" s="124" t="s">
        <v>435</v>
      </c>
      <c r="C215" s="27" t="s">
        <v>188</v>
      </c>
      <c r="D215" s="129" t="s">
        <v>436</v>
      </c>
      <c r="E215" s="119" t="s">
        <v>40</v>
      </c>
      <c r="F215" s="59"/>
      <c r="G215" s="59"/>
      <c r="H215" s="119">
        <v>240</v>
      </c>
      <c r="I215" s="101"/>
      <c r="J215" s="63"/>
      <c r="K215" s="130" t="s">
        <v>323</v>
      </c>
      <c r="L215" s="111">
        <v>140400</v>
      </c>
      <c r="M215" s="114">
        <v>1404000</v>
      </c>
      <c r="N215" s="119" t="s">
        <v>41</v>
      </c>
      <c r="O215" s="119" t="s">
        <v>41</v>
      </c>
      <c r="P215" s="104">
        <v>35</v>
      </c>
      <c r="Q215" s="116" t="s">
        <v>41</v>
      </c>
      <c r="R215" s="116" t="s">
        <v>41</v>
      </c>
      <c r="S215" s="120" t="s">
        <v>413</v>
      </c>
      <c r="T215" s="105">
        <v>1</v>
      </c>
      <c r="U215" s="59"/>
      <c r="V215" s="59"/>
      <c r="W215" s="59"/>
      <c r="X215" s="59"/>
      <c r="Y215" s="59"/>
    </row>
    <row r="216" spans="1:25" ht="18">
      <c r="A216" s="27">
        <v>212</v>
      </c>
      <c r="B216" s="124" t="s">
        <v>435</v>
      </c>
      <c r="C216" s="27" t="s">
        <v>188</v>
      </c>
      <c r="D216" s="129" t="s">
        <v>437</v>
      </c>
      <c r="E216" s="119" t="s">
        <v>40</v>
      </c>
      <c r="F216" s="59"/>
      <c r="G216" s="59"/>
      <c r="H216" s="119">
        <v>200</v>
      </c>
      <c r="I216" s="101"/>
      <c r="J216" s="63"/>
      <c r="K216" s="130" t="s">
        <v>323</v>
      </c>
      <c r="L216" s="111" t="s">
        <v>41</v>
      </c>
      <c r="M216" s="114" t="s">
        <v>41</v>
      </c>
      <c r="N216" s="119" t="s">
        <v>41</v>
      </c>
      <c r="O216" s="119" t="s">
        <v>41</v>
      </c>
      <c r="P216" s="104">
        <v>48</v>
      </c>
      <c r="Q216" s="116" t="s">
        <v>41</v>
      </c>
      <c r="R216" s="116" t="s">
        <v>41</v>
      </c>
      <c r="S216" s="120" t="s">
        <v>413</v>
      </c>
      <c r="T216" s="105">
        <v>1</v>
      </c>
      <c r="U216" s="59"/>
      <c r="V216" s="59"/>
      <c r="W216" s="59"/>
      <c r="X216" s="59"/>
      <c r="Y216" s="59"/>
    </row>
    <row r="217" spans="1:25" ht="18">
      <c r="A217" s="27">
        <v>213</v>
      </c>
      <c r="B217" s="124" t="s">
        <v>435</v>
      </c>
      <c r="C217" s="27" t="s">
        <v>188</v>
      </c>
      <c r="D217" s="123" t="s">
        <v>438</v>
      </c>
      <c r="E217" s="119" t="s">
        <v>40</v>
      </c>
      <c r="F217" s="59"/>
      <c r="G217" s="59"/>
      <c r="H217" s="119">
        <v>230</v>
      </c>
      <c r="I217" s="101"/>
      <c r="J217" s="63"/>
      <c r="K217" s="130" t="s">
        <v>323</v>
      </c>
      <c r="L217" s="111">
        <v>70000</v>
      </c>
      <c r="M217" s="114">
        <v>770000</v>
      </c>
      <c r="N217" s="119" t="s">
        <v>41</v>
      </c>
      <c r="O217" s="119">
        <v>12</v>
      </c>
      <c r="P217" s="104">
        <v>28</v>
      </c>
      <c r="Q217" s="116" t="s">
        <v>41</v>
      </c>
      <c r="R217" s="116" t="s">
        <v>41</v>
      </c>
      <c r="S217" s="120" t="s">
        <v>413</v>
      </c>
      <c r="T217" s="105">
        <v>1</v>
      </c>
      <c r="U217" s="59"/>
      <c r="V217" s="59"/>
      <c r="W217" s="59"/>
      <c r="X217" s="59"/>
      <c r="Y217" s="59"/>
    </row>
    <row r="218" spans="1:25" ht="18">
      <c r="A218" s="27">
        <v>214</v>
      </c>
      <c r="B218" s="124" t="s">
        <v>435</v>
      </c>
      <c r="C218" s="27" t="s">
        <v>188</v>
      </c>
      <c r="D218" s="129" t="s">
        <v>436</v>
      </c>
      <c r="E218" s="119" t="s">
        <v>40</v>
      </c>
      <c r="F218" s="77"/>
      <c r="G218" s="77"/>
      <c r="H218" s="125">
        <v>240</v>
      </c>
      <c r="I218" s="77"/>
      <c r="J218" s="77"/>
      <c r="K218" s="125" t="s">
        <v>323</v>
      </c>
      <c r="L218" s="125" t="s">
        <v>41</v>
      </c>
      <c r="M218" s="125" t="s">
        <v>41</v>
      </c>
      <c r="N218" s="125" t="s">
        <v>41</v>
      </c>
      <c r="O218" s="125" t="s">
        <v>41</v>
      </c>
      <c r="P218" s="126">
        <v>40</v>
      </c>
      <c r="Q218" s="116" t="s">
        <v>41</v>
      </c>
      <c r="R218" s="116" t="s">
        <v>41</v>
      </c>
      <c r="S218" s="120" t="s">
        <v>413</v>
      </c>
      <c r="T218" s="105">
        <v>1</v>
      </c>
      <c r="U218" s="59"/>
      <c r="V218" s="59"/>
      <c r="W218" s="59"/>
      <c r="X218" s="59"/>
      <c r="Y218" s="59"/>
    </row>
    <row r="219" spans="1:25" ht="18">
      <c r="A219" s="27">
        <v>215</v>
      </c>
      <c r="B219" s="124" t="s">
        <v>435</v>
      </c>
      <c r="C219" s="27" t="s">
        <v>267</v>
      </c>
      <c r="D219" s="129" t="s">
        <v>439</v>
      </c>
      <c r="E219" s="119" t="s">
        <v>40</v>
      </c>
      <c r="F219" s="59"/>
      <c r="G219" s="59"/>
      <c r="H219" s="119">
        <v>223</v>
      </c>
      <c r="I219" s="101"/>
      <c r="J219" s="63"/>
      <c r="K219" s="130" t="s">
        <v>323</v>
      </c>
      <c r="L219" s="111">
        <v>70000</v>
      </c>
      <c r="M219" s="114">
        <v>650000</v>
      </c>
      <c r="N219" s="119" t="s">
        <v>41</v>
      </c>
      <c r="O219" s="119" t="s">
        <v>41</v>
      </c>
      <c r="P219" s="104">
        <v>28</v>
      </c>
      <c r="Q219" s="116" t="s">
        <v>41</v>
      </c>
      <c r="R219" s="116" t="s">
        <v>41</v>
      </c>
      <c r="S219" s="120" t="s">
        <v>413</v>
      </c>
      <c r="T219" s="105">
        <v>1</v>
      </c>
      <c r="U219" s="59"/>
      <c r="V219" s="59"/>
      <c r="W219" s="59"/>
      <c r="X219" s="59"/>
      <c r="Y219" s="59"/>
    </row>
    <row r="220" spans="1:25">
      <c r="A220" s="27">
        <v>216</v>
      </c>
      <c r="B220" s="124" t="s">
        <v>440</v>
      </c>
      <c r="C220" s="27" t="s">
        <v>61</v>
      </c>
      <c r="D220" s="129" t="s">
        <v>441</v>
      </c>
      <c r="E220" s="119" t="s">
        <v>40</v>
      </c>
      <c r="F220" s="59"/>
      <c r="G220" s="59"/>
      <c r="H220" s="125" t="s">
        <v>41</v>
      </c>
      <c r="I220" s="125" t="s">
        <v>41</v>
      </c>
      <c r="J220" s="125" t="s">
        <v>41</v>
      </c>
      <c r="K220" s="125" t="s">
        <v>41</v>
      </c>
      <c r="L220" s="125" t="s">
        <v>41</v>
      </c>
      <c r="M220" s="125" t="s">
        <v>41</v>
      </c>
      <c r="N220" s="125" t="s">
        <v>41</v>
      </c>
      <c r="O220" s="125" t="s">
        <v>41</v>
      </c>
      <c r="P220" s="126" t="s">
        <v>41</v>
      </c>
      <c r="Q220" s="116" t="s">
        <v>41</v>
      </c>
      <c r="R220" s="116" t="s">
        <v>41</v>
      </c>
      <c r="S220" s="119" t="s">
        <v>442</v>
      </c>
      <c r="T220" s="105">
        <v>1</v>
      </c>
      <c r="U220" s="59"/>
      <c r="V220" s="59"/>
      <c r="W220" s="59"/>
      <c r="X220" s="59"/>
      <c r="Y220" s="59"/>
    </row>
    <row r="221" spans="1:25">
      <c r="A221" s="27">
        <v>217</v>
      </c>
      <c r="B221" s="124" t="s">
        <v>440</v>
      </c>
      <c r="C221" s="27" t="s">
        <v>61</v>
      </c>
      <c r="D221" s="129" t="s">
        <v>443</v>
      </c>
      <c r="E221" s="119" t="s">
        <v>40</v>
      </c>
      <c r="F221" s="59"/>
      <c r="G221" s="59"/>
      <c r="H221" s="125" t="s">
        <v>41</v>
      </c>
      <c r="I221" s="125" t="s">
        <v>41</v>
      </c>
      <c r="J221" s="125" t="s">
        <v>41</v>
      </c>
      <c r="K221" s="125" t="s">
        <v>41</v>
      </c>
      <c r="L221" s="125" t="s">
        <v>41</v>
      </c>
      <c r="M221" s="125" t="s">
        <v>41</v>
      </c>
      <c r="N221" s="125" t="s">
        <v>41</v>
      </c>
      <c r="O221" s="125" t="s">
        <v>41</v>
      </c>
      <c r="P221" s="126" t="s">
        <v>41</v>
      </c>
      <c r="Q221" s="116" t="s">
        <v>41</v>
      </c>
      <c r="R221" s="116" t="s">
        <v>41</v>
      </c>
      <c r="S221" s="119" t="s">
        <v>442</v>
      </c>
      <c r="T221" s="105">
        <v>1</v>
      </c>
      <c r="U221" s="59"/>
      <c r="V221" s="59"/>
      <c r="W221" s="59"/>
      <c r="X221" s="59"/>
      <c r="Y221" s="59"/>
    </row>
    <row r="222" spans="1:25">
      <c r="A222" s="27">
        <v>218</v>
      </c>
      <c r="B222" s="124" t="s">
        <v>440</v>
      </c>
      <c r="C222" s="27" t="s">
        <v>61</v>
      </c>
      <c r="D222" s="129" t="s">
        <v>444</v>
      </c>
      <c r="E222" s="119" t="s">
        <v>40</v>
      </c>
      <c r="F222" s="59"/>
      <c r="G222" s="59"/>
      <c r="H222" s="125" t="s">
        <v>41</v>
      </c>
      <c r="I222" s="125" t="s">
        <v>41</v>
      </c>
      <c r="J222" s="125" t="s">
        <v>41</v>
      </c>
      <c r="K222" s="125" t="s">
        <v>41</v>
      </c>
      <c r="L222" s="125" t="s">
        <v>41</v>
      </c>
      <c r="M222" s="125" t="s">
        <v>41</v>
      </c>
      <c r="N222" s="125" t="s">
        <v>41</v>
      </c>
      <c r="O222" s="125" t="s">
        <v>41</v>
      </c>
      <c r="P222" s="126" t="s">
        <v>41</v>
      </c>
      <c r="Q222" s="116" t="s">
        <v>41</v>
      </c>
      <c r="R222" s="116" t="s">
        <v>41</v>
      </c>
      <c r="S222" s="119" t="s">
        <v>442</v>
      </c>
      <c r="T222" s="105">
        <v>1</v>
      </c>
      <c r="U222" s="59"/>
      <c r="V222" s="59"/>
      <c r="W222" s="59"/>
      <c r="X222" s="59"/>
      <c r="Y222" s="59"/>
    </row>
    <row r="223" spans="1:25">
      <c r="A223" s="27">
        <v>219</v>
      </c>
      <c r="B223" s="124" t="s">
        <v>440</v>
      </c>
      <c r="C223" s="27" t="s">
        <v>61</v>
      </c>
      <c r="D223" s="129" t="s">
        <v>445</v>
      </c>
      <c r="E223" s="119" t="s">
        <v>40</v>
      </c>
      <c r="F223" s="59"/>
      <c r="G223" s="59"/>
      <c r="H223" s="125" t="s">
        <v>41</v>
      </c>
      <c r="I223" s="125" t="s">
        <v>41</v>
      </c>
      <c r="J223" s="125" t="s">
        <v>41</v>
      </c>
      <c r="K223" s="125" t="s">
        <v>41</v>
      </c>
      <c r="L223" s="125" t="s">
        <v>41</v>
      </c>
      <c r="M223" s="125" t="s">
        <v>41</v>
      </c>
      <c r="N223" s="125" t="s">
        <v>41</v>
      </c>
      <c r="O223" s="125" t="s">
        <v>41</v>
      </c>
      <c r="P223" s="126" t="s">
        <v>41</v>
      </c>
      <c r="Q223" s="116" t="s">
        <v>41</v>
      </c>
      <c r="R223" s="116" t="s">
        <v>41</v>
      </c>
      <c r="S223" s="119" t="s">
        <v>442</v>
      </c>
      <c r="T223" s="105">
        <v>1</v>
      </c>
      <c r="U223" s="59"/>
      <c r="V223" s="59"/>
      <c r="W223" s="59"/>
      <c r="X223" s="59"/>
      <c r="Y223" s="59"/>
    </row>
    <row r="224" spans="1:25">
      <c r="A224" s="27">
        <v>220</v>
      </c>
      <c r="B224" s="124" t="s">
        <v>440</v>
      </c>
      <c r="C224" s="27" t="s">
        <v>61</v>
      </c>
      <c r="D224" s="129" t="s">
        <v>446</v>
      </c>
      <c r="E224" s="119" t="s">
        <v>40</v>
      </c>
      <c r="F224" s="59"/>
      <c r="G224" s="59"/>
      <c r="H224" s="125" t="s">
        <v>41</v>
      </c>
      <c r="I224" s="125" t="s">
        <v>41</v>
      </c>
      <c r="J224" s="125" t="s">
        <v>41</v>
      </c>
      <c r="K224" s="125" t="s">
        <v>41</v>
      </c>
      <c r="L224" s="125" t="s">
        <v>41</v>
      </c>
      <c r="M224" s="125" t="s">
        <v>41</v>
      </c>
      <c r="N224" s="125" t="s">
        <v>41</v>
      </c>
      <c r="O224" s="125" t="s">
        <v>41</v>
      </c>
      <c r="P224" s="126" t="s">
        <v>41</v>
      </c>
      <c r="Q224" s="116" t="s">
        <v>41</v>
      </c>
      <c r="R224" s="116" t="s">
        <v>41</v>
      </c>
      <c r="S224" s="119" t="s">
        <v>442</v>
      </c>
      <c r="T224" s="105">
        <v>1</v>
      </c>
      <c r="U224" s="59"/>
      <c r="V224" s="59"/>
      <c r="W224" s="59"/>
      <c r="X224" s="59"/>
      <c r="Y224" s="59"/>
    </row>
    <row r="225" spans="1:25" ht="14.25" customHeight="1">
      <c r="A225" s="27">
        <v>221</v>
      </c>
      <c r="B225" s="124" t="s">
        <v>440</v>
      </c>
      <c r="C225" s="27" t="s">
        <v>61</v>
      </c>
      <c r="D225" s="129" t="s">
        <v>447</v>
      </c>
      <c r="E225" s="119" t="s">
        <v>40</v>
      </c>
      <c r="F225" s="59"/>
      <c r="G225" s="59"/>
      <c r="H225" s="125" t="s">
        <v>41</v>
      </c>
      <c r="I225" s="125" t="s">
        <v>41</v>
      </c>
      <c r="J225" s="125" t="s">
        <v>41</v>
      </c>
      <c r="K225" s="125" t="s">
        <v>41</v>
      </c>
      <c r="L225" s="125" t="s">
        <v>41</v>
      </c>
      <c r="M225" s="125" t="s">
        <v>41</v>
      </c>
      <c r="N225" s="125" t="s">
        <v>41</v>
      </c>
      <c r="O225" s="125" t="s">
        <v>41</v>
      </c>
      <c r="P225" s="126" t="s">
        <v>41</v>
      </c>
      <c r="Q225" s="116" t="s">
        <v>41</v>
      </c>
      <c r="R225" s="116" t="s">
        <v>41</v>
      </c>
      <c r="S225" s="119" t="s">
        <v>442</v>
      </c>
      <c r="T225" s="105">
        <v>1</v>
      </c>
      <c r="U225" s="59"/>
      <c r="V225" s="59"/>
      <c r="W225" s="59"/>
      <c r="X225" s="59"/>
      <c r="Y225" s="59"/>
    </row>
    <row r="226" spans="1:25" ht="18">
      <c r="A226" s="27">
        <v>222</v>
      </c>
      <c r="B226" s="124" t="s">
        <v>448</v>
      </c>
      <c r="C226" s="27" t="s">
        <v>279</v>
      </c>
      <c r="D226" s="129" t="s">
        <v>449</v>
      </c>
      <c r="E226" s="119" t="s">
        <v>40</v>
      </c>
      <c r="F226" s="59"/>
      <c r="G226" s="59"/>
      <c r="H226" s="119">
        <v>297</v>
      </c>
      <c r="I226" s="101"/>
      <c r="J226" s="63"/>
      <c r="K226" s="130" t="s">
        <v>199</v>
      </c>
      <c r="L226" s="111" t="s">
        <v>41</v>
      </c>
      <c r="M226" s="111">
        <v>1582000</v>
      </c>
      <c r="N226" s="119" t="s">
        <v>41</v>
      </c>
      <c r="O226" s="119" t="s">
        <v>41</v>
      </c>
      <c r="P226" s="104" t="s">
        <v>41</v>
      </c>
      <c r="Q226" s="116">
        <v>4</v>
      </c>
      <c r="R226" s="116">
        <v>1</v>
      </c>
      <c r="S226" s="131" t="s">
        <v>450</v>
      </c>
      <c r="T226" s="105">
        <v>1</v>
      </c>
      <c r="U226" s="59"/>
      <c r="V226" s="59"/>
      <c r="W226" s="59"/>
      <c r="X226" s="59"/>
      <c r="Y226" s="59"/>
    </row>
    <row r="227" spans="1:25" ht="18">
      <c r="A227" s="27">
        <v>223</v>
      </c>
      <c r="B227" s="124" t="s">
        <v>448</v>
      </c>
      <c r="C227" s="27" t="s">
        <v>61</v>
      </c>
      <c r="D227" s="129" t="s">
        <v>451</v>
      </c>
      <c r="E227" s="119" t="s">
        <v>40</v>
      </c>
      <c r="F227" s="59"/>
      <c r="G227" s="59"/>
      <c r="H227" s="119">
        <v>210</v>
      </c>
      <c r="I227" s="101"/>
      <c r="J227" s="63"/>
      <c r="K227" s="130" t="s">
        <v>314</v>
      </c>
      <c r="L227" s="111" t="s">
        <v>41</v>
      </c>
      <c r="M227" s="114">
        <v>1582000</v>
      </c>
      <c r="N227" s="119" t="s">
        <v>41</v>
      </c>
      <c r="O227" s="119">
        <v>6</v>
      </c>
      <c r="P227" s="104" t="s">
        <v>41</v>
      </c>
      <c r="Q227" s="109">
        <v>5</v>
      </c>
      <c r="R227" s="96">
        <v>3</v>
      </c>
      <c r="S227" s="131" t="s">
        <v>450</v>
      </c>
      <c r="T227" s="105">
        <v>1</v>
      </c>
      <c r="U227" s="59"/>
      <c r="V227" s="59"/>
      <c r="W227" s="59"/>
      <c r="X227" s="59"/>
      <c r="Y227" s="59"/>
    </row>
    <row r="228" spans="1:25" ht="18">
      <c r="A228" s="27">
        <v>224</v>
      </c>
      <c r="B228" s="124" t="s">
        <v>448</v>
      </c>
      <c r="C228" s="27" t="s">
        <v>191</v>
      </c>
      <c r="D228" s="129" t="s">
        <v>452</v>
      </c>
      <c r="E228" s="119" t="s">
        <v>40</v>
      </c>
      <c r="F228" s="59"/>
      <c r="G228" s="59"/>
      <c r="H228" s="119">
        <v>210</v>
      </c>
      <c r="I228" s="101"/>
      <c r="J228" s="63"/>
      <c r="K228" s="130" t="s">
        <v>314</v>
      </c>
      <c r="L228" s="111" t="s">
        <v>41</v>
      </c>
      <c r="M228" s="114">
        <v>1582000</v>
      </c>
      <c r="N228" s="119" t="s">
        <v>41</v>
      </c>
      <c r="O228" s="119">
        <v>6</v>
      </c>
      <c r="P228" s="104" t="s">
        <v>41</v>
      </c>
      <c r="Q228" s="116" t="s">
        <v>41</v>
      </c>
      <c r="R228" s="116" t="s">
        <v>41</v>
      </c>
      <c r="S228" s="131" t="s">
        <v>450</v>
      </c>
      <c r="T228" s="105">
        <v>1</v>
      </c>
      <c r="U228" s="59"/>
      <c r="V228" s="59"/>
      <c r="W228" s="59"/>
      <c r="X228" s="59"/>
      <c r="Y228" s="59"/>
    </row>
    <row r="229" spans="1:25" ht="18">
      <c r="A229" s="27">
        <v>225</v>
      </c>
      <c r="B229" s="124" t="s">
        <v>448</v>
      </c>
      <c r="C229" s="27" t="s">
        <v>61</v>
      </c>
      <c r="D229" s="129" t="s">
        <v>453</v>
      </c>
      <c r="E229" s="119" t="s">
        <v>40</v>
      </c>
      <c r="F229" s="59"/>
      <c r="G229" s="59"/>
      <c r="H229" s="119">
        <f>AVERAGE(H230:H231)</f>
        <v>378</v>
      </c>
      <c r="I229" s="101"/>
      <c r="J229" s="63"/>
      <c r="K229" s="130" t="s">
        <v>199</v>
      </c>
      <c r="L229" s="119" t="s">
        <v>41</v>
      </c>
      <c r="M229" s="114">
        <v>1914000</v>
      </c>
      <c r="N229" s="119" t="s">
        <v>41</v>
      </c>
      <c r="O229" s="119">
        <v>9</v>
      </c>
      <c r="P229" s="104" t="s">
        <v>41</v>
      </c>
      <c r="Q229" s="109">
        <v>11</v>
      </c>
      <c r="R229" s="96">
        <v>1</v>
      </c>
      <c r="S229" s="131" t="s">
        <v>450</v>
      </c>
      <c r="T229" s="105">
        <v>1</v>
      </c>
      <c r="U229" s="59"/>
      <c r="V229" s="59"/>
      <c r="W229" s="59"/>
      <c r="X229" s="59"/>
      <c r="Y229" s="59"/>
    </row>
    <row r="230" spans="1:25" ht="18">
      <c r="A230" s="27">
        <v>226</v>
      </c>
      <c r="B230" s="124" t="s">
        <v>448</v>
      </c>
      <c r="C230" s="27" t="s">
        <v>61</v>
      </c>
      <c r="D230" s="129" t="s">
        <v>454</v>
      </c>
      <c r="E230" s="119" t="s">
        <v>40</v>
      </c>
      <c r="F230" s="59"/>
      <c r="G230" s="59"/>
      <c r="H230" s="119">
        <v>324</v>
      </c>
      <c r="I230" s="101"/>
      <c r="J230" s="63"/>
      <c r="K230" s="130" t="s">
        <v>323</v>
      </c>
      <c r="L230" s="111" t="s">
        <v>41</v>
      </c>
      <c r="M230" s="114">
        <v>1582000</v>
      </c>
      <c r="N230" s="119" t="s">
        <v>41</v>
      </c>
      <c r="O230" s="119">
        <v>9</v>
      </c>
      <c r="P230" s="104" t="s">
        <v>41</v>
      </c>
      <c r="Q230" s="109">
        <v>10</v>
      </c>
      <c r="R230" s="96">
        <v>5</v>
      </c>
      <c r="S230" s="131" t="s">
        <v>450</v>
      </c>
      <c r="T230" s="105">
        <v>1</v>
      </c>
      <c r="U230" s="59"/>
      <c r="V230" s="59"/>
      <c r="W230" s="59"/>
      <c r="X230" s="59"/>
      <c r="Y230" s="59"/>
    </row>
    <row r="231" spans="1:25" ht="18">
      <c r="A231" s="27">
        <v>227</v>
      </c>
      <c r="B231" s="124" t="s">
        <v>448</v>
      </c>
      <c r="C231" s="27" t="s">
        <v>61</v>
      </c>
      <c r="D231" s="129" t="s">
        <v>455</v>
      </c>
      <c r="E231" s="119" t="s">
        <v>40</v>
      </c>
      <c r="F231" s="59"/>
      <c r="G231" s="59"/>
      <c r="H231" s="119">
        <v>432</v>
      </c>
      <c r="I231" s="101"/>
      <c r="J231" s="63"/>
      <c r="K231" s="130" t="s">
        <v>323</v>
      </c>
      <c r="L231" s="111" t="s">
        <v>41</v>
      </c>
      <c r="M231" s="114">
        <v>1914000</v>
      </c>
      <c r="N231" s="119" t="s">
        <v>41</v>
      </c>
      <c r="O231" s="119">
        <v>12</v>
      </c>
      <c r="P231" s="104" t="s">
        <v>41</v>
      </c>
      <c r="Q231" s="109">
        <v>15</v>
      </c>
      <c r="R231" s="96">
        <v>7</v>
      </c>
      <c r="S231" s="131" t="s">
        <v>450</v>
      </c>
      <c r="T231" s="105">
        <v>1</v>
      </c>
      <c r="U231" s="59"/>
      <c r="V231" s="59"/>
      <c r="W231" s="59"/>
      <c r="X231" s="59"/>
      <c r="Y231" s="59"/>
    </row>
    <row r="232" spans="1:25" ht="18">
      <c r="A232" s="27">
        <v>228</v>
      </c>
      <c r="B232" s="124" t="s">
        <v>448</v>
      </c>
      <c r="C232" s="27" t="s">
        <v>279</v>
      </c>
      <c r="D232" s="129" t="s">
        <v>456</v>
      </c>
      <c r="E232" s="119" t="s">
        <v>40</v>
      </c>
      <c r="F232" s="59"/>
      <c r="G232" s="59"/>
      <c r="H232" s="119">
        <v>336</v>
      </c>
      <c r="I232" s="101"/>
      <c r="J232" s="63"/>
      <c r="K232" s="132" t="s">
        <v>323</v>
      </c>
      <c r="L232" s="111" t="s">
        <v>41</v>
      </c>
      <c r="M232" s="114">
        <v>1582000</v>
      </c>
      <c r="N232" s="119" t="s">
        <v>41</v>
      </c>
      <c r="O232" s="119">
        <v>11</v>
      </c>
      <c r="P232" s="104">
        <v>30</v>
      </c>
      <c r="Q232" s="109">
        <v>18</v>
      </c>
      <c r="R232" s="96">
        <v>0</v>
      </c>
      <c r="S232" s="131" t="s">
        <v>450</v>
      </c>
      <c r="T232" s="105">
        <v>1</v>
      </c>
      <c r="U232" s="59"/>
      <c r="V232" s="59"/>
      <c r="W232" s="59"/>
      <c r="X232" s="59"/>
      <c r="Y232" s="59"/>
    </row>
    <row r="233" spans="1:25" ht="18">
      <c r="A233" s="27">
        <v>229</v>
      </c>
      <c r="B233" s="124" t="s">
        <v>448</v>
      </c>
      <c r="C233" s="27" t="s">
        <v>279</v>
      </c>
      <c r="D233" s="129" t="s">
        <v>457</v>
      </c>
      <c r="E233" s="119" t="s">
        <v>40</v>
      </c>
      <c r="F233" s="59"/>
      <c r="G233" s="59"/>
      <c r="H233" s="119">
        <v>243</v>
      </c>
      <c r="I233" s="101"/>
      <c r="J233" s="63"/>
      <c r="K233" s="130" t="s">
        <v>199</v>
      </c>
      <c r="L233" s="111" t="s">
        <v>41</v>
      </c>
      <c r="M233" s="114">
        <v>1391000</v>
      </c>
      <c r="N233" s="119" t="s">
        <v>41</v>
      </c>
      <c r="O233" s="119">
        <v>15</v>
      </c>
      <c r="P233" s="104" t="s">
        <v>41</v>
      </c>
      <c r="Q233" s="109">
        <v>5</v>
      </c>
      <c r="R233" s="96">
        <v>0</v>
      </c>
      <c r="S233" s="131" t="s">
        <v>450</v>
      </c>
      <c r="T233" s="105">
        <v>1</v>
      </c>
      <c r="U233" s="59"/>
      <c r="V233" s="59"/>
      <c r="W233" s="59"/>
      <c r="X233" s="59"/>
      <c r="Y233" s="59"/>
    </row>
    <row r="234" spans="1:25" ht="18">
      <c r="A234" s="27">
        <v>230</v>
      </c>
      <c r="B234" s="124" t="s">
        <v>448</v>
      </c>
      <c r="C234" s="27" t="s">
        <v>267</v>
      </c>
      <c r="D234" s="129" t="s">
        <v>458</v>
      </c>
      <c r="E234" s="119" t="s">
        <v>40</v>
      </c>
      <c r="F234" s="59"/>
      <c r="G234" s="59"/>
      <c r="H234" s="119">
        <v>432</v>
      </c>
      <c r="I234" s="101"/>
      <c r="J234" s="63"/>
      <c r="K234" s="130" t="s">
        <v>323</v>
      </c>
      <c r="L234" s="111" t="s">
        <v>41</v>
      </c>
      <c r="M234" s="114">
        <v>1582000</v>
      </c>
      <c r="N234" s="119" t="s">
        <v>41</v>
      </c>
      <c r="O234" s="119">
        <v>12</v>
      </c>
      <c r="P234" s="104" t="s">
        <v>41</v>
      </c>
      <c r="Q234" s="109">
        <v>6</v>
      </c>
      <c r="R234" s="96">
        <v>1</v>
      </c>
      <c r="S234" s="131" t="s">
        <v>450</v>
      </c>
      <c r="T234" s="105">
        <v>1</v>
      </c>
      <c r="U234" s="59"/>
      <c r="V234" s="59"/>
      <c r="W234" s="59"/>
      <c r="X234" s="59"/>
      <c r="Y234" s="59"/>
    </row>
    <row r="235" spans="1:25" ht="21.75">
      <c r="A235" s="27">
        <v>231</v>
      </c>
      <c r="B235" s="124" t="s">
        <v>459</v>
      </c>
      <c r="C235" s="27" t="s">
        <v>61</v>
      </c>
      <c r="D235" s="129" t="s">
        <v>460</v>
      </c>
      <c r="E235" s="119" t="s">
        <v>40</v>
      </c>
      <c r="F235" s="59"/>
      <c r="G235" s="59"/>
      <c r="H235" s="119">
        <v>120</v>
      </c>
      <c r="I235" s="101"/>
      <c r="J235" s="63"/>
      <c r="K235" s="119" t="s">
        <v>314</v>
      </c>
      <c r="L235" s="111" t="s">
        <v>41</v>
      </c>
      <c r="M235" s="114">
        <v>800000</v>
      </c>
      <c r="N235" s="119" t="s">
        <v>45</v>
      </c>
      <c r="O235" s="59" t="s">
        <v>41</v>
      </c>
      <c r="P235" s="67" t="s">
        <v>41</v>
      </c>
      <c r="Q235" s="109">
        <v>3</v>
      </c>
      <c r="R235" s="96">
        <v>2</v>
      </c>
      <c r="S235" s="133" t="s">
        <v>461</v>
      </c>
      <c r="T235" s="105">
        <v>1</v>
      </c>
      <c r="U235" s="59"/>
      <c r="V235" s="59"/>
      <c r="W235" s="59"/>
      <c r="X235" s="59"/>
      <c r="Y235" s="59"/>
    </row>
    <row r="236" spans="1:25" ht="21.75">
      <c r="A236" s="27">
        <v>232</v>
      </c>
      <c r="B236" s="124" t="s">
        <v>459</v>
      </c>
      <c r="C236" s="27" t="s">
        <v>61</v>
      </c>
      <c r="D236" s="129" t="s">
        <v>462</v>
      </c>
      <c r="E236" s="119" t="s">
        <v>40</v>
      </c>
      <c r="F236" s="59"/>
      <c r="G236" s="59"/>
      <c r="H236" s="119">
        <v>108</v>
      </c>
      <c r="I236" s="101"/>
      <c r="J236" s="63"/>
      <c r="K236" s="89" t="s">
        <v>314</v>
      </c>
      <c r="L236" s="111" t="s">
        <v>41</v>
      </c>
      <c r="M236" s="114">
        <v>850000</v>
      </c>
      <c r="N236" s="119" t="s">
        <v>45</v>
      </c>
      <c r="O236" s="59">
        <v>5</v>
      </c>
      <c r="P236" s="67" t="s">
        <v>41</v>
      </c>
      <c r="Q236" s="109">
        <v>23</v>
      </c>
      <c r="R236" s="96">
        <v>18</v>
      </c>
      <c r="S236" s="133" t="s">
        <v>461</v>
      </c>
      <c r="T236" s="105">
        <v>1</v>
      </c>
      <c r="U236" s="59"/>
      <c r="V236" s="59"/>
      <c r="W236" s="59"/>
      <c r="X236" s="59"/>
      <c r="Y236" s="59"/>
    </row>
    <row r="237" spans="1:25" ht="21.75">
      <c r="A237" s="27">
        <v>233</v>
      </c>
      <c r="B237" s="124" t="s">
        <v>459</v>
      </c>
      <c r="C237" s="27" t="s">
        <v>61</v>
      </c>
      <c r="D237" s="129" t="s">
        <v>463</v>
      </c>
      <c r="E237" s="119" t="s">
        <v>40</v>
      </c>
      <c r="F237" s="59"/>
      <c r="G237" s="59"/>
      <c r="H237" s="119">
        <v>221</v>
      </c>
      <c r="I237" s="101"/>
      <c r="J237" s="63"/>
      <c r="K237" s="89" t="s">
        <v>314</v>
      </c>
      <c r="L237" s="111" t="s">
        <v>41</v>
      </c>
      <c r="M237" s="114">
        <v>1200000</v>
      </c>
      <c r="N237" s="119" t="s">
        <v>45</v>
      </c>
      <c r="O237" s="59">
        <v>8</v>
      </c>
      <c r="P237" s="67" t="s">
        <v>41</v>
      </c>
      <c r="Q237" s="109">
        <v>4</v>
      </c>
      <c r="R237" s="96">
        <v>1</v>
      </c>
      <c r="S237" s="133" t="s">
        <v>461</v>
      </c>
      <c r="T237" s="105">
        <v>1</v>
      </c>
      <c r="U237" s="59"/>
      <c r="V237" s="59"/>
      <c r="W237" s="59"/>
      <c r="X237" s="59"/>
      <c r="Y237" s="59"/>
    </row>
    <row r="238" spans="1:25" ht="21.75">
      <c r="A238" s="27">
        <v>234</v>
      </c>
      <c r="B238" s="124" t="s">
        <v>459</v>
      </c>
      <c r="C238" s="27" t="s">
        <v>61</v>
      </c>
      <c r="D238" s="129" t="s">
        <v>464</v>
      </c>
      <c r="E238" s="119" t="s">
        <v>40</v>
      </c>
      <c r="F238" s="59"/>
      <c r="G238" s="59"/>
      <c r="H238" s="119">
        <v>136</v>
      </c>
      <c r="I238" s="101"/>
      <c r="J238" s="63"/>
      <c r="K238" s="89" t="s">
        <v>314</v>
      </c>
      <c r="L238" s="111" t="s">
        <v>41</v>
      </c>
      <c r="M238" s="114">
        <v>1500000</v>
      </c>
      <c r="N238" s="119" t="s">
        <v>45</v>
      </c>
      <c r="O238" s="59">
        <v>5</v>
      </c>
      <c r="P238" s="67" t="s">
        <v>41</v>
      </c>
      <c r="Q238" s="109">
        <v>18</v>
      </c>
      <c r="R238" s="96">
        <v>12</v>
      </c>
      <c r="S238" s="133" t="s">
        <v>461</v>
      </c>
      <c r="T238" s="105">
        <v>1</v>
      </c>
      <c r="U238" s="59"/>
      <c r="V238" s="59"/>
      <c r="W238" s="59"/>
      <c r="X238" s="59"/>
      <c r="Y238" s="59"/>
    </row>
    <row r="239" spans="1:25" ht="21.75">
      <c r="A239" s="27">
        <v>235</v>
      </c>
      <c r="B239" s="124" t="s">
        <v>459</v>
      </c>
      <c r="C239" s="27" t="s">
        <v>61</v>
      </c>
      <c r="D239" s="129" t="s">
        <v>465</v>
      </c>
      <c r="E239" s="119" t="s">
        <v>40</v>
      </c>
      <c r="F239" s="59"/>
      <c r="G239" s="59"/>
      <c r="H239" s="119">
        <v>56</v>
      </c>
      <c r="I239" s="101"/>
      <c r="J239" s="63"/>
      <c r="K239" s="89" t="s">
        <v>314</v>
      </c>
      <c r="L239" s="111" t="s">
        <v>41</v>
      </c>
      <c r="M239" s="114">
        <v>1150000</v>
      </c>
      <c r="N239" s="119" t="s">
        <v>45</v>
      </c>
      <c r="O239" s="59">
        <v>3</v>
      </c>
      <c r="P239" s="67" t="s">
        <v>41</v>
      </c>
      <c r="Q239" s="109">
        <v>10</v>
      </c>
      <c r="R239" s="96">
        <v>2</v>
      </c>
      <c r="S239" s="133" t="s">
        <v>461</v>
      </c>
      <c r="T239" s="105">
        <v>1</v>
      </c>
      <c r="U239" s="59"/>
      <c r="V239" s="59"/>
      <c r="W239" s="59"/>
      <c r="X239" s="59"/>
      <c r="Y239" s="59"/>
    </row>
    <row r="240" spans="1:25" ht="21.75">
      <c r="A240" s="27">
        <v>236</v>
      </c>
      <c r="B240" s="124" t="s">
        <v>459</v>
      </c>
      <c r="C240" s="27" t="s">
        <v>61</v>
      </c>
      <c r="D240" s="129" t="s">
        <v>466</v>
      </c>
      <c r="E240" s="119" t="s">
        <v>40</v>
      </c>
      <c r="F240" s="59"/>
      <c r="G240" s="59"/>
      <c r="H240" s="119">
        <v>180</v>
      </c>
      <c r="I240" s="101"/>
      <c r="J240" s="63"/>
      <c r="K240" s="89" t="s">
        <v>314</v>
      </c>
      <c r="L240" s="111" t="s">
        <v>41</v>
      </c>
      <c r="M240" s="114">
        <v>1150000</v>
      </c>
      <c r="N240" s="119" t="s">
        <v>45</v>
      </c>
      <c r="O240" s="59">
        <v>8</v>
      </c>
      <c r="P240" s="67" t="s">
        <v>41</v>
      </c>
      <c r="Q240" s="109">
        <v>10</v>
      </c>
      <c r="R240" s="96">
        <v>0</v>
      </c>
      <c r="S240" s="133" t="s">
        <v>461</v>
      </c>
      <c r="T240" s="105">
        <v>1</v>
      </c>
      <c r="U240" s="59"/>
      <c r="V240" s="59"/>
      <c r="W240" s="59"/>
      <c r="X240" s="59"/>
      <c r="Y240" s="59"/>
    </row>
    <row r="241" spans="1:25" ht="21.75">
      <c r="A241" s="27">
        <v>237</v>
      </c>
      <c r="B241" s="124" t="s">
        <v>459</v>
      </c>
      <c r="C241" s="27" t="s">
        <v>61</v>
      </c>
      <c r="D241" s="129" t="s">
        <v>467</v>
      </c>
      <c r="E241" s="119" t="s">
        <v>40</v>
      </c>
      <c r="F241" s="59"/>
      <c r="G241" s="59"/>
      <c r="H241" s="119">
        <v>150</v>
      </c>
      <c r="I241" s="101"/>
      <c r="J241" s="63"/>
      <c r="K241" s="119" t="s">
        <v>199</v>
      </c>
      <c r="L241" s="111" t="s">
        <v>41</v>
      </c>
      <c r="M241" s="114">
        <v>850000</v>
      </c>
      <c r="N241" s="119" t="s">
        <v>45</v>
      </c>
      <c r="O241" s="59">
        <v>8</v>
      </c>
      <c r="P241" s="67" t="s">
        <v>41</v>
      </c>
      <c r="Q241" s="109">
        <v>9</v>
      </c>
      <c r="R241" s="96">
        <v>1</v>
      </c>
      <c r="S241" s="133" t="s">
        <v>461</v>
      </c>
      <c r="T241" s="105">
        <v>1</v>
      </c>
      <c r="U241" s="59"/>
      <c r="V241" s="59"/>
      <c r="W241" s="59"/>
      <c r="X241" s="59"/>
      <c r="Y241" s="59"/>
    </row>
    <row r="242" spans="1:25" ht="21.75">
      <c r="A242" s="27">
        <v>238</v>
      </c>
      <c r="B242" s="124" t="s">
        <v>459</v>
      </c>
      <c r="C242" s="27" t="s">
        <v>61</v>
      </c>
      <c r="D242" s="129" t="s">
        <v>468</v>
      </c>
      <c r="E242" s="119" t="s">
        <v>40</v>
      </c>
      <c r="F242" s="59"/>
      <c r="G242" s="59"/>
      <c r="H242" s="119" t="s">
        <v>41</v>
      </c>
      <c r="I242" s="101"/>
      <c r="J242" s="63"/>
      <c r="K242" s="119" t="s">
        <v>314</v>
      </c>
      <c r="L242" s="111" t="s">
        <v>41</v>
      </c>
      <c r="M242" s="114">
        <v>1000000</v>
      </c>
      <c r="N242" s="119" t="s">
        <v>45</v>
      </c>
      <c r="O242" s="59" t="s">
        <v>41</v>
      </c>
      <c r="P242" s="67" t="s">
        <v>41</v>
      </c>
      <c r="Q242" s="109">
        <v>6</v>
      </c>
      <c r="R242" s="96">
        <v>1</v>
      </c>
      <c r="S242" s="133" t="s">
        <v>461</v>
      </c>
      <c r="T242" s="105">
        <v>1</v>
      </c>
      <c r="U242" s="59"/>
      <c r="V242" s="59"/>
      <c r="W242" s="59"/>
      <c r="X242" s="59"/>
      <c r="Y242" s="59"/>
    </row>
    <row r="243" spans="1:25" ht="21.75">
      <c r="A243" s="27">
        <v>239</v>
      </c>
      <c r="B243" s="124" t="s">
        <v>459</v>
      </c>
      <c r="C243" s="27" t="s">
        <v>61</v>
      </c>
      <c r="D243" s="129" t="s">
        <v>469</v>
      </c>
      <c r="E243" s="119" t="s">
        <v>40</v>
      </c>
      <c r="F243" s="59"/>
      <c r="G243" s="59"/>
      <c r="H243" s="119">
        <v>140</v>
      </c>
      <c r="I243" s="101"/>
      <c r="J243" s="63"/>
      <c r="K243" s="119" t="s">
        <v>314</v>
      </c>
      <c r="L243" s="111" t="s">
        <v>41</v>
      </c>
      <c r="M243" s="114">
        <v>1150000</v>
      </c>
      <c r="N243" s="119" t="s">
        <v>45</v>
      </c>
      <c r="O243" s="59">
        <v>6</v>
      </c>
      <c r="P243" s="67" t="s">
        <v>41</v>
      </c>
      <c r="Q243" s="109">
        <v>11</v>
      </c>
      <c r="R243" s="96">
        <v>5</v>
      </c>
      <c r="S243" s="133" t="s">
        <v>461</v>
      </c>
      <c r="T243" s="105">
        <v>1</v>
      </c>
      <c r="U243" s="59"/>
      <c r="V243" s="59"/>
      <c r="W243" s="59"/>
      <c r="X243" s="59"/>
      <c r="Y243" s="59"/>
    </row>
    <row r="244" spans="1:25" ht="21.75">
      <c r="A244" s="27">
        <v>240</v>
      </c>
      <c r="B244" s="124" t="s">
        <v>459</v>
      </c>
      <c r="C244" s="27" t="s">
        <v>61</v>
      </c>
      <c r="D244" s="129" t="s">
        <v>470</v>
      </c>
      <c r="E244" s="119" t="s">
        <v>40</v>
      </c>
      <c r="F244" s="59"/>
      <c r="G244" s="59"/>
      <c r="H244" s="119">
        <v>225</v>
      </c>
      <c r="I244" s="101"/>
      <c r="J244" s="63"/>
      <c r="K244" s="119" t="s">
        <v>314</v>
      </c>
      <c r="L244" s="111" t="s">
        <v>41</v>
      </c>
      <c r="M244" s="114">
        <v>950000</v>
      </c>
      <c r="N244" s="119" t="s">
        <v>45</v>
      </c>
      <c r="O244" s="59">
        <v>4</v>
      </c>
      <c r="P244" s="67" t="s">
        <v>41</v>
      </c>
      <c r="Q244" s="109">
        <v>8</v>
      </c>
      <c r="R244" s="96">
        <v>1</v>
      </c>
      <c r="S244" s="133" t="s">
        <v>461</v>
      </c>
      <c r="T244" s="105">
        <v>1</v>
      </c>
      <c r="U244" s="59"/>
      <c r="V244" s="59"/>
      <c r="W244" s="59"/>
      <c r="X244" s="59"/>
      <c r="Y244" s="59"/>
    </row>
    <row r="245" spans="1:25" ht="21.75">
      <c r="A245" s="27">
        <v>241</v>
      </c>
      <c r="B245" s="124" t="s">
        <v>459</v>
      </c>
      <c r="C245" s="27" t="s">
        <v>61</v>
      </c>
      <c r="D245" s="129" t="s">
        <v>471</v>
      </c>
      <c r="E245" s="119" t="s">
        <v>40</v>
      </c>
      <c r="F245" s="59"/>
      <c r="G245" s="59"/>
      <c r="H245" s="119">
        <v>96</v>
      </c>
      <c r="I245" s="101"/>
      <c r="J245" s="63"/>
      <c r="K245" s="119" t="s">
        <v>314</v>
      </c>
      <c r="L245" s="111" t="s">
        <v>41</v>
      </c>
      <c r="M245" s="114">
        <v>1150000</v>
      </c>
      <c r="N245" s="119" t="s">
        <v>92</v>
      </c>
      <c r="O245" s="59">
        <v>5</v>
      </c>
      <c r="P245" s="67" t="s">
        <v>41</v>
      </c>
      <c r="Q245" s="109">
        <v>9</v>
      </c>
      <c r="R245" s="96">
        <v>4</v>
      </c>
      <c r="S245" s="133" t="s">
        <v>461</v>
      </c>
      <c r="T245" s="105">
        <v>1</v>
      </c>
      <c r="U245" s="59"/>
      <c r="V245" s="59"/>
      <c r="W245" s="59"/>
      <c r="X245" s="59"/>
      <c r="Y245" s="59"/>
    </row>
    <row r="246" spans="1:25" ht="21.75">
      <c r="A246" s="27">
        <v>242</v>
      </c>
      <c r="B246" s="124" t="s">
        <v>459</v>
      </c>
      <c r="C246" s="27" t="s">
        <v>61</v>
      </c>
      <c r="D246" s="129" t="s">
        <v>472</v>
      </c>
      <c r="E246" s="119" t="s">
        <v>40</v>
      </c>
      <c r="F246" s="59"/>
      <c r="G246" s="59"/>
      <c r="H246" s="119">
        <v>98</v>
      </c>
      <c r="I246" s="101"/>
      <c r="J246" s="63"/>
      <c r="K246" s="119" t="s">
        <v>314</v>
      </c>
      <c r="L246" s="111" t="s">
        <v>41</v>
      </c>
      <c r="M246" s="114">
        <v>1150000</v>
      </c>
      <c r="N246" s="119" t="s">
        <v>45</v>
      </c>
      <c r="O246" s="59">
        <v>5</v>
      </c>
      <c r="P246" s="67" t="s">
        <v>41</v>
      </c>
      <c r="Q246" s="109">
        <v>9</v>
      </c>
      <c r="R246" s="96">
        <v>0</v>
      </c>
      <c r="S246" s="133" t="s">
        <v>461</v>
      </c>
      <c r="T246" s="105">
        <v>1</v>
      </c>
      <c r="U246" s="59"/>
      <c r="V246" s="59"/>
      <c r="W246" s="59"/>
      <c r="X246" s="59"/>
      <c r="Y246" s="59"/>
    </row>
    <row r="247" spans="1:25" ht="21.75">
      <c r="A247" s="27">
        <v>243</v>
      </c>
      <c r="B247" s="124" t="s">
        <v>459</v>
      </c>
      <c r="C247" s="27" t="s">
        <v>61</v>
      </c>
      <c r="D247" s="129" t="s">
        <v>473</v>
      </c>
      <c r="E247" s="119" t="s">
        <v>40</v>
      </c>
      <c r="F247" s="59"/>
      <c r="G247" s="59"/>
      <c r="H247" s="119">
        <v>102</v>
      </c>
      <c r="I247" s="101"/>
      <c r="J247" s="63"/>
      <c r="K247" s="119" t="s">
        <v>314</v>
      </c>
      <c r="L247" s="111" t="s">
        <v>41</v>
      </c>
      <c r="M247" s="114">
        <v>1150000</v>
      </c>
      <c r="N247" s="119" t="s">
        <v>45</v>
      </c>
      <c r="O247" s="59">
        <v>5</v>
      </c>
      <c r="P247" s="67" t="s">
        <v>41</v>
      </c>
      <c r="Q247" s="109">
        <v>5</v>
      </c>
      <c r="R247" s="96">
        <v>1</v>
      </c>
      <c r="S247" s="133" t="s">
        <v>461</v>
      </c>
      <c r="T247" s="105">
        <v>1</v>
      </c>
      <c r="U247" s="59"/>
      <c r="V247" s="59"/>
      <c r="W247" s="59"/>
      <c r="X247" s="59"/>
      <c r="Y247" s="59"/>
    </row>
    <row r="248" spans="1:25" ht="21.75">
      <c r="A248" s="27">
        <v>244</v>
      </c>
      <c r="B248" s="124" t="s">
        <v>459</v>
      </c>
      <c r="C248" s="27" t="s">
        <v>61</v>
      </c>
      <c r="D248" s="129" t="s">
        <v>474</v>
      </c>
      <c r="E248" s="119" t="s">
        <v>40</v>
      </c>
      <c r="F248" s="59"/>
      <c r="G248" s="59"/>
      <c r="H248" s="119">
        <v>110</v>
      </c>
      <c r="I248" s="101"/>
      <c r="J248" s="63"/>
      <c r="K248" s="119" t="s">
        <v>314</v>
      </c>
      <c r="L248" s="111" t="s">
        <v>41</v>
      </c>
      <c r="M248" s="114">
        <v>1150000</v>
      </c>
      <c r="N248" s="119" t="s">
        <v>45</v>
      </c>
      <c r="O248" s="59">
        <v>5</v>
      </c>
      <c r="P248" s="67" t="s">
        <v>41</v>
      </c>
      <c r="Q248" s="109">
        <v>7</v>
      </c>
      <c r="R248" s="96">
        <v>5</v>
      </c>
      <c r="S248" s="133" t="s">
        <v>461</v>
      </c>
      <c r="T248" s="105">
        <v>1</v>
      </c>
      <c r="U248" s="59"/>
      <c r="V248" s="59"/>
      <c r="W248" s="59"/>
      <c r="X248" s="59"/>
      <c r="Y248" s="59"/>
    </row>
    <row r="249" spans="1:25" ht="21.75">
      <c r="A249" s="27">
        <v>245</v>
      </c>
      <c r="B249" s="124" t="s">
        <v>459</v>
      </c>
      <c r="C249" s="27" t="s">
        <v>61</v>
      </c>
      <c r="D249" s="129" t="s">
        <v>475</v>
      </c>
      <c r="E249" s="119" t="s">
        <v>40</v>
      </c>
      <c r="F249" s="59"/>
      <c r="G249" s="59"/>
      <c r="H249" s="119">
        <v>100</v>
      </c>
      <c r="I249" s="101"/>
      <c r="J249" s="63"/>
      <c r="K249" s="119" t="s">
        <v>314</v>
      </c>
      <c r="L249" s="111" t="s">
        <v>41</v>
      </c>
      <c r="M249" s="114">
        <v>850000</v>
      </c>
      <c r="N249" s="119" t="s">
        <v>45</v>
      </c>
      <c r="O249" s="59">
        <v>5</v>
      </c>
      <c r="P249" s="67" t="s">
        <v>41</v>
      </c>
      <c r="Q249" s="109">
        <v>3</v>
      </c>
      <c r="R249" s="96">
        <v>2</v>
      </c>
      <c r="S249" s="133" t="s">
        <v>461</v>
      </c>
      <c r="T249" s="105">
        <v>1</v>
      </c>
      <c r="U249" s="59"/>
      <c r="V249" s="59"/>
      <c r="W249" s="59"/>
      <c r="X249" s="59"/>
      <c r="Y249" s="59"/>
    </row>
    <row r="250" spans="1:25" ht="21.75">
      <c r="A250" s="27">
        <v>246</v>
      </c>
      <c r="B250" s="124" t="s">
        <v>459</v>
      </c>
      <c r="C250" s="27" t="s">
        <v>232</v>
      </c>
      <c r="D250" s="129" t="s">
        <v>476</v>
      </c>
      <c r="E250" s="119" t="s">
        <v>40</v>
      </c>
      <c r="F250" s="59"/>
      <c r="G250" s="59"/>
      <c r="H250" s="119">
        <v>102</v>
      </c>
      <c r="I250" s="101"/>
      <c r="J250" s="63"/>
      <c r="K250" s="119" t="s">
        <v>314</v>
      </c>
      <c r="L250" s="111" t="s">
        <v>41</v>
      </c>
      <c r="M250" s="114">
        <v>1200000</v>
      </c>
      <c r="N250" s="119" t="s">
        <v>45</v>
      </c>
      <c r="O250" s="59">
        <v>5</v>
      </c>
      <c r="P250" s="67" t="s">
        <v>41</v>
      </c>
      <c r="Q250" s="109">
        <v>23</v>
      </c>
      <c r="R250" s="96">
        <v>12</v>
      </c>
      <c r="S250" s="133" t="s">
        <v>461</v>
      </c>
      <c r="T250" s="105">
        <v>1</v>
      </c>
      <c r="U250" s="59"/>
      <c r="V250" s="59"/>
      <c r="W250" s="59"/>
      <c r="X250" s="59"/>
      <c r="Y250" s="59"/>
    </row>
    <row r="251" spans="1:25" ht="21.75">
      <c r="A251" s="27">
        <v>247</v>
      </c>
      <c r="B251" s="124" t="s">
        <v>459</v>
      </c>
      <c r="C251" s="27" t="s">
        <v>232</v>
      </c>
      <c r="D251" s="129" t="s">
        <v>477</v>
      </c>
      <c r="E251" s="119" t="s">
        <v>40</v>
      </c>
      <c r="F251" s="59"/>
      <c r="G251" s="59"/>
      <c r="H251" s="119">
        <v>100</v>
      </c>
      <c r="I251" s="101"/>
      <c r="J251" s="63"/>
      <c r="K251" s="119" t="s">
        <v>314</v>
      </c>
      <c r="L251" s="111" t="s">
        <v>41</v>
      </c>
      <c r="M251" s="114">
        <v>1100000</v>
      </c>
      <c r="N251" s="119" t="s">
        <v>45</v>
      </c>
      <c r="O251" s="59" t="s">
        <v>41</v>
      </c>
      <c r="P251" s="67" t="s">
        <v>41</v>
      </c>
      <c r="Q251" s="109">
        <v>8</v>
      </c>
      <c r="R251" s="96">
        <v>0</v>
      </c>
      <c r="S251" s="133" t="s">
        <v>461</v>
      </c>
      <c r="T251" s="105">
        <v>1</v>
      </c>
      <c r="U251" s="59"/>
      <c r="V251" s="59"/>
      <c r="W251" s="59"/>
      <c r="X251" s="59"/>
      <c r="Y251" s="59"/>
    </row>
    <row r="252" spans="1:25" ht="21.75">
      <c r="A252" s="27">
        <v>248</v>
      </c>
      <c r="B252" s="124" t="s">
        <v>459</v>
      </c>
      <c r="C252" s="27" t="s">
        <v>232</v>
      </c>
      <c r="D252" s="129" t="s">
        <v>478</v>
      </c>
      <c r="E252" s="119" t="s">
        <v>40</v>
      </c>
      <c r="F252" s="59"/>
      <c r="G252" s="59"/>
      <c r="H252" s="119">
        <v>120</v>
      </c>
      <c r="I252" s="101"/>
      <c r="J252" s="63"/>
      <c r="K252" s="119" t="s">
        <v>314</v>
      </c>
      <c r="L252" s="111" t="s">
        <v>41</v>
      </c>
      <c r="M252" s="114">
        <v>1100000</v>
      </c>
      <c r="N252" s="119" t="s">
        <v>45</v>
      </c>
      <c r="O252" s="59">
        <v>4</v>
      </c>
      <c r="P252" s="67" t="s">
        <v>41</v>
      </c>
      <c r="Q252" s="109">
        <v>8</v>
      </c>
      <c r="R252" s="96">
        <v>1</v>
      </c>
      <c r="S252" s="133" t="s">
        <v>461</v>
      </c>
      <c r="T252" s="105">
        <v>1</v>
      </c>
      <c r="U252" s="59"/>
      <c r="V252" s="59"/>
      <c r="W252" s="59"/>
      <c r="X252" s="59"/>
      <c r="Y252" s="59"/>
    </row>
    <row r="253" spans="1:25" ht="21.75">
      <c r="A253" s="27">
        <v>249</v>
      </c>
      <c r="B253" s="124" t="s">
        <v>459</v>
      </c>
      <c r="C253" s="27" t="s">
        <v>232</v>
      </c>
      <c r="D253" s="129" t="s">
        <v>479</v>
      </c>
      <c r="E253" s="119" t="s">
        <v>40</v>
      </c>
      <c r="F253" s="59"/>
      <c r="G253" s="59"/>
      <c r="H253" s="119">
        <v>102</v>
      </c>
      <c r="I253" s="101"/>
      <c r="J253" s="63"/>
      <c r="K253" s="119" t="s">
        <v>314</v>
      </c>
      <c r="L253" s="111" t="s">
        <v>41</v>
      </c>
      <c r="M253" s="114">
        <v>1200000</v>
      </c>
      <c r="N253" s="119" t="s">
        <v>45</v>
      </c>
      <c r="O253" s="59">
        <v>5</v>
      </c>
      <c r="P253" s="67" t="s">
        <v>41</v>
      </c>
      <c r="Q253" s="109">
        <v>20</v>
      </c>
      <c r="R253" s="96">
        <v>8</v>
      </c>
      <c r="S253" s="133" t="s">
        <v>461</v>
      </c>
      <c r="T253" s="105">
        <v>1</v>
      </c>
      <c r="U253" s="59"/>
      <c r="V253" s="59"/>
      <c r="W253" s="59"/>
      <c r="X253" s="59"/>
      <c r="Y253" s="59"/>
    </row>
    <row r="254" spans="1:25" ht="21.75">
      <c r="A254" s="27">
        <v>250</v>
      </c>
      <c r="B254" s="124" t="s">
        <v>459</v>
      </c>
      <c r="C254" s="27" t="s">
        <v>232</v>
      </c>
      <c r="D254" s="129" t="s">
        <v>480</v>
      </c>
      <c r="E254" s="119" t="s">
        <v>40</v>
      </c>
      <c r="F254" s="59"/>
      <c r="G254" s="59"/>
      <c r="H254" s="119">
        <v>136</v>
      </c>
      <c r="I254" s="101"/>
      <c r="J254" s="63"/>
      <c r="K254" s="119" t="s">
        <v>314</v>
      </c>
      <c r="L254" s="111" t="s">
        <v>41</v>
      </c>
      <c r="M254" s="114">
        <v>1200000</v>
      </c>
      <c r="N254" s="119" t="s">
        <v>45</v>
      </c>
      <c r="O254" s="59">
        <v>5</v>
      </c>
      <c r="P254" s="67" t="s">
        <v>41</v>
      </c>
      <c r="Q254" s="109">
        <v>11</v>
      </c>
      <c r="R254" s="96">
        <v>4</v>
      </c>
      <c r="S254" s="133" t="s">
        <v>461</v>
      </c>
      <c r="T254" s="105">
        <v>1</v>
      </c>
      <c r="U254" s="59"/>
      <c r="V254" s="59"/>
      <c r="W254" s="59"/>
      <c r="X254" s="59"/>
      <c r="Y254" s="59"/>
    </row>
    <row r="255" spans="1:25" ht="21.75">
      <c r="A255" s="27">
        <v>251</v>
      </c>
      <c r="B255" s="124" t="s">
        <v>459</v>
      </c>
      <c r="C255" s="27" t="s">
        <v>232</v>
      </c>
      <c r="D255" s="129" t="s">
        <v>481</v>
      </c>
      <c r="E255" s="119" t="s">
        <v>40</v>
      </c>
      <c r="F255" s="59"/>
      <c r="G255" s="59"/>
      <c r="H255" s="119">
        <v>90</v>
      </c>
      <c r="I255" s="101"/>
      <c r="J255" s="63"/>
      <c r="K255" s="119" t="s">
        <v>314</v>
      </c>
      <c r="L255" s="111" t="s">
        <v>41</v>
      </c>
      <c r="M255" s="114">
        <v>1200000</v>
      </c>
      <c r="N255" s="119" t="s">
        <v>45</v>
      </c>
      <c r="O255" s="59">
        <v>4</v>
      </c>
      <c r="P255" s="67" t="s">
        <v>41</v>
      </c>
      <c r="Q255" s="109">
        <v>16</v>
      </c>
      <c r="R255" s="96">
        <v>12</v>
      </c>
      <c r="S255" s="133" t="s">
        <v>461</v>
      </c>
      <c r="T255" s="105">
        <v>1</v>
      </c>
      <c r="U255" s="59"/>
      <c r="V255" s="59"/>
      <c r="W255" s="59"/>
      <c r="X255" s="59"/>
      <c r="Y255" s="59"/>
    </row>
    <row r="256" spans="1:25" ht="21.75">
      <c r="A256" s="27">
        <v>252</v>
      </c>
      <c r="B256" s="124" t="s">
        <v>459</v>
      </c>
      <c r="C256" s="27" t="s">
        <v>232</v>
      </c>
      <c r="D256" s="129" t="s">
        <v>482</v>
      </c>
      <c r="E256" s="119" t="s">
        <v>40</v>
      </c>
      <c r="F256" s="59"/>
      <c r="G256" s="59"/>
      <c r="H256" s="119">
        <v>116</v>
      </c>
      <c r="I256" s="101"/>
      <c r="J256" s="63"/>
      <c r="K256" s="119" t="s">
        <v>314</v>
      </c>
      <c r="L256" s="111" t="s">
        <v>41</v>
      </c>
      <c r="M256" s="114">
        <v>1200000</v>
      </c>
      <c r="N256" s="119" t="s">
        <v>45</v>
      </c>
      <c r="O256" s="59">
        <v>3</v>
      </c>
      <c r="P256" s="67" t="s">
        <v>41</v>
      </c>
      <c r="Q256" s="109">
        <v>12</v>
      </c>
      <c r="R256" s="96">
        <v>1</v>
      </c>
      <c r="S256" s="133" t="s">
        <v>461</v>
      </c>
      <c r="T256" s="105">
        <v>1</v>
      </c>
      <c r="U256" s="59"/>
      <c r="V256" s="59"/>
      <c r="W256" s="59"/>
      <c r="X256" s="59"/>
      <c r="Y256" s="59"/>
    </row>
    <row r="257" spans="1:25" ht="21.75">
      <c r="A257" s="27">
        <v>253</v>
      </c>
      <c r="B257" s="124" t="s">
        <v>459</v>
      </c>
      <c r="C257" s="27" t="s">
        <v>232</v>
      </c>
      <c r="D257" s="129" t="s">
        <v>483</v>
      </c>
      <c r="E257" s="119" t="s">
        <v>40</v>
      </c>
      <c r="F257" s="59"/>
      <c r="G257" s="59"/>
      <c r="H257" s="119">
        <v>100</v>
      </c>
      <c r="I257" s="101"/>
      <c r="J257" s="63"/>
      <c r="K257" s="119" t="s">
        <v>314</v>
      </c>
      <c r="L257" s="111" t="s">
        <v>41</v>
      </c>
      <c r="M257" s="114">
        <v>1100000</v>
      </c>
      <c r="N257" s="119" t="s">
        <v>45</v>
      </c>
      <c r="O257" s="59">
        <v>4</v>
      </c>
      <c r="P257" s="67" t="s">
        <v>41</v>
      </c>
      <c r="Q257" s="109">
        <v>9</v>
      </c>
      <c r="R257" s="96">
        <v>1</v>
      </c>
      <c r="S257" s="133" t="s">
        <v>461</v>
      </c>
      <c r="T257" s="105">
        <v>1</v>
      </c>
      <c r="U257" s="59"/>
      <c r="V257" s="59"/>
      <c r="W257" s="59"/>
      <c r="X257" s="59"/>
      <c r="Y257" s="59"/>
    </row>
    <row r="258" spans="1:25" ht="21.75">
      <c r="A258" s="27">
        <v>254</v>
      </c>
      <c r="B258" s="124" t="s">
        <v>459</v>
      </c>
      <c r="C258" s="27" t="s">
        <v>232</v>
      </c>
      <c r="D258" s="129" t="s">
        <v>484</v>
      </c>
      <c r="E258" s="119" t="s">
        <v>40</v>
      </c>
      <c r="F258" s="59"/>
      <c r="G258" s="59"/>
      <c r="H258" s="119">
        <v>129</v>
      </c>
      <c r="I258" s="101"/>
      <c r="J258" s="63"/>
      <c r="K258" s="119" t="s">
        <v>314</v>
      </c>
      <c r="L258" s="111" t="s">
        <v>41</v>
      </c>
      <c r="M258" s="114">
        <v>1100000</v>
      </c>
      <c r="N258" s="119" t="s">
        <v>45</v>
      </c>
      <c r="O258" s="59">
        <v>6</v>
      </c>
      <c r="P258" s="67" t="s">
        <v>41</v>
      </c>
      <c r="Q258" s="109">
        <v>10</v>
      </c>
      <c r="R258" s="96">
        <v>0</v>
      </c>
      <c r="S258" s="133" t="s">
        <v>461</v>
      </c>
      <c r="T258" s="105">
        <v>1</v>
      </c>
      <c r="U258" s="59"/>
      <c r="V258" s="59"/>
      <c r="W258" s="59"/>
      <c r="X258" s="59"/>
      <c r="Y258" s="59"/>
    </row>
    <row r="259" spans="1:25" ht="21.75">
      <c r="A259" s="27">
        <v>255</v>
      </c>
      <c r="B259" s="124" t="s">
        <v>459</v>
      </c>
      <c r="C259" s="27" t="s">
        <v>232</v>
      </c>
      <c r="D259" s="129" t="s">
        <v>485</v>
      </c>
      <c r="E259" s="119" t="s">
        <v>40</v>
      </c>
      <c r="F259" s="59"/>
      <c r="G259" s="59"/>
      <c r="H259" s="119">
        <v>88</v>
      </c>
      <c r="I259" s="101"/>
      <c r="J259" s="63"/>
      <c r="K259" s="119" t="s">
        <v>314</v>
      </c>
      <c r="L259" s="111" t="s">
        <v>41</v>
      </c>
      <c r="M259" s="114">
        <v>1300000</v>
      </c>
      <c r="N259" s="119" t="s">
        <v>45</v>
      </c>
      <c r="O259" s="59">
        <v>2</v>
      </c>
      <c r="P259" s="67" t="s">
        <v>41</v>
      </c>
      <c r="Q259" s="109">
        <v>11</v>
      </c>
      <c r="R259" s="96">
        <v>0</v>
      </c>
      <c r="S259" s="133" t="s">
        <v>461</v>
      </c>
      <c r="T259" s="105">
        <v>1</v>
      </c>
      <c r="U259" s="59"/>
      <c r="V259" s="59"/>
      <c r="W259" s="59"/>
      <c r="X259" s="59"/>
      <c r="Y259" s="59"/>
    </row>
    <row r="260" spans="1:25" ht="21.75">
      <c r="A260" s="27">
        <v>256</v>
      </c>
      <c r="B260" s="124" t="s">
        <v>459</v>
      </c>
      <c r="C260" s="27" t="s">
        <v>232</v>
      </c>
      <c r="D260" s="129" t="s">
        <v>486</v>
      </c>
      <c r="E260" s="119" t="s">
        <v>40</v>
      </c>
      <c r="F260" s="59"/>
      <c r="G260" s="59"/>
      <c r="H260" s="119">
        <v>102</v>
      </c>
      <c r="I260" s="101"/>
      <c r="J260" s="63"/>
      <c r="K260" s="119" t="s">
        <v>314</v>
      </c>
      <c r="L260" s="111" t="s">
        <v>41</v>
      </c>
      <c r="M260" s="114">
        <v>1200000</v>
      </c>
      <c r="N260" s="119" t="s">
        <v>45</v>
      </c>
      <c r="O260" s="59">
        <v>5</v>
      </c>
      <c r="P260" s="67" t="s">
        <v>41</v>
      </c>
      <c r="Q260" s="109">
        <v>21</v>
      </c>
      <c r="R260" s="96">
        <v>10</v>
      </c>
      <c r="S260" s="133" t="s">
        <v>461</v>
      </c>
      <c r="T260" s="105">
        <v>1</v>
      </c>
      <c r="U260" s="59"/>
      <c r="V260" s="59"/>
      <c r="W260" s="59"/>
      <c r="X260" s="59"/>
      <c r="Y260" s="59"/>
    </row>
    <row r="261" spans="1:25" ht="21.75">
      <c r="A261" s="27">
        <v>257</v>
      </c>
      <c r="B261" s="124" t="s">
        <v>459</v>
      </c>
      <c r="C261" s="27" t="s">
        <v>232</v>
      </c>
      <c r="D261" s="129" t="s">
        <v>487</v>
      </c>
      <c r="E261" s="119" t="s">
        <v>40</v>
      </c>
      <c r="F261" s="59"/>
      <c r="G261" s="59"/>
      <c r="H261" s="119">
        <v>102</v>
      </c>
      <c r="I261" s="101"/>
      <c r="J261" s="63"/>
      <c r="K261" s="119" t="s">
        <v>314</v>
      </c>
      <c r="L261" s="111" t="s">
        <v>41</v>
      </c>
      <c r="M261" s="114">
        <v>1200000</v>
      </c>
      <c r="N261" s="119" t="s">
        <v>45</v>
      </c>
      <c r="O261" s="59">
        <v>5</v>
      </c>
      <c r="P261" s="67" t="s">
        <v>41</v>
      </c>
      <c r="Q261" s="109">
        <v>11</v>
      </c>
      <c r="R261" s="96">
        <v>4</v>
      </c>
      <c r="S261" s="133" t="s">
        <v>461</v>
      </c>
      <c r="T261" s="105">
        <v>1</v>
      </c>
      <c r="U261" s="59"/>
      <c r="V261" s="59"/>
      <c r="W261" s="59"/>
      <c r="X261" s="59"/>
      <c r="Y261" s="59"/>
    </row>
    <row r="262" spans="1:25" ht="21.75">
      <c r="A262" s="27">
        <v>258</v>
      </c>
      <c r="B262" s="124" t="s">
        <v>459</v>
      </c>
      <c r="C262" s="27" t="s">
        <v>232</v>
      </c>
      <c r="D262" s="129" t="s">
        <v>488</v>
      </c>
      <c r="E262" s="119" t="s">
        <v>40</v>
      </c>
      <c r="F262" s="59"/>
      <c r="G262" s="59"/>
      <c r="H262" s="119">
        <v>102</v>
      </c>
      <c r="I262" s="101"/>
      <c r="J262" s="63"/>
      <c r="K262" s="119" t="s">
        <v>314</v>
      </c>
      <c r="L262" s="111" t="s">
        <v>41</v>
      </c>
      <c r="M262" s="114">
        <v>1200000</v>
      </c>
      <c r="N262" s="119" t="s">
        <v>45</v>
      </c>
      <c r="O262" s="59">
        <v>5</v>
      </c>
      <c r="P262" s="67" t="s">
        <v>41</v>
      </c>
      <c r="Q262" s="109">
        <v>23</v>
      </c>
      <c r="R262" s="96">
        <v>4</v>
      </c>
      <c r="S262" s="133" t="s">
        <v>461</v>
      </c>
      <c r="T262" s="105">
        <v>1</v>
      </c>
      <c r="U262" s="59"/>
      <c r="V262" s="59"/>
      <c r="W262" s="59"/>
      <c r="X262" s="59"/>
      <c r="Y262" s="59"/>
    </row>
    <row r="263" spans="1:25" ht="21.75">
      <c r="A263" s="27">
        <v>259</v>
      </c>
      <c r="B263" s="124" t="s">
        <v>459</v>
      </c>
      <c r="C263" s="27" t="s">
        <v>232</v>
      </c>
      <c r="D263" s="129" t="s">
        <v>489</v>
      </c>
      <c r="E263" s="119" t="s">
        <v>40</v>
      </c>
      <c r="F263" s="59"/>
      <c r="G263" s="59"/>
      <c r="H263" s="119">
        <v>105</v>
      </c>
      <c r="I263" s="101"/>
      <c r="J263" s="63"/>
      <c r="K263" s="119" t="s">
        <v>314</v>
      </c>
      <c r="L263" s="111" t="s">
        <v>41</v>
      </c>
      <c r="M263" s="114">
        <v>1200000</v>
      </c>
      <c r="N263" s="119" t="s">
        <v>45</v>
      </c>
      <c r="O263" s="59">
        <v>6</v>
      </c>
      <c r="P263" s="67" t="s">
        <v>41</v>
      </c>
      <c r="Q263" s="109">
        <v>14</v>
      </c>
      <c r="R263" s="96">
        <v>13</v>
      </c>
      <c r="S263" s="133" t="s">
        <v>461</v>
      </c>
      <c r="T263" s="105">
        <v>1</v>
      </c>
      <c r="U263" s="59"/>
      <c r="V263" s="59"/>
      <c r="W263" s="59"/>
      <c r="X263" s="59"/>
      <c r="Y263" s="59"/>
    </row>
    <row r="264" spans="1:25" ht="21.75">
      <c r="A264" s="27">
        <v>260</v>
      </c>
      <c r="B264" s="124" t="s">
        <v>459</v>
      </c>
      <c r="C264" s="27" t="s">
        <v>232</v>
      </c>
      <c r="D264" s="129" t="s">
        <v>490</v>
      </c>
      <c r="E264" s="119" t="s">
        <v>40</v>
      </c>
      <c r="F264" s="59"/>
      <c r="G264" s="59"/>
      <c r="H264" s="119">
        <v>147</v>
      </c>
      <c r="I264" s="101"/>
      <c r="J264" s="63"/>
      <c r="K264" s="119" t="s">
        <v>314</v>
      </c>
      <c r="L264" s="111" t="s">
        <v>41</v>
      </c>
      <c r="M264" s="114">
        <v>1200000</v>
      </c>
      <c r="N264" s="119" t="s">
        <v>45</v>
      </c>
      <c r="O264" s="59">
        <v>2</v>
      </c>
      <c r="P264" s="67" t="s">
        <v>41</v>
      </c>
      <c r="Q264" s="109">
        <v>6</v>
      </c>
      <c r="R264" s="96">
        <v>5</v>
      </c>
      <c r="S264" s="133" t="s">
        <v>461</v>
      </c>
      <c r="T264" s="105">
        <v>1</v>
      </c>
      <c r="U264" s="59"/>
      <c r="V264" s="59"/>
      <c r="W264" s="59"/>
      <c r="X264" s="59"/>
      <c r="Y264" s="59"/>
    </row>
    <row r="265" spans="1:25" ht="21.75">
      <c r="A265" s="27">
        <v>261</v>
      </c>
      <c r="B265" s="124" t="s">
        <v>459</v>
      </c>
      <c r="C265" s="27" t="s">
        <v>188</v>
      </c>
      <c r="D265" s="129" t="s">
        <v>491</v>
      </c>
      <c r="E265" s="119" t="s">
        <v>40</v>
      </c>
      <c r="F265" s="59"/>
      <c r="G265" s="59"/>
      <c r="H265" s="119">
        <v>120</v>
      </c>
      <c r="I265" s="101"/>
      <c r="J265" s="63"/>
      <c r="K265" s="119" t="s">
        <v>314</v>
      </c>
      <c r="L265" s="111" t="s">
        <v>41</v>
      </c>
      <c r="M265" s="114">
        <v>1540000</v>
      </c>
      <c r="N265" s="119" t="s">
        <v>45</v>
      </c>
      <c r="O265" s="59">
        <v>8</v>
      </c>
      <c r="P265" s="67" t="s">
        <v>41</v>
      </c>
      <c r="Q265" s="109">
        <v>5</v>
      </c>
      <c r="R265" s="96">
        <v>1</v>
      </c>
      <c r="S265" s="133" t="s">
        <v>461</v>
      </c>
      <c r="T265" s="105">
        <v>1</v>
      </c>
      <c r="U265" s="59"/>
      <c r="V265" s="59"/>
      <c r="W265" s="59"/>
      <c r="X265" s="59"/>
      <c r="Y265" s="59"/>
    </row>
    <row r="266" spans="1:25" ht="21.75">
      <c r="A266" s="27">
        <v>262</v>
      </c>
      <c r="B266" s="124" t="s">
        <v>459</v>
      </c>
      <c r="C266" s="27" t="s">
        <v>188</v>
      </c>
      <c r="D266" s="129" t="s">
        <v>492</v>
      </c>
      <c r="E266" s="119" t="s">
        <v>40</v>
      </c>
      <c r="F266" s="59"/>
      <c r="G266" s="59"/>
      <c r="H266" s="119">
        <v>135</v>
      </c>
      <c r="I266" s="101"/>
      <c r="J266" s="63"/>
      <c r="K266" s="119" t="s">
        <v>314</v>
      </c>
      <c r="L266" s="111">
        <v>0</v>
      </c>
      <c r="M266" s="114">
        <v>1950000</v>
      </c>
      <c r="N266" s="119" t="s">
        <v>45</v>
      </c>
      <c r="O266" s="59">
        <v>8</v>
      </c>
      <c r="P266" s="67" t="s">
        <v>41</v>
      </c>
      <c r="Q266" s="109">
        <v>11</v>
      </c>
      <c r="R266" s="96">
        <v>7</v>
      </c>
      <c r="S266" s="133" t="s">
        <v>461</v>
      </c>
      <c r="T266" s="105">
        <v>1</v>
      </c>
      <c r="U266" s="59"/>
      <c r="V266" s="59"/>
      <c r="W266" s="59"/>
      <c r="X266" s="59"/>
      <c r="Y266" s="59"/>
    </row>
    <row r="267" spans="1:25" ht="21.75">
      <c r="A267" s="27">
        <v>263</v>
      </c>
      <c r="B267" s="124" t="s">
        <v>459</v>
      </c>
      <c r="C267" s="27" t="s">
        <v>188</v>
      </c>
      <c r="D267" s="129" t="s">
        <v>493</v>
      </c>
      <c r="E267" s="119" t="s">
        <v>40</v>
      </c>
      <c r="F267" s="59"/>
      <c r="G267" s="59"/>
      <c r="H267" s="119">
        <v>120</v>
      </c>
      <c r="I267" s="101"/>
      <c r="J267" s="63"/>
      <c r="K267" s="119" t="s">
        <v>314</v>
      </c>
      <c r="L267" s="111">
        <v>0</v>
      </c>
      <c r="M267" s="114">
        <v>2250000</v>
      </c>
      <c r="N267" s="119" t="s">
        <v>45</v>
      </c>
      <c r="O267" s="59">
        <v>9</v>
      </c>
      <c r="P267" s="67" t="s">
        <v>41</v>
      </c>
      <c r="Q267" s="109">
        <v>7</v>
      </c>
      <c r="R267" s="96">
        <v>1</v>
      </c>
      <c r="S267" s="133" t="s">
        <v>461</v>
      </c>
      <c r="T267" s="105">
        <v>1</v>
      </c>
      <c r="U267" s="59"/>
      <c r="V267" s="59"/>
      <c r="W267" s="59"/>
      <c r="X267" s="59"/>
      <c r="Y267" s="59"/>
    </row>
    <row r="268" spans="1:25" ht="21.75">
      <c r="A268" s="27">
        <v>264</v>
      </c>
      <c r="B268" s="124" t="s">
        <v>459</v>
      </c>
      <c r="C268" s="27" t="s">
        <v>188</v>
      </c>
      <c r="D268" s="129" t="s">
        <v>494</v>
      </c>
      <c r="E268" s="119" t="s">
        <v>40</v>
      </c>
      <c r="F268" s="59"/>
      <c r="G268" s="59"/>
      <c r="H268" s="119">
        <v>138</v>
      </c>
      <c r="I268" s="101"/>
      <c r="J268" s="63"/>
      <c r="K268" s="119" t="s">
        <v>314</v>
      </c>
      <c r="L268" s="111">
        <v>0</v>
      </c>
      <c r="M268" s="114">
        <v>1400000</v>
      </c>
      <c r="N268" s="119" t="s">
        <v>45</v>
      </c>
      <c r="O268" s="59">
        <v>6</v>
      </c>
      <c r="P268" s="67" t="s">
        <v>41</v>
      </c>
      <c r="Q268" s="109">
        <v>5</v>
      </c>
      <c r="R268" s="96">
        <v>0</v>
      </c>
      <c r="S268" s="133" t="s">
        <v>461</v>
      </c>
      <c r="T268" s="105">
        <v>1</v>
      </c>
      <c r="U268" s="59"/>
      <c r="V268" s="59"/>
      <c r="W268" s="59"/>
      <c r="X268" s="59"/>
      <c r="Y268" s="59"/>
    </row>
    <row r="269" spans="1:25" ht="21.75">
      <c r="A269" s="27">
        <v>265</v>
      </c>
      <c r="B269" s="124" t="s">
        <v>459</v>
      </c>
      <c r="C269" s="27" t="s">
        <v>188</v>
      </c>
      <c r="D269" s="129" t="s">
        <v>495</v>
      </c>
      <c r="E269" s="119" t="s">
        <v>40</v>
      </c>
      <c r="F269" s="59"/>
      <c r="G269" s="59"/>
      <c r="H269" s="119">
        <v>112</v>
      </c>
      <c r="I269" s="101"/>
      <c r="J269" s="63"/>
      <c r="K269" s="119" t="s">
        <v>314</v>
      </c>
      <c r="L269" s="111">
        <v>0</v>
      </c>
      <c r="M269" s="114">
        <v>1500000</v>
      </c>
      <c r="N269" s="119" t="s">
        <v>45</v>
      </c>
      <c r="O269" s="59" t="s">
        <v>41</v>
      </c>
      <c r="P269" s="67" t="s">
        <v>41</v>
      </c>
      <c r="Q269" s="109">
        <v>10</v>
      </c>
      <c r="R269" s="96">
        <v>4</v>
      </c>
      <c r="S269" s="133" t="s">
        <v>461</v>
      </c>
      <c r="T269" s="105">
        <v>1</v>
      </c>
      <c r="U269" s="59"/>
      <c r="V269" s="59"/>
      <c r="W269" s="59"/>
      <c r="X269" s="59"/>
      <c r="Y269" s="59"/>
    </row>
    <row r="270" spans="1:25" ht="21.75">
      <c r="A270" s="27">
        <v>266</v>
      </c>
      <c r="B270" s="124" t="s">
        <v>459</v>
      </c>
      <c r="C270" s="27" t="s">
        <v>188</v>
      </c>
      <c r="D270" s="129" t="s">
        <v>496</v>
      </c>
      <c r="E270" s="119" t="s">
        <v>40</v>
      </c>
      <c r="F270" s="59"/>
      <c r="G270" s="59"/>
      <c r="H270" s="119">
        <v>120</v>
      </c>
      <c r="I270" s="101"/>
      <c r="J270" s="63"/>
      <c r="K270" s="119" t="s">
        <v>314</v>
      </c>
      <c r="L270" s="111">
        <v>0</v>
      </c>
      <c r="M270" s="114">
        <v>1869000</v>
      </c>
      <c r="N270" s="119" t="s">
        <v>45</v>
      </c>
      <c r="O270" s="59">
        <v>7</v>
      </c>
      <c r="P270" s="67" t="s">
        <v>41</v>
      </c>
      <c r="Q270" s="109">
        <v>5</v>
      </c>
      <c r="R270" s="96">
        <v>1</v>
      </c>
      <c r="S270" s="133" t="s">
        <v>461</v>
      </c>
      <c r="T270" s="105">
        <v>1</v>
      </c>
      <c r="U270" s="59"/>
      <c r="V270" s="59"/>
      <c r="W270" s="59"/>
      <c r="X270" s="59"/>
      <c r="Y270" s="59"/>
    </row>
    <row r="271" spans="1:25" ht="21.75">
      <c r="A271" s="27">
        <v>267</v>
      </c>
      <c r="B271" s="124" t="s">
        <v>459</v>
      </c>
      <c r="C271" s="27" t="s">
        <v>267</v>
      </c>
      <c r="D271" s="129" t="s">
        <v>497</v>
      </c>
      <c r="E271" s="119" t="s">
        <v>40</v>
      </c>
      <c r="F271" s="59"/>
      <c r="G271" s="59"/>
      <c r="H271" s="119">
        <v>100</v>
      </c>
      <c r="I271" s="101"/>
      <c r="J271" s="63"/>
      <c r="K271" s="119" t="s">
        <v>314</v>
      </c>
      <c r="L271" s="111" t="s">
        <v>41</v>
      </c>
      <c r="M271" s="114">
        <v>830000</v>
      </c>
      <c r="N271" s="119" t="s">
        <v>45</v>
      </c>
      <c r="O271" s="59">
        <v>5</v>
      </c>
      <c r="P271" s="67" t="s">
        <v>41</v>
      </c>
      <c r="Q271" s="109">
        <v>2</v>
      </c>
      <c r="R271" s="96">
        <v>0</v>
      </c>
      <c r="S271" s="133" t="s">
        <v>461</v>
      </c>
      <c r="T271" s="105">
        <v>1</v>
      </c>
      <c r="U271" s="59"/>
      <c r="V271" s="59"/>
      <c r="W271" s="59"/>
      <c r="X271" s="59"/>
      <c r="Y271" s="59"/>
    </row>
    <row r="272" spans="1:25" ht="21.75">
      <c r="A272" s="27">
        <v>268</v>
      </c>
      <c r="B272" s="124" t="s">
        <v>459</v>
      </c>
      <c r="C272" s="27" t="s">
        <v>267</v>
      </c>
      <c r="D272" s="129" t="s">
        <v>498</v>
      </c>
      <c r="E272" s="119" t="s">
        <v>40</v>
      </c>
      <c r="F272" s="59"/>
      <c r="G272" s="59"/>
      <c r="H272" s="119">
        <v>120</v>
      </c>
      <c r="I272" s="101"/>
      <c r="J272" s="63"/>
      <c r="K272" s="119" t="s">
        <v>314</v>
      </c>
      <c r="L272" s="111" t="s">
        <v>41</v>
      </c>
      <c r="M272" s="114">
        <v>935000</v>
      </c>
      <c r="N272" s="119" t="s">
        <v>45</v>
      </c>
      <c r="O272" s="59">
        <v>4</v>
      </c>
      <c r="P272" s="67" t="s">
        <v>41</v>
      </c>
      <c r="Q272" s="109">
        <v>4</v>
      </c>
      <c r="R272" s="96">
        <v>0</v>
      </c>
      <c r="S272" s="133" t="s">
        <v>461</v>
      </c>
      <c r="T272" s="105">
        <v>1</v>
      </c>
      <c r="U272" s="59"/>
      <c r="V272" s="59"/>
      <c r="W272" s="59"/>
      <c r="X272" s="59"/>
      <c r="Y272" s="59"/>
    </row>
    <row r="273" spans="1:25" ht="21.75">
      <c r="A273" s="27">
        <v>269</v>
      </c>
      <c r="B273" s="124" t="s">
        <v>459</v>
      </c>
      <c r="C273" s="27" t="s">
        <v>267</v>
      </c>
      <c r="D273" s="129" t="s">
        <v>499</v>
      </c>
      <c r="E273" s="119" t="s">
        <v>40</v>
      </c>
      <c r="F273" s="59"/>
      <c r="G273" s="59"/>
      <c r="H273" s="119">
        <v>100</v>
      </c>
      <c r="I273" s="101"/>
      <c r="J273" s="63"/>
      <c r="K273" s="119" t="s">
        <v>314</v>
      </c>
      <c r="L273" s="111" t="s">
        <v>41</v>
      </c>
      <c r="M273" s="114">
        <v>830000</v>
      </c>
      <c r="N273" s="119" t="s">
        <v>45</v>
      </c>
      <c r="O273" s="59">
        <v>5</v>
      </c>
      <c r="P273" s="67" t="s">
        <v>41</v>
      </c>
      <c r="Q273" s="109">
        <v>3</v>
      </c>
      <c r="R273" s="96">
        <v>1</v>
      </c>
      <c r="S273" s="133" t="s">
        <v>461</v>
      </c>
      <c r="T273" s="105">
        <v>1</v>
      </c>
      <c r="U273" s="59"/>
      <c r="V273" s="59"/>
      <c r="W273" s="59"/>
      <c r="X273" s="59"/>
      <c r="Y273" s="59"/>
    </row>
    <row r="274" spans="1:25" ht="21.75">
      <c r="A274" s="27">
        <v>270</v>
      </c>
      <c r="B274" s="124" t="s">
        <v>459</v>
      </c>
      <c r="C274" s="27" t="s">
        <v>267</v>
      </c>
      <c r="D274" s="129" t="s">
        <v>500</v>
      </c>
      <c r="E274" s="119" t="s">
        <v>40</v>
      </c>
      <c r="F274" s="59"/>
      <c r="G274" s="59"/>
      <c r="H274" s="119">
        <v>100</v>
      </c>
      <c r="I274" s="101"/>
      <c r="J274" s="63"/>
      <c r="K274" s="119" t="s">
        <v>314</v>
      </c>
      <c r="L274" s="111" t="s">
        <v>41</v>
      </c>
      <c r="M274" s="114">
        <v>830000</v>
      </c>
      <c r="N274" s="119" t="s">
        <v>45</v>
      </c>
      <c r="O274" s="59">
        <v>4</v>
      </c>
      <c r="P274" s="67" t="s">
        <v>41</v>
      </c>
      <c r="Q274" s="109">
        <v>2</v>
      </c>
      <c r="R274" s="96">
        <v>0</v>
      </c>
      <c r="S274" s="133" t="s">
        <v>461</v>
      </c>
      <c r="T274" s="105">
        <v>1</v>
      </c>
      <c r="U274" s="59"/>
      <c r="V274" s="59"/>
      <c r="W274" s="59"/>
      <c r="X274" s="59"/>
      <c r="Y274" s="59"/>
    </row>
    <row r="275" spans="1:25" ht="21.75">
      <c r="A275" s="27">
        <v>271</v>
      </c>
      <c r="B275" s="124" t="s">
        <v>459</v>
      </c>
      <c r="C275" s="27" t="s">
        <v>267</v>
      </c>
      <c r="D275" s="129" t="s">
        <v>501</v>
      </c>
      <c r="E275" s="119" t="s">
        <v>40</v>
      </c>
      <c r="F275" s="59"/>
      <c r="G275" s="59"/>
      <c r="H275" s="119">
        <v>100</v>
      </c>
      <c r="I275" s="101"/>
      <c r="J275" s="63"/>
      <c r="K275" s="119" t="s">
        <v>314</v>
      </c>
      <c r="L275" s="111" t="s">
        <v>41</v>
      </c>
      <c r="M275" s="114">
        <v>830000</v>
      </c>
      <c r="N275" s="119" t="s">
        <v>45</v>
      </c>
      <c r="O275" s="59">
        <v>4</v>
      </c>
      <c r="P275" s="67" t="s">
        <v>41</v>
      </c>
      <c r="Q275" s="109">
        <v>4</v>
      </c>
      <c r="R275" s="96">
        <v>2</v>
      </c>
      <c r="S275" s="133" t="s">
        <v>461</v>
      </c>
      <c r="T275" s="105">
        <v>1</v>
      </c>
      <c r="U275" s="59"/>
      <c r="V275" s="59"/>
      <c r="W275" s="59"/>
      <c r="X275" s="59"/>
      <c r="Y275" s="59"/>
    </row>
    <row r="276" spans="1:25" ht="21.75">
      <c r="A276" s="27">
        <v>272</v>
      </c>
      <c r="B276" s="124" t="s">
        <v>459</v>
      </c>
      <c r="C276" s="27" t="s">
        <v>267</v>
      </c>
      <c r="D276" s="129" t="s">
        <v>502</v>
      </c>
      <c r="E276" s="119" t="s">
        <v>40</v>
      </c>
      <c r="F276" s="59"/>
      <c r="G276" s="59"/>
      <c r="H276" s="119">
        <v>100</v>
      </c>
      <c r="I276" s="101"/>
      <c r="J276" s="63"/>
      <c r="K276" s="119" t="s">
        <v>314</v>
      </c>
      <c r="L276" s="111" t="s">
        <v>41</v>
      </c>
      <c r="M276" s="114">
        <v>720000</v>
      </c>
      <c r="N276" s="119" t="s">
        <v>45</v>
      </c>
      <c r="O276" s="59">
        <v>3</v>
      </c>
      <c r="P276" s="67" t="s">
        <v>41</v>
      </c>
      <c r="Q276" s="109">
        <v>2</v>
      </c>
      <c r="R276" s="96">
        <v>0</v>
      </c>
      <c r="S276" s="133" t="s">
        <v>461</v>
      </c>
      <c r="T276" s="105">
        <v>1</v>
      </c>
      <c r="U276" s="59"/>
      <c r="V276" s="59"/>
      <c r="W276" s="59"/>
      <c r="X276" s="59"/>
      <c r="Y276" s="59"/>
    </row>
    <row r="277" spans="1:25" ht="21.75">
      <c r="A277" s="27">
        <v>273</v>
      </c>
      <c r="B277" s="124" t="s">
        <v>459</v>
      </c>
      <c r="C277" s="27" t="s">
        <v>61</v>
      </c>
      <c r="D277" s="129" t="s">
        <v>503</v>
      </c>
      <c r="E277" s="119" t="s">
        <v>40</v>
      </c>
      <c r="F277" s="59"/>
      <c r="G277" s="59"/>
      <c r="H277" s="119">
        <v>192</v>
      </c>
      <c r="I277" s="101"/>
      <c r="J277" s="63"/>
      <c r="K277" s="119" t="s">
        <v>314</v>
      </c>
      <c r="L277" s="111" t="s">
        <v>41</v>
      </c>
      <c r="M277" s="114">
        <v>980000</v>
      </c>
      <c r="N277" s="119" t="s">
        <v>45</v>
      </c>
      <c r="O277" s="119">
        <v>8</v>
      </c>
      <c r="P277" s="104" t="s">
        <v>41</v>
      </c>
      <c r="Q277" s="109">
        <v>7</v>
      </c>
      <c r="R277" s="96">
        <v>1</v>
      </c>
      <c r="S277" s="133" t="s">
        <v>461</v>
      </c>
      <c r="T277" s="105">
        <v>1</v>
      </c>
      <c r="U277" s="59"/>
      <c r="V277" s="59"/>
      <c r="W277" s="59"/>
      <c r="X277" s="59"/>
      <c r="Y277" s="59"/>
    </row>
    <row r="278" spans="1:25" ht="21.75">
      <c r="A278" s="27">
        <v>274</v>
      </c>
      <c r="B278" s="124" t="s">
        <v>459</v>
      </c>
      <c r="C278" s="27" t="s">
        <v>61</v>
      </c>
      <c r="D278" s="129" t="s">
        <v>504</v>
      </c>
      <c r="E278" s="119" t="s">
        <v>40</v>
      </c>
      <c r="F278" s="59"/>
      <c r="G278" s="59"/>
      <c r="H278" s="119">
        <v>192</v>
      </c>
      <c r="I278" s="101"/>
      <c r="J278" s="63"/>
      <c r="K278" s="119" t="s">
        <v>314</v>
      </c>
      <c r="L278" s="111" t="s">
        <v>41</v>
      </c>
      <c r="M278" s="114">
        <v>1100000</v>
      </c>
      <c r="N278" s="119" t="s">
        <v>45</v>
      </c>
      <c r="O278" s="119">
        <v>8</v>
      </c>
      <c r="P278" s="104" t="s">
        <v>41</v>
      </c>
      <c r="Q278" s="109">
        <v>3</v>
      </c>
      <c r="R278" s="96">
        <v>0</v>
      </c>
      <c r="S278" s="133" t="s">
        <v>461</v>
      </c>
      <c r="T278" s="105">
        <v>1</v>
      </c>
      <c r="U278" s="59"/>
      <c r="V278" s="59"/>
      <c r="W278" s="59"/>
      <c r="X278" s="59"/>
      <c r="Y278" s="59"/>
    </row>
    <row r="279" spans="1:25" ht="21.75">
      <c r="A279" s="27">
        <v>275</v>
      </c>
      <c r="B279" s="124" t="s">
        <v>459</v>
      </c>
      <c r="C279" s="27" t="s">
        <v>61</v>
      </c>
      <c r="D279" s="129" t="s">
        <v>505</v>
      </c>
      <c r="E279" s="119" t="s">
        <v>40</v>
      </c>
      <c r="F279" s="59"/>
      <c r="G279" s="59"/>
      <c r="H279" s="119">
        <v>90</v>
      </c>
      <c r="I279" s="101"/>
      <c r="J279" s="63"/>
      <c r="K279" s="119" t="s">
        <v>314</v>
      </c>
      <c r="L279" s="111" t="s">
        <v>41</v>
      </c>
      <c r="M279" s="114">
        <v>1000000</v>
      </c>
      <c r="N279" s="119" t="s">
        <v>45</v>
      </c>
      <c r="O279" s="119">
        <v>6</v>
      </c>
      <c r="P279" s="104" t="s">
        <v>41</v>
      </c>
      <c r="Q279" s="109">
        <v>4</v>
      </c>
      <c r="R279" s="96">
        <v>1</v>
      </c>
      <c r="S279" s="133" t="s">
        <v>461</v>
      </c>
      <c r="T279" s="105">
        <v>1</v>
      </c>
      <c r="U279" s="59"/>
      <c r="V279" s="59"/>
      <c r="W279" s="59"/>
      <c r="X279" s="59"/>
      <c r="Y279" s="59"/>
    </row>
    <row r="280" spans="1:25" ht="21.75">
      <c r="A280" s="27">
        <v>276</v>
      </c>
      <c r="B280" s="124" t="s">
        <v>459</v>
      </c>
      <c r="C280" s="27" t="s">
        <v>61</v>
      </c>
      <c r="D280" s="129" t="s">
        <v>506</v>
      </c>
      <c r="E280" s="119" t="s">
        <v>40</v>
      </c>
      <c r="F280" s="59"/>
      <c r="G280" s="59"/>
      <c r="H280" s="119">
        <v>150</v>
      </c>
      <c r="I280" s="101"/>
      <c r="J280" s="63"/>
      <c r="K280" s="119" t="s">
        <v>314</v>
      </c>
      <c r="L280" s="111" t="s">
        <v>41</v>
      </c>
      <c r="M280" s="114">
        <v>800000</v>
      </c>
      <c r="N280" s="119" t="s">
        <v>45</v>
      </c>
      <c r="O280" s="119">
        <v>5</v>
      </c>
      <c r="P280" s="104" t="s">
        <v>41</v>
      </c>
      <c r="Q280" s="109">
        <v>4</v>
      </c>
      <c r="R280" s="96">
        <v>3</v>
      </c>
      <c r="S280" s="133" t="s">
        <v>461</v>
      </c>
      <c r="T280" s="105">
        <v>1</v>
      </c>
      <c r="U280" s="59"/>
      <c r="V280" s="59"/>
      <c r="W280" s="59"/>
      <c r="X280" s="59"/>
      <c r="Y280" s="59"/>
    </row>
    <row r="281" spans="1:25" ht="21.75">
      <c r="A281" s="27">
        <v>277</v>
      </c>
      <c r="B281" s="124" t="s">
        <v>459</v>
      </c>
      <c r="C281" s="27" t="s">
        <v>61</v>
      </c>
      <c r="D281" s="129" t="s">
        <v>507</v>
      </c>
      <c r="E281" s="119" t="s">
        <v>40</v>
      </c>
      <c r="F281" s="59"/>
      <c r="G281" s="59"/>
      <c r="H281" s="119">
        <v>108</v>
      </c>
      <c r="I281" s="101"/>
      <c r="J281" s="63"/>
      <c r="K281" s="119" t="s">
        <v>314</v>
      </c>
      <c r="L281" s="111" t="s">
        <v>41</v>
      </c>
      <c r="M281" s="114">
        <v>900000</v>
      </c>
      <c r="N281" s="119" t="s">
        <v>45</v>
      </c>
      <c r="O281" s="119">
        <v>5</v>
      </c>
      <c r="P281" s="126" t="s">
        <v>41</v>
      </c>
      <c r="Q281" s="109">
        <v>3</v>
      </c>
      <c r="R281" s="96">
        <v>2</v>
      </c>
      <c r="S281" s="133" t="s">
        <v>461</v>
      </c>
      <c r="T281" s="105">
        <v>1</v>
      </c>
      <c r="U281" s="59"/>
      <c r="V281" s="59"/>
      <c r="W281" s="59"/>
      <c r="X281" s="59"/>
      <c r="Y281" s="59"/>
    </row>
    <row r="282" spans="1:25" ht="21.75">
      <c r="A282" s="27">
        <v>278</v>
      </c>
      <c r="B282" s="124" t="s">
        <v>459</v>
      </c>
      <c r="C282" s="27" t="s">
        <v>61</v>
      </c>
      <c r="D282" s="129" t="s">
        <v>508</v>
      </c>
      <c r="E282" s="119" t="s">
        <v>40</v>
      </c>
      <c r="F282" s="59"/>
      <c r="G282" s="59"/>
      <c r="H282" s="119">
        <v>110</v>
      </c>
      <c r="I282" s="101"/>
      <c r="J282" s="63"/>
      <c r="K282" s="119" t="s">
        <v>314</v>
      </c>
      <c r="L282" s="111" t="s">
        <v>41</v>
      </c>
      <c r="M282" s="114">
        <v>900000</v>
      </c>
      <c r="N282" s="119" t="s">
        <v>45</v>
      </c>
      <c r="O282" s="119">
        <v>6</v>
      </c>
      <c r="P282" s="104" t="s">
        <v>41</v>
      </c>
      <c r="Q282" s="109">
        <v>4</v>
      </c>
      <c r="R282" s="96">
        <v>2</v>
      </c>
      <c r="S282" s="133" t="s">
        <v>461</v>
      </c>
      <c r="T282" s="105">
        <v>1</v>
      </c>
      <c r="U282" s="59"/>
      <c r="V282" s="59"/>
      <c r="W282" s="59"/>
      <c r="X282" s="59"/>
      <c r="Y282" s="59"/>
    </row>
    <row r="283" spans="1:25" ht="21.75">
      <c r="A283" s="27">
        <v>279</v>
      </c>
      <c r="B283" s="124" t="s">
        <v>459</v>
      </c>
      <c r="C283" s="27" t="s">
        <v>61</v>
      </c>
      <c r="D283" s="129" t="s">
        <v>509</v>
      </c>
      <c r="E283" s="119" t="s">
        <v>40</v>
      </c>
      <c r="F283" s="59"/>
      <c r="G283" s="59"/>
      <c r="H283" s="119">
        <v>104</v>
      </c>
      <c r="I283" s="101"/>
      <c r="J283" s="63"/>
      <c r="K283" s="119" t="s">
        <v>314</v>
      </c>
      <c r="L283" s="111" t="s">
        <v>41</v>
      </c>
      <c r="M283" s="114">
        <v>900000</v>
      </c>
      <c r="N283" s="119" t="s">
        <v>45</v>
      </c>
      <c r="O283" s="119">
        <v>6</v>
      </c>
      <c r="P283" s="104" t="s">
        <v>41</v>
      </c>
      <c r="Q283" s="109">
        <v>6</v>
      </c>
      <c r="R283" s="96">
        <v>3</v>
      </c>
      <c r="S283" s="133" t="s">
        <v>461</v>
      </c>
      <c r="T283" s="105">
        <v>1</v>
      </c>
      <c r="U283" s="59"/>
      <c r="V283" s="59"/>
      <c r="W283" s="59"/>
      <c r="X283" s="59"/>
      <c r="Y283" s="59"/>
    </row>
    <row r="284" spans="1:25" ht="21.75">
      <c r="A284" s="27">
        <v>280</v>
      </c>
      <c r="B284" s="124" t="s">
        <v>459</v>
      </c>
      <c r="C284" s="27" t="s">
        <v>61</v>
      </c>
      <c r="D284" s="129" t="s">
        <v>510</v>
      </c>
      <c r="E284" s="119" t="s">
        <v>40</v>
      </c>
      <c r="F284" s="59"/>
      <c r="G284" s="59"/>
      <c r="H284" s="119">
        <v>120</v>
      </c>
      <c r="I284" s="101"/>
      <c r="J284" s="63"/>
      <c r="K284" s="119" t="s">
        <v>314</v>
      </c>
      <c r="L284" s="111" t="s">
        <v>41</v>
      </c>
      <c r="M284" s="114">
        <v>980000</v>
      </c>
      <c r="N284" s="119" t="s">
        <v>45</v>
      </c>
      <c r="O284" s="119">
        <v>7</v>
      </c>
      <c r="P284" s="104" t="s">
        <v>41</v>
      </c>
      <c r="Q284" s="109">
        <v>3</v>
      </c>
      <c r="R284" s="96">
        <v>0</v>
      </c>
      <c r="S284" s="133" t="s">
        <v>461</v>
      </c>
      <c r="T284" s="105">
        <v>1</v>
      </c>
      <c r="U284" s="59"/>
      <c r="V284" s="59"/>
      <c r="W284" s="59"/>
      <c r="X284" s="59"/>
      <c r="Y284" s="59"/>
    </row>
    <row r="285" spans="1:25" ht="21.75">
      <c r="A285" s="27">
        <v>281</v>
      </c>
      <c r="B285" s="124" t="s">
        <v>459</v>
      </c>
      <c r="C285" s="27" t="s">
        <v>61</v>
      </c>
      <c r="D285" s="129" t="s">
        <v>460</v>
      </c>
      <c r="E285" s="119" t="s">
        <v>40</v>
      </c>
      <c r="F285" s="59"/>
      <c r="G285" s="59"/>
      <c r="H285" s="119">
        <v>160</v>
      </c>
      <c r="I285" s="101"/>
      <c r="J285" s="63"/>
      <c r="K285" s="119" t="s">
        <v>314</v>
      </c>
      <c r="L285" s="111" t="s">
        <v>41</v>
      </c>
      <c r="M285" s="114">
        <v>800000</v>
      </c>
      <c r="N285" s="119" t="s">
        <v>45</v>
      </c>
      <c r="O285" s="119">
        <v>6</v>
      </c>
      <c r="P285" s="104" t="s">
        <v>41</v>
      </c>
      <c r="Q285" s="109">
        <v>3</v>
      </c>
      <c r="R285" s="96">
        <v>2</v>
      </c>
      <c r="S285" s="133" t="s">
        <v>461</v>
      </c>
      <c r="T285" s="105">
        <v>1</v>
      </c>
      <c r="U285" s="59"/>
      <c r="V285" s="59"/>
      <c r="W285" s="59"/>
      <c r="X285" s="59"/>
      <c r="Y285" s="59"/>
    </row>
    <row r="286" spans="1:25" ht="21.75">
      <c r="A286" s="27">
        <v>282</v>
      </c>
      <c r="B286" s="124" t="s">
        <v>459</v>
      </c>
      <c r="C286" s="27" t="s">
        <v>61</v>
      </c>
      <c r="D286" s="129" t="s">
        <v>511</v>
      </c>
      <c r="E286" s="119" t="s">
        <v>40</v>
      </c>
      <c r="F286" s="59"/>
      <c r="G286" s="59"/>
      <c r="H286" s="119">
        <v>112</v>
      </c>
      <c r="I286" s="101"/>
      <c r="J286" s="63"/>
      <c r="K286" s="119" t="s">
        <v>314</v>
      </c>
      <c r="L286" s="111" t="s">
        <v>41</v>
      </c>
      <c r="M286" s="114">
        <v>980000</v>
      </c>
      <c r="N286" s="119" t="s">
        <v>45</v>
      </c>
      <c r="O286" s="119">
        <v>8</v>
      </c>
      <c r="P286" s="104" t="s">
        <v>41</v>
      </c>
      <c r="Q286" s="109">
        <v>2</v>
      </c>
      <c r="R286" s="96">
        <v>1</v>
      </c>
      <c r="S286" s="133" t="s">
        <v>461</v>
      </c>
      <c r="T286" s="105">
        <v>1</v>
      </c>
      <c r="U286" s="59"/>
      <c r="V286" s="59"/>
      <c r="W286" s="59"/>
      <c r="X286" s="59"/>
      <c r="Y286" s="59"/>
    </row>
    <row r="287" spans="1:25" ht="21.75">
      <c r="A287" s="27">
        <v>283</v>
      </c>
      <c r="B287" s="124" t="s">
        <v>459</v>
      </c>
      <c r="C287" s="27" t="s">
        <v>61</v>
      </c>
      <c r="D287" s="129" t="s">
        <v>512</v>
      </c>
      <c r="E287" s="119" t="s">
        <v>40</v>
      </c>
      <c r="F287" s="59"/>
      <c r="G287" s="59"/>
      <c r="H287" s="119">
        <v>107</v>
      </c>
      <c r="I287" s="101"/>
      <c r="J287" s="63"/>
      <c r="K287" s="119" t="s">
        <v>314</v>
      </c>
      <c r="L287" s="111" t="s">
        <v>41</v>
      </c>
      <c r="M287" s="114">
        <v>950000</v>
      </c>
      <c r="N287" s="119" t="s">
        <v>45</v>
      </c>
      <c r="O287" s="119">
        <v>5</v>
      </c>
      <c r="P287" s="104" t="s">
        <v>41</v>
      </c>
      <c r="Q287" s="109">
        <v>9</v>
      </c>
      <c r="R287" s="96">
        <v>1</v>
      </c>
      <c r="S287" s="133" t="s">
        <v>461</v>
      </c>
      <c r="T287" s="105">
        <v>1</v>
      </c>
      <c r="U287" s="59"/>
      <c r="V287" s="59"/>
      <c r="W287" s="59"/>
      <c r="X287" s="59"/>
      <c r="Y287" s="59"/>
    </row>
    <row r="288" spans="1:25" ht="21.75">
      <c r="A288" s="27">
        <v>284</v>
      </c>
      <c r="B288" s="124" t="s">
        <v>459</v>
      </c>
      <c r="C288" s="27" t="s">
        <v>61</v>
      </c>
      <c r="D288" s="129" t="s">
        <v>513</v>
      </c>
      <c r="E288" s="119" t="s">
        <v>40</v>
      </c>
      <c r="F288" s="59"/>
      <c r="G288" s="59"/>
      <c r="H288" s="119">
        <v>120</v>
      </c>
      <c r="I288" s="101"/>
      <c r="J288" s="63"/>
      <c r="K288" s="119" t="s">
        <v>314</v>
      </c>
      <c r="L288" s="111" t="s">
        <v>41</v>
      </c>
      <c r="M288" s="114">
        <v>1400000</v>
      </c>
      <c r="N288" s="119" t="s">
        <v>45</v>
      </c>
      <c r="O288" s="119">
        <v>9</v>
      </c>
      <c r="P288" s="104" t="s">
        <v>41</v>
      </c>
      <c r="Q288" s="109">
        <v>9</v>
      </c>
      <c r="R288" s="96">
        <v>2</v>
      </c>
      <c r="S288" s="133" t="s">
        <v>461</v>
      </c>
      <c r="T288" s="105">
        <v>1</v>
      </c>
      <c r="U288" s="59"/>
      <c r="V288" s="59"/>
      <c r="W288" s="59"/>
      <c r="X288" s="59"/>
      <c r="Y288" s="59"/>
    </row>
    <row r="289" spans="1:25" ht="21.75">
      <c r="A289" s="27">
        <v>285</v>
      </c>
      <c r="B289" s="124" t="s">
        <v>459</v>
      </c>
      <c r="C289" s="27" t="s">
        <v>61</v>
      </c>
      <c r="D289" s="129" t="s">
        <v>514</v>
      </c>
      <c r="E289" s="119" t="s">
        <v>40</v>
      </c>
      <c r="F289" s="59"/>
      <c r="G289" s="59"/>
      <c r="H289" s="119">
        <v>160</v>
      </c>
      <c r="I289" s="101"/>
      <c r="J289" s="63"/>
      <c r="K289" s="119" t="s">
        <v>314</v>
      </c>
      <c r="L289" s="111" t="s">
        <v>41</v>
      </c>
      <c r="M289" s="114">
        <v>950000</v>
      </c>
      <c r="N289" s="119" t="s">
        <v>45</v>
      </c>
      <c r="O289" s="119">
        <v>6</v>
      </c>
      <c r="P289" s="104" t="s">
        <v>41</v>
      </c>
      <c r="Q289" s="109">
        <v>4</v>
      </c>
      <c r="R289" s="96">
        <v>1</v>
      </c>
      <c r="S289" s="133" t="s">
        <v>461</v>
      </c>
      <c r="T289" s="105">
        <v>1</v>
      </c>
      <c r="U289" s="59"/>
      <c r="V289" s="59"/>
      <c r="W289" s="59"/>
      <c r="X289" s="59"/>
      <c r="Y289" s="59"/>
    </row>
    <row r="290" spans="1:25" ht="21.75">
      <c r="A290" s="27">
        <v>286</v>
      </c>
      <c r="B290" s="124" t="s">
        <v>459</v>
      </c>
      <c r="C290" s="27" t="s">
        <v>61</v>
      </c>
      <c r="D290" s="129" t="s">
        <v>515</v>
      </c>
      <c r="E290" s="119" t="s">
        <v>40</v>
      </c>
      <c r="F290" s="59"/>
      <c r="G290" s="59"/>
      <c r="H290" s="119">
        <v>110</v>
      </c>
      <c r="I290" s="101"/>
      <c r="J290" s="63"/>
      <c r="K290" s="119" t="s">
        <v>314</v>
      </c>
      <c r="L290" s="111" t="s">
        <v>41</v>
      </c>
      <c r="M290" s="114">
        <v>900000</v>
      </c>
      <c r="N290" s="119" t="s">
        <v>45</v>
      </c>
      <c r="O290" s="119">
        <v>6</v>
      </c>
      <c r="P290" s="104" t="s">
        <v>41</v>
      </c>
      <c r="Q290" s="109">
        <v>7</v>
      </c>
      <c r="R290" s="96">
        <v>2</v>
      </c>
      <c r="S290" s="133" t="s">
        <v>461</v>
      </c>
      <c r="T290" s="105">
        <v>1</v>
      </c>
      <c r="U290" s="59"/>
      <c r="V290" s="59"/>
      <c r="W290" s="59"/>
      <c r="X290" s="59"/>
      <c r="Y290" s="59"/>
    </row>
    <row r="291" spans="1:25" ht="21.75">
      <c r="A291" s="27">
        <v>287</v>
      </c>
      <c r="B291" s="124" t="s">
        <v>459</v>
      </c>
      <c r="C291" s="27" t="s">
        <v>61</v>
      </c>
      <c r="D291" s="129" t="s">
        <v>516</v>
      </c>
      <c r="E291" s="119" t="s">
        <v>40</v>
      </c>
      <c r="F291" s="59"/>
      <c r="G291" s="59"/>
      <c r="H291" s="119">
        <v>96</v>
      </c>
      <c r="I291" s="101"/>
      <c r="J291" s="63"/>
      <c r="K291" s="119" t="s">
        <v>314</v>
      </c>
      <c r="L291" s="111" t="s">
        <v>41</v>
      </c>
      <c r="M291" s="114">
        <v>1100000</v>
      </c>
      <c r="N291" s="119" t="s">
        <v>45</v>
      </c>
      <c r="O291" s="119">
        <v>9</v>
      </c>
      <c r="P291" s="104" t="s">
        <v>41</v>
      </c>
      <c r="Q291" s="109">
        <v>4</v>
      </c>
      <c r="R291" s="96">
        <v>0</v>
      </c>
      <c r="S291" s="133" t="s">
        <v>461</v>
      </c>
      <c r="T291" s="105">
        <v>1</v>
      </c>
      <c r="U291" s="59"/>
      <c r="V291" s="59"/>
      <c r="W291" s="59"/>
      <c r="X291" s="59"/>
      <c r="Y291" s="59"/>
    </row>
    <row r="292" spans="1:25" ht="21.75">
      <c r="A292" s="27">
        <v>288</v>
      </c>
      <c r="B292" s="124" t="s">
        <v>459</v>
      </c>
      <c r="C292" s="27" t="s">
        <v>61</v>
      </c>
      <c r="D292" s="129" t="s">
        <v>517</v>
      </c>
      <c r="E292" s="119" t="s">
        <v>40</v>
      </c>
      <c r="F292" s="59"/>
      <c r="G292" s="59"/>
      <c r="H292" s="119">
        <v>100</v>
      </c>
      <c r="I292" s="101"/>
      <c r="J292" s="63"/>
      <c r="K292" s="119" t="s">
        <v>314</v>
      </c>
      <c r="L292" s="111" t="s">
        <v>41</v>
      </c>
      <c r="M292" s="114">
        <v>900000</v>
      </c>
      <c r="N292" s="119" t="s">
        <v>45</v>
      </c>
      <c r="O292" s="119">
        <v>7</v>
      </c>
      <c r="P292" s="104" t="s">
        <v>41</v>
      </c>
      <c r="Q292" s="109">
        <v>7</v>
      </c>
      <c r="R292" s="96">
        <v>4</v>
      </c>
      <c r="S292" s="133" t="s">
        <v>461</v>
      </c>
      <c r="T292" s="105">
        <v>1</v>
      </c>
      <c r="U292" s="59"/>
      <c r="V292" s="59"/>
      <c r="W292" s="59"/>
      <c r="X292" s="59"/>
      <c r="Y292" s="59"/>
    </row>
    <row r="293" spans="1:25" ht="21.75">
      <c r="A293" s="27">
        <v>289</v>
      </c>
      <c r="B293" s="124" t="s">
        <v>459</v>
      </c>
      <c r="C293" s="27" t="s">
        <v>61</v>
      </c>
      <c r="D293" s="129" t="s">
        <v>518</v>
      </c>
      <c r="E293" s="119" t="s">
        <v>40</v>
      </c>
      <c r="F293" s="59"/>
      <c r="G293" s="59"/>
      <c r="H293" s="119">
        <v>270</v>
      </c>
      <c r="I293" s="101"/>
      <c r="J293" s="63"/>
      <c r="K293" s="119" t="s">
        <v>314</v>
      </c>
      <c r="L293" s="111" t="s">
        <v>41</v>
      </c>
      <c r="M293" s="114">
        <v>1650000</v>
      </c>
      <c r="N293" s="119" t="s">
        <v>45</v>
      </c>
      <c r="O293" s="119">
        <v>12</v>
      </c>
      <c r="P293" s="104" t="s">
        <v>41</v>
      </c>
      <c r="Q293" s="109">
        <v>14</v>
      </c>
      <c r="R293" s="96">
        <v>4</v>
      </c>
      <c r="S293" s="133" t="s">
        <v>461</v>
      </c>
      <c r="T293" s="105">
        <v>1</v>
      </c>
      <c r="U293" s="59"/>
      <c r="V293" s="59"/>
      <c r="W293" s="59"/>
      <c r="X293" s="59"/>
      <c r="Y293" s="59"/>
    </row>
    <row r="294" spans="1:25" ht="21.75">
      <c r="A294" s="27">
        <v>290</v>
      </c>
      <c r="B294" s="124" t="s">
        <v>459</v>
      </c>
      <c r="C294" s="27" t="s">
        <v>519</v>
      </c>
      <c r="D294" s="129" t="s">
        <v>520</v>
      </c>
      <c r="E294" s="119" t="s">
        <v>40</v>
      </c>
      <c r="F294" s="59"/>
      <c r="G294" s="59"/>
      <c r="H294" s="119">
        <v>80</v>
      </c>
      <c r="I294" s="101"/>
      <c r="J294" s="63"/>
      <c r="K294" s="119" t="s">
        <v>314</v>
      </c>
      <c r="L294" s="111">
        <v>0</v>
      </c>
      <c r="M294" s="114">
        <v>1000000</v>
      </c>
      <c r="N294" s="119" t="s">
        <v>45</v>
      </c>
      <c r="O294" s="119">
        <v>9</v>
      </c>
      <c r="P294" s="104" t="s">
        <v>41</v>
      </c>
      <c r="Q294" s="109">
        <v>5</v>
      </c>
      <c r="R294" s="96">
        <v>0</v>
      </c>
      <c r="S294" s="133" t="s">
        <v>461</v>
      </c>
      <c r="T294" s="105">
        <v>1</v>
      </c>
      <c r="U294" s="59"/>
      <c r="V294" s="59"/>
      <c r="W294" s="59"/>
      <c r="X294" s="59"/>
      <c r="Y294" s="59"/>
    </row>
    <row r="295" spans="1:25" ht="21.75">
      <c r="A295" s="27">
        <v>291</v>
      </c>
      <c r="B295" s="124" t="s">
        <v>459</v>
      </c>
      <c r="C295" s="27" t="s">
        <v>519</v>
      </c>
      <c r="D295" s="129" t="s">
        <v>521</v>
      </c>
      <c r="E295" s="119" t="s">
        <v>40</v>
      </c>
      <c r="F295" s="59"/>
      <c r="G295" s="59"/>
      <c r="H295" s="119">
        <v>144</v>
      </c>
      <c r="I295" s="101"/>
      <c r="J295" s="63"/>
      <c r="K295" s="119" t="s">
        <v>314</v>
      </c>
      <c r="L295" s="111" t="s">
        <v>41</v>
      </c>
      <c r="M295" s="114">
        <v>1100000</v>
      </c>
      <c r="N295" s="119" t="s">
        <v>45</v>
      </c>
      <c r="O295" s="119">
        <v>6</v>
      </c>
      <c r="P295" s="104" t="s">
        <v>41</v>
      </c>
      <c r="Q295" s="109">
        <v>5</v>
      </c>
      <c r="R295" s="96">
        <v>0</v>
      </c>
      <c r="S295" s="133" t="s">
        <v>461</v>
      </c>
      <c r="T295" s="105">
        <v>1</v>
      </c>
      <c r="U295" s="59"/>
      <c r="V295" s="59"/>
      <c r="W295" s="59"/>
      <c r="X295" s="59"/>
      <c r="Y295" s="59"/>
    </row>
    <row r="296" spans="1:25" ht="21.75">
      <c r="A296" s="27">
        <v>292</v>
      </c>
      <c r="B296" s="124" t="s">
        <v>459</v>
      </c>
      <c r="C296" s="27" t="s">
        <v>519</v>
      </c>
      <c r="D296" s="129" t="s">
        <v>522</v>
      </c>
      <c r="E296" s="119" t="s">
        <v>40</v>
      </c>
      <c r="F296" s="59"/>
      <c r="G296" s="59"/>
      <c r="H296" s="119">
        <v>250</v>
      </c>
      <c r="I296" s="101"/>
      <c r="J296" s="63"/>
      <c r="K296" s="119" t="s">
        <v>314</v>
      </c>
      <c r="L296" s="111" t="s">
        <v>41</v>
      </c>
      <c r="M296" s="114">
        <v>1800000</v>
      </c>
      <c r="N296" s="119" t="s">
        <v>45</v>
      </c>
      <c r="O296" s="119">
        <v>8</v>
      </c>
      <c r="P296" s="104" t="s">
        <v>41</v>
      </c>
      <c r="Q296" s="109">
        <v>19</v>
      </c>
      <c r="R296" s="96">
        <v>10</v>
      </c>
      <c r="S296" s="133" t="s">
        <v>461</v>
      </c>
      <c r="T296" s="105">
        <v>1</v>
      </c>
      <c r="U296" s="59"/>
      <c r="V296" s="59"/>
      <c r="W296" s="59"/>
      <c r="X296" s="59"/>
      <c r="Y296" s="59"/>
    </row>
    <row r="297" spans="1:25" ht="21.75">
      <c r="A297" s="27">
        <v>293</v>
      </c>
      <c r="B297" s="124" t="s">
        <v>459</v>
      </c>
      <c r="C297" s="27" t="s">
        <v>267</v>
      </c>
      <c r="D297" s="129" t="s">
        <v>523</v>
      </c>
      <c r="E297" s="119" t="s">
        <v>40</v>
      </c>
      <c r="F297" s="59"/>
      <c r="G297" s="59"/>
      <c r="H297" s="119">
        <v>144</v>
      </c>
      <c r="I297" s="101"/>
      <c r="J297" s="63"/>
      <c r="K297" s="119" t="s">
        <v>314</v>
      </c>
      <c r="L297" s="111" t="s">
        <v>41</v>
      </c>
      <c r="M297" s="114">
        <v>850000</v>
      </c>
      <c r="N297" s="119" t="s">
        <v>45</v>
      </c>
      <c r="O297" s="119">
        <v>6</v>
      </c>
      <c r="P297" s="104" t="s">
        <v>41</v>
      </c>
      <c r="Q297" s="109">
        <v>11</v>
      </c>
      <c r="R297" s="96">
        <v>4</v>
      </c>
      <c r="S297" s="133" t="s">
        <v>461</v>
      </c>
      <c r="T297" s="105">
        <v>1</v>
      </c>
      <c r="U297" s="59"/>
      <c r="V297" s="59"/>
      <c r="W297" s="59"/>
      <c r="X297" s="59"/>
      <c r="Y297" s="59"/>
    </row>
    <row r="298" spans="1:25" ht="21.75">
      <c r="A298" s="27">
        <v>294</v>
      </c>
      <c r="B298" s="124" t="s">
        <v>459</v>
      </c>
      <c r="C298" s="27" t="s">
        <v>61</v>
      </c>
      <c r="D298" s="129" t="s">
        <v>524</v>
      </c>
      <c r="E298" s="119" t="s">
        <v>40</v>
      </c>
      <c r="F298" s="59"/>
      <c r="G298" s="59"/>
      <c r="H298" s="119">
        <v>216</v>
      </c>
      <c r="I298" s="101"/>
      <c r="J298" s="63"/>
      <c r="K298" s="119" t="s">
        <v>314</v>
      </c>
      <c r="L298" s="111">
        <v>100000</v>
      </c>
      <c r="M298" s="114">
        <v>730000</v>
      </c>
      <c r="N298" s="119" t="s">
        <v>45</v>
      </c>
      <c r="O298" s="119">
        <v>9</v>
      </c>
      <c r="P298" s="104" t="s">
        <v>41</v>
      </c>
      <c r="Q298" s="109">
        <v>12</v>
      </c>
      <c r="R298" s="96">
        <v>2</v>
      </c>
      <c r="S298" s="133" t="s">
        <v>461</v>
      </c>
      <c r="T298" s="105">
        <v>1</v>
      </c>
      <c r="U298" s="59"/>
      <c r="V298" s="59"/>
      <c r="W298" s="59"/>
      <c r="X298" s="59"/>
      <c r="Y298" s="59"/>
    </row>
    <row r="299" spans="1:25" ht="21.75">
      <c r="A299" s="27">
        <v>295</v>
      </c>
      <c r="B299" s="124" t="s">
        <v>459</v>
      </c>
      <c r="C299" s="27" t="s">
        <v>61</v>
      </c>
      <c r="D299" s="129" t="s">
        <v>525</v>
      </c>
      <c r="E299" s="119" t="s">
        <v>40</v>
      </c>
      <c r="F299" s="59"/>
      <c r="G299" s="59"/>
      <c r="H299" s="119"/>
      <c r="I299" s="101"/>
      <c r="J299" s="63"/>
      <c r="K299" s="119" t="s">
        <v>314</v>
      </c>
      <c r="L299" s="111" t="s">
        <v>41</v>
      </c>
      <c r="M299" s="114">
        <v>670000</v>
      </c>
      <c r="N299" s="119" t="s">
        <v>45</v>
      </c>
      <c r="O299" s="119">
        <v>8</v>
      </c>
      <c r="P299" s="104" t="s">
        <v>41</v>
      </c>
      <c r="Q299" s="109">
        <v>8</v>
      </c>
      <c r="R299" s="96">
        <v>5</v>
      </c>
      <c r="S299" s="133" t="s">
        <v>461</v>
      </c>
      <c r="T299" s="105">
        <v>1</v>
      </c>
      <c r="U299" s="59"/>
      <c r="V299" s="59"/>
      <c r="W299" s="59"/>
      <c r="X299" s="59"/>
      <c r="Y299" s="59"/>
    </row>
    <row r="300" spans="1:25" ht="21.75">
      <c r="A300" s="27">
        <v>296</v>
      </c>
      <c r="B300" s="124" t="s">
        <v>526</v>
      </c>
      <c r="C300" s="27" t="s">
        <v>279</v>
      </c>
      <c r="D300" s="129" t="s">
        <v>527</v>
      </c>
      <c r="E300" s="119" t="s">
        <v>40</v>
      </c>
      <c r="F300" s="59"/>
      <c r="G300" s="59"/>
      <c r="H300" s="119">
        <v>180</v>
      </c>
      <c r="I300" s="101"/>
      <c r="J300" s="63"/>
      <c r="K300" s="89" t="s">
        <v>314</v>
      </c>
      <c r="L300" s="111">
        <v>100000</v>
      </c>
      <c r="M300" s="114">
        <v>1000000</v>
      </c>
      <c r="N300" s="119" t="s">
        <v>45</v>
      </c>
      <c r="O300" s="59"/>
      <c r="P300" s="67" t="s">
        <v>41</v>
      </c>
      <c r="Q300" s="109">
        <v>5</v>
      </c>
      <c r="R300" s="96">
        <v>1</v>
      </c>
      <c r="S300" s="133" t="s">
        <v>528</v>
      </c>
      <c r="T300" s="105">
        <v>1</v>
      </c>
      <c r="U300" s="59"/>
      <c r="V300" s="59"/>
      <c r="W300" s="59"/>
      <c r="X300" s="59"/>
      <c r="Y300" s="59"/>
    </row>
    <row r="301" spans="1:25" ht="21.75">
      <c r="A301" s="27">
        <v>297</v>
      </c>
      <c r="B301" s="124" t="s">
        <v>526</v>
      </c>
      <c r="C301" s="27" t="s">
        <v>279</v>
      </c>
      <c r="D301" s="129" t="s">
        <v>529</v>
      </c>
      <c r="E301" s="119" t="s">
        <v>40</v>
      </c>
      <c r="F301" s="59"/>
      <c r="G301" s="59"/>
      <c r="H301" s="119" t="s">
        <v>41</v>
      </c>
      <c r="I301" s="101"/>
      <c r="J301" s="63"/>
      <c r="K301" s="89" t="s">
        <v>314</v>
      </c>
      <c r="L301" s="111">
        <v>70000</v>
      </c>
      <c r="M301" s="114">
        <v>900000</v>
      </c>
      <c r="N301" s="119" t="s">
        <v>92</v>
      </c>
      <c r="O301" s="59"/>
      <c r="P301" s="67" t="s">
        <v>41</v>
      </c>
      <c r="Q301" s="109">
        <v>6</v>
      </c>
      <c r="R301" s="96">
        <v>1</v>
      </c>
      <c r="S301" s="133" t="s">
        <v>528</v>
      </c>
      <c r="T301" s="105">
        <v>1</v>
      </c>
      <c r="U301" s="59"/>
      <c r="V301" s="59"/>
      <c r="W301" s="59"/>
      <c r="X301" s="59"/>
      <c r="Y301" s="59"/>
    </row>
    <row r="302" spans="1:25" ht="21.75">
      <c r="A302" s="27">
        <v>298</v>
      </c>
      <c r="B302" s="124" t="s">
        <v>526</v>
      </c>
      <c r="C302" s="27" t="s">
        <v>279</v>
      </c>
      <c r="D302" s="129" t="s">
        <v>530</v>
      </c>
      <c r="E302" s="119" t="s">
        <v>40</v>
      </c>
      <c r="F302" s="59"/>
      <c r="G302" s="59"/>
      <c r="H302" s="119" t="s">
        <v>41</v>
      </c>
      <c r="I302" s="101"/>
      <c r="J302" s="63"/>
      <c r="K302" s="89" t="s">
        <v>314</v>
      </c>
      <c r="L302" s="111">
        <v>100000</v>
      </c>
      <c r="M302" s="114">
        <v>850000</v>
      </c>
      <c r="N302" s="119" t="s">
        <v>45</v>
      </c>
      <c r="O302" s="59"/>
      <c r="P302" s="67" t="s">
        <v>41</v>
      </c>
      <c r="Q302" s="109">
        <v>5</v>
      </c>
      <c r="R302" s="96">
        <v>1</v>
      </c>
      <c r="S302" s="133" t="s">
        <v>528</v>
      </c>
      <c r="T302" s="105">
        <v>1</v>
      </c>
      <c r="U302" s="59"/>
      <c r="V302" s="59"/>
      <c r="W302" s="59"/>
      <c r="X302" s="59"/>
      <c r="Y302" s="59"/>
    </row>
    <row r="303" spans="1:25" ht="21.75">
      <c r="A303" s="27">
        <v>299</v>
      </c>
      <c r="B303" s="124" t="s">
        <v>526</v>
      </c>
      <c r="C303" s="27" t="s">
        <v>279</v>
      </c>
      <c r="D303" s="129" t="s">
        <v>531</v>
      </c>
      <c r="E303" s="119" t="s">
        <v>40</v>
      </c>
      <c r="F303" s="59"/>
      <c r="G303" s="59"/>
      <c r="H303" s="119" t="s">
        <v>41</v>
      </c>
      <c r="I303" s="101"/>
      <c r="J303" s="63"/>
      <c r="K303" s="89" t="s">
        <v>314</v>
      </c>
      <c r="L303" s="111">
        <v>50000</v>
      </c>
      <c r="M303" s="114">
        <v>830000</v>
      </c>
      <c r="N303" s="119" t="s">
        <v>92</v>
      </c>
      <c r="O303" s="59"/>
      <c r="P303" s="67" t="s">
        <v>41</v>
      </c>
      <c r="Q303" s="109">
        <v>6</v>
      </c>
      <c r="R303" s="96">
        <v>1</v>
      </c>
      <c r="S303" s="133" t="s">
        <v>528</v>
      </c>
      <c r="T303" s="105">
        <v>1</v>
      </c>
      <c r="U303" s="59"/>
      <c r="V303" s="59"/>
      <c r="W303" s="59"/>
      <c r="X303" s="59"/>
      <c r="Y303" s="59"/>
    </row>
    <row r="304" spans="1:25" ht="21.75">
      <c r="A304" s="27">
        <v>300</v>
      </c>
      <c r="B304" s="124" t="s">
        <v>526</v>
      </c>
      <c r="C304" s="27" t="s">
        <v>279</v>
      </c>
      <c r="D304" s="129" t="s">
        <v>532</v>
      </c>
      <c r="E304" s="119" t="s">
        <v>40</v>
      </c>
      <c r="F304" s="59"/>
      <c r="G304" s="59"/>
      <c r="H304" s="119" t="s">
        <v>41</v>
      </c>
      <c r="I304" s="101"/>
      <c r="J304" s="63"/>
      <c r="K304" s="89" t="s">
        <v>314</v>
      </c>
      <c r="L304" s="111">
        <v>100000</v>
      </c>
      <c r="M304" s="114">
        <v>850000</v>
      </c>
      <c r="N304" s="119" t="s">
        <v>45</v>
      </c>
      <c r="O304" s="59"/>
      <c r="P304" s="67" t="s">
        <v>41</v>
      </c>
      <c r="Q304" s="109">
        <v>5</v>
      </c>
      <c r="R304" s="96">
        <v>1</v>
      </c>
      <c r="S304" s="133" t="s">
        <v>528</v>
      </c>
      <c r="T304" s="105">
        <v>1</v>
      </c>
      <c r="U304" s="59"/>
      <c r="V304" s="59"/>
      <c r="W304" s="59"/>
      <c r="X304" s="59"/>
      <c r="Y304" s="59"/>
    </row>
    <row r="305" spans="1:25" ht="21.75">
      <c r="A305" s="27">
        <v>301</v>
      </c>
      <c r="B305" s="124" t="s">
        <v>526</v>
      </c>
      <c r="C305" s="27" t="s">
        <v>279</v>
      </c>
      <c r="D305" s="129" t="s">
        <v>533</v>
      </c>
      <c r="E305" s="119" t="s">
        <v>40</v>
      </c>
      <c r="F305" s="59"/>
      <c r="G305" s="59"/>
      <c r="H305" s="119" t="s">
        <v>41</v>
      </c>
      <c r="I305" s="101"/>
      <c r="J305" s="63"/>
      <c r="K305" s="89" t="s">
        <v>314</v>
      </c>
      <c r="L305" s="111">
        <v>100000</v>
      </c>
      <c r="M305" s="114">
        <v>850000</v>
      </c>
      <c r="N305" s="119" t="s">
        <v>45</v>
      </c>
      <c r="O305" s="59"/>
      <c r="P305" s="67" t="s">
        <v>41</v>
      </c>
      <c r="Q305" s="109">
        <v>5</v>
      </c>
      <c r="R305" s="96">
        <v>1</v>
      </c>
      <c r="S305" s="133" t="s">
        <v>528</v>
      </c>
      <c r="T305" s="105">
        <v>1</v>
      </c>
      <c r="U305" s="59"/>
      <c r="V305" s="59"/>
      <c r="W305" s="59"/>
      <c r="X305" s="59"/>
      <c r="Y305" s="59"/>
    </row>
    <row r="306" spans="1:25" ht="21.75">
      <c r="A306" s="27">
        <v>302</v>
      </c>
      <c r="B306" s="124" t="s">
        <v>526</v>
      </c>
      <c r="C306" s="27" t="s">
        <v>279</v>
      </c>
      <c r="D306" s="129" t="s">
        <v>534</v>
      </c>
      <c r="E306" s="119" t="s">
        <v>40</v>
      </c>
      <c r="F306" s="59"/>
      <c r="G306" s="59"/>
      <c r="H306" s="119">
        <v>150</v>
      </c>
      <c r="I306" s="101"/>
      <c r="J306" s="63"/>
      <c r="K306" s="89" t="s">
        <v>314</v>
      </c>
      <c r="L306" s="111">
        <v>50000</v>
      </c>
      <c r="M306" s="114">
        <v>900000</v>
      </c>
      <c r="N306" s="119" t="s">
        <v>92</v>
      </c>
      <c r="O306" s="59"/>
      <c r="P306" s="67" t="s">
        <v>41</v>
      </c>
      <c r="Q306" s="109">
        <v>5</v>
      </c>
      <c r="R306" s="96">
        <v>1</v>
      </c>
      <c r="S306" s="133" t="s">
        <v>528</v>
      </c>
      <c r="T306" s="105">
        <v>1</v>
      </c>
      <c r="U306" s="59"/>
      <c r="V306" s="59"/>
      <c r="W306" s="59"/>
      <c r="X306" s="59"/>
      <c r="Y306" s="59"/>
    </row>
    <row r="307" spans="1:25" ht="21.75">
      <c r="A307" s="27">
        <v>303</v>
      </c>
      <c r="B307" s="124" t="s">
        <v>526</v>
      </c>
      <c r="C307" s="27" t="s">
        <v>279</v>
      </c>
      <c r="D307" s="129" t="s">
        <v>535</v>
      </c>
      <c r="E307" s="119" t="s">
        <v>40</v>
      </c>
      <c r="F307" s="59"/>
      <c r="G307" s="59"/>
      <c r="H307" s="119" t="s">
        <v>41</v>
      </c>
      <c r="I307" s="101"/>
      <c r="J307" s="63"/>
      <c r="K307" s="89" t="s">
        <v>314</v>
      </c>
      <c r="L307" s="111">
        <v>100000</v>
      </c>
      <c r="M307" s="114">
        <v>955000</v>
      </c>
      <c r="N307" s="119" t="s">
        <v>92</v>
      </c>
      <c r="O307" s="59"/>
      <c r="P307" s="67" t="s">
        <v>41</v>
      </c>
      <c r="Q307" s="109">
        <v>5</v>
      </c>
      <c r="R307" s="96">
        <v>1</v>
      </c>
      <c r="S307" s="133" t="s">
        <v>528</v>
      </c>
      <c r="T307" s="105">
        <v>1</v>
      </c>
      <c r="U307" s="59"/>
      <c r="V307" s="59"/>
      <c r="W307" s="59"/>
      <c r="X307" s="59"/>
      <c r="Y307" s="59"/>
    </row>
    <row r="308" spans="1:25" ht="21.75">
      <c r="A308" s="27">
        <v>304</v>
      </c>
      <c r="B308" s="124" t="s">
        <v>526</v>
      </c>
      <c r="C308" s="27" t="s">
        <v>279</v>
      </c>
      <c r="D308" s="129" t="s">
        <v>536</v>
      </c>
      <c r="E308" s="119" t="s">
        <v>40</v>
      </c>
      <c r="F308" s="59"/>
      <c r="G308" s="59"/>
      <c r="H308" s="119" t="s">
        <v>41</v>
      </c>
      <c r="I308" s="101"/>
      <c r="J308" s="63"/>
      <c r="K308" s="89" t="s">
        <v>314</v>
      </c>
      <c r="L308" s="111">
        <v>70000</v>
      </c>
      <c r="M308" s="114">
        <v>920000</v>
      </c>
      <c r="N308" s="119" t="s">
        <v>92</v>
      </c>
      <c r="O308" s="59"/>
      <c r="P308" s="67" t="s">
        <v>41</v>
      </c>
      <c r="Q308" s="109">
        <v>5</v>
      </c>
      <c r="R308" s="96">
        <v>1</v>
      </c>
      <c r="S308" s="133" t="s">
        <v>528</v>
      </c>
      <c r="T308" s="105">
        <v>1</v>
      </c>
      <c r="U308" s="59"/>
      <c r="V308" s="59"/>
      <c r="W308" s="59"/>
      <c r="X308" s="59"/>
      <c r="Y308" s="59"/>
    </row>
    <row r="309" spans="1:25" ht="21.75">
      <c r="A309" s="27">
        <v>305</v>
      </c>
      <c r="B309" s="124" t="s">
        <v>526</v>
      </c>
      <c r="C309" s="27" t="s">
        <v>188</v>
      </c>
      <c r="D309" s="129" t="s">
        <v>60</v>
      </c>
      <c r="E309" s="119" t="s">
        <v>40</v>
      </c>
      <c r="F309" s="59"/>
      <c r="G309" s="59"/>
      <c r="H309" s="119" t="s">
        <v>41</v>
      </c>
      <c r="I309" s="101"/>
      <c r="J309" s="63"/>
      <c r="K309" s="89" t="s">
        <v>314</v>
      </c>
      <c r="L309" s="111">
        <v>68000</v>
      </c>
      <c r="M309" s="114">
        <v>495000</v>
      </c>
      <c r="N309" s="119" t="s">
        <v>92</v>
      </c>
      <c r="O309" s="59"/>
      <c r="P309" s="67" t="s">
        <v>41</v>
      </c>
      <c r="Q309" s="109">
        <v>6</v>
      </c>
      <c r="R309" s="96">
        <v>1</v>
      </c>
      <c r="S309" s="133" t="s">
        <v>528</v>
      </c>
      <c r="T309" s="105">
        <v>1</v>
      </c>
      <c r="U309" s="59"/>
      <c r="V309" s="59"/>
      <c r="W309" s="59"/>
      <c r="X309" s="59"/>
      <c r="Y309" s="59"/>
    </row>
    <row r="310" spans="1:25" ht="21.75">
      <c r="A310" s="27">
        <v>306</v>
      </c>
      <c r="B310" s="124" t="s">
        <v>526</v>
      </c>
      <c r="C310" s="27" t="s">
        <v>191</v>
      </c>
      <c r="D310" s="129" t="s">
        <v>537</v>
      </c>
      <c r="E310" s="119" t="s">
        <v>40</v>
      </c>
      <c r="F310" s="59"/>
      <c r="G310" s="59"/>
      <c r="H310" s="119" t="s">
        <v>41</v>
      </c>
      <c r="I310" s="101"/>
      <c r="J310" s="63"/>
      <c r="K310" s="89" t="s">
        <v>314</v>
      </c>
      <c r="L310" s="111">
        <v>100000</v>
      </c>
      <c r="M310" s="114">
        <v>900000</v>
      </c>
      <c r="N310" s="119" t="s">
        <v>92</v>
      </c>
      <c r="O310" s="59">
        <v>7</v>
      </c>
      <c r="P310" s="67" t="s">
        <v>41</v>
      </c>
      <c r="Q310" s="109">
        <v>5</v>
      </c>
      <c r="R310" s="96">
        <v>1</v>
      </c>
      <c r="S310" s="133" t="s">
        <v>528</v>
      </c>
      <c r="T310" s="105">
        <v>1</v>
      </c>
      <c r="U310" s="59"/>
      <c r="V310" s="59"/>
      <c r="W310" s="59"/>
      <c r="X310" s="59"/>
      <c r="Y310" s="59"/>
    </row>
    <row r="311" spans="1:25" ht="21.75">
      <c r="A311" s="27">
        <v>307</v>
      </c>
      <c r="B311" s="124" t="s">
        <v>526</v>
      </c>
      <c r="C311" s="27" t="s">
        <v>191</v>
      </c>
      <c r="D311" s="129" t="s">
        <v>538</v>
      </c>
      <c r="E311" s="119" t="s">
        <v>40</v>
      </c>
      <c r="F311" s="59"/>
      <c r="G311" s="59"/>
      <c r="H311" s="119" t="s">
        <v>41</v>
      </c>
      <c r="I311" s="101"/>
      <c r="J311" s="63"/>
      <c r="K311" s="89" t="s">
        <v>314</v>
      </c>
      <c r="L311" s="111">
        <v>90000</v>
      </c>
      <c r="M311" s="114">
        <v>1140000</v>
      </c>
      <c r="N311" s="119" t="s">
        <v>92</v>
      </c>
      <c r="O311" s="59">
        <v>5</v>
      </c>
      <c r="P311" s="67" t="s">
        <v>41</v>
      </c>
      <c r="Q311" s="109">
        <v>6</v>
      </c>
      <c r="R311" s="96">
        <v>1</v>
      </c>
      <c r="S311" s="133" t="s">
        <v>528</v>
      </c>
      <c r="T311" s="105">
        <v>1</v>
      </c>
      <c r="U311" s="59"/>
      <c r="V311" s="59"/>
      <c r="W311" s="59"/>
      <c r="X311" s="59"/>
      <c r="Y311" s="59"/>
    </row>
    <row r="312" spans="1:25" ht="21.75">
      <c r="A312" s="27">
        <v>308</v>
      </c>
      <c r="B312" s="124" t="s">
        <v>526</v>
      </c>
      <c r="C312" s="27" t="s">
        <v>61</v>
      </c>
      <c r="D312" s="129" t="s">
        <v>539</v>
      </c>
      <c r="E312" s="119" t="s">
        <v>40</v>
      </c>
      <c r="F312" s="59"/>
      <c r="G312" s="59"/>
      <c r="H312" s="119" t="s">
        <v>41</v>
      </c>
      <c r="I312" s="101"/>
      <c r="J312" s="63"/>
      <c r="K312" s="89" t="s">
        <v>314</v>
      </c>
      <c r="L312" s="111">
        <v>100000</v>
      </c>
      <c r="M312" s="114">
        <v>900000</v>
      </c>
      <c r="N312" s="119" t="s">
        <v>92</v>
      </c>
      <c r="O312" s="59">
        <v>6</v>
      </c>
      <c r="P312" s="67" t="s">
        <v>41</v>
      </c>
      <c r="Q312" s="109">
        <v>5</v>
      </c>
      <c r="R312" s="96">
        <v>1</v>
      </c>
      <c r="S312" s="133" t="s">
        <v>528</v>
      </c>
      <c r="T312" s="105">
        <v>1</v>
      </c>
      <c r="U312" s="59"/>
      <c r="V312" s="59"/>
      <c r="W312" s="59"/>
      <c r="X312" s="59"/>
      <c r="Y312" s="59"/>
    </row>
    <row r="313" spans="1:25" ht="21.75">
      <c r="A313" s="27">
        <v>309</v>
      </c>
      <c r="B313" s="124" t="s">
        <v>526</v>
      </c>
      <c r="C313" s="27" t="s">
        <v>191</v>
      </c>
      <c r="D313" s="129" t="s">
        <v>540</v>
      </c>
      <c r="E313" s="119" t="s">
        <v>40</v>
      </c>
      <c r="F313" s="59"/>
      <c r="G313" s="59"/>
      <c r="H313" s="119" t="s">
        <v>41</v>
      </c>
      <c r="I313" s="101"/>
      <c r="J313" s="63"/>
      <c r="K313" s="89" t="s">
        <v>314</v>
      </c>
      <c r="L313" s="111">
        <v>100000</v>
      </c>
      <c r="M313" s="114">
        <v>900000</v>
      </c>
      <c r="N313" s="119" t="s">
        <v>92</v>
      </c>
      <c r="O313" s="59">
        <v>5</v>
      </c>
      <c r="P313" s="67" t="s">
        <v>41</v>
      </c>
      <c r="Q313" s="109">
        <v>5</v>
      </c>
      <c r="R313" s="96">
        <v>1</v>
      </c>
      <c r="S313" s="133" t="s">
        <v>528</v>
      </c>
      <c r="T313" s="105">
        <v>1</v>
      </c>
      <c r="U313" s="59"/>
      <c r="V313" s="59"/>
      <c r="W313" s="59"/>
      <c r="X313" s="59"/>
      <c r="Y313" s="59"/>
    </row>
    <row r="314" spans="1:25" ht="21.75">
      <c r="A314" s="27">
        <v>310</v>
      </c>
      <c r="B314" s="124" t="s">
        <v>526</v>
      </c>
      <c r="C314" s="27" t="s">
        <v>188</v>
      </c>
      <c r="D314" s="129" t="s">
        <v>541</v>
      </c>
      <c r="E314" s="119" t="s">
        <v>40</v>
      </c>
      <c r="F314" s="59"/>
      <c r="G314" s="59"/>
      <c r="H314" s="119">
        <v>124</v>
      </c>
      <c r="I314" s="101"/>
      <c r="J314" s="63"/>
      <c r="K314" s="89" t="s">
        <v>314</v>
      </c>
      <c r="L314" s="111" t="s">
        <v>41</v>
      </c>
      <c r="M314" s="114" t="s">
        <v>41</v>
      </c>
      <c r="N314" s="119" t="s">
        <v>92</v>
      </c>
      <c r="O314" s="59" t="s">
        <v>41</v>
      </c>
      <c r="P314" s="67" t="s">
        <v>41</v>
      </c>
      <c r="Q314" s="109">
        <v>6</v>
      </c>
      <c r="R314" s="96">
        <v>1</v>
      </c>
      <c r="S314" s="133" t="s">
        <v>528</v>
      </c>
      <c r="T314" s="105">
        <v>1</v>
      </c>
      <c r="U314" s="59"/>
      <c r="V314" s="59"/>
      <c r="W314" s="59"/>
      <c r="X314" s="59"/>
      <c r="Y314" s="59"/>
    </row>
    <row r="315" spans="1:25" ht="21.75">
      <c r="A315" s="27">
        <v>311</v>
      </c>
      <c r="B315" s="124" t="s">
        <v>526</v>
      </c>
      <c r="C315" s="27" t="s">
        <v>61</v>
      </c>
      <c r="D315" s="129" t="s">
        <v>542</v>
      </c>
      <c r="E315" s="119" t="s">
        <v>40</v>
      </c>
      <c r="F315" s="59"/>
      <c r="G315" s="59"/>
      <c r="H315" s="119" t="s">
        <v>41</v>
      </c>
      <c r="I315" s="101"/>
      <c r="J315" s="63"/>
      <c r="K315" s="89" t="s">
        <v>314</v>
      </c>
      <c r="L315" s="111">
        <v>50000</v>
      </c>
      <c r="M315" s="114">
        <v>700000</v>
      </c>
      <c r="N315" s="119" t="s">
        <v>92</v>
      </c>
      <c r="O315" s="59" t="s">
        <v>41</v>
      </c>
      <c r="P315" s="104" t="s">
        <v>41</v>
      </c>
      <c r="Q315" s="109">
        <v>5</v>
      </c>
      <c r="R315" s="96">
        <v>1</v>
      </c>
      <c r="S315" s="133" t="s">
        <v>528</v>
      </c>
      <c r="T315" s="105">
        <v>1</v>
      </c>
      <c r="U315" s="59"/>
      <c r="V315" s="59"/>
      <c r="W315" s="59"/>
      <c r="X315" s="59"/>
      <c r="Y315" s="59"/>
    </row>
    <row r="316" spans="1:25" ht="21.75">
      <c r="A316" s="27">
        <v>312</v>
      </c>
      <c r="B316" s="124" t="s">
        <v>526</v>
      </c>
      <c r="C316" s="27" t="s">
        <v>279</v>
      </c>
      <c r="D316" s="129" t="s">
        <v>543</v>
      </c>
      <c r="E316" s="119" t="s">
        <v>40</v>
      </c>
      <c r="F316" s="59"/>
      <c r="G316" s="59"/>
      <c r="H316" s="119">
        <v>210</v>
      </c>
      <c r="I316" s="101"/>
      <c r="J316" s="63"/>
      <c r="K316" s="119" t="s">
        <v>199</v>
      </c>
      <c r="L316" s="111">
        <v>100000</v>
      </c>
      <c r="M316" s="114">
        <v>1200000</v>
      </c>
      <c r="N316" s="119" t="s">
        <v>92</v>
      </c>
      <c r="O316" s="59" t="s">
        <v>41</v>
      </c>
      <c r="P316" s="104" t="s">
        <v>41</v>
      </c>
      <c r="Q316" s="109">
        <v>5</v>
      </c>
      <c r="R316" s="96">
        <v>1</v>
      </c>
      <c r="S316" s="133" t="s">
        <v>528</v>
      </c>
      <c r="T316" s="105">
        <v>1</v>
      </c>
      <c r="U316" s="59"/>
      <c r="V316" s="59"/>
      <c r="W316" s="59"/>
      <c r="X316" s="59"/>
      <c r="Y316" s="59"/>
    </row>
    <row r="317" spans="1:25" ht="21.75">
      <c r="A317" s="27">
        <v>313</v>
      </c>
      <c r="B317" s="124" t="s">
        <v>526</v>
      </c>
      <c r="C317" s="27" t="s">
        <v>279</v>
      </c>
      <c r="D317" s="129" t="s">
        <v>544</v>
      </c>
      <c r="E317" s="119" t="s">
        <v>40</v>
      </c>
      <c r="F317" s="59"/>
      <c r="G317" s="59"/>
      <c r="H317" s="119">
        <v>210</v>
      </c>
      <c r="I317" s="101"/>
      <c r="J317" s="63"/>
      <c r="K317" s="119" t="s">
        <v>199</v>
      </c>
      <c r="L317" s="111">
        <v>100000</v>
      </c>
      <c r="M317" s="114">
        <v>1800000</v>
      </c>
      <c r="N317" s="119" t="s">
        <v>92</v>
      </c>
      <c r="O317" s="59"/>
      <c r="P317" s="104" t="s">
        <v>41</v>
      </c>
      <c r="Q317" s="109">
        <v>6</v>
      </c>
      <c r="R317" s="96">
        <v>1</v>
      </c>
      <c r="S317" s="133" t="s">
        <v>528</v>
      </c>
      <c r="T317" s="105">
        <v>1</v>
      </c>
      <c r="U317" s="59"/>
      <c r="V317" s="59"/>
      <c r="W317" s="59"/>
      <c r="X317" s="59"/>
      <c r="Y317" s="59"/>
    </row>
    <row r="318" spans="1:25">
      <c r="A318" s="27">
        <v>314</v>
      </c>
      <c r="B318" s="118" t="s">
        <v>545</v>
      </c>
      <c r="C318" s="27" t="s">
        <v>38</v>
      </c>
      <c r="D318" s="100" t="s">
        <v>546</v>
      </c>
      <c r="E318" s="119" t="s">
        <v>40</v>
      </c>
      <c r="F318" s="59"/>
      <c r="G318" s="59"/>
      <c r="H318" s="134">
        <v>113</v>
      </c>
      <c r="I318" s="135"/>
      <c r="J318" s="59"/>
      <c r="K318" s="119" t="s">
        <v>547</v>
      </c>
      <c r="L318" s="125" t="s">
        <v>41</v>
      </c>
      <c r="M318" s="111" t="s">
        <v>548</v>
      </c>
      <c r="N318" s="119" t="s">
        <v>549</v>
      </c>
      <c r="O318" s="119">
        <v>6</v>
      </c>
      <c r="P318" s="104" t="s">
        <v>41</v>
      </c>
      <c r="Q318" s="109">
        <v>10</v>
      </c>
      <c r="R318" s="96">
        <v>1</v>
      </c>
      <c r="S318" s="136" t="s">
        <v>550</v>
      </c>
      <c r="T318" s="105">
        <v>1</v>
      </c>
      <c r="U318" s="59"/>
      <c r="V318" s="59"/>
      <c r="W318" s="59"/>
      <c r="X318" s="59"/>
      <c r="Y318" s="59"/>
    </row>
    <row r="319" spans="1:25">
      <c r="A319" s="27">
        <v>315</v>
      </c>
      <c r="B319" s="118" t="s">
        <v>545</v>
      </c>
      <c r="C319" s="27" t="s">
        <v>188</v>
      </c>
      <c r="D319" s="113" t="s">
        <v>551</v>
      </c>
      <c r="E319" s="119" t="s">
        <v>40</v>
      </c>
      <c r="F319" s="59"/>
      <c r="G319" s="59"/>
      <c r="H319" s="119">
        <v>126</v>
      </c>
      <c r="I319" s="135"/>
      <c r="J319" s="59"/>
      <c r="K319" s="119" t="s">
        <v>547</v>
      </c>
      <c r="L319" s="111" t="s">
        <v>41</v>
      </c>
      <c r="M319" s="111" t="s">
        <v>548</v>
      </c>
      <c r="N319" s="119" t="s">
        <v>549</v>
      </c>
      <c r="O319" s="119">
        <v>5</v>
      </c>
      <c r="P319" s="104" t="s">
        <v>41</v>
      </c>
      <c r="Q319" s="109">
        <v>9</v>
      </c>
      <c r="R319" s="96">
        <v>1</v>
      </c>
      <c r="S319" s="136" t="s">
        <v>550</v>
      </c>
      <c r="T319" s="105">
        <v>1</v>
      </c>
      <c r="U319" s="59"/>
      <c r="V319" s="59"/>
      <c r="W319" s="59"/>
      <c r="X319" s="59"/>
      <c r="Y319" s="59"/>
    </row>
    <row r="320" spans="1:25">
      <c r="A320" s="27">
        <v>316</v>
      </c>
      <c r="B320" s="118" t="s">
        <v>545</v>
      </c>
      <c r="C320" s="27" t="s">
        <v>188</v>
      </c>
      <c r="D320" s="113" t="s">
        <v>552</v>
      </c>
      <c r="E320" s="119" t="s">
        <v>40</v>
      </c>
      <c r="F320" s="59"/>
      <c r="G320" s="59"/>
      <c r="H320" s="119">
        <v>132</v>
      </c>
      <c r="I320" s="135"/>
      <c r="J320" s="59"/>
      <c r="K320" s="119" t="s">
        <v>547</v>
      </c>
      <c r="L320" s="111" t="s">
        <v>41</v>
      </c>
      <c r="M320" s="114" t="s">
        <v>548</v>
      </c>
      <c r="N320" s="119" t="s">
        <v>549</v>
      </c>
      <c r="O320" s="119">
        <v>5</v>
      </c>
      <c r="P320" s="104" t="s">
        <v>41</v>
      </c>
      <c r="Q320" s="109">
        <v>8</v>
      </c>
      <c r="R320" s="96">
        <v>0</v>
      </c>
      <c r="S320" s="136" t="s">
        <v>550</v>
      </c>
      <c r="T320" s="105">
        <v>1</v>
      </c>
      <c r="U320" s="59"/>
      <c r="V320" s="59"/>
      <c r="W320" s="59"/>
      <c r="X320" s="59"/>
      <c r="Y320" s="59"/>
    </row>
    <row r="321" spans="1:25">
      <c r="A321" s="27">
        <v>317</v>
      </c>
      <c r="B321" s="118" t="s">
        <v>545</v>
      </c>
      <c r="C321" s="27" t="s">
        <v>188</v>
      </c>
      <c r="D321" s="113" t="s">
        <v>553</v>
      </c>
      <c r="E321" s="119" t="s">
        <v>40</v>
      </c>
      <c r="F321" s="59"/>
      <c r="G321" s="59"/>
      <c r="H321" s="119">
        <v>135</v>
      </c>
      <c r="I321" s="135"/>
      <c r="J321" s="59"/>
      <c r="K321" s="119" t="s">
        <v>547</v>
      </c>
      <c r="L321" s="111" t="s">
        <v>41</v>
      </c>
      <c r="M321" s="114" t="s">
        <v>554</v>
      </c>
      <c r="N321" s="119" t="s">
        <v>549</v>
      </c>
      <c r="O321" s="119">
        <v>6</v>
      </c>
      <c r="P321" s="104" t="s">
        <v>41</v>
      </c>
      <c r="Q321" s="109">
        <v>7</v>
      </c>
      <c r="R321" s="96">
        <v>0</v>
      </c>
      <c r="S321" s="136" t="s">
        <v>550</v>
      </c>
      <c r="T321" s="105">
        <v>1</v>
      </c>
      <c r="U321" s="59"/>
      <c r="V321" s="59"/>
      <c r="W321" s="59"/>
      <c r="X321" s="59"/>
      <c r="Y321" s="59"/>
    </row>
    <row r="322" spans="1:25">
      <c r="A322" s="27">
        <v>318</v>
      </c>
      <c r="B322" s="118" t="s">
        <v>545</v>
      </c>
      <c r="C322" s="27" t="s">
        <v>188</v>
      </c>
      <c r="D322" s="113" t="s">
        <v>555</v>
      </c>
      <c r="E322" s="119" t="s">
        <v>40</v>
      </c>
      <c r="F322" s="59"/>
      <c r="G322" s="59"/>
      <c r="H322" s="119">
        <v>132</v>
      </c>
      <c r="I322" s="135"/>
      <c r="J322" s="59"/>
      <c r="K322" s="119" t="s">
        <v>547</v>
      </c>
      <c r="L322" s="111" t="s">
        <v>41</v>
      </c>
      <c r="M322" s="114" t="s">
        <v>554</v>
      </c>
      <c r="N322" s="119" t="s">
        <v>549</v>
      </c>
      <c r="O322" s="119">
        <v>5</v>
      </c>
      <c r="P322" s="104" t="s">
        <v>41</v>
      </c>
      <c r="Q322" s="109">
        <v>9</v>
      </c>
      <c r="R322" s="96">
        <v>0</v>
      </c>
      <c r="S322" s="136" t="s">
        <v>550</v>
      </c>
      <c r="T322" s="105">
        <v>1</v>
      </c>
      <c r="U322" s="59"/>
      <c r="V322" s="59"/>
      <c r="W322" s="59"/>
      <c r="X322" s="59"/>
      <c r="Y322" s="59"/>
    </row>
    <row r="323" spans="1:25">
      <c r="A323" s="27">
        <v>319</v>
      </c>
      <c r="B323" s="118" t="s">
        <v>545</v>
      </c>
      <c r="C323" s="27" t="s">
        <v>188</v>
      </c>
      <c r="D323" s="113" t="s">
        <v>556</v>
      </c>
      <c r="E323" s="119" t="s">
        <v>40</v>
      </c>
      <c r="F323" s="59"/>
      <c r="G323" s="59"/>
      <c r="H323" s="119">
        <v>139</v>
      </c>
      <c r="I323" s="135"/>
      <c r="J323" s="59"/>
      <c r="K323" s="119" t="s">
        <v>547</v>
      </c>
      <c r="L323" s="111" t="s">
        <v>41</v>
      </c>
      <c r="M323" s="114" t="s">
        <v>554</v>
      </c>
      <c r="N323" s="119" t="s">
        <v>549</v>
      </c>
      <c r="O323" s="119">
        <v>6</v>
      </c>
      <c r="P323" s="104" t="s">
        <v>41</v>
      </c>
      <c r="Q323" s="109">
        <v>10</v>
      </c>
      <c r="R323" s="96">
        <v>1</v>
      </c>
      <c r="S323" s="136" t="s">
        <v>550</v>
      </c>
      <c r="T323" s="105">
        <v>1</v>
      </c>
      <c r="U323" s="59"/>
      <c r="V323" s="59"/>
      <c r="W323" s="59"/>
      <c r="X323" s="59"/>
      <c r="Y323" s="59"/>
    </row>
    <row r="324" spans="1:25">
      <c r="A324" s="27">
        <v>320</v>
      </c>
      <c r="B324" s="118" t="s">
        <v>545</v>
      </c>
      <c r="C324" s="27" t="s">
        <v>188</v>
      </c>
      <c r="D324" s="113" t="s">
        <v>557</v>
      </c>
      <c r="E324" s="119" t="s">
        <v>40</v>
      </c>
      <c r="F324" s="59"/>
      <c r="G324" s="59"/>
      <c r="H324" s="119">
        <v>138</v>
      </c>
      <c r="I324" s="135"/>
      <c r="J324" s="59"/>
      <c r="K324" s="119" t="s">
        <v>547</v>
      </c>
      <c r="L324" s="111" t="s">
        <v>41</v>
      </c>
      <c r="M324" s="114" t="s">
        <v>548</v>
      </c>
      <c r="N324" s="119" t="s">
        <v>549</v>
      </c>
      <c r="O324" s="119">
        <v>7</v>
      </c>
      <c r="P324" s="104" t="s">
        <v>41</v>
      </c>
      <c r="Q324" s="109">
        <v>12</v>
      </c>
      <c r="R324" s="96">
        <v>0</v>
      </c>
      <c r="S324" s="136" t="s">
        <v>550</v>
      </c>
      <c r="T324" s="105">
        <v>1</v>
      </c>
      <c r="U324" s="59"/>
      <c r="V324" s="59"/>
      <c r="W324" s="59"/>
      <c r="X324" s="59"/>
      <c r="Y324" s="59"/>
    </row>
    <row r="325" spans="1:25">
      <c r="A325" s="27">
        <v>321</v>
      </c>
      <c r="B325" s="118" t="s">
        <v>545</v>
      </c>
      <c r="C325" s="27" t="s">
        <v>188</v>
      </c>
      <c r="D325" s="113" t="s">
        <v>558</v>
      </c>
      <c r="E325" s="119" t="s">
        <v>40</v>
      </c>
      <c r="F325" s="59"/>
      <c r="G325" s="59"/>
      <c r="H325" s="119">
        <v>133</v>
      </c>
      <c r="I325" s="135"/>
      <c r="J325" s="59"/>
      <c r="K325" s="119" t="s">
        <v>547</v>
      </c>
      <c r="L325" s="111" t="s">
        <v>41</v>
      </c>
      <c r="M325" s="114" t="s">
        <v>548</v>
      </c>
      <c r="N325" s="119" t="s">
        <v>549</v>
      </c>
      <c r="O325" s="119">
        <v>6</v>
      </c>
      <c r="P325" s="104" t="s">
        <v>41</v>
      </c>
      <c r="Q325" s="109">
        <v>7</v>
      </c>
      <c r="R325" s="96">
        <v>0</v>
      </c>
      <c r="S325" s="136" t="s">
        <v>550</v>
      </c>
      <c r="T325" s="105">
        <v>1</v>
      </c>
      <c r="U325" s="59"/>
      <c r="V325" s="59"/>
      <c r="W325" s="59"/>
      <c r="X325" s="59"/>
      <c r="Y325" s="59"/>
    </row>
    <row r="326" spans="1:25">
      <c r="A326" s="27">
        <v>322</v>
      </c>
      <c r="B326" s="118" t="s">
        <v>545</v>
      </c>
      <c r="C326" s="27" t="s">
        <v>188</v>
      </c>
      <c r="D326" s="113" t="s">
        <v>559</v>
      </c>
      <c r="E326" s="119" t="s">
        <v>40</v>
      </c>
      <c r="F326" s="59"/>
      <c r="G326" s="59"/>
      <c r="H326" s="119">
        <v>129</v>
      </c>
      <c r="I326" s="135"/>
      <c r="J326" s="59"/>
      <c r="K326" s="119" t="s">
        <v>547</v>
      </c>
      <c r="L326" s="111" t="s">
        <v>41</v>
      </c>
      <c r="M326" s="114" t="s">
        <v>560</v>
      </c>
      <c r="N326" s="119" t="s">
        <v>549</v>
      </c>
      <c r="O326" s="119">
        <v>6</v>
      </c>
      <c r="P326" s="104" t="s">
        <v>41</v>
      </c>
      <c r="Q326" s="109">
        <v>6</v>
      </c>
      <c r="R326" s="96">
        <v>0</v>
      </c>
      <c r="S326" s="136" t="s">
        <v>550</v>
      </c>
      <c r="T326" s="105">
        <v>1</v>
      </c>
      <c r="U326" s="59"/>
      <c r="V326" s="59"/>
      <c r="W326" s="59"/>
      <c r="X326" s="59"/>
      <c r="Y326" s="59"/>
    </row>
    <row r="327" spans="1:25">
      <c r="A327" s="27">
        <v>323</v>
      </c>
      <c r="B327" s="118" t="s">
        <v>545</v>
      </c>
      <c r="C327" s="27" t="s">
        <v>188</v>
      </c>
      <c r="D327" s="113" t="s">
        <v>561</v>
      </c>
      <c r="E327" s="119" t="s">
        <v>40</v>
      </c>
      <c r="F327" s="59"/>
      <c r="G327" s="59"/>
      <c r="H327" s="119">
        <v>138</v>
      </c>
      <c r="I327" s="135"/>
      <c r="J327" s="59"/>
      <c r="K327" s="119" t="s">
        <v>547</v>
      </c>
      <c r="L327" s="111" t="s">
        <v>41</v>
      </c>
      <c r="M327" s="114" t="s">
        <v>554</v>
      </c>
      <c r="N327" s="119" t="s">
        <v>549</v>
      </c>
      <c r="O327" s="119">
        <v>7</v>
      </c>
      <c r="P327" s="104" t="s">
        <v>41</v>
      </c>
      <c r="Q327" s="109">
        <v>8</v>
      </c>
      <c r="R327" s="96">
        <v>1</v>
      </c>
      <c r="S327" s="136" t="s">
        <v>550</v>
      </c>
      <c r="T327" s="105">
        <v>1</v>
      </c>
      <c r="U327" s="59"/>
      <c r="V327" s="59"/>
      <c r="W327" s="59"/>
      <c r="X327" s="59"/>
      <c r="Y327" s="59"/>
    </row>
    <row r="328" spans="1:25">
      <c r="A328" s="27">
        <v>324</v>
      </c>
      <c r="B328" s="118" t="s">
        <v>545</v>
      </c>
      <c r="C328" s="27" t="s">
        <v>188</v>
      </c>
      <c r="D328" s="113" t="s">
        <v>562</v>
      </c>
      <c r="E328" s="119" t="s">
        <v>40</v>
      </c>
      <c r="F328" s="59"/>
      <c r="G328" s="59"/>
      <c r="H328" s="119">
        <v>92</v>
      </c>
      <c r="I328" s="135"/>
      <c r="J328" s="59"/>
      <c r="K328" s="119" t="s">
        <v>547</v>
      </c>
      <c r="L328" s="111" t="s">
        <v>41</v>
      </c>
      <c r="M328" s="114" t="s">
        <v>563</v>
      </c>
      <c r="N328" s="119" t="s">
        <v>549</v>
      </c>
      <c r="O328" s="119">
        <v>6</v>
      </c>
      <c r="P328" s="104" t="s">
        <v>41</v>
      </c>
      <c r="Q328" s="109">
        <v>6</v>
      </c>
      <c r="R328" s="96">
        <v>0</v>
      </c>
      <c r="S328" s="136" t="s">
        <v>550</v>
      </c>
      <c r="T328" s="105">
        <v>1</v>
      </c>
      <c r="U328" s="59"/>
      <c r="V328" s="59"/>
      <c r="W328" s="59"/>
      <c r="X328" s="59"/>
      <c r="Y328" s="59"/>
    </row>
    <row r="329" spans="1:25">
      <c r="A329" s="27">
        <v>325</v>
      </c>
      <c r="B329" s="118" t="s">
        <v>545</v>
      </c>
      <c r="C329" s="27" t="s">
        <v>188</v>
      </c>
      <c r="D329" s="113" t="s">
        <v>564</v>
      </c>
      <c r="E329" s="119" t="s">
        <v>40</v>
      </c>
      <c r="F329" s="59"/>
      <c r="G329" s="59"/>
      <c r="H329" s="119">
        <v>110</v>
      </c>
      <c r="I329" s="135"/>
      <c r="J329" s="59"/>
      <c r="K329" s="119" t="s">
        <v>547</v>
      </c>
      <c r="L329" s="111" t="s">
        <v>41</v>
      </c>
      <c r="M329" s="114" t="s">
        <v>548</v>
      </c>
      <c r="N329" s="119" t="s">
        <v>549</v>
      </c>
      <c r="O329" s="119">
        <v>6</v>
      </c>
      <c r="P329" s="104" t="s">
        <v>41</v>
      </c>
      <c r="Q329" s="109">
        <v>8</v>
      </c>
      <c r="R329" s="96">
        <v>0</v>
      </c>
      <c r="S329" s="136" t="s">
        <v>550</v>
      </c>
      <c r="T329" s="105">
        <v>1</v>
      </c>
      <c r="U329" s="59"/>
      <c r="V329" s="59"/>
      <c r="W329" s="59"/>
      <c r="X329" s="59"/>
      <c r="Y329" s="59"/>
    </row>
    <row r="330" spans="1:25">
      <c r="A330" s="27">
        <v>326</v>
      </c>
      <c r="B330" s="118" t="s">
        <v>545</v>
      </c>
      <c r="C330" s="27" t="s">
        <v>188</v>
      </c>
      <c r="D330" s="100" t="s">
        <v>565</v>
      </c>
      <c r="E330" s="119" t="s">
        <v>40</v>
      </c>
      <c r="F330" s="59"/>
      <c r="G330" s="59"/>
      <c r="H330" s="119">
        <v>132</v>
      </c>
      <c r="I330" s="135"/>
      <c r="J330" s="59"/>
      <c r="K330" s="119" t="s">
        <v>547</v>
      </c>
      <c r="L330" s="111" t="s">
        <v>41</v>
      </c>
      <c r="M330" s="114" t="s">
        <v>554</v>
      </c>
      <c r="N330" s="119" t="s">
        <v>549</v>
      </c>
      <c r="O330" s="119">
        <v>7</v>
      </c>
      <c r="P330" s="104" t="s">
        <v>41</v>
      </c>
      <c r="Q330" s="109">
        <v>9</v>
      </c>
      <c r="R330" s="96">
        <v>1</v>
      </c>
      <c r="S330" s="136" t="s">
        <v>550</v>
      </c>
      <c r="T330" s="105">
        <v>1</v>
      </c>
      <c r="U330" s="59"/>
      <c r="V330" s="59"/>
      <c r="W330" s="59"/>
      <c r="X330" s="59"/>
      <c r="Y330" s="59"/>
    </row>
    <row r="331" spans="1:25">
      <c r="A331" s="27">
        <v>327</v>
      </c>
      <c r="B331" s="118" t="s">
        <v>545</v>
      </c>
      <c r="C331" s="27" t="s">
        <v>188</v>
      </c>
      <c r="D331" s="113" t="s">
        <v>566</v>
      </c>
      <c r="E331" s="119" t="s">
        <v>40</v>
      </c>
      <c r="F331" s="59"/>
      <c r="G331" s="59"/>
      <c r="H331" s="119">
        <v>117</v>
      </c>
      <c r="I331" s="135"/>
      <c r="J331" s="59"/>
      <c r="K331" s="119" t="s">
        <v>547</v>
      </c>
      <c r="L331" s="111" t="s">
        <v>41</v>
      </c>
      <c r="M331" s="114" t="s">
        <v>563</v>
      </c>
      <c r="N331" s="119" t="s">
        <v>549</v>
      </c>
      <c r="O331" s="119">
        <v>7</v>
      </c>
      <c r="P331" s="104" t="s">
        <v>41</v>
      </c>
      <c r="Q331" s="109">
        <v>9</v>
      </c>
      <c r="R331" s="96">
        <v>1</v>
      </c>
      <c r="S331" s="136" t="s">
        <v>550</v>
      </c>
      <c r="T331" s="105">
        <v>1</v>
      </c>
      <c r="U331" s="59"/>
      <c r="V331" s="59"/>
      <c r="W331" s="59"/>
      <c r="X331" s="59"/>
      <c r="Y331" s="59"/>
    </row>
    <row r="332" spans="1:25">
      <c r="A332" s="27">
        <v>328</v>
      </c>
      <c r="B332" s="118" t="s">
        <v>545</v>
      </c>
      <c r="C332" s="27" t="s">
        <v>188</v>
      </c>
      <c r="D332" s="113" t="s">
        <v>567</v>
      </c>
      <c r="E332" s="119" t="s">
        <v>40</v>
      </c>
      <c r="F332" s="59"/>
      <c r="G332" s="59"/>
      <c r="H332" s="119">
        <v>108</v>
      </c>
      <c r="I332" s="135"/>
      <c r="J332" s="59"/>
      <c r="K332" s="119" t="s">
        <v>547</v>
      </c>
      <c r="L332" s="111" t="s">
        <v>41</v>
      </c>
      <c r="M332" s="114" t="s">
        <v>548</v>
      </c>
      <c r="N332" s="119" t="s">
        <v>549</v>
      </c>
      <c r="O332" s="119">
        <v>7</v>
      </c>
      <c r="P332" s="104" t="s">
        <v>41</v>
      </c>
      <c r="Q332" s="109">
        <v>4</v>
      </c>
      <c r="R332" s="96">
        <v>1</v>
      </c>
      <c r="S332" s="136" t="s">
        <v>550</v>
      </c>
      <c r="T332" s="105">
        <v>1</v>
      </c>
      <c r="U332" s="59"/>
      <c r="V332" s="59"/>
      <c r="W332" s="59"/>
      <c r="X332" s="59"/>
      <c r="Y332" s="59"/>
    </row>
    <row r="333" spans="1:25">
      <c r="A333" s="27">
        <v>329</v>
      </c>
      <c r="B333" s="118" t="s">
        <v>545</v>
      </c>
      <c r="C333" s="27" t="s">
        <v>188</v>
      </c>
      <c r="D333" s="113" t="s">
        <v>568</v>
      </c>
      <c r="E333" s="119" t="s">
        <v>40</v>
      </c>
      <c r="F333" s="59"/>
      <c r="G333" s="59"/>
      <c r="H333" s="119">
        <v>72</v>
      </c>
      <c r="I333" s="135"/>
      <c r="J333" s="59"/>
      <c r="K333" s="119" t="s">
        <v>547</v>
      </c>
      <c r="L333" s="111" t="s">
        <v>41</v>
      </c>
      <c r="M333" s="114" t="s">
        <v>569</v>
      </c>
      <c r="N333" s="119" t="s">
        <v>549</v>
      </c>
      <c r="O333" s="119">
        <v>4</v>
      </c>
      <c r="P333" s="104" t="s">
        <v>41</v>
      </c>
      <c r="Q333" s="109">
        <v>6</v>
      </c>
      <c r="R333" s="96">
        <v>3</v>
      </c>
      <c r="S333" s="136" t="s">
        <v>550</v>
      </c>
      <c r="T333" s="105">
        <v>1</v>
      </c>
      <c r="U333" s="59"/>
      <c r="V333" s="59"/>
      <c r="W333" s="59"/>
      <c r="X333" s="59"/>
      <c r="Y333" s="59"/>
    </row>
    <row r="334" spans="1:25">
      <c r="A334" s="27">
        <v>330</v>
      </c>
      <c r="B334" s="118" t="s">
        <v>545</v>
      </c>
      <c r="C334" s="27" t="s">
        <v>188</v>
      </c>
      <c r="D334" s="100" t="s">
        <v>570</v>
      </c>
      <c r="E334" s="119" t="s">
        <v>40</v>
      </c>
      <c r="F334" s="59"/>
      <c r="G334" s="59"/>
      <c r="H334" s="119">
        <v>75</v>
      </c>
      <c r="I334" s="135"/>
      <c r="J334" s="59"/>
      <c r="K334" s="119" t="s">
        <v>547</v>
      </c>
      <c r="L334" s="111" t="s">
        <v>41</v>
      </c>
      <c r="M334" s="114" t="s">
        <v>569</v>
      </c>
      <c r="N334" s="119" t="s">
        <v>549</v>
      </c>
      <c r="O334" s="119">
        <v>6</v>
      </c>
      <c r="P334" s="104" t="s">
        <v>41</v>
      </c>
      <c r="Q334" s="109">
        <v>5</v>
      </c>
      <c r="R334" s="96">
        <v>1</v>
      </c>
      <c r="S334" s="136" t="s">
        <v>550</v>
      </c>
      <c r="T334" s="105">
        <v>1</v>
      </c>
      <c r="U334" s="59"/>
      <c r="V334" s="59"/>
      <c r="W334" s="59"/>
      <c r="X334" s="59"/>
      <c r="Y334" s="59"/>
    </row>
    <row r="335" spans="1:25">
      <c r="A335" s="27">
        <v>331</v>
      </c>
      <c r="B335" s="118" t="s">
        <v>545</v>
      </c>
      <c r="C335" s="27" t="s">
        <v>188</v>
      </c>
      <c r="D335" s="113" t="s">
        <v>571</v>
      </c>
      <c r="E335" s="119" t="s">
        <v>40</v>
      </c>
      <c r="F335" s="59"/>
      <c r="G335" s="59"/>
      <c r="H335" s="134">
        <v>81</v>
      </c>
      <c r="I335" s="135"/>
      <c r="J335" s="59"/>
      <c r="K335" s="119" t="s">
        <v>547</v>
      </c>
      <c r="L335" s="111" t="s">
        <v>41</v>
      </c>
      <c r="M335" s="114" t="s">
        <v>569</v>
      </c>
      <c r="N335" s="119" t="s">
        <v>549</v>
      </c>
      <c r="O335" s="119">
        <v>4</v>
      </c>
      <c r="P335" s="104" t="s">
        <v>41</v>
      </c>
      <c r="Q335" s="109">
        <v>7</v>
      </c>
      <c r="R335" s="96">
        <v>1</v>
      </c>
      <c r="S335" s="136" t="s">
        <v>550</v>
      </c>
      <c r="T335" s="105">
        <v>1</v>
      </c>
      <c r="U335" s="59"/>
      <c r="V335" s="59"/>
      <c r="W335" s="59"/>
      <c r="X335" s="59"/>
      <c r="Y335" s="59"/>
    </row>
    <row r="336" spans="1:25">
      <c r="A336" s="27">
        <v>332</v>
      </c>
      <c r="B336" s="118" t="s">
        <v>545</v>
      </c>
      <c r="C336" s="27" t="s">
        <v>188</v>
      </c>
      <c r="D336" s="113" t="s">
        <v>572</v>
      </c>
      <c r="E336" s="119" t="s">
        <v>40</v>
      </c>
      <c r="F336" s="59"/>
      <c r="G336" s="59"/>
      <c r="H336" s="119">
        <v>160</v>
      </c>
      <c r="I336" s="135"/>
      <c r="J336" s="59"/>
      <c r="K336" s="119" t="s">
        <v>547</v>
      </c>
      <c r="L336" s="111" t="s">
        <v>41</v>
      </c>
      <c r="M336" s="114" t="s">
        <v>573</v>
      </c>
      <c r="N336" s="119" t="s">
        <v>549</v>
      </c>
      <c r="O336" s="119">
        <v>7</v>
      </c>
      <c r="P336" s="104" t="s">
        <v>41</v>
      </c>
      <c r="Q336" s="109" t="s">
        <v>41</v>
      </c>
      <c r="R336" s="96" t="s">
        <v>41</v>
      </c>
      <c r="S336" s="136" t="s">
        <v>550</v>
      </c>
      <c r="T336" s="105">
        <v>1</v>
      </c>
      <c r="U336" s="59"/>
      <c r="V336" s="59"/>
      <c r="W336" s="59"/>
      <c r="X336" s="59"/>
      <c r="Y336" s="59"/>
    </row>
    <row r="337" spans="1:25">
      <c r="A337" s="27">
        <v>333</v>
      </c>
      <c r="B337" s="118" t="s">
        <v>545</v>
      </c>
      <c r="C337" s="27" t="s">
        <v>188</v>
      </c>
      <c r="D337" s="100" t="s">
        <v>574</v>
      </c>
      <c r="E337" s="119" t="s">
        <v>40</v>
      </c>
      <c r="F337" s="59"/>
      <c r="G337" s="59"/>
      <c r="H337" s="119">
        <v>106</v>
      </c>
      <c r="I337" s="135"/>
      <c r="J337" s="59"/>
      <c r="K337" s="119" t="s">
        <v>547</v>
      </c>
      <c r="L337" s="111" t="s">
        <v>41</v>
      </c>
      <c r="M337" s="114" t="s">
        <v>575</v>
      </c>
      <c r="N337" s="119" t="s">
        <v>41</v>
      </c>
      <c r="O337" s="119">
        <v>4</v>
      </c>
      <c r="P337" s="104" t="s">
        <v>41</v>
      </c>
      <c r="Q337" s="109" t="s">
        <v>41</v>
      </c>
      <c r="R337" s="96" t="s">
        <v>41</v>
      </c>
      <c r="S337" s="136" t="s">
        <v>550</v>
      </c>
      <c r="T337" s="105">
        <v>1</v>
      </c>
      <c r="U337" s="59"/>
      <c r="V337" s="59"/>
      <c r="W337" s="59"/>
      <c r="X337" s="59"/>
      <c r="Y337" s="59"/>
    </row>
    <row r="338" spans="1:25">
      <c r="A338" s="27">
        <v>334</v>
      </c>
      <c r="B338" s="118" t="s">
        <v>545</v>
      </c>
      <c r="C338" s="27" t="s">
        <v>188</v>
      </c>
      <c r="D338" s="113" t="s">
        <v>576</v>
      </c>
      <c r="E338" s="119" t="s">
        <v>40</v>
      </c>
      <c r="F338" s="59"/>
      <c r="G338" s="59"/>
      <c r="H338" s="119">
        <v>95</v>
      </c>
      <c r="I338" s="135"/>
      <c r="J338" s="59"/>
      <c r="K338" s="119" t="s">
        <v>547</v>
      </c>
      <c r="L338" s="111" t="s">
        <v>41</v>
      </c>
      <c r="M338" s="114" t="s">
        <v>577</v>
      </c>
      <c r="N338" s="119" t="s">
        <v>549</v>
      </c>
      <c r="O338" s="119">
        <v>5</v>
      </c>
      <c r="P338" s="104" t="s">
        <v>41</v>
      </c>
      <c r="Q338" s="109">
        <v>8</v>
      </c>
      <c r="R338" s="96">
        <v>1</v>
      </c>
      <c r="S338" s="136" t="s">
        <v>550</v>
      </c>
      <c r="T338" s="105">
        <v>1</v>
      </c>
      <c r="U338" s="59"/>
      <c r="V338" s="59"/>
      <c r="W338" s="59"/>
      <c r="X338" s="59"/>
      <c r="Y338" s="59"/>
    </row>
    <row r="339" spans="1:25">
      <c r="A339" s="27">
        <v>335</v>
      </c>
      <c r="B339" s="118" t="s">
        <v>545</v>
      </c>
      <c r="C339" s="27" t="s">
        <v>188</v>
      </c>
      <c r="D339" s="113" t="s">
        <v>578</v>
      </c>
      <c r="E339" s="119" t="s">
        <v>40</v>
      </c>
      <c r="F339" s="59"/>
      <c r="G339" s="59"/>
      <c r="H339" s="119">
        <v>134</v>
      </c>
      <c r="I339" s="135"/>
      <c r="J339" s="59"/>
      <c r="K339" s="119" t="s">
        <v>547</v>
      </c>
      <c r="L339" s="111" t="s">
        <v>41</v>
      </c>
      <c r="M339" s="114" t="s">
        <v>579</v>
      </c>
      <c r="N339" s="119" t="s">
        <v>549</v>
      </c>
      <c r="O339" s="119">
        <v>6</v>
      </c>
      <c r="P339" s="104" t="s">
        <v>41</v>
      </c>
      <c r="Q339" s="109">
        <v>8</v>
      </c>
      <c r="R339" s="96">
        <v>1</v>
      </c>
      <c r="S339" s="136" t="s">
        <v>550</v>
      </c>
      <c r="T339" s="105">
        <v>1</v>
      </c>
      <c r="U339" s="59"/>
      <c r="V339" s="59"/>
      <c r="W339" s="59"/>
      <c r="X339" s="59"/>
      <c r="Y339" s="59"/>
    </row>
    <row r="340" spans="1:25">
      <c r="A340" s="27">
        <v>336</v>
      </c>
      <c r="B340" s="118" t="s">
        <v>545</v>
      </c>
      <c r="C340" s="27" t="s">
        <v>188</v>
      </c>
      <c r="D340" s="113" t="s">
        <v>580</v>
      </c>
      <c r="E340" s="119" t="s">
        <v>40</v>
      </c>
      <c r="F340" s="59"/>
      <c r="G340" s="59"/>
      <c r="H340" s="119">
        <v>136</v>
      </c>
      <c r="I340" s="135"/>
      <c r="J340" s="59"/>
      <c r="K340" s="119" t="s">
        <v>547</v>
      </c>
      <c r="L340" s="111" t="s">
        <v>41</v>
      </c>
      <c r="M340" s="114" t="s">
        <v>579</v>
      </c>
      <c r="N340" s="119" t="s">
        <v>549</v>
      </c>
      <c r="O340" s="119">
        <v>7</v>
      </c>
      <c r="P340" s="104" t="s">
        <v>41</v>
      </c>
      <c r="Q340" s="109">
        <v>10</v>
      </c>
      <c r="R340" s="96">
        <v>0</v>
      </c>
      <c r="S340" s="136" t="s">
        <v>550</v>
      </c>
      <c r="T340" s="105">
        <v>1</v>
      </c>
      <c r="U340" s="59"/>
      <c r="V340" s="59"/>
      <c r="W340" s="59"/>
      <c r="X340" s="59"/>
      <c r="Y340" s="59"/>
    </row>
    <row r="341" spans="1:25">
      <c r="A341" s="27">
        <v>337</v>
      </c>
      <c r="B341" s="118" t="s">
        <v>545</v>
      </c>
      <c r="C341" s="27" t="s">
        <v>188</v>
      </c>
      <c r="D341" s="113" t="s">
        <v>581</v>
      </c>
      <c r="E341" s="119" t="s">
        <v>40</v>
      </c>
      <c r="F341" s="59"/>
      <c r="G341" s="59"/>
      <c r="H341" s="119">
        <v>132</v>
      </c>
      <c r="I341" s="135"/>
      <c r="J341" s="59"/>
      <c r="K341" s="119" t="s">
        <v>547</v>
      </c>
      <c r="L341" s="111" t="s">
        <v>41</v>
      </c>
      <c r="M341" s="114" t="s">
        <v>579</v>
      </c>
      <c r="N341" s="119" t="s">
        <v>549</v>
      </c>
      <c r="O341" s="119">
        <v>7</v>
      </c>
      <c r="P341" s="104" t="s">
        <v>41</v>
      </c>
      <c r="Q341" s="109">
        <v>6</v>
      </c>
      <c r="R341" s="96">
        <v>0</v>
      </c>
      <c r="S341" s="136" t="s">
        <v>550</v>
      </c>
      <c r="T341" s="105">
        <v>1</v>
      </c>
      <c r="U341" s="59"/>
      <c r="V341" s="59"/>
      <c r="W341" s="59"/>
      <c r="X341" s="59"/>
      <c r="Y341" s="59"/>
    </row>
    <row r="342" spans="1:25">
      <c r="A342" s="27">
        <v>338</v>
      </c>
      <c r="B342" s="118" t="s">
        <v>545</v>
      </c>
      <c r="C342" s="27" t="s">
        <v>188</v>
      </c>
      <c r="D342" s="113" t="s">
        <v>582</v>
      </c>
      <c r="E342" s="119" t="s">
        <v>40</v>
      </c>
      <c r="F342" s="59"/>
      <c r="G342" s="59"/>
      <c r="H342" s="119">
        <v>129</v>
      </c>
      <c r="I342" s="135"/>
      <c r="J342" s="59"/>
      <c r="K342" s="119" t="s">
        <v>547</v>
      </c>
      <c r="L342" s="111" t="s">
        <v>41</v>
      </c>
      <c r="M342" s="114" t="s">
        <v>548</v>
      </c>
      <c r="N342" s="119" t="s">
        <v>549</v>
      </c>
      <c r="O342" s="119">
        <v>5</v>
      </c>
      <c r="P342" s="104" t="s">
        <v>41</v>
      </c>
      <c r="Q342" s="109">
        <v>5</v>
      </c>
      <c r="R342" s="96">
        <v>0</v>
      </c>
      <c r="S342" s="136" t="s">
        <v>550</v>
      </c>
      <c r="T342" s="105">
        <v>1</v>
      </c>
      <c r="U342" s="59"/>
      <c r="V342" s="59"/>
      <c r="W342" s="59"/>
      <c r="X342" s="59"/>
      <c r="Y342" s="59"/>
    </row>
    <row r="343" spans="1:25">
      <c r="A343" s="27">
        <v>339</v>
      </c>
      <c r="B343" s="118" t="s">
        <v>545</v>
      </c>
      <c r="C343" s="27" t="s">
        <v>188</v>
      </c>
      <c r="D343" s="113" t="s">
        <v>583</v>
      </c>
      <c r="E343" s="119" t="s">
        <v>40</v>
      </c>
      <c r="F343" s="59"/>
      <c r="G343" s="59"/>
      <c r="H343" s="119">
        <v>129</v>
      </c>
      <c r="I343" s="135"/>
      <c r="J343" s="59"/>
      <c r="K343" s="119" t="s">
        <v>547</v>
      </c>
      <c r="L343" s="111" t="s">
        <v>41</v>
      </c>
      <c r="M343" s="114" t="s">
        <v>548</v>
      </c>
      <c r="N343" s="119" t="s">
        <v>549</v>
      </c>
      <c r="O343" s="119">
        <v>5</v>
      </c>
      <c r="P343" s="104" t="s">
        <v>41</v>
      </c>
      <c r="Q343" s="109">
        <v>6</v>
      </c>
      <c r="R343" s="96">
        <v>0</v>
      </c>
      <c r="S343" s="136" t="s">
        <v>550</v>
      </c>
      <c r="T343" s="105">
        <v>1</v>
      </c>
      <c r="U343" s="59"/>
      <c r="V343" s="59"/>
      <c r="W343" s="59"/>
      <c r="X343" s="59"/>
      <c r="Y343" s="59"/>
    </row>
    <row r="344" spans="1:25">
      <c r="A344" s="27">
        <v>340</v>
      </c>
      <c r="B344" s="118" t="s">
        <v>545</v>
      </c>
      <c r="C344" s="27" t="s">
        <v>188</v>
      </c>
      <c r="D344" s="113" t="s">
        <v>584</v>
      </c>
      <c r="E344" s="119" t="s">
        <v>40</v>
      </c>
      <c r="F344" s="59"/>
      <c r="G344" s="59"/>
      <c r="H344" s="119">
        <v>134</v>
      </c>
      <c r="I344" s="135"/>
      <c r="J344" s="59"/>
      <c r="K344" s="119" t="s">
        <v>547</v>
      </c>
      <c r="L344" s="111" t="s">
        <v>41</v>
      </c>
      <c r="M344" s="114" t="s">
        <v>548</v>
      </c>
      <c r="N344" s="119" t="s">
        <v>549</v>
      </c>
      <c r="O344" s="119">
        <v>6</v>
      </c>
      <c r="P344" s="104" t="s">
        <v>41</v>
      </c>
      <c r="Q344" s="109">
        <v>8</v>
      </c>
      <c r="R344" s="96">
        <v>0</v>
      </c>
      <c r="S344" s="136" t="s">
        <v>550</v>
      </c>
      <c r="T344" s="105">
        <v>1</v>
      </c>
      <c r="U344" s="59"/>
      <c r="V344" s="59"/>
      <c r="W344" s="59"/>
      <c r="X344" s="59"/>
      <c r="Y344" s="59"/>
    </row>
    <row r="345" spans="1:25">
      <c r="A345" s="27">
        <v>341</v>
      </c>
      <c r="B345" s="118" t="s">
        <v>545</v>
      </c>
      <c r="C345" s="27" t="s">
        <v>188</v>
      </c>
      <c r="D345" s="113" t="s">
        <v>585</v>
      </c>
      <c r="E345" s="119" t="s">
        <v>40</v>
      </c>
      <c r="F345" s="59"/>
      <c r="G345" s="59"/>
      <c r="H345" s="119">
        <v>105</v>
      </c>
      <c r="I345" s="135"/>
      <c r="J345" s="59"/>
      <c r="K345" s="119" t="s">
        <v>547</v>
      </c>
      <c r="L345" s="111" t="s">
        <v>41</v>
      </c>
      <c r="M345" s="114" t="s">
        <v>586</v>
      </c>
      <c r="N345" s="119" t="s">
        <v>549</v>
      </c>
      <c r="O345" s="119">
        <v>6</v>
      </c>
      <c r="P345" s="104" t="s">
        <v>41</v>
      </c>
      <c r="Q345" s="109">
        <v>6</v>
      </c>
      <c r="R345" s="96">
        <v>1</v>
      </c>
      <c r="S345" s="136" t="s">
        <v>550</v>
      </c>
      <c r="T345" s="105">
        <v>1</v>
      </c>
      <c r="U345" s="59"/>
      <c r="V345" s="59"/>
      <c r="W345" s="59"/>
      <c r="X345" s="59"/>
      <c r="Y345" s="59"/>
    </row>
    <row r="346" spans="1:25">
      <c r="A346" s="27">
        <v>342</v>
      </c>
      <c r="B346" s="118" t="s">
        <v>545</v>
      </c>
      <c r="C346" s="27" t="s">
        <v>188</v>
      </c>
      <c r="D346" s="113" t="s">
        <v>587</v>
      </c>
      <c r="E346" s="119" t="s">
        <v>40</v>
      </c>
      <c r="F346" s="59"/>
      <c r="G346" s="59"/>
      <c r="H346" s="119">
        <v>102</v>
      </c>
      <c r="I346" s="135"/>
      <c r="J346" s="59"/>
      <c r="K346" s="119" t="s">
        <v>547</v>
      </c>
      <c r="L346" s="111" t="s">
        <v>41</v>
      </c>
      <c r="M346" s="114" t="s">
        <v>563</v>
      </c>
      <c r="N346" s="119" t="s">
        <v>549</v>
      </c>
      <c r="O346" s="119">
        <v>5</v>
      </c>
      <c r="P346" s="104" t="s">
        <v>41</v>
      </c>
      <c r="Q346" s="109">
        <v>6</v>
      </c>
      <c r="R346" s="96">
        <v>0</v>
      </c>
      <c r="S346" s="136" t="s">
        <v>550</v>
      </c>
      <c r="T346" s="105">
        <v>1</v>
      </c>
      <c r="U346" s="59"/>
      <c r="V346" s="59"/>
      <c r="W346" s="59"/>
      <c r="X346" s="59"/>
      <c r="Y346" s="59"/>
    </row>
    <row r="347" spans="1:25">
      <c r="A347" s="27">
        <v>343</v>
      </c>
      <c r="B347" s="118" t="s">
        <v>545</v>
      </c>
      <c r="C347" s="27" t="s">
        <v>188</v>
      </c>
      <c r="D347" s="113" t="s">
        <v>588</v>
      </c>
      <c r="E347" s="119" t="s">
        <v>40</v>
      </c>
      <c r="F347" s="59"/>
      <c r="G347" s="59"/>
      <c r="H347" s="119">
        <v>132</v>
      </c>
      <c r="I347" s="135"/>
      <c r="J347" s="59"/>
      <c r="K347" s="119" t="s">
        <v>547</v>
      </c>
      <c r="L347" s="111" t="s">
        <v>41</v>
      </c>
      <c r="M347" s="114" t="s">
        <v>548</v>
      </c>
      <c r="N347" s="119" t="s">
        <v>549</v>
      </c>
      <c r="O347" s="119">
        <v>7</v>
      </c>
      <c r="P347" s="104" t="s">
        <v>41</v>
      </c>
      <c r="Q347" s="109">
        <v>8</v>
      </c>
      <c r="R347" s="96">
        <v>0</v>
      </c>
      <c r="S347" s="136" t="s">
        <v>550</v>
      </c>
      <c r="T347" s="105">
        <v>1</v>
      </c>
      <c r="U347" s="59"/>
      <c r="V347" s="59"/>
      <c r="W347" s="59"/>
      <c r="X347" s="59"/>
      <c r="Y347" s="59"/>
    </row>
    <row r="348" spans="1:25">
      <c r="A348" s="27">
        <v>344</v>
      </c>
      <c r="B348" s="118" t="s">
        <v>545</v>
      </c>
      <c r="C348" s="27" t="s">
        <v>188</v>
      </c>
      <c r="D348" s="113" t="s">
        <v>589</v>
      </c>
      <c r="E348" s="119" t="s">
        <v>40</v>
      </c>
      <c r="F348" s="59"/>
      <c r="G348" s="59"/>
      <c r="H348" s="119">
        <v>138</v>
      </c>
      <c r="I348" s="135"/>
      <c r="J348" s="59"/>
      <c r="K348" s="119" t="s">
        <v>547</v>
      </c>
      <c r="L348" s="111" t="s">
        <v>41</v>
      </c>
      <c r="M348" s="114" t="s">
        <v>548</v>
      </c>
      <c r="N348" s="119" t="s">
        <v>549</v>
      </c>
      <c r="O348" s="119">
        <v>5</v>
      </c>
      <c r="P348" s="104" t="s">
        <v>41</v>
      </c>
      <c r="Q348" s="109">
        <v>4</v>
      </c>
      <c r="R348" s="96">
        <v>0</v>
      </c>
      <c r="S348" s="136" t="s">
        <v>550</v>
      </c>
      <c r="T348" s="105">
        <v>1</v>
      </c>
      <c r="U348" s="59"/>
      <c r="V348" s="59"/>
      <c r="W348" s="59"/>
      <c r="X348" s="59"/>
      <c r="Y348" s="59"/>
    </row>
    <row r="349" spans="1:25">
      <c r="A349" s="27">
        <v>345</v>
      </c>
      <c r="B349" s="118" t="s">
        <v>545</v>
      </c>
      <c r="C349" s="27" t="s">
        <v>188</v>
      </c>
      <c r="D349" s="113" t="s">
        <v>590</v>
      </c>
      <c r="E349" s="119" t="s">
        <v>40</v>
      </c>
      <c r="F349" s="59"/>
      <c r="G349" s="59"/>
      <c r="H349" s="119">
        <v>129</v>
      </c>
      <c r="I349" s="135"/>
      <c r="J349" s="59"/>
      <c r="K349" s="119" t="s">
        <v>547</v>
      </c>
      <c r="L349" s="111" t="s">
        <v>41</v>
      </c>
      <c r="M349" s="114" t="s">
        <v>579</v>
      </c>
      <c r="N349" s="119" t="s">
        <v>549</v>
      </c>
      <c r="O349" s="119">
        <v>6</v>
      </c>
      <c r="P349" s="104" t="s">
        <v>41</v>
      </c>
      <c r="Q349" s="109">
        <v>7</v>
      </c>
      <c r="R349" s="96">
        <v>0</v>
      </c>
      <c r="S349" s="136" t="s">
        <v>550</v>
      </c>
      <c r="T349" s="105">
        <v>1</v>
      </c>
      <c r="U349" s="59"/>
      <c r="V349" s="59"/>
      <c r="W349" s="59"/>
      <c r="X349" s="59"/>
      <c r="Y349" s="59"/>
    </row>
    <row r="350" spans="1:25">
      <c r="A350" s="27">
        <v>346</v>
      </c>
      <c r="B350" s="118" t="s">
        <v>545</v>
      </c>
      <c r="C350" s="27" t="s">
        <v>279</v>
      </c>
      <c r="D350" s="113" t="s">
        <v>591</v>
      </c>
      <c r="E350" s="119" t="s">
        <v>40</v>
      </c>
      <c r="F350" s="59"/>
      <c r="G350" s="59"/>
      <c r="H350" s="119">
        <v>120</v>
      </c>
      <c r="I350" s="135"/>
      <c r="J350" s="59"/>
      <c r="K350" s="119" t="s">
        <v>547</v>
      </c>
      <c r="L350" s="111" t="s">
        <v>41</v>
      </c>
      <c r="M350" s="114" t="s">
        <v>563</v>
      </c>
      <c r="N350" s="119" t="s">
        <v>549</v>
      </c>
      <c r="O350" s="119">
        <v>5</v>
      </c>
      <c r="P350" s="104" t="s">
        <v>41</v>
      </c>
      <c r="Q350" s="109">
        <v>8</v>
      </c>
      <c r="R350" s="96">
        <v>0</v>
      </c>
      <c r="S350" s="136" t="s">
        <v>550</v>
      </c>
      <c r="T350" s="105">
        <v>1</v>
      </c>
      <c r="U350" s="59"/>
      <c r="V350" s="59"/>
      <c r="W350" s="59"/>
      <c r="X350" s="59"/>
      <c r="Y350" s="59"/>
    </row>
    <row r="351" spans="1:25">
      <c r="A351" s="27">
        <v>347</v>
      </c>
      <c r="B351" s="118" t="s">
        <v>545</v>
      </c>
      <c r="C351" s="27" t="s">
        <v>279</v>
      </c>
      <c r="D351" s="113" t="s">
        <v>592</v>
      </c>
      <c r="E351" s="119" t="s">
        <v>40</v>
      </c>
      <c r="F351" s="59"/>
      <c r="G351" s="59"/>
      <c r="H351" s="119">
        <v>122</v>
      </c>
      <c r="I351" s="135"/>
      <c r="J351" s="59"/>
      <c r="K351" s="119" t="s">
        <v>547</v>
      </c>
      <c r="L351" s="111" t="s">
        <v>41</v>
      </c>
      <c r="M351" s="114" t="s">
        <v>577</v>
      </c>
      <c r="N351" s="119" t="s">
        <v>549</v>
      </c>
      <c r="O351" s="119">
        <v>5</v>
      </c>
      <c r="P351" s="104" t="s">
        <v>41</v>
      </c>
      <c r="Q351" s="109">
        <v>9</v>
      </c>
      <c r="R351" s="96">
        <v>0</v>
      </c>
      <c r="S351" s="136" t="s">
        <v>550</v>
      </c>
      <c r="T351" s="105">
        <v>1</v>
      </c>
      <c r="U351" s="59"/>
      <c r="V351" s="59"/>
      <c r="W351" s="59"/>
      <c r="X351" s="59"/>
      <c r="Y351" s="59"/>
    </row>
    <row r="352" spans="1:25">
      <c r="A352" s="27">
        <v>348</v>
      </c>
      <c r="B352" s="118" t="s">
        <v>545</v>
      </c>
      <c r="C352" s="27" t="s">
        <v>279</v>
      </c>
      <c r="D352" s="113" t="s">
        <v>593</v>
      </c>
      <c r="E352" s="119" t="s">
        <v>40</v>
      </c>
      <c r="F352" s="59"/>
      <c r="G352" s="59"/>
      <c r="H352" s="119">
        <v>72</v>
      </c>
      <c r="I352" s="135"/>
      <c r="J352" s="59"/>
      <c r="K352" s="119" t="s">
        <v>547</v>
      </c>
      <c r="L352" s="111" t="s">
        <v>41</v>
      </c>
      <c r="M352" s="114" t="s">
        <v>577</v>
      </c>
      <c r="N352" s="119" t="s">
        <v>549</v>
      </c>
      <c r="O352" s="119">
        <v>3</v>
      </c>
      <c r="P352" s="104" t="s">
        <v>41</v>
      </c>
      <c r="Q352" s="109">
        <v>8</v>
      </c>
      <c r="R352" s="96">
        <v>2</v>
      </c>
      <c r="S352" s="136" t="s">
        <v>550</v>
      </c>
      <c r="T352" s="105">
        <v>1</v>
      </c>
      <c r="U352" s="59"/>
      <c r="V352" s="59"/>
      <c r="W352" s="59"/>
      <c r="X352" s="59"/>
      <c r="Y352" s="59"/>
    </row>
    <row r="353" spans="1:25">
      <c r="A353" s="27">
        <v>349</v>
      </c>
      <c r="B353" s="118" t="s">
        <v>545</v>
      </c>
      <c r="C353" s="27" t="s">
        <v>279</v>
      </c>
      <c r="D353" s="113" t="s">
        <v>594</v>
      </c>
      <c r="E353" s="119" t="s">
        <v>40</v>
      </c>
      <c r="F353" s="59"/>
      <c r="G353" s="59"/>
      <c r="H353" s="89">
        <v>154</v>
      </c>
      <c r="I353" s="135"/>
      <c r="J353" s="59"/>
      <c r="K353" s="119" t="s">
        <v>547</v>
      </c>
      <c r="L353" s="111" t="s">
        <v>41</v>
      </c>
      <c r="M353" s="114">
        <v>2100000</v>
      </c>
      <c r="N353" s="119" t="s">
        <v>549</v>
      </c>
      <c r="O353" s="119">
        <v>3</v>
      </c>
      <c r="P353" s="104" t="s">
        <v>41</v>
      </c>
      <c r="Q353" s="109">
        <v>9</v>
      </c>
      <c r="R353" s="96">
        <v>0</v>
      </c>
      <c r="S353" s="136" t="s">
        <v>550</v>
      </c>
      <c r="T353" s="105">
        <v>1</v>
      </c>
      <c r="U353" s="59"/>
      <c r="V353" s="59"/>
      <c r="W353" s="59"/>
      <c r="X353" s="59"/>
      <c r="Y353" s="59"/>
    </row>
    <row r="354" spans="1:25">
      <c r="A354" s="27">
        <v>350</v>
      </c>
      <c r="B354" s="118" t="s">
        <v>545</v>
      </c>
      <c r="C354" s="27" t="s">
        <v>279</v>
      </c>
      <c r="D354" s="113" t="s">
        <v>595</v>
      </c>
      <c r="E354" s="119" t="s">
        <v>40</v>
      </c>
      <c r="F354" s="59"/>
      <c r="G354" s="59"/>
      <c r="H354" s="119">
        <v>97</v>
      </c>
      <c r="I354" s="135"/>
      <c r="J354" s="59"/>
      <c r="K354" s="119" t="s">
        <v>547</v>
      </c>
      <c r="L354" s="111" t="s">
        <v>41</v>
      </c>
      <c r="M354" s="114">
        <v>2100000</v>
      </c>
      <c r="N354" s="119" t="s">
        <v>549</v>
      </c>
      <c r="O354" s="119">
        <v>5</v>
      </c>
      <c r="P354" s="104" t="s">
        <v>41</v>
      </c>
      <c r="Q354" s="109">
        <v>7</v>
      </c>
      <c r="R354" s="96">
        <v>0</v>
      </c>
      <c r="S354" s="136" t="s">
        <v>550</v>
      </c>
      <c r="T354" s="105">
        <v>1</v>
      </c>
      <c r="U354" s="59"/>
      <c r="V354" s="59"/>
      <c r="W354" s="59"/>
      <c r="X354" s="59"/>
      <c r="Y354" s="59"/>
    </row>
    <row r="355" spans="1:25">
      <c r="A355" s="27">
        <v>351</v>
      </c>
      <c r="B355" s="118" t="s">
        <v>596</v>
      </c>
      <c r="C355" s="27" t="s">
        <v>61</v>
      </c>
      <c r="D355" s="113" t="s">
        <v>597</v>
      </c>
      <c r="E355" s="119" t="s">
        <v>40</v>
      </c>
      <c r="F355" s="59"/>
      <c r="G355" s="59"/>
      <c r="H355" s="119">
        <v>300</v>
      </c>
      <c r="I355" s="135"/>
      <c r="J355" s="59"/>
      <c r="K355" s="119" t="s">
        <v>314</v>
      </c>
      <c r="L355" s="111" t="s">
        <v>41</v>
      </c>
      <c r="M355" s="114">
        <v>1950000</v>
      </c>
      <c r="N355" s="119" t="s">
        <v>45</v>
      </c>
      <c r="O355" s="119">
        <v>8</v>
      </c>
      <c r="P355" s="104">
        <v>20</v>
      </c>
      <c r="Q355" s="109">
        <v>7</v>
      </c>
      <c r="R355" s="96">
        <v>1</v>
      </c>
      <c r="S355" s="137" t="s">
        <v>598</v>
      </c>
      <c r="T355" s="105">
        <v>1</v>
      </c>
      <c r="U355" s="59"/>
      <c r="V355" s="59"/>
      <c r="W355" s="59"/>
      <c r="X355" s="59"/>
      <c r="Y355" s="59"/>
    </row>
    <row r="356" spans="1:25">
      <c r="A356" s="27">
        <v>352</v>
      </c>
      <c r="B356" s="118" t="s">
        <v>596</v>
      </c>
      <c r="C356" s="27" t="s">
        <v>61</v>
      </c>
      <c r="D356" s="113" t="s">
        <v>599</v>
      </c>
      <c r="E356" s="119" t="s">
        <v>40</v>
      </c>
      <c r="F356" s="59"/>
      <c r="G356" s="59"/>
      <c r="H356" s="119">
        <v>300</v>
      </c>
      <c r="I356" s="135"/>
      <c r="J356" s="59"/>
      <c r="K356" s="119" t="s">
        <v>314</v>
      </c>
      <c r="L356" s="111" t="s">
        <v>41</v>
      </c>
      <c r="M356" s="114">
        <v>1950000</v>
      </c>
      <c r="N356" s="119" t="s">
        <v>45</v>
      </c>
      <c r="O356" s="119">
        <v>8</v>
      </c>
      <c r="P356" s="104">
        <v>20</v>
      </c>
      <c r="Q356" s="109">
        <v>7</v>
      </c>
      <c r="R356" s="96">
        <v>2</v>
      </c>
      <c r="S356" s="137" t="s">
        <v>598</v>
      </c>
      <c r="T356" s="105">
        <v>1</v>
      </c>
      <c r="U356" s="59"/>
      <c r="V356" s="59"/>
      <c r="W356" s="59"/>
      <c r="X356" s="59"/>
      <c r="Y356" s="59"/>
    </row>
    <row r="357" spans="1:25">
      <c r="A357" s="27">
        <v>353</v>
      </c>
      <c r="B357" s="118" t="s">
        <v>596</v>
      </c>
      <c r="C357" s="27" t="s">
        <v>61</v>
      </c>
      <c r="D357" s="113" t="s">
        <v>600</v>
      </c>
      <c r="E357" s="119" t="s">
        <v>40</v>
      </c>
      <c r="F357" s="59"/>
      <c r="G357" s="59"/>
      <c r="H357" s="119">
        <v>300</v>
      </c>
      <c r="I357" s="135"/>
      <c r="J357" s="59"/>
      <c r="K357" s="119" t="s">
        <v>314</v>
      </c>
      <c r="L357" s="111" t="s">
        <v>41</v>
      </c>
      <c r="M357" s="114">
        <v>1950000</v>
      </c>
      <c r="N357" s="119" t="s">
        <v>45</v>
      </c>
      <c r="O357" s="119">
        <v>8</v>
      </c>
      <c r="P357" s="104">
        <v>20</v>
      </c>
      <c r="Q357" s="109">
        <v>8</v>
      </c>
      <c r="R357" s="96">
        <v>4</v>
      </c>
      <c r="S357" s="137" t="s">
        <v>598</v>
      </c>
      <c r="T357" s="105">
        <v>1</v>
      </c>
      <c r="U357" s="59"/>
      <c r="V357" s="59"/>
      <c r="W357" s="59"/>
      <c r="X357" s="59"/>
      <c r="Y357" s="59"/>
    </row>
    <row r="358" spans="1:25">
      <c r="A358" s="27">
        <v>354</v>
      </c>
      <c r="B358" s="118" t="s">
        <v>596</v>
      </c>
      <c r="C358" s="27" t="s">
        <v>188</v>
      </c>
      <c r="D358" s="113" t="s">
        <v>601</v>
      </c>
      <c r="E358" s="119" t="s">
        <v>40</v>
      </c>
      <c r="F358" s="59"/>
      <c r="G358" s="59"/>
      <c r="H358" s="119">
        <v>300</v>
      </c>
      <c r="I358" s="135"/>
      <c r="J358" s="59"/>
      <c r="K358" s="119" t="s">
        <v>314</v>
      </c>
      <c r="L358" s="111" t="s">
        <v>41</v>
      </c>
      <c r="M358" s="114">
        <v>1950000</v>
      </c>
      <c r="N358" s="119" t="s">
        <v>45</v>
      </c>
      <c r="O358" s="119">
        <v>8</v>
      </c>
      <c r="P358" s="104">
        <v>20</v>
      </c>
      <c r="Q358" s="109">
        <v>8</v>
      </c>
      <c r="R358" s="96">
        <v>5</v>
      </c>
      <c r="S358" s="137" t="s">
        <v>598</v>
      </c>
      <c r="T358" s="105">
        <v>1</v>
      </c>
      <c r="U358" s="59"/>
      <c r="V358" s="59"/>
      <c r="W358" s="59"/>
      <c r="X358" s="59"/>
      <c r="Y358" s="59"/>
    </row>
    <row r="359" spans="1:25">
      <c r="A359" s="27">
        <v>355</v>
      </c>
      <c r="B359" s="118" t="s">
        <v>596</v>
      </c>
      <c r="C359" s="27" t="s">
        <v>188</v>
      </c>
      <c r="D359" s="113" t="s">
        <v>602</v>
      </c>
      <c r="E359" s="119" t="s">
        <v>40</v>
      </c>
      <c r="F359" s="59"/>
      <c r="G359" s="59"/>
      <c r="H359" s="119">
        <v>300</v>
      </c>
      <c r="I359" s="135"/>
      <c r="J359" s="59"/>
      <c r="K359" s="119" t="s">
        <v>314</v>
      </c>
      <c r="L359" s="111" t="s">
        <v>41</v>
      </c>
      <c r="M359" s="114">
        <v>1950000</v>
      </c>
      <c r="N359" s="119" t="s">
        <v>45</v>
      </c>
      <c r="O359" s="119">
        <v>8</v>
      </c>
      <c r="P359" s="104">
        <v>20</v>
      </c>
      <c r="Q359" s="109">
        <v>9</v>
      </c>
      <c r="R359" s="96">
        <v>5</v>
      </c>
      <c r="S359" s="137" t="s">
        <v>598</v>
      </c>
      <c r="T359" s="105">
        <v>1</v>
      </c>
      <c r="U359" s="59"/>
      <c r="V359" s="59"/>
      <c r="W359" s="59"/>
      <c r="X359" s="59"/>
      <c r="Y359" s="59"/>
    </row>
    <row r="360" spans="1:25">
      <c r="A360" s="27">
        <v>356</v>
      </c>
      <c r="B360" s="118" t="s">
        <v>596</v>
      </c>
      <c r="C360" s="27" t="s">
        <v>188</v>
      </c>
      <c r="D360" s="113" t="s">
        <v>603</v>
      </c>
      <c r="E360" s="119" t="s">
        <v>40</v>
      </c>
      <c r="F360" s="59"/>
      <c r="G360" s="59"/>
      <c r="H360" s="119">
        <v>300</v>
      </c>
      <c r="I360" s="135"/>
      <c r="J360" s="59"/>
      <c r="K360" s="119" t="s">
        <v>314</v>
      </c>
      <c r="L360" s="111" t="s">
        <v>41</v>
      </c>
      <c r="M360" s="114">
        <v>1950000</v>
      </c>
      <c r="N360" s="119" t="s">
        <v>45</v>
      </c>
      <c r="O360" s="119">
        <v>8</v>
      </c>
      <c r="P360" s="104">
        <v>20</v>
      </c>
      <c r="Q360" s="109">
        <v>9</v>
      </c>
      <c r="R360" s="96">
        <v>5</v>
      </c>
      <c r="S360" s="137" t="s">
        <v>598</v>
      </c>
      <c r="T360" s="105">
        <v>1</v>
      </c>
      <c r="U360" s="59"/>
      <c r="V360" s="59"/>
      <c r="W360" s="59"/>
      <c r="X360" s="59"/>
      <c r="Y360" s="59"/>
    </row>
    <row r="361" spans="1:25">
      <c r="A361" s="27">
        <v>357</v>
      </c>
      <c r="B361" s="118" t="s">
        <v>596</v>
      </c>
      <c r="C361" s="27" t="s">
        <v>188</v>
      </c>
      <c r="D361" s="113" t="s">
        <v>604</v>
      </c>
      <c r="E361" s="119" t="s">
        <v>40</v>
      </c>
      <c r="F361" s="59"/>
      <c r="G361" s="59"/>
      <c r="H361" s="119">
        <v>300</v>
      </c>
      <c r="I361" s="135"/>
      <c r="J361" s="59"/>
      <c r="K361" s="119" t="s">
        <v>314</v>
      </c>
      <c r="L361" s="111" t="s">
        <v>41</v>
      </c>
      <c r="M361" s="114">
        <v>1950000</v>
      </c>
      <c r="N361" s="119" t="s">
        <v>45</v>
      </c>
      <c r="O361" s="119">
        <v>8</v>
      </c>
      <c r="P361" s="104">
        <v>20</v>
      </c>
      <c r="Q361" s="109">
        <v>8</v>
      </c>
      <c r="R361" s="96">
        <v>4</v>
      </c>
      <c r="S361" s="137" t="s">
        <v>598</v>
      </c>
      <c r="T361" s="105">
        <v>1</v>
      </c>
      <c r="U361" s="59"/>
      <c r="V361" s="59"/>
      <c r="W361" s="59"/>
      <c r="X361" s="59"/>
      <c r="Y361" s="59"/>
    </row>
    <row r="362" spans="1:25">
      <c r="A362" s="27">
        <v>358</v>
      </c>
      <c r="B362" s="118" t="s">
        <v>596</v>
      </c>
      <c r="C362" s="27" t="s">
        <v>188</v>
      </c>
      <c r="D362" s="113" t="s">
        <v>605</v>
      </c>
      <c r="E362" s="119" t="s">
        <v>40</v>
      </c>
      <c r="F362" s="59"/>
      <c r="G362" s="59"/>
      <c r="H362" s="119">
        <v>300</v>
      </c>
      <c r="I362" s="135"/>
      <c r="J362" s="59"/>
      <c r="K362" s="119" t="s">
        <v>314</v>
      </c>
      <c r="L362" s="111" t="s">
        <v>41</v>
      </c>
      <c r="M362" s="114">
        <v>1950000</v>
      </c>
      <c r="N362" s="119" t="s">
        <v>45</v>
      </c>
      <c r="O362" s="119">
        <v>8</v>
      </c>
      <c r="P362" s="104">
        <v>20</v>
      </c>
      <c r="Q362" s="109">
        <v>6</v>
      </c>
      <c r="R362" s="96">
        <v>2</v>
      </c>
      <c r="S362" s="137" t="s">
        <v>598</v>
      </c>
      <c r="T362" s="105">
        <v>1</v>
      </c>
      <c r="U362" s="59"/>
      <c r="V362" s="59"/>
      <c r="W362" s="59"/>
      <c r="X362" s="59"/>
      <c r="Y362" s="59"/>
    </row>
    <row r="363" spans="1:25">
      <c r="A363" s="27">
        <v>359</v>
      </c>
      <c r="B363" s="118" t="s">
        <v>596</v>
      </c>
      <c r="C363" s="27" t="s">
        <v>188</v>
      </c>
      <c r="D363" s="113" t="s">
        <v>606</v>
      </c>
      <c r="E363" s="119" t="s">
        <v>40</v>
      </c>
      <c r="F363" s="59"/>
      <c r="G363" s="59"/>
      <c r="H363" s="119">
        <v>300</v>
      </c>
      <c r="I363" s="135"/>
      <c r="J363" s="59"/>
      <c r="K363" s="119" t="s">
        <v>314</v>
      </c>
      <c r="L363" s="111" t="s">
        <v>41</v>
      </c>
      <c r="M363" s="114">
        <v>1950000</v>
      </c>
      <c r="N363" s="119" t="s">
        <v>45</v>
      </c>
      <c r="O363" s="119">
        <v>8</v>
      </c>
      <c r="P363" s="104">
        <v>20</v>
      </c>
      <c r="Q363" s="109">
        <v>8</v>
      </c>
      <c r="R363" s="96">
        <v>5</v>
      </c>
      <c r="S363" s="137" t="s">
        <v>598</v>
      </c>
      <c r="T363" s="105">
        <v>1</v>
      </c>
      <c r="U363" s="59"/>
      <c r="V363" s="59"/>
      <c r="W363" s="59"/>
      <c r="X363" s="59"/>
      <c r="Y363" s="59"/>
    </row>
    <row r="364" spans="1:25">
      <c r="A364" s="27">
        <v>360</v>
      </c>
      <c r="B364" s="118" t="s">
        <v>596</v>
      </c>
      <c r="C364" s="27" t="s">
        <v>188</v>
      </c>
      <c r="D364" s="113" t="s">
        <v>607</v>
      </c>
      <c r="E364" s="119" t="s">
        <v>40</v>
      </c>
      <c r="F364" s="59"/>
      <c r="G364" s="59"/>
      <c r="H364" s="119">
        <v>300</v>
      </c>
      <c r="I364" s="135"/>
      <c r="J364" s="59"/>
      <c r="K364" s="119" t="s">
        <v>314</v>
      </c>
      <c r="L364" s="111" t="s">
        <v>41</v>
      </c>
      <c r="M364" s="114">
        <v>1950000</v>
      </c>
      <c r="N364" s="119" t="s">
        <v>45</v>
      </c>
      <c r="O364" s="119">
        <v>8</v>
      </c>
      <c r="P364" s="104">
        <v>20</v>
      </c>
      <c r="Q364" s="109">
        <v>8</v>
      </c>
      <c r="R364" s="96">
        <v>4</v>
      </c>
      <c r="S364" s="137" t="s">
        <v>598</v>
      </c>
      <c r="T364" s="105">
        <v>1</v>
      </c>
      <c r="U364" s="59"/>
      <c r="V364" s="59"/>
      <c r="W364" s="59"/>
      <c r="X364" s="59"/>
      <c r="Y364" s="59"/>
    </row>
    <row r="365" spans="1:25">
      <c r="A365" s="27">
        <v>361</v>
      </c>
      <c r="B365" s="118" t="s">
        <v>596</v>
      </c>
      <c r="C365" s="27" t="s">
        <v>188</v>
      </c>
      <c r="D365" s="113" t="s">
        <v>608</v>
      </c>
      <c r="E365" s="119" t="s">
        <v>40</v>
      </c>
      <c r="F365" s="59"/>
      <c r="G365" s="59"/>
      <c r="H365" s="119">
        <v>300</v>
      </c>
      <c r="I365" s="135"/>
      <c r="J365" s="59"/>
      <c r="K365" s="119" t="s">
        <v>314</v>
      </c>
      <c r="L365" s="111" t="s">
        <v>41</v>
      </c>
      <c r="M365" s="114">
        <v>1950000</v>
      </c>
      <c r="N365" s="119" t="s">
        <v>45</v>
      </c>
      <c r="O365" s="119">
        <v>8</v>
      </c>
      <c r="P365" s="104">
        <v>20</v>
      </c>
      <c r="Q365" s="109">
        <v>6</v>
      </c>
      <c r="R365" s="96">
        <v>3</v>
      </c>
      <c r="S365" s="137" t="s">
        <v>598</v>
      </c>
      <c r="T365" s="105">
        <v>1</v>
      </c>
      <c r="U365" s="59"/>
      <c r="V365" s="59"/>
      <c r="W365" s="59"/>
      <c r="X365" s="59"/>
      <c r="Y365" s="59"/>
    </row>
    <row r="366" spans="1:25">
      <c r="A366" s="27">
        <v>362</v>
      </c>
      <c r="B366" s="118" t="s">
        <v>596</v>
      </c>
      <c r="C366" s="27" t="s">
        <v>188</v>
      </c>
      <c r="D366" s="113" t="s">
        <v>609</v>
      </c>
      <c r="E366" s="119" t="s">
        <v>40</v>
      </c>
      <c r="F366" s="59"/>
      <c r="G366" s="59"/>
      <c r="H366" s="119">
        <v>300</v>
      </c>
      <c r="I366" s="135"/>
      <c r="J366" s="59"/>
      <c r="K366" s="119" t="s">
        <v>314</v>
      </c>
      <c r="L366" s="111" t="s">
        <v>41</v>
      </c>
      <c r="M366" s="114">
        <v>1950000</v>
      </c>
      <c r="N366" s="119" t="s">
        <v>45</v>
      </c>
      <c r="O366" s="119">
        <v>8</v>
      </c>
      <c r="P366" s="104">
        <v>20</v>
      </c>
      <c r="Q366" s="109">
        <v>8</v>
      </c>
      <c r="R366" s="96">
        <v>2</v>
      </c>
      <c r="S366" s="137" t="s">
        <v>598</v>
      </c>
      <c r="T366" s="105">
        <v>1</v>
      </c>
      <c r="U366" s="59"/>
      <c r="V366" s="59"/>
      <c r="W366" s="59"/>
      <c r="X366" s="59"/>
      <c r="Y366" s="59"/>
    </row>
    <row r="367" spans="1:25">
      <c r="A367" s="27">
        <v>363</v>
      </c>
      <c r="B367" s="118" t="s">
        <v>596</v>
      </c>
      <c r="C367" s="27" t="s">
        <v>191</v>
      </c>
      <c r="D367" s="113" t="s">
        <v>610</v>
      </c>
      <c r="E367" s="119" t="s">
        <v>40</v>
      </c>
      <c r="F367" s="59"/>
      <c r="G367" s="59"/>
      <c r="H367" s="119">
        <v>300</v>
      </c>
      <c r="I367" s="135"/>
      <c r="J367" s="59"/>
      <c r="K367" s="119" t="s">
        <v>314</v>
      </c>
      <c r="L367" s="111" t="s">
        <v>41</v>
      </c>
      <c r="M367" s="114">
        <v>1950000</v>
      </c>
      <c r="N367" s="119" t="s">
        <v>45</v>
      </c>
      <c r="O367" s="119">
        <v>8</v>
      </c>
      <c r="P367" s="104">
        <v>20</v>
      </c>
      <c r="Q367" s="109">
        <v>8</v>
      </c>
      <c r="R367" s="96">
        <v>2</v>
      </c>
      <c r="S367" s="137" t="s">
        <v>598</v>
      </c>
      <c r="T367" s="105">
        <v>1</v>
      </c>
      <c r="U367" s="59"/>
      <c r="V367" s="59"/>
      <c r="W367" s="59"/>
      <c r="X367" s="59"/>
      <c r="Y367" s="59"/>
    </row>
    <row r="368" spans="1:25">
      <c r="A368" s="27">
        <v>364</v>
      </c>
      <c r="B368" s="118" t="s">
        <v>596</v>
      </c>
      <c r="C368" s="27" t="s">
        <v>191</v>
      </c>
      <c r="D368" s="113" t="s">
        <v>611</v>
      </c>
      <c r="E368" s="119" t="s">
        <v>40</v>
      </c>
      <c r="F368" s="59"/>
      <c r="G368" s="59"/>
      <c r="H368" s="119">
        <v>300</v>
      </c>
      <c r="I368" s="135"/>
      <c r="J368" s="59"/>
      <c r="K368" s="119" t="s">
        <v>314</v>
      </c>
      <c r="L368" s="111" t="s">
        <v>41</v>
      </c>
      <c r="M368" s="114">
        <v>1950000</v>
      </c>
      <c r="N368" s="119" t="s">
        <v>45</v>
      </c>
      <c r="O368" s="119">
        <v>8</v>
      </c>
      <c r="P368" s="104">
        <v>20</v>
      </c>
      <c r="Q368" s="109">
        <v>9</v>
      </c>
      <c r="R368" s="96">
        <v>2</v>
      </c>
      <c r="S368" s="137" t="s">
        <v>598</v>
      </c>
      <c r="T368" s="105">
        <v>1</v>
      </c>
      <c r="U368" s="59"/>
      <c r="V368" s="59"/>
      <c r="W368" s="59"/>
      <c r="X368" s="59"/>
      <c r="Y368" s="59"/>
    </row>
    <row r="369" spans="1:25">
      <c r="A369" s="27">
        <v>365</v>
      </c>
      <c r="B369" s="118" t="s">
        <v>596</v>
      </c>
      <c r="C369" s="27" t="s">
        <v>191</v>
      </c>
      <c r="D369" s="113" t="s">
        <v>612</v>
      </c>
      <c r="E369" s="119" t="s">
        <v>40</v>
      </c>
      <c r="F369" s="59"/>
      <c r="G369" s="59"/>
      <c r="H369" s="119">
        <v>300</v>
      </c>
      <c r="I369" s="135"/>
      <c r="J369" s="59"/>
      <c r="K369" s="119" t="s">
        <v>314</v>
      </c>
      <c r="L369" s="111" t="s">
        <v>41</v>
      </c>
      <c r="M369" s="114">
        <v>1950000</v>
      </c>
      <c r="N369" s="119" t="s">
        <v>45</v>
      </c>
      <c r="O369" s="119">
        <v>8</v>
      </c>
      <c r="P369" s="104">
        <v>20</v>
      </c>
      <c r="Q369" s="109">
        <v>7</v>
      </c>
      <c r="R369" s="96">
        <v>3</v>
      </c>
      <c r="S369" s="137" t="s">
        <v>598</v>
      </c>
      <c r="T369" s="105">
        <v>1</v>
      </c>
      <c r="U369" s="59"/>
      <c r="V369" s="59"/>
      <c r="W369" s="59"/>
      <c r="X369" s="59"/>
      <c r="Y369" s="59"/>
    </row>
    <row r="370" spans="1:25">
      <c r="A370" s="27">
        <v>366</v>
      </c>
      <c r="B370" s="118" t="s">
        <v>596</v>
      </c>
      <c r="C370" s="27" t="s">
        <v>191</v>
      </c>
      <c r="D370" s="113" t="s">
        <v>613</v>
      </c>
      <c r="E370" s="119" t="s">
        <v>40</v>
      </c>
      <c r="F370" s="59"/>
      <c r="G370" s="59"/>
      <c r="H370" s="119">
        <v>300</v>
      </c>
      <c r="I370" s="135"/>
      <c r="J370" s="59"/>
      <c r="K370" s="119" t="s">
        <v>314</v>
      </c>
      <c r="L370" s="111" t="s">
        <v>41</v>
      </c>
      <c r="M370" s="114">
        <v>1950000</v>
      </c>
      <c r="N370" s="119" t="s">
        <v>45</v>
      </c>
      <c r="O370" s="119">
        <v>8</v>
      </c>
      <c r="P370" s="104">
        <v>20</v>
      </c>
      <c r="Q370" s="109">
        <v>7</v>
      </c>
      <c r="R370" s="96">
        <v>3</v>
      </c>
      <c r="S370" s="137" t="s">
        <v>598</v>
      </c>
      <c r="T370" s="105">
        <v>1</v>
      </c>
      <c r="U370" s="59"/>
      <c r="V370" s="59"/>
      <c r="W370" s="59"/>
      <c r="X370" s="59"/>
      <c r="Y370" s="59"/>
    </row>
    <row r="371" spans="1:25">
      <c r="A371" s="27">
        <v>367</v>
      </c>
      <c r="B371" s="118" t="s">
        <v>596</v>
      </c>
      <c r="C371" s="27" t="s">
        <v>188</v>
      </c>
      <c r="D371" s="113" t="s">
        <v>614</v>
      </c>
      <c r="E371" s="119" t="s">
        <v>40</v>
      </c>
      <c r="F371" s="59"/>
      <c r="G371" s="59"/>
      <c r="H371" s="119">
        <v>144</v>
      </c>
      <c r="I371" s="135"/>
      <c r="J371" s="59"/>
      <c r="K371" s="119" t="s">
        <v>314</v>
      </c>
      <c r="L371" s="111" t="s">
        <v>41</v>
      </c>
      <c r="M371" s="114">
        <v>1950000</v>
      </c>
      <c r="N371" s="119" t="s">
        <v>45</v>
      </c>
      <c r="O371" s="119">
        <v>8</v>
      </c>
      <c r="P371" s="104">
        <v>20</v>
      </c>
      <c r="Q371" s="109">
        <v>8</v>
      </c>
      <c r="R371" s="96">
        <v>1</v>
      </c>
      <c r="S371" s="137" t="s">
        <v>598</v>
      </c>
      <c r="T371" s="105">
        <v>1</v>
      </c>
      <c r="U371" s="59"/>
      <c r="V371" s="59"/>
      <c r="W371" s="59"/>
      <c r="X371" s="59"/>
      <c r="Y371" s="59"/>
    </row>
    <row r="372" spans="1:25">
      <c r="A372" s="27">
        <v>368</v>
      </c>
      <c r="B372" s="118" t="s">
        <v>596</v>
      </c>
      <c r="C372" s="27" t="s">
        <v>188</v>
      </c>
      <c r="D372" s="113" t="s">
        <v>615</v>
      </c>
      <c r="E372" s="119" t="s">
        <v>40</v>
      </c>
      <c r="F372" s="59"/>
      <c r="G372" s="59"/>
      <c r="H372" s="119">
        <v>300</v>
      </c>
      <c r="I372" s="135"/>
      <c r="J372" s="59"/>
      <c r="K372" s="119" t="s">
        <v>314</v>
      </c>
      <c r="L372" s="111" t="s">
        <v>41</v>
      </c>
      <c r="M372" s="114">
        <v>1950000</v>
      </c>
      <c r="N372" s="119" t="s">
        <v>45</v>
      </c>
      <c r="O372" s="119">
        <v>8</v>
      </c>
      <c r="P372" s="104">
        <v>20</v>
      </c>
      <c r="Q372" s="109">
        <v>7</v>
      </c>
      <c r="R372" s="96">
        <v>2</v>
      </c>
      <c r="S372" s="137" t="s">
        <v>598</v>
      </c>
      <c r="T372" s="105">
        <v>1</v>
      </c>
      <c r="U372" s="59"/>
      <c r="V372" s="59"/>
      <c r="W372" s="59"/>
      <c r="X372" s="59"/>
      <c r="Y372" s="59"/>
    </row>
    <row r="373" spans="1:25">
      <c r="A373" s="27">
        <v>369</v>
      </c>
      <c r="B373" s="118" t="s">
        <v>596</v>
      </c>
      <c r="C373" s="27" t="s">
        <v>188</v>
      </c>
      <c r="D373" s="113" t="s">
        <v>616</v>
      </c>
      <c r="E373" s="119" t="s">
        <v>40</v>
      </c>
      <c r="F373" s="59"/>
      <c r="G373" s="59"/>
      <c r="H373" s="119">
        <v>300</v>
      </c>
      <c r="I373" s="135"/>
      <c r="J373" s="59"/>
      <c r="K373" s="119" t="s">
        <v>314</v>
      </c>
      <c r="L373" s="111" t="s">
        <v>41</v>
      </c>
      <c r="M373" s="114">
        <v>1950000</v>
      </c>
      <c r="N373" s="119" t="s">
        <v>45</v>
      </c>
      <c r="O373" s="119">
        <v>8</v>
      </c>
      <c r="P373" s="104">
        <v>20</v>
      </c>
      <c r="Q373" s="109">
        <v>9</v>
      </c>
      <c r="R373" s="96">
        <v>4</v>
      </c>
      <c r="S373" s="137" t="s">
        <v>598</v>
      </c>
      <c r="T373" s="105">
        <v>1</v>
      </c>
      <c r="U373" s="59"/>
      <c r="V373" s="59"/>
      <c r="W373" s="59"/>
      <c r="X373" s="59"/>
      <c r="Y373" s="59"/>
    </row>
    <row r="374" spans="1:25">
      <c r="A374" s="27">
        <v>370</v>
      </c>
      <c r="B374" s="118" t="s">
        <v>596</v>
      </c>
      <c r="C374" s="27" t="s">
        <v>188</v>
      </c>
      <c r="D374" s="113" t="s">
        <v>617</v>
      </c>
      <c r="E374" s="119" t="s">
        <v>40</v>
      </c>
      <c r="F374" s="59"/>
      <c r="G374" s="59"/>
      <c r="H374" s="119">
        <v>300</v>
      </c>
      <c r="I374" s="135"/>
      <c r="J374" s="59"/>
      <c r="K374" s="119" t="s">
        <v>314</v>
      </c>
      <c r="L374" s="111" t="s">
        <v>41</v>
      </c>
      <c r="M374" s="114">
        <v>1950000</v>
      </c>
      <c r="N374" s="119" t="s">
        <v>45</v>
      </c>
      <c r="O374" s="119">
        <v>8</v>
      </c>
      <c r="P374" s="104">
        <v>20</v>
      </c>
      <c r="Q374" s="109">
        <v>8</v>
      </c>
      <c r="R374" s="96">
        <v>5</v>
      </c>
      <c r="S374" s="137" t="s">
        <v>598</v>
      </c>
      <c r="T374" s="105">
        <v>1</v>
      </c>
      <c r="U374" s="59"/>
      <c r="V374" s="59"/>
      <c r="W374" s="59"/>
      <c r="X374" s="59"/>
      <c r="Y374" s="59"/>
    </row>
    <row r="375" spans="1:25">
      <c r="A375" s="27">
        <v>371</v>
      </c>
      <c r="B375" s="118" t="s">
        <v>596</v>
      </c>
      <c r="C375" s="27" t="s">
        <v>188</v>
      </c>
      <c r="D375" s="113" t="s">
        <v>618</v>
      </c>
      <c r="E375" s="119" t="s">
        <v>40</v>
      </c>
      <c r="F375" s="59"/>
      <c r="G375" s="59"/>
      <c r="H375" s="119">
        <v>300</v>
      </c>
      <c r="I375" s="135"/>
      <c r="J375" s="59"/>
      <c r="K375" s="119" t="s">
        <v>314</v>
      </c>
      <c r="L375" s="111" t="s">
        <v>41</v>
      </c>
      <c r="M375" s="114">
        <v>1950000</v>
      </c>
      <c r="N375" s="119" t="s">
        <v>45</v>
      </c>
      <c r="O375" s="119">
        <v>8</v>
      </c>
      <c r="P375" s="104">
        <v>20</v>
      </c>
      <c r="Q375" s="109">
        <v>8</v>
      </c>
      <c r="R375" s="96">
        <v>4</v>
      </c>
      <c r="S375" s="137" t="s">
        <v>598</v>
      </c>
      <c r="T375" s="105">
        <v>1</v>
      </c>
      <c r="U375" s="59"/>
      <c r="V375" s="59"/>
      <c r="W375" s="59"/>
      <c r="X375" s="59"/>
      <c r="Y375" s="59"/>
    </row>
    <row r="376" spans="1:25">
      <c r="A376" s="27">
        <v>372</v>
      </c>
      <c r="B376" s="118" t="s">
        <v>596</v>
      </c>
      <c r="C376" s="27" t="s">
        <v>188</v>
      </c>
      <c r="D376" s="113" t="s">
        <v>619</v>
      </c>
      <c r="E376" s="119" t="s">
        <v>40</v>
      </c>
      <c r="F376" s="59"/>
      <c r="G376" s="59"/>
      <c r="H376" s="119">
        <v>300</v>
      </c>
      <c r="I376" s="135"/>
      <c r="J376" s="59"/>
      <c r="K376" s="119" t="s">
        <v>314</v>
      </c>
      <c r="L376" s="111" t="s">
        <v>41</v>
      </c>
      <c r="M376" s="114">
        <v>1950000</v>
      </c>
      <c r="N376" s="119" t="s">
        <v>45</v>
      </c>
      <c r="O376" s="119">
        <v>8</v>
      </c>
      <c r="P376" s="104">
        <v>20</v>
      </c>
      <c r="Q376" s="109">
        <v>9</v>
      </c>
      <c r="R376" s="96">
        <v>4</v>
      </c>
      <c r="S376" s="137" t="s">
        <v>598</v>
      </c>
      <c r="T376" s="105">
        <v>1</v>
      </c>
      <c r="U376" s="59"/>
      <c r="V376" s="59"/>
      <c r="W376" s="59"/>
      <c r="X376" s="59"/>
      <c r="Y376" s="59"/>
    </row>
    <row r="377" spans="1:25">
      <c r="A377" s="27">
        <v>373</v>
      </c>
      <c r="B377" s="118" t="s">
        <v>596</v>
      </c>
      <c r="C377" s="27" t="s">
        <v>188</v>
      </c>
      <c r="D377" s="113" t="s">
        <v>620</v>
      </c>
      <c r="E377" s="119" t="s">
        <v>40</v>
      </c>
      <c r="F377" s="59"/>
      <c r="G377" s="59"/>
      <c r="H377" s="119">
        <v>300</v>
      </c>
      <c r="I377" s="135"/>
      <c r="J377" s="59"/>
      <c r="K377" s="119" t="s">
        <v>314</v>
      </c>
      <c r="L377" s="111" t="s">
        <v>41</v>
      </c>
      <c r="M377" s="114">
        <v>1950000</v>
      </c>
      <c r="N377" s="119" t="s">
        <v>45</v>
      </c>
      <c r="O377" s="119">
        <v>8</v>
      </c>
      <c r="P377" s="104">
        <v>20</v>
      </c>
      <c r="Q377" s="109">
        <v>9</v>
      </c>
      <c r="R377" s="96">
        <v>4</v>
      </c>
      <c r="S377" s="137" t="s">
        <v>598</v>
      </c>
      <c r="T377" s="105">
        <v>1</v>
      </c>
      <c r="U377" s="59"/>
      <c r="V377" s="59"/>
      <c r="W377" s="59"/>
      <c r="X377" s="59"/>
      <c r="Y377" s="59"/>
    </row>
    <row r="378" spans="1:25">
      <c r="A378" s="27">
        <v>374</v>
      </c>
      <c r="B378" s="118" t="s">
        <v>596</v>
      </c>
      <c r="C378" s="27" t="s">
        <v>188</v>
      </c>
      <c r="D378" s="113" t="s">
        <v>621</v>
      </c>
      <c r="E378" s="119" t="s">
        <v>40</v>
      </c>
      <c r="F378" s="59"/>
      <c r="G378" s="59"/>
      <c r="H378" s="119">
        <v>300</v>
      </c>
      <c r="I378" s="135"/>
      <c r="J378" s="59"/>
      <c r="K378" s="119" t="s">
        <v>314</v>
      </c>
      <c r="L378" s="111" t="s">
        <v>41</v>
      </c>
      <c r="M378" s="114">
        <v>1950000</v>
      </c>
      <c r="N378" s="119" t="s">
        <v>45</v>
      </c>
      <c r="O378" s="119">
        <v>8</v>
      </c>
      <c r="P378" s="104">
        <v>20</v>
      </c>
      <c r="Q378" s="109">
        <v>9</v>
      </c>
      <c r="R378" s="96">
        <v>5</v>
      </c>
      <c r="S378" s="137" t="s">
        <v>598</v>
      </c>
      <c r="T378" s="105">
        <v>1</v>
      </c>
      <c r="U378" s="59"/>
      <c r="V378" s="59"/>
      <c r="W378" s="59"/>
      <c r="X378" s="59"/>
      <c r="Y378" s="59"/>
    </row>
    <row r="379" spans="1:25">
      <c r="A379" s="27">
        <v>375</v>
      </c>
      <c r="B379" s="118" t="s">
        <v>596</v>
      </c>
      <c r="C379" s="27" t="s">
        <v>188</v>
      </c>
      <c r="D379" s="113" t="s">
        <v>622</v>
      </c>
      <c r="E379" s="119" t="s">
        <v>40</v>
      </c>
      <c r="F379" s="59"/>
      <c r="G379" s="59"/>
      <c r="H379" s="119">
        <v>300</v>
      </c>
      <c r="I379" s="135"/>
      <c r="J379" s="59"/>
      <c r="K379" s="119" t="s">
        <v>314</v>
      </c>
      <c r="L379" s="111" t="s">
        <v>41</v>
      </c>
      <c r="M379" s="114">
        <v>1950000</v>
      </c>
      <c r="N379" s="119" t="s">
        <v>45</v>
      </c>
      <c r="O379" s="119">
        <v>8</v>
      </c>
      <c r="P379" s="104">
        <v>20</v>
      </c>
      <c r="Q379" s="109">
        <v>7</v>
      </c>
      <c r="R379" s="96">
        <v>5</v>
      </c>
      <c r="S379" s="137" t="s">
        <v>598</v>
      </c>
      <c r="T379" s="105">
        <v>1</v>
      </c>
      <c r="U379" s="59"/>
      <c r="V379" s="59"/>
      <c r="W379" s="59"/>
      <c r="X379" s="59"/>
      <c r="Y379" s="59"/>
    </row>
    <row r="380" spans="1:25">
      <c r="A380" s="27">
        <v>376</v>
      </c>
      <c r="B380" s="118" t="s">
        <v>596</v>
      </c>
      <c r="C380" s="27" t="s">
        <v>188</v>
      </c>
      <c r="D380" s="113" t="s">
        <v>623</v>
      </c>
      <c r="E380" s="119" t="s">
        <v>40</v>
      </c>
      <c r="F380" s="59"/>
      <c r="G380" s="59"/>
      <c r="H380" s="119">
        <v>300</v>
      </c>
      <c r="I380" s="135"/>
      <c r="J380" s="59"/>
      <c r="K380" s="119" t="s">
        <v>314</v>
      </c>
      <c r="L380" s="111" t="s">
        <v>41</v>
      </c>
      <c r="M380" s="114">
        <v>1950000</v>
      </c>
      <c r="N380" s="119" t="s">
        <v>45</v>
      </c>
      <c r="O380" s="119">
        <v>8</v>
      </c>
      <c r="P380" s="104">
        <v>20</v>
      </c>
      <c r="Q380" s="109">
        <v>8</v>
      </c>
      <c r="R380" s="96">
        <v>3</v>
      </c>
      <c r="S380" s="137" t="s">
        <v>598</v>
      </c>
      <c r="T380" s="105">
        <v>1</v>
      </c>
      <c r="U380" s="59"/>
      <c r="V380" s="59"/>
      <c r="W380" s="59"/>
      <c r="X380" s="59"/>
      <c r="Y380" s="59"/>
    </row>
    <row r="381" spans="1:25">
      <c r="A381" s="27">
        <v>377</v>
      </c>
      <c r="B381" s="118" t="s">
        <v>596</v>
      </c>
      <c r="C381" s="27" t="s">
        <v>188</v>
      </c>
      <c r="D381" s="113" t="s">
        <v>624</v>
      </c>
      <c r="E381" s="119" t="s">
        <v>40</v>
      </c>
      <c r="F381" s="59"/>
      <c r="G381" s="59"/>
      <c r="H381" s="119">
        <v>300</v>
      </c>
      <c r="I381" s="135"/>
      <c r="J381" s="59"/>
      <c r="K381" s="119" t="s">
        <v>314</v>
      </c>
      <c r="L381" s="111" t="s">
        <v>41</v>
      </c>
      <c r="M381" s="114">
        <v>1950000</v>
      </c>
      <c r="N381" s="119" t="s">
        <v>45</v>
      </c>
      <c r="O381" s="119">
        <v>8</v>
      </c>
      <c r="P381" s="104">
        <v>20</v>
      </c>
      <c r="Q381" s="109">
        <v>8</v>
      </c>
      <c r="R381" s="96">
        <v>4</v>
      </c>
      <c r="S381" s="137" t="s">
        <v>598</v>
      </c>
      <c r="T381" s="105">
        <v>1</v>
      </c>
      <c r="U381" s="59"/>
      <c r="V381" s="59"/>
      <c r="W381" s="59"/>
      <c r="X381" s="59"/>
      <c r="Y381" s="59"/>
    </row>
    <row r="382" spans="1:25">
      <c r="A382" s="27">
        <v>378</v>
      </c>
      <c r="B382" s="118" t="s">
        <v>596</v>
      </c>
      <c r="C382" s="27" t="s">
        <v>188</v>
      </c>
      <c r="D382" s="113" t="s">
        <v>625</v>
      </c>
      <c r="E382" s="119" t="s">
        <v>40</v>
      </c>
      <c r="F382" s="59"/>
      <c r="G382" s="59"/>
      <c r="H382" s="119">
        <v>300</v>
      </c>
      <c r="I382" s="135"/>
      <c r="J382" s="59"/>
      <c r="K382" s="119" t="s">
        <v>314</v>
      </c>
      <c r="L382" s="111" t="s">
        <v>41</v>
      </c>
      <c r="M382" s="114">
        <v>1950000</v>
      </c>
      <c r="N382" s="119" t="s">
        <v>45</v>
      </c>
      <c r="O382" s="119">
        <v>8</v>
      </c>
      <c r="P382" s="104">
        <v>20</v>
      </c>
      <c r="Q382" s="109">
        <v>7</v>
      </c>
      <c r="R382" s="96">
        <v>3</v>
      </c>
      <c r="S382" s="137" t="s">
        <v>598</v>
      </c>
      <c r="T382" s="105">
        <v>1</v>
      </c>
      <c r="U382" s="59"/>
      <c r="V382" s="59"/>
      <c r="W382" s="59"/>
      <c r="X382" s="59"/>
      <c r="Y382" s="59"/>
    </row>
    <row r="383" spans="1:25">
      <c r="A383" s="27">
        <v>379</v>
      </c>
      <c r="B383" s="118" t="s">
        <v>596</v>
      </c>
      <c r="C383" s="27" t="s">
        <v>188</v>
      </c>
      <c r="D383" s="113" t="s">
        <v>626</v>
      </c>
      <c r="E383" s="119" t="s">
        <v>40</v>
      </c>
      <c r="F383" s="59"/>
      <c r="G383" s="59"/>
      <c r="H383" s="119">
        <v>300</v>
      </c>
      <c r="I383" s="135"/>
      <c r="J383" s="59"/>
      <c r="K383" s="119" t="s">
        <v>314</v>
      </c>
      <c r="L383" s="111" t="s">
        <v>41</v>
      </c>
      <c r="M383" s="114">
        <v>1950000</v>
      </c>
      <c r="N383" s="119" t="s">
        <v>45</v>
      </c>
      <c r="O383" s="119">
        <v>8</v>
      </c>
      <c r="P383" s="104">
        <v>20</v>
      </c>
      <c r="Q383" s="109">
        <v>6</v>
      </c>
      <c r="R383" s="96">
        <v>2</v>
      </c>
      <c r="S383" s="137" t="s">
        <v>598</v>
      </c>
      <c r="T383" s="105">
        <v>1</v>
      </c>
      <c r="U383" s="59"/>
      <c r="V383" s="59"/>
      <c r="W383" s="59"/>
      <c r="X383" s="59"/>
      <c r="Y383" s="59"/>
    </row>
    <row r="384" spans="1:25">
      <c r="A384" s="27">
        <v>380</v>
      </c>
      <c r="B384" s="118" t="s">
        <v>596</v>
      </c>
      <c r="C384" s="27" t="s">
        <v>188</v>
      </c>
      <c r="D384" s="113" t="s">
        <v>627</v>
      </c>
      <c r="E384" s="119" t="s">
        <v>40</v>
      </c>
      <c r="F384" s="59"/>
      <c r="G384" s="59"/>
      <c r="H384" s="119">
        <v>300</v>
      </c>
      <c r="I384" s="135"/>
      <c r="J384" s="59"/>
      <c r="K384" s="119" t="s">
        <v>314</v>
      </c>
      <c r="L384" s="111" t="s">
        <v>41</v>
      </c>
      <c r="M384" s="114">
        <v>1950000</v>
      </c>
      <c r="N384" s="119" t="s">
        <v>45</v>
      </c>
      <c r="O384" s="119">
        <v>8</v>
      </c>
      <c r="P384" s="104">
        <v>20</v>
      </c>
      <c r="Q384" s="109">
        <v>8</v>
      </c>
      <c r="R384" s="96">
        <v>5</v>
      </c>
      <c r="S384" s="137" t="s">
        <v>598</v>
      </c>
      <c r="T384" s="105">
        <v>1</v>
      </c>
      <c r="U384" s="59"/>
      <c r="V384" s="59"/>
      <c r="W384" s="59"/>
      <c r="X384" s="59"/>
      <c r="Y384" s="59"/>
    </row>
    <row r="385" spans="1:25">
      <c r="A385" s="27">
        <v>381</v>
      </c>
      <c r="B385" s="118" t="s">
        <v>596</v>
      </c>
      <c r="C385" s="27" t="s">
        <v>188</v>
      </c>
      <c r="D385" s="113" t="s">
        <v>628</v>
      </c>
      <c r="E385" s="119" t="s">
        <v>40</v>
      </c>
      <c r="F385" s="59"/>
      <c r="G385" s="59"/>
      <c r="H385" s="119">
        <v>300</v>
      </c>
      <c r="I385" s="135"/>
      <c r="J385" s="59"/>
      <c r="K385" s="119" t="s">
        <v>314</v>
      </c>
      <c r="L385" s="111" t="s">
        <v>41</v>
      </c>
      <c r="M385" s="114">
        <v>1950000</v>
      </c>
      <c r="N385" s="119" t="s">
        <v>45</v>
      </c>
      <c r="O385" s="119">
        <v>8</v>
      </c>
      <c r="P385" s="104">
        <v>20</v>
      </c>
      <c r="Q385" s="109">
        <v>8</v>
      </c>
      <c r="R385" s="96">
        <v>4</v>
      </c>
      <c r="S385" s="137" t="s">
        <v>598</v>
      </c>
      <c r="T385" s="105">
        <v>1</v>
      </c>
      <c r="U385" s="59"/>
      <c r="V385" s="59"/>
      <c r="W385" s="59"/>
      <c r="X385" s="59"/>
      <c r="Y385" s="59"/>
    </row>
    <row r="386" spans="1:25">
      <c r="A386" s="27">
        <v>382</v>
      </c>
      <c r="B386" s="118" t="s">
        <v>596</v>
      </c>
      <c r="C386" s="27" t="s">
        <v>188</v>
      </c>
      <c r="D386" s="113" t="s">
        <v>629</v>
      </c>
      <c r="E386" s="119" t="s">
        <v>40</v>
      </c>
      <c r="F386" s="59"/>
      <c r="G386" s="59"/>
      <c r="H386" s="119">
        <v>300</v>
      </c>
      <c r="I386" s="135"/>
      <c r="J386" s="59"/>
      <c r="K386" s="119" t="s">
        <v>314</v>
      </c>
      <c r="L386" s="111" t="s">
        <v>41</v>
      </c>
      <c r="M386" s="114">
        <v>1950000</v>
      </c>
      <c r="N386" s="119" t="s">
        <v>45</v>
      </c>
      <c r="O386" s="119">
        <v>8</v>
      </c>
      <c r="P386" s="104">
        <v>20</v>
      </c>
      <c r="Q386" s="109">
        <v>9</v>
      </c>
      <c r="R386" s="96">
        <v>3</v>
      </c>
      <c r="S386" s="137" t="s">
        <v>598</v>
      </c>
      <c r="T386" s="105">
        <v>1</v>
      </c>
      <c r="U386" s="59"/>
      <c r="V386" s="59"/>
      <c r="W386" s="59"/>
      <c r="X386" s="59"/>
      <c r="Y386" s="59"/>
    </row>
    <row r="387" spans="1:25">
      <c r="A387" s="27">
        <v>383</v>
      </c>
      <c r="B387" s="118" t="s">
        <v>596</v>
      </c>
      <c r="C387" s="27" t="s">
        <v>188</v>
      </c>
      <c r="D387" s="113" t="s">
        <v>630</v>
      </c>
      <c r="E387" s="119" t="s">
        <v>40</v>
      </c>
      <c r="F387" s="59"/>
      <c r="G387" s="59"/>
      <c r="H387" s="119">
        <v>300</v>
      </c>
      <c r="I387" s="135"/>
      <c r="J387" s="59"/>
      <c r="K387" s="119" t="s">
        <v>314</v>
      </c>
      <c r="L387" s="111" t="s">
        <v>41</v>
      </c>
      <c r="M387" s="114">
        <v>1950000</v>
      </c>
      <c r="N387" s="119" t="s">
        <v>45</v>
      </c>
      <c r="O387" s="119">
        <v>8</v>
      </c>
      <c r="P387" s="104">
        <v>20</v>
      </c>
      <c r="Q387" s="109">
        <v>7</v>
      </c>
      <c r="R387" s="96">
        <v>2</v>
      </c>
      <c r="S387" s="137" t="s">
        <v>598</v>
      </c>
      <c r="T387" s="105">
        <v>1</v>
      </c>
      <c r="U387" s="59"/>
      <c r="V387" s="59"/>
      <c r="W387" s="59"/>
      <c r="X387" s="59"/>
      <c r="Y387" s="59"/>
    </row>
    <row r="388" spans="1:25">
      <c r="A388" s="27">
        <v>384</v>
      </c>
      <c r="B388" s="118" t="s">
        <v>596</v>
      </c>
      <c r="C388" s="27" t="s">
        <v>188</v>
      </c>
      <c r="D388" s="113" t="s">
        <v>631</v>
      </c>
      <c r="E388" s="119" t="s">
        <v>40</v>
      </c>
      <c r="F388" s="59"/>
      <c r="G388" s="59"/>
      <c r="H388" s="119">
        <v>300</v>
      </c>
      <c r="I388" s="135"/>
      <c r="J388" s="59"/>
      <c r="K388" s="119" t="s">
        <v>314</v>
      </c>
      <c r="L388" s="111" t="s">
        <v>41</v>
      </c>
      <c r="M388" s="114">
        <v>1950000</v>
      </c>
      <c r="N388" s="119" t="s">
        <v>45</v>
      </c>
      <c r="O388" s="119">
        <v>8</v>
      </c>
      <c r="P388" s="104">
        <v>20</v>
      </c>
      <c r="Q388" s="109">
        <v>7</v>
      </c>
      <c r="R388" s="96">
        <v>1</v>
      </c>
      <c r="S388" s="137" t="s">
        <v>598</v>
      </c>
      <c r="T388" s="105">
        <v>1</v>
      </c>
      <c r="U388" s="59"/>
      <c r="V388" s="59"/>
      <c r="W388" s="59"/>
      <c r="X388" s="59"/>
      <c r="Y388" s="59"/>
    </row>
    <row r="389" spans="1:25">
      <c r="A389" s="27">
        <v>385</v>
      </c>
      <c r="B389" s="118" t="s">
        <v>596</v>
      </c>
      <c r="C389" s="27" t="s">
        <v>188</v>
      </c>
      <c r="D389" s="113" t="s">
        <v>632</v>
      </c>
      <c r="E389" s="119" t="s">
        <v>40</v>
      </c>
      <c r="F389" s="59"/>
      <c r="G389" s="59"/>
      <c r="H389" s="119">
        <v>300</v>
      </c>
      <c r="I389" s="135"/>
      <c r="J389" s="59"/>
      <c r="K389" s="119" t="s">
        <v>314</v>
      </c>
      <c r="L389" s="111" t="s">
        <v>41</v>
      </c>
      <c r="M389" s="114">
        <v>1950000</v>
      </c>
      <c r="N389" s="119" t="s">
        <v>45</v>
      </c>
      <c r="O389" s="119">
        <v>8</v>
      </c>
      <c r="P389" s="104">
        <v>20</v>
      </c>
      <c r="Q389" s="109">
        <v>7</v>
      </c>
      <c r="R389" s="96">
        <v>3</v>
      </c>
      <c r="S389" s="137" t="s">
        <v>598</v>
      </c>
      <c r="T389" s="105">
        <v>1</v>
      </c>
      <c r="U389" s="59"/>
      <c r="V389" s="59"/>
      <c r="W389" s="59"/>
      <c r="X389" s="59"/>
      <c r="Y389" s="59"/>
    </row>
    <row r="390" spans="1:25">
      <c r="A390" s="27">
        <v>386</v>
      </c>
      <c r="B390" s="118" t="s">
        <v>596</v>
      </c>
      <c r="C390" s="27" t="s">
        <v>188</v>
      </c>
      <c r="D390" s="113" t="s">
        <v>633</v>
      </c>
      <c r="E390" s="119" t="s">
        <v>40</v>
      </c>
      <c r="F390" s="59"/>
      <c r="G390" s="59"/>
      <c r="H390" s="119">
        <v>300</v>
      </c>
      <c r="I390" s="135"/>
      <c r="J390" s="59"/>
      <c r="K390" s="119" t="s">
        <v>314</v>
      </c>
      <c r="L390" s="111" t="s">
        <v>41</v>
      </c>
      <c r="M390" s="114">
        <v>1950000</v>
      </c>
      <c r="N390" s="119" t="s">
        <v>45</v>
      </c>
      <c r="O390" s="119">
        <v>8</v>
      </c>
      <c r="P390" s="104">
        <v>20</v>
      </c>
      <c r="Q390" s="109">
        <v>8</v>
      </c>
      <c r="R390" s="96">
        <v>2</v>
      </c>
      <c r="S390" s="137" t="s">
        <v>598</v>
      </c>
      <c r="T390" s="105">
        <v>1</v>
      </c>
      <c r="U390" s="59"/>
      <c r="V390" s="59"/>
      <c r="W390" s="59"/>
      <c r="X390" s="59"/>
      <c r="Y390" s="59"/>
    </row>
    <row r="391" spans="1:25">
      <c r="A391" s="27">
        <v>387</v>
      </c>
      <c r="B391" s="118" t="s">
        <v>596</v>
      </c>
      <c r="C391" s="27" t="s">
        <v>188</v>
      </c>
      <c r="D391" s="113" t="s">
        <v>634</v>
      </c>
      <c r="E391" s="119" t="s">
        <v>40</v>
      </c>
      <c r="F391" s="59"/>
      <c r="G391" s="59"/>
      <c r="H391" s="119">
        <v>300</v>
      </c>
      <c r="I391" s="135"/>
      <c r="J391" s="59"/>
      <c r="K391" s="119" t="s">
        <v>314</v>
      </c>
      <c r="L391" s="111" t="s">
        <v>41</v>
      </c>
      <c r="M391" s="114">
        <v>1950000</v>
      </c>
      <c r="N391" s="119" t="s">
        <v>45</v>
      </c>
      <c r="O391" s="119">
        <v>8</v>
      </c>
      <c r="P391" s="104">
        <v>20</v>
      </c>
      <c r="Q391" s="109">
        <v>9</v>
      </c>
      <c r="R391" s="96">
        <v>3</v>
      </c>
      <c r="S391" s="137" t="s">
        <v>598</v>
      </c>
      <c r="T391" s="105">
        <v>1</v>
      </c>
      <c r="U391" s="59"/>
      <c r="V391" s="59"/>
      <c r="W391" s="59"/>
      <c r="X391" s="59"/>
      <c r="Y391" s="59"/>
    </row>
    <row r="392" spans="1:25">
      <c r="A392" s="27">
        <v>388</v>
      </c>
      <c r="B392" s="118" t="s">
        <v>596</v>
      </c>
      <c r="C392" s="27" t="s">
        <v>188</v>
      </c>
      <c r="D392" s="113" t="s">
        <v>597</v>
      </c>
      <c r="E392" s="119" t="s">
        <v>40</v>
      </c>
      <c r="F392" s="59"/>
      <c r="G392" s="59"/>
      <c r="H392" s="119">
        <v>300</v>
      </c>
      <c r="I392" s="135"/>
      <c r="J392" s="59"/>
      <c r="K392" s="119" t="s">
        <v>314</v>
      </c>
      <c r="L392" s="111" t="s">
        <v>41</v>
      </c>
      <c r="M392" s="114">
        <v>1950000</v>
      </c>
      <c r="N392" s="119" t="s">
        <v>45</v>
      </c>
      <c r="O392" s="119">
        <v>8</v>
      </c>
      <c r="P392" s="104">
        <v>20</v>
      </c>
      <c r="Q392" s="109">
        <v>7</v>
      </c>
      <c r="R392" s="96">
        <v>1</v>
      </c>
      <c r="S392" s="137" t="s">
        <v>598</v>
      </c>
      <c r="T392" s="105">
        <v>1</v>
      </c>
      <c r="U392" s="59"/>
      <c r="V392" s="59"/>
      <c r="W392" s="59"/>
      <c r="X392" s="59"/>
      <c r="Y392" s="59"/>
    </row>
    <row r="393" spans="1:25">
      <c r="A393" s="27">
        <v>389</v>
      </c>
      <c r="B393" s="118" t="s">
        <v>596</v>
      </c>
      <c r="C393" s="27" t="s">
        <v>188</v>
      </c>
      <c r="D393" s="113" t="s">
        <v>635</v>
      </c>
      <c r="E393" s="119" t="s">
        <v>40</v>
      </c>
      <c r="F393" s="59"/>
      <c r="G393" s="59"/>
      <c r="H393" s="119">
        <v>300</v>
      </c>
      <c r="I393" s="135"/>
      <c r="J393" s="59"/>
      <c r="K393" s="119" t="s">
        <v>314</v>
      </c>
      <c r="L393" s="111" t="s">
        <v>41</v>
      </c>
      <c r="M393" s="114">
        <v>1950000</v>
      </c>
      <c r="N393" s="119" t="s">
        <v>45</v>
      </c>
      <c r="O393" s="119">
        <v>8</v>
      </c>
      <c r="P393" s="104">
        <v>20</v>
      </c>
      <c r="Q393" s="109">
        <v>9</v>
      </c>
      <c r="R393" s="96">
        <v>1</v>
      </c>
      <c r="S393" s="137" t="s">
        <v>598</v>
      </c>
      <c r="T393" s="105">
        <v>1</v>
      </c>
      <c r="U393" s="59"/>
      <c r="V393" s="59"/>
      <c r="W393" s="59"/>
      <c r="X393" s="59"/>
      <c r="Y393" s="59"/>
    </row>
    <row r="394" spans="1:25">
      <c r="A394" s="27">
        <v>390</v>
      </c>
      <c r="B394" s="118" t="s">
        <v>596</v>
      </c>
      <c r="C394" s="27" t="s">
        <v>188</v>
      </c>
      <c r="D394" s="113" t="s">
        <v>636</v>
      </c>
      <c r="E394" s="119" t="s">
        <v>40</v>
      </c>
      <c r="F394" s="59"/>
      <c r="G394" s="59"/>
      <c r="H394" s="119">
        <v>300</v>
      </c>
      <c r="I394" s="135"/>
      <c r="J394" s="59"/>
      <c r="K394" s="119" t="s">
        <v>314</v>
      </c>
      <c r="L394" s="111" t="s">
        <v>41</v>
      </c>
      <c r="M394" s="114">
        <v>1950000</v>
      </c>
      <c r="N394" s="119" t="s">
        <v>45</v>
      </c>
      <c r="O394" s="119">
        <v>8</v>
      </c>
      <c r="P394" s="104">
        <v>20</v>
      </c>
      <c r="Q394" s="109">
        <v>8</v>
      </c>
      <c r="R394" s="96">
        <v>2</v>
      </c>
      <c r="S394" s="137" t="s">
        <v>598</v>
      </c>
      <c r="T394" s="105">
        <v>1</v>
      </c>
      <c r="U394" s="59"/>
      <c r="V394" s="59"/>
      <c r="W394" s="59"/>
      <c r="X394" s="59"/>
      <c r="Y394" s="59"/>
    </row>
    <row r="395" spans="1:25">
      <c r="A395" s="27">
        <v>391</v>
      </c>
      <c r="B395" s="118" t="s">
        <v>596</v>
      </c>
      <c r="C395" s="27" t="s">
        <v>188</v>
      </c>
      <c r="D395" s="113" t="s">
        <v>637</v>
      </c>
      <c r="E395" s="119" t="s">
        <v>40</v>
      </c>
      <c r="F395" s="59"/>
      <c r="G395" s="59"/>
      <c r="H395" s="119">
        <v>300</v>
      </c>
      <c r="I395" s="135"/>
      <c r="J395" s="59"/>
      <c r="K395" s="119" t="s">
        <v>314</v>
      </c>
      <c r="L395" s="111" t="s">
        <v>41</v>
      </c>
      <c r="M395" s="114">
        <v>1950000</v>
      </c>
      <c r="N395" s="119" t="s">
        <v>45</v>
      </c>
      <c r="O395" s="119">
        <v>8</v>
      </c>
      <c r="P395" s="104">
        <v>20</v>
      </c>
      <c r="Q395" s="109">
        <v>9</v>
      </c>
      <c r="R395" s="96">
        <v>5</v>
      </c>
      <c r="S395" s="137" t="s">
        <v>598</v>
      </c>
      <c r="T395" s="105">
        <v>1</v>
      </c>
      <c r="U395" s="59"/>
      <c r="V395" s="59"/>
      <c r="W395" s="59"/>
      <c r="X395" s="59"/>
      <c r="Y395" s="59"/>
    </row>
    <row r="396" spans="1:25">
      <c r="A396" s="27">
        <v>392</v>
      </c>
      <c r="B396" s="118" t="s">
        <v>596</v>
      </c>
      <c r="C396" s="27" t="s">
        <v>188</v>
      </c>
      <c r="D396" s="113" t="s">
        <v>638</v>
      </c>
      <c r="E396" s="119" t="s">
        <v>40</v>
      </c>
      <c r="F396" s="59"/>
      <c r="G396" s="59"/>
      <c r="H396" s="119">
        <v>300</v>
      </c>
      <c r="I396" s="135"/>
      <c r="J396" s="59"/>
      <c r="K396" s="119" t="s">
        <v>314</v>
      </c>
      <c r="L396" s="111" t="s">
        <v>41</v>
      </c>
      <c r="M396" s="114">
        <v>1950000</v>
      </c>
      <c r="N396" s="119" t="s">
        <v>45</v>
      </c>
      <c r="O396" s="119">
        <v>8</v>
      </c>
      <c r="P396" s="104">
        <v>20</v>
      </c>
      <c r="Q396" s="109">
        <v>8</v>
      </c>
      <c r="R396" s="96">
        <v>1</v>
      </c>
      <c r="S396" s="137" t="s">
        <v>598</v>
      </c>
      <c r="T396" s="105">
        <v>1</v>
      </c>
      <c r="U396" s="59"/>
      <c r="V396" s="59"/>
      <c r="W396" s="59"/>
      <c r="X396" s="59"/>
      <c r="Y396" s="59"/>
    </row>
    <row r="397" spans="1:25">
      <c r="A397" s="27">
        <v>393</v>
      </c>
      <c r="B397" s="118" t="s">
        <v>596</v>
      </c>
      <c r="C397" s="27" t="s">
        <v>188</v>
      </c>
      <c r="D397" s="113" t="s">
        <v>639</v>
      </c>
      <c r="E397" s="119" t="s">
        <v>40</v>
      </c>
      <c r="F397" s="59"/>
      <c r="G397" s="59"/>
      <c r="H397" s="119">
        <v>300</v>
      </c>
      <c r="I397" s="135"/>
      <c r="J397" s="59"/>
      <c r="K397" s="119" t="s">
        <v>314</v>
      </c>
      <c r="L397" s="111" t="s">
        <v>41</v>
      </c>
      <c r="M397" s="114">
        <v>1950000</v>
      </c>
      <c r="N397" s="119" t="s">
        <v>45</v>
      </c>
      <c r="O397" s="119">
        <v>8</v>
      </c>
      <c r="P397" s="104">
        <v>20</v>
      </c>
      <c r="Q397" s="109">
        <v>7</v>
      </c>
      <c r="R397" s="96">
        <v>1</v>
      </c>
      <c r="S397" s="137" t="s">
        <v>598</v>
      </c>
      <c r="T397" s="105">
        <v>1</v>
      </c>
      <c r="U397" s="59"/>
      <c r="V397" s="59"/>
      <c r="W397" s="59"/>
      <c r="X397" s="59"/>
      <c r="Y397" s="59"/>
    </row>
    <row r="398" spans="1:25">
      <c r="A398" s="27">
        <v>394</v>
      </c>
      <c r="B398" s="118" t="s">
        <v>596</v>
      </c>
      <c r="C398" s="27" t="s">
        <v>188</v>
      </c>
      <c r="D398" s="113" t="s">
        <v>640</v>
      </c>
      <c r="E398" s="119" t="s">
        <v>40</v>
      </c>
      <c r="F398" s="59"/>
      <c r="G398" s="59"/>
      <c r="H398" s="119">
        <v>300</v>
      </c>
      <c r="I398" s="135"/>
      <c r="J398" s="59"/>
      <c r="K398" s="119" t="s">
        <v>314</v>
      </c>
      <c r="L398" s="111" t="s">
        <v>41</v>
      </c>
      <c r="M398" s="114">
        <v>1950000</v>
      </c>
      <c r="N398" s="119" t="s">
        <v>45</v>
      </c>
      <c r="O398" s="119">
        <v>8</v>
      </c>
      <c r="P398" s="104">
        <v>20</v>
      </c>
      <c r="Q398" s="109">
        <v>7</v>
      </c>
      <c r="R398" s="96">
        <v>2</v>
      </c>
      <c r="S398" s="137" t="s">
        <v>598</v>
      </c>
      <c r="T398" s="105">
        <v>1</v>
      </c>
      <c r="U398" s="59"/>
      <c r="V398" s="59"/>
      <c r="W398" s="59"/>
      <c r="X398" s="59"/>
      <c r="Y398" s="59"/>
    </row>
    <row r="399" spans="1:25">
      <c r="A399" s="27">
        <v>395</v>
      </c>
      <c r="B399" s="118" t="s">
        <v>596</v>
      </c>
      <c r="C399" s="27" t="s">
        <v>188</v>
      </c>
      <c r="D399" s="113" t="s">
        <v>641</v>
      </c>
      <c r="E399" s="119" t="s">
        <v>40</v>
      </c>
      <c r="F399" s="59"/>
      <c r="G399" s="59"/>
      <c r="H399" s="119">
        <v>300</v>
      </c>
      <c r="I399" s="135"/>
      <c r="J399" s="59"/>
      <c r="K399" s="119" t="s">
        <v>314</v>
      </c>
      <c r="L399" s="111" t="s">
        <v>41</v>
      </c>
      <c r="M399" s="114">
        <v>1950000</v>
      </c>
      <c r="N399" s="119" t="s">
        <v>45</v>
      </c>
      <c r="O399" s="119">
        <v>8</v>
      </c>
      <c r="P399" s="104">
        <v>20</v>
      </c>
      <c r="Q399" s="109">
        <v>8</v>
      </c>
      <c r="R399" s="96">
        <v>5</v>
      </c>
      <c r="S399" s="137" t="s">
        <v>598</v>
      </c>
      <c r="T399" s="105">
        <v>1</v>
      </c>
      <c r="U399" s="59"/>
      <c r="V399" s="59"/>
      <c r="W399" s="59"/>
      <c r="X399" s="59"/>
      <c r="Y399" s="59"/>
    </row>
    <row r="400" spans="1:25">
      <c r="A400" s="27">
        <v>396</v>
      </c>
      <c r="B400" s="118" t="s">
        <v>596</v>
      </c>
      <c r="C400" s="27" t="s">
        <v>188</v>
      </c>
      <c r="D400" s="113" t="s">
        <v>642</v>
      </c>
      <c r="E400" s="119" t="s">
        <v>40</v>
      </c>
      <c r="F400" s="59"/>
      <c r="G400" s="59"/>
      <c r="H400" s="119">
        <v>300</v>
      </c>
      <c r="I400" s="135"/>
      <c r="J400" s="59"/>
      <c r="K400" s="119" t="s">
        <v>314</v>
      </c>
      <c r="L400" s="111" t="s">
        <v>41</v>
      </c>
      <c r="M400" s="114">
        <v>1950000</v>
      </c>
      <c r="N400" s="119" t="s">
        <v>45</v>
      </c>
      <c r="O400" s="119">
        <v>8</v>
      </c>
      <c r="P400" s="104">
        <v>20</v>
      </c>
      <c r="Q400" s="109">
        <v>7</v>
      </c>
      <c r="R400" s="96">
        <v>3</v>
      </c>
      <c r="S400" s="137" t="s">
        <v>598</v>
      </c>
      <c r="T400" s="105">
        <v>1</v>
      </c>
      <c r="U400" s="59"/>
      <c r="V400" s="59"/>
      <c r="W400" s="59"/>
      <c r="X400" s="59"/>
      <c r="Y400" s="59"/>
    </row>
    <row r="401" spans="1:25">
      <c r="A401" s="27">
        <v>397</v>
      </c>
      <c r="B401" s="118" t="s">
        <v>596</v>
      </c>
      <c r="C401" s="27" t="s">
        <v>188</v>
      </c>
      <c r="D401" s="113" t="s">
        <v>643</v>
      </c>
      <c r="E401" s="119" t="s">
        <v>40</v>
      </c>
      <c r="F401" s="59"/>
      <c r="G401" s="59"/>
      <c r="H401" s="119">
        <v>300</v>
      </c>
      <c r="I401" s="135"/>
      <c r="J401" s="59"/>
      <c r="K401" s="119" t="s">
        <v>314</v>
      </c>
      <c r="L401" s="111" t="s">
        <v>41</v>
      </c>
      <c r="M401" s="114">
        <v>1950000</v>
      </c>
      <c r="N401" s="119" t="s">
        <v>45</v>
      </c>
      <c r="O401" s="119">
        <v>8</v>
      </c>
      <c r="P401" s="104">
        <v>20</v>
      </c>
      <c r="Q401" s="109">
        <v>8</v>
      </c>
      <c r="R401" s="96">
        <v>3</v>
      </c>
      <c r="S401" s="137" t="s">
        <v>598</v>
      </c>
      <c r="T401" s="105">
        <v>1</v>
      </c>
      <c r="U401" s="59"/>
      <c r="V401" s="59"/>
      <c r="W401" s="59"/>
      <c r="X401" s="59"/>
      <c r="Y401" s="59"/>
    </row>
    <row r="402" spans="1:25">
      <c r="A402" s="27">
        <v>398</v>
      </c>
      <c r="B402" s="118" t="s">
        <v>596</v>
      </c>
      <c r="C402" s="27" t="s">
        <v>188</v>
      </c>
      <c r="D402" s="113" t="s">
        <v>644</v>
      </c>
      <c r="E402" s="119" t="s">
        <v>40</v>
      </c>
      <c r="F402" s="59"/>
      <c r="G402" s="59"/>
      <c r="H402" s="119">
        <v>300</v>
      </c>
      <c r="I402" s="135"/>
      <c r="J402" s="59"/>
      <c r="K402" s="119" t="s">
        <v>314</v>
      </c>
      <c r="L402" s="111" t="s">
        <v>41</v>
      </c>
      <c r="M402" s="114">
        <v>1950000</v>
      </c>
      <c r="N402" s="119" t="s">
        <v>45</v>
      </c>
      <c r="O402" s="119">
        <v>8</v>
      </c>
      <c r="P402" s="104">
        <v>20</v>
      </c>
      <c r="Q402" s="109">
        <v>8</v>
      </c>
      <c r="R402" s="96">
        <v>5</v>
      </c>
      <c r="S402" s="137" t="s">
        <v>598</v>
      </c>
      <c r="T402" s="105">
        <v>1</v>
      </c>
      <c r="U402" s="59"/>
      <c r="V402" s="59"/>
      <c r="W402" s="59"/>
      <c r="X402" s="59"/>
      <c r="Y402" s="59"/>
    </row>
    <row r="403" spans="1:25">
      <c r="A403" s="27">
        <v>399</v>
      </c>
      <c r="B403" s="118" t="s">
        <v>596</v>
      </c>
      <c r="C403" s="27" t="s">
        <v>188</v>
      </c>
      <c r="D403" s="113" t="s">
        <v>645</v>
      </c>
      <c r="E403" s="119" t="s">
        <v>40</v>
      </c>
      <c r="F403" s="59"/>
      <c r="G403" s="59"/>
      <c r="H403" s="119">
        <v>300</v>
      </c>
      <c r="I403" s="135"/>
      <c r="J403" s="59"/>
      <c r="K403" s="119" t="s">
        <v>314</v>
      </c>
      <c r="L403" s="111" t="s">
        <v>41</v>
      </c>
      <c r="M403" s="114">
        <v>1950000</v>
      </c>
      <c r="N403" s="119" t="s">
        <v>45</v>
      </c>
      <c r="O403" s="119">
        <v>8</v>
      </c>
      <c r="P403" s="104">
        <v>20</v>
      </c>
      <c r="Q403" s="109">
        <v>8</v>
      </c>
      <c r="R403" s="96">
        <v>4</v>
      </c>
      <c r="S403" s="137" t="s">
        <v>598</v>
      </c>
      <c r="T403" s="105">
        <v>1</v>
      </c>
      <c r="U403" s="59"/>
      <c r="V403" s="59"/>
      <c r="W403" s="59"/>
      <c r="X403" s="59"/>
      <c r="Y403" s="59"/>
    </row>
    <row r="404" spans="1:25">
      <c r="A404" s="27">
        <v>400</v>
      </c>
      <c r="B404" s="118" t="s">
        <v>596</v>
      </c>
      <c r="C404" s="27" t="s">
        <v>188</v>
      </c>
      <c r="D404" s="113" t="s">
        <v>646</v>
      </c>
      <c r="E404" s="119" t="s">
        <v>40</v>
      </c>
      <c r="F404" s="59"/>
      <c r="G404" s="59"/>
      <c r="H404" s="119">
        <v>300</v>
      </c>
      <c r="I404" s="135"/>
      <c r="J404" s="59"/>
      <c r="K404" s="119" t="s">
        <v>314</v>
      </c>
      <c r="L404" s="111" t="s">
        <v>41</v>
      </c>
      <c r="M404" s="114">
        <v>1950000</v>
      </c>
      <c r="N404" s="119" t="s">
        <v>45</v>
      </c>
      <c r="O404" s="119">
        <v>8</v>
      </c>
      <c r="P404" s="104">
        <v>20</v>
      </c>
      <c r="Q404" s="109">
        <v>8</v>
      </c>
      <c r="R404" s="96">
        <v>4</v>
      </c>
      <c r="S404" s="137" t="s">
        <v>598</v>
      </c>
      <c r="T404" s="105">
        <v>1</v>
      </c>
      <c r="U404" s="59"/>
      <c r="V404" s="59"/>
      <c r="W404" s="59"/>
      <c r="X404" s="59"/>
      <c r="Y404" s="59"/>
    </row>
    <row r="405" spans="1:25">
      <c r="A405" s="27">
        <v>401</v>
      </c>
      <c r="B405" s="118" t="s">
        <v>596</v>
      </c>
      <c r="C405" s="27" t="s">
        <v>188</v>
      </c>
      <c r="D405" s="113" t="s">
        <v>647</v>
      </c>
      <c r="E405" s="119" t="s">
        <v>40</v>
      </c>
      <c r="F405" s="59"/>
      <c r="G405" s="59"/>
      <c r="H405" s="119">
        <v>300</v>
      </c>
      <c r="I405" s="135"/>
      <c r="J405" s="59"/>
      <c r="K405" s="119" t="s">
        <v>314</v>
      </c>
      <c r="L405" s="111" t="s">
        <v>41</v>
      </c>
      <c r="M405" s="114">
        <v>1950000</v>
      </c>
      <c r="N405" s="119" t="s">
        <v>45</v>
      </c>
      <c r="O405" s="119">
        <v>8</v>
      </c>
      <c r="P405" s="104">
        <v>20</v>
      </c>
      <c r="Q405" s="109">
        <v>7</v>
      </c>
      <c r="R405" s="96">
        <v>3</v>
      </c>
      <c r="S405" s="137" t="s">
        <v>598</v>
      </c>
      <c r="T405" s="105">
        <v>1</v>
      </c>
      <c r="U405" s="59"/>
      <c r="V405" s="59"/>
      <c r="W405" s="59"/>
      <c r="X405" s="59"/>
      <c r="Y405" s="59"/>
    </row>
    <row r="406" spans="1:25">
      <c r="A406" s="27">
        <v>402</v>
      </c>
      <c r="B406" s="118" t="s">
        <v>596</v>
      </c>
      <c r="C406" s="27" t="s">
        <v>188</v>
      </c>
      <c r="D406" s="113" t="s">
        <v>648</v>
      </c>
      <c r="E406" s="119" t="s">
        <v>40</v>
      </c>
      <c r="F406" s="59"/>
      <c r="G406" s="59"/>
      <c r="H406" s="119">
        <v>300</v>
      </c>
      <c r="I406" s="135"/>
      <c r="J406" s="59"/>
      <c r="K406" s="119" t="s">
        <v>314</v>
      </c>
      <c r="L406" s="111" t="s">
        <v>41</v>
      </c>
      <c r="M406" s="114">
        <v>1950000</v>
      </c>
      <c r="N406" s="119" t="s">
        <v>45</v>
      </c>
      <c r="O406" s="119">
        <v>8</v>
      </c>
      <c r="P406" s="104">
        <v>20</v>
      </c>
      <c r="Q406" s="109">
        <v>6</v>
      </c>
      <c r="R406" s="96">
        <v>2</v>
      </c>
      <c r="S406" s="137" t="s">
        <v>598</v>
      </c>
      <c r="T406" s="105">
        <v>1</v>
      </c>
      <c r="U406" s="59"/>
      <c r="V406" s="59"/>
      <c r="W406" s="59"/>
      <c r="X406" s="59"/>
      <c r="Y406" s="59"/>
    </row>
    <row r="407" spans="1:25">
      <c r="A407" s="27">
        <v>403</v>
      </c>
      <c r="B407" s="118" t="s">
        <v>596</v>
      </c>
      <c r="C407" s="27" t="s">
        <v>188</v>
      </c>
      <c r="D407" s="113" t="s">
        <v>649</v>
      </c>
      <c r="E407" s="119" t="s">
        <v>40</v>
      </c>
      <c r="F407" s="59"/>
      <c r="G407" s="59"/>
      <c r="H407" s="119">
        <v>300</v>
      </c>
      <c r="I407" s="135"/>
      <c r="J407" s="59"/>
      <c r="K407" s="119" t="s">
        <v>314</v>
      </c>
      <c r="L407" s="111" t="s">
        <v>41</v>
      </c>
      <c r="M407" s="114">
        <v>1950000</v>
      </c>
      <c r="N407" s="119" t="s">
        <v>45</v>
      </c>
      <c r="O407" s="119">
        <v>8</v>
      </c>
      <c r="P407" s="104">
        <v>20</v>
      </c>
      <c r="Q407" s="109">
        <v>8</v>
      </c>
      <c r="R407" s="96">
        <v>3</v>
      </c>
      <c r="S407" s="137" t="s">
        <v>598</v>
      </c>
      <c r="T407" s="105">
        <v>1</v>
      </c>
      <c r="U407" s="59"/>
      <c r="V407" s="59"/>
      <c r="W407" s="59"/>
      <c r="X407" s="59"/>
      <c r="Y407" s="59"/>
    </row>
    <row r="408" spans="1:25">
      <c r="A408" s="27">
        <v>404</v>
      </c>
      <c r="B408" s="118" t="s">
        <v>596</v>
      </c>
      <c r="C408" s="27" t="s">
        <v>188</v>
      </c>
      <c r="D408" s="113" t="s">
        <v>650</v>
      </c>
      <c r="E408" s="119" t="s">
        <v>40</v>
      </c>
      <c r="F408" s="59"/>
      <c r="G408" s="59"/>
      <c r="H408" s="119">
        <v>300</v>
      </c>
      <c r="I408" s="135"/>
      <c r="J408" s="59"/>
      <c r="K408" s="119" t="s">
        <v>314</v>
      </c>
      <c r="L408" s="111" t="s">
        <v>41</v>
      </c>
      <c r="M408" s="114">
        <v>1950000</v>
      </c>
      <c r="N408" s="119" t="s">
        <v>45</v>
      </c>
      <c r="O408" s="119">
        <v>8</v>
      </c>
      <c r="P408" s="104">
        <v>20</v>
      </c>
      <c r="Q408" s="109">
        <v>9</v>
      </c>
      <c r="R408" s="96">
        <v>4</v>
      </c>
      <c r="S408" s="137" t="s">
        <v>598</v>
      </c>
      <c r="T408" s="105">
        <v>1</v>
      </c>
      <c r="U408" s="59"/>
      <c r="V408" s="59"/>
      <c r="W408" s="59"/>
      <c r="X408" s="59"/>
      <c r="Y408" s="59"/>
    </row>
    <row r="409" spans="1:25">
      <c r="A409" s="27">
        <v>405</v>
      </c>
      <c r="B409" s="118" t="s">
        <v>596</v>
      </c>
      <c r="C409" s="27" t="s">
        <v>188</v>
      </c>
      <c r="D409" s="113" t="s">
        <v>651</v>
      </c>
      <c r="E409" s="119" t="s">
        <v>40</v>
      </c>
      <c r="F409" s="59"/>
      <c r="G409" s="59"/>
      <c r="H409" s="119">
        <v>300</v>
      </c>
      <c r="I409" s="135"/>
      <c r="J409" s="59"/>
      <c r="K409" s="119" t="s">
        <v>314</v>
      </c>
      <c r="L409" s="111" t="s">
        <v>41</v>
      </c>
      <c r="M409" s="114">
        <v>1950000</v>
      </c>
      <c r="N409" s="119" t="s">
        <v>45</v>
      </c>
      <c r="O409" s="119">
        <v>8</v>
      </c>
      <c r="P409" s="104">
        <v>20</v>
      </c>
      <c r="Q409" s="109">
        <v>7</v>
      </c>
      <c r="R409" s="96">
        <v>2</v>
      </c>
      <c r="S409" s="137" t="s">
        <v>598</v>
      </c>
      <c r="T409" s="105">
        <v>1</v>
      </c>
      <c r="U409" s="59"/>
      <c r="V409" s="59"/>
      <c r="W409" s="59"/>
      <c r="X409" s="59"/>
      <c r="Y409" s="59"/>
    </row>
    <row r="410" spans="1:25">
      <c r="A410" s="27">
        <v>406</v>
      </c>
      <c r="B410" s="118" t="s">
        <v>596</v>
      </c>
      <c r="C410" s="27" t="s">
        <v>188</v>
      </c>
      <c r="D410" s="113" t="s">
        <v>652</v>
      </c>
      <c r="E410" s="119" t="s">
        <v>40</v>
      </c>
      <c r="F410" s="59"/>
      <c r="G410" s="59"/>
      <c r="H410" s="119">
        <v>300</v>
      </c>
      <c r="I410" s="135"/>
      <c r="J410" s="59"/>
      <c r="K410" s="119" t="s">
        <v>314</v>
      </c>
      <c r="L410" s="111" t="s">
        <v>41</v>
      </c>
      <c r="M410" s="114">
        <v>1950000</v>
      </c>
      <c r="N410" s="119" t="s">
        <v>45</v>
      </c>
      <c r="O410" s="119">
        <v>8</v>
      </c>
      <c r="P410" s="104">
        <v>20</v>
      </c>
      <c r="Q410" s="109">
        <v>8</v>
      </c>
      <c r="R410" s="96">
        <v>3</v>
      </c>
      <c r="S410" s="137" t="s">
        <v>598</v>
      </c>
      <c r="T410" s="105">
        <v>1</v>
      </c>
      <c r="U410" s="59"/>
      <c r="V410" s="59"/>
      <c r="W410" s="59"/>
      <c r="X410" s="59"/>
      <c r="Y410" s="59"/>
    </row>
    <row r="411" spans="1:25">
      <c r="A411" s="27">
        <v>407</v>
      </c>
      <c r="B411" s="118" t="s">
        <v>596</v>
      </c>
      <c r="C411" s="27" t="s">
        <v>188</v>
      </c>
      <c r="D411" s="113" t="s">
        <v>653</v>
      </c>
      <c r="E411" s="119" t="s">
        <v>40</v>
      </c>
      <c r="F411" s="59"/>
      <c r="G411" s="59"/>
      <c r="H411" s="119">
        <v>300</v>
      </c>
      <c r="I411" s="135"/>
      <c r="J411" s="59"/>
      <c r="K411" s="119" t="s">
        <v>314</v>
      </c>
      <c r="L411" s="111" t="s">
        <v>41</v>
      </c>
      <c r="M411" s="114">
        <v>1950000</v>
      </c>
      <c r="N411" s="119" t="s">
        <v>45</v>
      </c>
      <c r="O411" s="119">
        <v>8</v>
      </c>
      <c r="P411" s="104">
        <v>20</v>
      </c>
      <c r="Q411" s="109">
        <v>8</v>
      </c>
      <c r="R411" s="96">
        <v>5</v>
      </c>
      <c r="S411" s="137" t="s">
        <v>598</v>
      </c>
      <c r="T411" s="105">
        <v>1</v>
      </c>
      <c r="U411" s="59"/>
      <c r="V411" s="59"/>
      <c r="W411" s="59"/>
      <c r="X411" s="59"/>
      <c r="Y411" s="59"/>
    </row>
    <row r="412" spans="1:25">
      <c r="A412" s="27">
        <v>408</v>
      </c>
      <c r="B412" s="118" t="s">
        <v>596</v>
      </c>
      <c r="C412" s="27" t="s">
        <v>188</v>
      </c>
      <c r="D412" s="113" t="s">
        <v>654</v>
      </c>
      <c r="E412" s="119" t="s">
        <v>40</v>
      </c>
      <c r="F412" s="59"/>
      <c r="G412" s="59"/>
      <c r="H412" s="119">
        <v>300</v>
      </c>
      <c r="I412" s="135"/>
      <c r="J412" s="59"/>
      <c r="K412" s="119" t="s">
        <v>314</v>
      </c>
      <c r="L412" s="111" t="s">
        <v>41</v>
      </c>
      <c r="M412" s="114">
        <v>1950000</v>
      </c>
      <c r="N412" s="119" t="s">
        <v>45</v>
      </c>
      <c r="O412" s="119">
        <v>8</v>
      </c>
      <c r="P412" s="104">
        <v>20</v>
      </c>
      <c r="Q412" s="109">
        <v>6</v>
      </c>
      <c r="R412" s="96">
        <v>3</v>
      </c>
      <c r="S412" s="137" t="s">
        <v>598</v>
      </c>
      <c r="T412" s="105">
        <v>1</v>
      </c>
      <c r="U412" s="59"/>
      <c r="V412" s="59"/>
      <c r="W412" s="59"/>
      <c r="X412" s="59"/>
      <c r="Y412" s="59"/>
    </row>
    <row r="413" spans="1:25">
      <c r="A413" s="27">
        <v>409</v>
      </c>
      <c r="B413" s="118" t="s">
        <v>596</v>
      </c>
      <c r="C413" s="27" t="s">
        <v>188</v>
      </c>
      <c r="D413" s="113" t="s">
        <v>655</v>
      </c>
      <c r="E413" s="119" t="s">
        <v>40</v>
      </c>
      <c r="F413" s="59"/>
      <c r="G413" s="59"/>
      <c r="H413" s="119">
        <v>300</v>
      </c>
      <c r="I413" s="135"/>
      <c r="J413" s="59"/>
      <c r="K413" s="119" t="s">
        <v>314</v>
      </c>
      <c r="L413" s="111" t="s">
        <v>41</v>
      </c>
      <c r="M413" s="114">
        <v>1950000</v>
      </c>
      <c r="N413" s="119" t="s">
        <v>45</v>
      </c>
      <c r="O413" s="119">
        <v>8</v>
      </c>
      <c r="P413" s="104">
        <v>20</v>
      </c>
      <c r="Q413" s="109">
        <v>9</v>
      </c>
      <c r="R413" s="96">
        <v>5</v>
      </c>
      <c r="S413" s="137" t="s">
        <v>598</v>
      </c>
      <c r="T413" s="105">
        <v>1</v>
      </c>
      <c r="U413" s="59"/>
      <c r="V413" s="59"/>
      <c r="W413" s="59"/>
      <c r="X413" s="59"/>
      <c r="Y413" s="59"/>
    </row>
    <row r="414" spans="1:25">
      <c r="A414" s="27">
        <v>410</v>
      </c>
      <c r="B414" s="118" t="s">
        <v>596</v>
      </c>
      <c r="C414" s="27" t="s">
        <v>188</v>
      </c>
      <c r="D414" s="113" t="s">
        <v>656</v>
      </c>
      <c r="E414" s="119" t="s">
        <v>40</v>
      </c>
      <c r="F414" s="59"/>
      <c r="G414" s="59"/>
      <c r="H414" s="119">
        <v>300</v>
      </c>
      <c r="I414" s="135"/>
      <c r="J414" s="59"/>
      <c r="K414" s="119" t="s">
        <v>314</v>
      </c>
      <c r="L414" s="111" t="s">
        <v>41</v>
      </c>
      <c r="M414" s="114">
        <v>1950000</v>
      </c>
      <c r="N414" s="119" t="s">
        <v>45</v>
      </c>
      <c r="O414" s="119">
        <v>8</v>
      </c>
      <c r="P414" s="104">
        <v>20</v>
      </c>
      <c r="Q414" s="109">
        <v>8</v>
      </c>
      <c r="R414" s="96">
        <v>4</v>
      </c>
      <c r="S414" s="137" t="s">
        <v>598</v>
      </c>
      <c r="T414" s="105">
        <v>1</v>
      </c>
      <c r="U414" s="59"/>
      <c r="V414" s="59"/>
      <c r="W414" s="59"/>
      <c r="X414" s="59"/>
      <c r="Y414" s="59"/>
    </row>
    <row r="415" spans="1:25">
      <c r="A415" s="27">
        <v>411</v>
      </c>
      <c r="B415" s="118" t="s">
        <v>596</v>
      </c>
      <c r="C415" s="27" t="s">
        <v>191</v>
      </c>
      <c r="D415" s="113" t="s">
        <v>657</v>
      </c>
      <c r="E415" s="119" t="s">
        <v>40</v>
      </c>
      <c r="F415" s="59"/>
      <c r="G415" s="59"/>
      <c r="H415" s="119">
        <v>140</v>
      </c>
      <c r="I415" s="135"/>
      <c r="J415" s="59"/>
      <c r="K415" s="119" t="s">
        <v>314</v>
      </c>
      <c r="L415" s="111" t="s">
        <v>41</v>
      </c>
      <c r="M415" s="114">
        <v>1950000</v>
      </c>
      <c r="N415" s="119" t="s">
        <v>45</v>
      </c>
      <c r="O415" s="119">
        <v>8</v>
      </c>
      <c r="P415" s="104">
        <v>20</v>
      </c>
      <c r="Q415" s="109">
        <v>9</v>
      </c>
      <c r="R415" s="96">
        <v>1</v>
      </c>
      <c r="S415" s="137" t="s">
        <v>598</v>
      </c>
      <c r="T415" s="105">
        <v>1</v>
      </c>
      <c r="U415" s="59"/>
      <c r="V415" s="59"/>
      <c r="W415" s="59"/>
      <c r="X415" s="59"/>
      <c r="Y415" s="59"/>
    </row>
    <row r="416" spans="1:25" ht="14.25" customHeight="1">
      <c r="A416" s="27">
        <v>412</v>
      </c>
      <c r="B416" s="118" t="s">
        <v>596</v>
      </c>
      <c r="C416" s="27" t="s">
        <v>191</v>
      </c>
      <c r="D416" s="113" t="s">
        <v>658</v>
      </c>
      <c r="E416" s="119" t="s">
        <v>40</v>
      </c>
      <c r="F416" s="59"/>
      <c r="G416" s="59"/>
      <c r="H416" s="119">
        <v>300</v>
      </c>
      <c r="I416" s="135"/>
      <c r="J416" s="59"/>
      <c r="K416" s="119" t="s">
        <v>314</v>
      </c>
      <c r="L416" s="111" t="s">
        <v>41</v>
      </c>
      <c r="M416" s="114">
        <v>1950000</v>
      </c>
      <c r="N416" s="119" t="s">
        <v>45</v>
      </c>
      <c r="O416" s="119">
        <v>8</v>
      </c>
      <c r="P416" s="104">
        <v>20</v>
      </c>
      <c r="Q416" s="109">
        <v>8</v>
      </c>
      <c r="R416" s="96">
        <v>4</v>
      </c>
      <c r="S416" s="137" t="s">
        <v>598</v>
      </c>
      <c r="T416" s="105">
        <v>1</v>
      </c>
      <c r="U416" s="59"/>
      <c r="V416" s="59"/>
      <c r="W416" s="59"/>
      <c r="X416" s="59"/>
      <c r="Y416" s="59"/>
    </row>
    <row r="417" spans="1:25" ht="14.25" customHeight="1">
      <c r="A417" s="27">
        <v>413</v>
      </c>
      <c r="B417" s="118" t="s">
        <v>596</v>
      </c>
      <c r="C417" s="27" t="s">
        <v>191</v>
      </c>
      <c r="D417" s="113" t="s">
        <v>659</v>
      </c>
      <c r="E417" s="119" t="s">
        <v>40</v>
      </c>
      <c r="F417" s="59"/>
      <c r="G417" s="59"/>
      <c r="H417" s="119">
        <v>140</v>
      </c>
      <c r="I417" s="135"/>
      <c r="J417" s="59"/>
      <c r="K417" s="119" t="s">
        <v>314</v>
      </c>
      <c r="L417" s="111" t="s">
        <v>41</v>
      </c>
      <c r="M417" s="114">
        <v>1950000</v>
      </c>
      <c r="N417" s="119" t="s">
        <v>45</v>
      </c>
      <c r="O417" s="119">
        <v>8</v>
      </c>
      <c r="P417" s="104">
        <v>20</v>
      </c>
      <c r="Q417" s="109">
        <v>7</v>
      </c>
      <c r="R417" s="96">
        <v>1</v>
      </c>
      <c r="S417" s="137" t="s">
        <v>598</v>
      </c>
      <c r="T417" s="105">
        <v>1</v>
      </c>
      <c r="U417" s="59"/>
      <c r="V417" s="59"/>
      <c r="W417" s="59"/>
      <c r="X417" s="59"/>
      <c r="Y417" s="59"/>
    </row>
    <row r="418" spans="1:25" ht="14.25" customHeight="1">
      <c r="A418" s="27">
        <v>414</v>
      </c>
      <c r="B418" s="118" t="s">
        <v>596</v>
      </c>
      <c r="C418" s="27" t="s">
        <v>191</v>
      </c>
      <c r="D418" s="113" t="s">
        <v>660</v>
      </c>
      <c r="E418" s="119" t="s">
        <v>40</v>
      </c>
      <c r="F418" s="59"/>
      <c r="G418" s="59"/>
      <c r="H418" s="119">
        <v>140</v>
      </c>
      <c r="I418" s="135"/>
      <c r="J418" s="59"/>
      <c r="K418" s="119" t="s">
        <v>314</v>
      </c>
      <c r="L418" s="111" t="s">
        <v>41</v>
      </c>
      <c r="M418" s="114">
        <v>1950000</v>
      </c>
      <c r="N418" s="119" t="s">
        <v>45</v>
      </c>
      <c r="O418" s="119">
        <v>8</v>
      </c>
      <c r="P418" s="104">
        <v>20</v>
      </c>
      <c r="Q418" s="109">
        <v>9</v>
      </c>
      <c r="R418" s="96">
        <v>3</v>
      </c>
      <c r="S418" s="137" t="s">
        <v>598</v>
      </c>
      <c r="T418" s="105">
        <v>1</v>
      </c>
      <c r="U418" s="59"/>
      <c r="V418" s="59"/>
      <c r="W418" s="59"/>
      <c r="X418" s="59"/>
      <c r="Y418" s="59"/>
    </row>
    <row r="419" spans="1:25" ht="14.25" customHeight="1">
      <c r="A419" s="27">
        <v>415</v>
      </c>
      <c r="B419" s="118" t="s">
        <v>596</v>
      </c>
      <c r="C419" s="27" t="s">
        <v>191</v>
      </c>
      <c r="D419" s="113" t="s">
        <v>661</v>
      </c>
      <c r="E419" s="119" t="s">
        <v>40</v>
      </c>
      <c r="F419" s="59"/>
      <c r="G419" s="59"/>
      <c r="H419" s="119">
        <v>140</v>
      </c>
      <c r="I419" s="135"/>
      <c r="J419" s="59"/>
      <c r="K419" s="119" t="s">
        <v>314</v>
      </c>
      <c r="L419" s="111" t="s">
        <v>41</v>
      </c>
      <c r="M419" s="114">
        <v>1950000</v>
      </c>
      <c r="N419" s="119" t="s">
        <v>45</v>
      </c>
      <c r="O419" s="119">
        <v>8</v>
      </c>
      <c r="P419" s="104">
        <v>20</v>
      </c>
      <c r="Q419" s="109">
        <v>10</v>
      </c>
      <c r="R419" s="96">
        <v>5</v>
      </c>
      <c r="S419" s="137" t="s">
        <v>598</v>
      </c>
      <c r="T419" s="105">
        <v>1</v>
      </c>
      <c r="U419" s="59"/>
      <c r="V419" s="59"/>
      <c r="W419" s="59"/>
      <c r="X419" s="59"/>
      <c r="Y419" s="59"/>
    </row>
    <row r="420" spans="1:25" ht="14.25" customHeight="1">
      <c r="A420" s="27">
        <v>416</v>
      </c>
      <c r="B420" s="118" t="s">
        <v>596</v>
      </c>
      <c r="C420" s="27" t="s">
        <v>191</v>
      </c>
      <c r="D420" s="113" t="s">
        <v>662</v>
      </c>
      <c r="E420" s="119" t="s">
        <v>40</v>
      </c>
      <c r="F420" s="59"/>
      <c r="G420" s="59"/>
      <c r="H420" s="119">
        <v>140</v>
      </c>
      <c r="I420" s="135"/>
      <c r="J420" s="59"/>
      <c r="K420" s="119" t="s">
        <v>314</v>
      </c>
      <c r="L420" s="111" t="s">
        <v>41</v>
      </c>
      <c r="M420" s="114">
        <v>1950000</v>
      </c>
      <c r="N420" s="119" t="s">
        <v>45</v>
      </c>
      <c r="O420" s="119">
        <v>8</v>
      </c>
      <c r="P420" s="104">
        <v>20</v>
      </c>
      <c r="Q420" s="109">
        <v>7</v>
      </c>
      <c r="R420" s="96">
        <v>2</v>
      </c>
      <c r="S420" s="137" t="s">
        <v>598</v>
      </c>
      <c r="T420" s="105">
        <v>1</v>
      </c>
      <c r="U420" s="59"/>
      <c r="V420" s="59"/>
      <c r="W420" s="59"/>
      <c r="X420" s="59"/>
      <c r="Y420" s="59"/>
    </row>
    <row r="421" spans="1:25" ht="14.25" customHeight="1">
      <c r="A421" s="27">
        <v>417</v>
      </c>
      <c r="B421" s="118" t="s">
        <v>596</v>
      </c>
      <c r="C421" s="27" t="s">
        <v>191</v>
      </c>
      <c r="D421" s="113" t="s">
        <v>663</v>
      </c>
      <c r="E421" s="119" t="s">
        <v>40</v>
      </c>
      <c r="F421" s="59"/>
      <c r="G421" s="59"/>
      <c r="H421" s="119">
        <v>300</v>
      </c>
      <c r="I421" s="135"/>
      <c r="J421" s="59"/>
      <c r="K421" s="119" t="s">
        <v>314</v>
      </c>
      <c r="L421" s="111" t="s">
        <v>41</v>
      </c>
      <c r="M421" s="114">
        <v>1950000</v>
      </c>
      <c r="N421" s="119" t="s">
        <v>45</v>
      </c>
      <c r="O421" s="119">
        <v>8</v>
      </c>
      <c r="P421" s="104">
        <v>20</v>
      </c>
      <c r="Q421" s="109">
        <v>7</v>
      </c>
      <c r="R421" s="96">
        <v>1</v>
      </c>
      <c r="S421" s="137" t="s">
        <v>598</v>
      </c>
      <c r="T421" s="105">
        <v>1</v>
      </c>
      <c r="U421" s="59"/>
      <c r="V421" s="59"/>
      <c r="W421" s="59"/>
      <c r="X421" s="59"/>
      <c r="Y421" s="59"/>
    </row>
    <row r="422" spans="1:25">
      <c r="A422" s="27">
        <v>418</v>
      </c>
      <c r="B422" s="118" t="s">
        <v>664</v>
      </c>
      <c r="C422" s="27" t="s">
        <v>188</v>
      </c>
      <c r="D422" s="113" t="s">
        <v>665</v>
      </c>
      <c r="E422" s="119" t="s">
        <v>40</v>
      </c>
      <c r="F422" s="59"/>
      <c r="G422" s="59"/>
      <c r="H422" s="119">
        <v>240</v>
      </c>
      <c r="I422" s="135"/>
      <c r="J422" s="59"/>
      <c r="K422" s="119" t="s">
        <v>199</v>
      </c>
      <c r="L422" s="111" t="s">
        <v>41</v>
      </c>
      <c r="M422" s="114" t="s">
        <v>666</v>
      </c>
      <c r="N422" s="119" t="s">
        <v>41</v>
      </c>
      <c r="O422" s="119">
        <v>4</v>
      </c>
      <c r="P422" s="104">
        <v>30</v>
      </c>
      <c r="Q422" s="109">
        <v>5</v>
      </c>
      <c r="R422" s="109" t="s">
        <v>41</v>
      </c>
      <c r="S422" s="137" t="s">
        <v>598</v>
      </c>
      <c r="T422" s="105">
        <v>1</v>
      </c>
      <c r="U422" s="59"/>
      <c r="V422" s="59"/>
      <c r="W422" s="59"/>
      <c r="X422" s="59"/>
      <c r="Y422" s="59"/>
    </row>
    <row r="423" spans="1:25">
      <c r="A423" s="27">
        <v>419</v>
      </c>
      <c r="B423" s="118" t="s">
        <v>664</v>
      </c>
      <c r="C423" s="27" t="s">
        <v>188</v>
      </c>
      <c r="D423" s="113" t="s">
        <v>667</v>
      </c>
      <c r="E423" s="119" t="s">
        <v>40</v>
      </c>
      <c r="F423" s="59"/>
      <c r="G423" s="59"/>
      <c r="H423" s="119">
        <v>182</v>
      </c>
      <c r="I423" s="135"/>
      <c r="J423" s="59"/>
      <c r="K423" s="119" t="s">
        <v>199</v>
      </c>
      <c r="L423" s="111" t="s">
        <v>41</v>
      </c>
      <c r="M423" s="114" t="s">
        <v>668</v>
      </c>
      <c r="N423" s="119" t="s">
        <v>41</v>
      </c>
      <c r="O423" s="119">
        <v>4</v>
      </c>
      <c r="P423" s="104">
        <v>30</v>
      </c>
      <c r="Q423" s="109">
        <v>5</v>
      </c>
      <c r="R423" s="109" t="s">
        <v>41</v>
      </c>
      <c r="S423" s="137" t="s">
        <v>598</v>
      </c>
      <c r="T423" s="105">
        <v>1</v>
      </c>
      <c r="U423" s="59"/>
      <c r="V423" s="59"/>
      <c r="W423" s="59"/>
      <c r="X423" s="59"/>
      <c r="Y423" s="59"/>
    </row>
    <row r="424" spans="1:25">
      <c r="A424" s="27">
        <v>420</v>
      </c>
      <c r="B424" s="118" t="s">
        <v>664</v>
      </c>
      <c r="C424" s="27" t="s">
        <v>188</v>
      </c>
      <c r="D424" s="113" t="s">
        <v>669</v>
      </c>
      <c r="E424" s="119" t="s">
        <v>40</v>
      </c>
      <c r="F424" s="59"/>
      <c r="G424" s="59"/>
      <c r="H424" s="119">
        <v>180</v>
      </c>
      <c r="I424" s="135"/>
      <c r="J424" s="59"/>
      <c r="K424" s="119" t="s">
        <v>314</v>
      </c>
      <c r="L424" s="111" t="s">
        <v>41</v>
      </c>
      <c r="M424" s="114" t="s">
        <v>670</v>
      </c>
      <c r="N424" s="119" t="s">
        <v>41</v>
      </c>
      <c r="O424" s="119">
        <v>5</v>
      </c>
      <c r="P424" s="104">
        <v>30</v>
      </c>
      <c r="Q424" s="109">
        <v>5</v>
      </c>
      <c r="R424" s="109" t="s">
        <v>41</v>
      </c>
      <c r="S424" s="137" t="s">
        <v>598</v>
      </c>
      <c r="T424" s="105">
        <v>1</v>
      </c>
      <c r="U424" s="59"/>
      <c r="V424" s="59"/>
      <c r="W424" s="59"/>
      <c r="X424" s="59"/>
      <c r="Y424" s="59"/>
    </row>
    <row r="425" spans="1:25">
      <c r="A425" s="27">
        <v>421</v>
      </c>
      <c r="B425" s="118" t="s">
        <v>664</v>
      </c>
      <c r="C425" s="27" t="s">
        <v>38</v>
      </c>
      <c r="D425" s="113" t="s">
        <v>671</v>
      </c>
      <c r="E425" s="119" t="s">
        <v>40</v>
      </c>
      <c r="F425" s="59"/>
      <c r="G425" s="59"/>
      <c r="H425" s="119">
        <v>160</v>
      </c>
      <c r="I425" s="135"/>
      <c r="J425" s="59"/>
      <c r="K425" s="119" t="s">
        <v>199</v>
      </c>
      <c r="L425" s="111" t="s">
        <v>41</v>
      </c>
      <c r="M425" s="114" t="s">
        <v>672</v>
      </c>
      <c r="N425" s="119" t="s">
        <v>41</v>
      </c>
      <c r="O425" s="119">
        <v>7</v>
      </c>
      <c r="P425" s="104">
        <v>20</v>
      </c>
      <c r="Q425" s="109">
        <v>4</v>
      </c>
      <c r="R425" s="109" t="s">
        <v>41</v>
      </c>
      <c r="S425" s="137" t="s">
        <v>598</v>
      </c>
      <c r="T425" s="105">
        <v>1</v>
      </c>
      <c r="U425" s="59"/>
      <c r="V425" s="59"/>
      <c r="W425" s="59"/>
      <c r="X425" s="59"/>
      <c r="Y425" s="59"/>
    </row>
    <row r="426" spans="1:25">
      <c r="A426" s="27">
        <v>422</v>
      </c>
      <c r="B426" s="118" t="s">
        <v>664</v>
      </c>
      <c r="C426" s="27" t="s">
        <v>61</v>
      </c>
      <c r="D426" s="113" t="s">
        <v>673</v>
      </c>
      <c r="E426" s="119" t="s">
        <v>40</v>
      </c>
      <c r="F426" s="59"/>
      <c r="G426" s="59"/>
      <c r="H426" s="119">
        <v>160</v>
      </c>
      <c r="I426" s="135"/>
      <c r="J426" s="59"/>
      <c r="K426" s="119" t="s">
        <v>199</v>
      </c>
      <c r="L426" s="111" t="s">
        <v>41</v>
      </c>
      <c r="M426" s="114">
        <v>750000</v>
      </c>
      <c r="N426" s="119" t="s">
        <v>41</v>
      </c>
      <c r="O426" s="119">
        <v>7</v>
      </c>
      <c r="P426" s="104">
        <v>30</v>
      </c>
      <c r="Q426" s="109">
        <v>2</v>
      </c>
      <c r="R426" s="109" t="s">
        <v>41</v>
      </c>
      <c r="S426" s="137" t="s">
        <v>598</v>
      </c>
      <c r="T426" s="105">
        <v>1</v>
      </c>
      <c r="U426" s="59"/>
      <c r="V426" s="59"/>
      <c r="W426" s="59"/>
      <c r="X426" s="59"/>
      <c r="Y426" s="59"/>
    </row>
    <row r="427" spans="1:25">
      <c r="A427" s="27">
        <v>423</v>
      </c>
      <c r="B427" s="118" t="s">
        <v>664</v>
      </c>
      <c r="C427" s="27" t="s">
        <v>61</v>
      </c>
      <c r="D427" s="113" t="s">
        <v>674</v>
      </c>
      <c r="E427" s="119" t="s">
        <v>40</v>
      </c>
      <c r="F427" s="59"/>
      <c r="G427" s="59"/>
      <c r="H427" s="119">
        <v>163</v>
      </c>
      <c r="I427" s="135"/>
      <c r="J427" s="59"/>
      <c r="K427" s="119" t="s">
        <v>199</v>
      </c>
      <c r="L427" s="111" t="s">
        <v>41</v>
      </c>
      <c r="M427" s="114">
        <v>750000</v>
      </c>
      <c r="N427" s="119" t="s">
        <v>41</v>
      </c>
      <c r="O427" s="119">
        <v>5</v>
      </c>
      <c r="P427" s="104">
        <v>30</v>
      </c>
      <c r="Q427" s="109">
        <v>7</v>
      </c>
      <c r="R427" s="109" t="s">
        <v>41</v>
      </c>
      <c r="S427" s="137" t="s">
        <v>598</v>
      </c>
      <c r="T427" s="105">
        <v>1</v>
      </c>
      <c r="U427" s="59"/>
      <c r="V427" s="59"/>
      <c r="W427" s="59"/>
      <c r="X427" s="59"/>
      <c r="Y427" s="59"/>
    </row>
    <row r="428" spans="1:25">
      <c r="A428" s="27">
        <v>424</v>
      </c>
      <c r="B428" s="118" t="s">
        <v>664</v>
      </c>
      <c r="C428" s="27" t="s">
        <v>61</v>
      </c>
      <c r="D428" s="113" t="s">
        <v>675</v>
      </c>
      <c r="E428" s="119" t="s">
        <v>40</v>
      </c>
      <c r="F428" s="59"/>
      <c r="G428" s="59"/>
      <c r="H428" s="119">
        <v>238</v>
      </c>
      <c r="I428" s="135"/>
      <c r="J428" s="59"/>
      <c r="K428" s="119" t="s">
        <v>199</v>
      </c>
      <c r="L428" s="111" t="s">
        <v>41</v>
      </c>
      <c r="M428" s="114">
        <v>900000</v>
      </c>
      <c r="N428" s="119" t="s">
        <v>41</v>
      </c>
      <c r="O428" s="119">
        <v>10</v>
      </c>
      <c r="P428" s="104">
        <v>20</v>
      </c>
      <c r="Q428" s="109">
        <v>7</v>
      </c>
      <c r="R428" s="109" t="s">
        <v>41</v>
      </c>
      <c r="S428" s="137" t="s">
        <v>598</v>
      </c>
      <c r="T428" s="105">
        <v>1</v>
      </c>
      <c r="U428" s="59"/>
      <c r="V428" s="59"/>
      <c r="W428" s="59"/>
      <c r="X428" s="59"/>
      <c r="Y428" s="59"/>
    </row>
    <row r="429" spans="1:25">
      <c r="A429" s="27">
        <v>425</v>
      </c>
      <c r="B429" s="118" t="s">
        <v>664</v>
      </c>
      <c r="C429" s="27" t="s">
        <v>191</v>
      </c>
      <c r="D429" s="113" t="s">
        <v>676</v>
      </c>
      <c r="E429" s="119" t="s">
        <v>40</v>
      </c>
      <c r="F429" s="59"/>
      <c r="G429" s="59"/>
      <c r="H429" s="119">
        <v>140</v>
      </c>
      <c r="I429" s="135"/>
      <c r="J429" s="59"/>
      <c r="K429" s="119" t="s">
        <v>199</v>
      </c>
      <c r="L429" s="111" t="s">
        <v>41</v>
      </c>
      <c r="M429" s="114">
        <v>900000</v>
      </c>
      <c r="N429" s="119" t="s">
        <v>41</v>
      </c>
      <c r="O429" s="119">
        <v>5</v>
      </c>
      <c r="P429" s="104">
        <v>60</v>
      </c>
      <c r="Q429" s="109">
        <v>3</v>
      </c>
      <c r="R429" s="109" t="s">
        <v>41</v>
      </c>
      <c r="S429" s="137" t="s">
        <v>598</v>
      </c>
      <c r="T429" s="105">
        <v>1</v>
      </c>
      <c r="U429" s="59"/>
      <c r="V429" s="59"/>
      <c r="W429" s="59"/>
      <c r="X429" s="59"/>
      <c r="Y429" s="59"/>
    </row>
    <row r="430" spans="1:25">
      <c r="A430" s="27">
        <v>426</v>
      </c>
      <c r="B430" s="118" t="s">
        <v>664</v>
      </c>
      <c r="C430" s="27" t="s">
        <v>191</v>
      </c>
      <c r="D430" s="113" t="s">
        <v>677</v>
      </c>
      <c r="E430" s="119" t="s">
        <v>40</v>
      </c>
      <c r="F430" s="59"/>
      <c r="G430" s="59"/>
      <c r="H430" s="119">
        <v>181</v>
      </c>
      <c r="I430" s="135"/>
      <c r="J430" s="59"/>
      <c r="K430" s="119" t="s">
        <v>199</v>
      </c>
      <c r="L430" s="111" t="s">
        <v>41</v>
      </c>
      <c r="M430" s="114" t="s">
        <v>678</v>
      </c>
      <c r="N430" s="119" t="s">
        <v>41</v>
      </c>
      <c r="O430" s="119">
        <v>7</v>
      </c>
      <c r="P430" s="104" t="s">
        <v>41</v>
      </c>
      <c r="Q430" s="109" t="s">
        <v>41</v>
      </c>
      <c r="R430" s="109" t="s">
        <v>41</v>
      </c>
      <c r="S430" s="137" t="s">
        <v>598</v>
      </c>
      <c r="T430" s="105">
        <v>1</v>
      </c>
      <c r="U430" s="59"/>
      <c r="V430" s="59"/>
      <c r="W430" s="59"/>
      <c r="X430" s="59"/>
      <c r="Y430" s="59"/>
    </row>
    <row r="431" spans="1:25">
      <c r="A431" s="27">
        <v>427</v>
      </c>
      <c r="B431" s="118" t="s">
        <v>664</v>
      </c>
      <c r="C431" s="27" t="s">
        <v>191</v>
      </c>
      <c r="D431" s="113" t="s">
        <v>679</v>
      </c>
      <c r="E431" s="119" t="s">
        <v>40</v>
      </c>
      <c r="F431" s="59"/>
      <c r="G431" s="59"/>
      <c r="H431" s="119">
        <v>120</v>
      </c>
      <c r="I431" s="135"/>
      <c r="J431" s="59"/>
      <c r="K431" s="119" t="s">
        <v>199</v>
      </c>
      <c r="L431" s="111" t="s">
        <v>41</v>
      </c>
      <c r="M431" s="114" t="s">
        <v>680</v>
      </c>
      <c r="N431" s="119" t="s">
        <v>41</v>
      </c>
      <c r="O431" s="119">
        <v>4</v>
      </c>
      <c r="P431" s="104">
        <v>25</v>
      </c>
      <c r="Q431" s="109">
        <v>6</v>
      </c>
      <c r="R431" s="109" t="s">
        <v>41</v>
      </c>
      <c r="S431" s="137" t="s">
        <v>598</v>
      </c>
      <c r="T431" s="105">
        <v>1</v>
      </c>
      <c r="U431" s="59"/>
      <c r="V431" s="59"/>
      <c r="W431" s="59"/>
      <c r="X431" s="59"/>
      <c r="Y431" s="59"/>
    </row>
    <row r="432" spans="1:25">
      <c r="A432" s="27">
        <v>428</v>
      </c>
      <c r="B432" s="118" t="s">
        <v>664</v>
      </c>
      <c r="C432" s="27" t="s">
        <v>191</v>
      </c>
      <c r="D432" s="113" t="s">
        <v>681</v>
      </c>
      <c r="E432" s="119" t="s">
        <v>40</v>
      </c>
      <c r="F432" s="59"/>
      <c r="G432" s="59"/>
      <c r="H432" s="119">
        <v>298</v>
      </c>
      <c r="I432" s="135"/>
      <c r="J432" s="59"/>
      <c r="K432" s="119" t="s">
        <v>199</v>
      </c>
      <c r="L432" s="111" t="s">
        <v>41</v>
      </c>
      <c r="M432" s="114" t="s">
        <v>682</v>
      </c>
      <c r="N432" s="119" t="s">
        <v>41</v>
      </c>
      <c r="O432" s="119">
        <v>4</v>
      </c>
      <c r="P432" s="104">
        <v>30</v>
      </c>
      <c r="Q432" s="109">
        <v>1</v>
      </c>
      <c r="R432" s="109" t="s">
        <v>41</v>
      </c>
      <c r="S432" s="137" t="s">
        <v>598</v>
      </c>
      <c r="T432" s="105">
        <v>1</v>
      </c>
      <c r="U432" s="59"/>
      <c r="V432" s="59"/>
      <c r="W432" s="59"/>
      <c r="X432" s="59"/>
      <c r="Y432" s="59"/>
    </row>
    <row r="433" spans="1:25">
      <c r="A433" s="27">
        <v>429</v>
      </c>
      <c r="B433" s="118" t="s">
        <v>664</v>
      </c>
      <c r="C433" s="27" t="s">
        <v>191</v>
      </c>
      <c r="D433" s="113" t="s">
        <v>683</v>
      </c>
      <c r="E433" s="119" t="s">
        <v>40</v>
      </c>
      <c r="F433" s="59"/>
      <c r="G433" s="59"/>
      <c r="H433" s="119">
        <v>246</v>
      </c>
      <c r="I433" s="135"/>
      <c r="J433" s="59"/>
      <c r="K433" s="119" t="s">
        <v>314</v>
      </c>
      <c r="L433" s="111" t="s">
        <v>41</v>
      </c>
      <c r="M433" s="114" t="s">
        <v>684</v>
      </c>
      <c r="N433" s="119" t="s">
        <v>41</v>
      </c>
      <c r="O433" s="119">
        <v>4</v>
      </c>
      <c r="P433" s="104">
        <v>25</v>
      </c>
      <c r="Q433" s="109">
        <v>4</v>
      </c>
      <c r="R433" s="109" t="s">
        <v>41</v>
      </c>
      <c r="S433" s="137" t="s">
        <v>598</v>
      </c>
      <c r="T433" s="105">
        <v>1</v>
      </c>
      <c r="U433" s="59"/>
      <c r="V433" s="59"/>
      <c r="W433" s="59"/>
      <c r="X433" s="59"/>
      <c r="Y433" s="59"/>
    </row>
    <row r="434" spans="1:25">
      <c r="A434" s="27">
        <v>430</v>
      </c>
      <c r="B434" s="118" t="s">
        <v>664</v>
      </c>
      <c r="C434" s="27" t="s">
        <v>191</v>
      </c>
      <c r="D434" s="113" t="s">
        <v>685</v>
      </c>
      <c r="E434" s="119" t="s">
        <v>40</v>
      </c>
      <c r="F434" s="59"/>
      <c r="G434" s="59"/>
      <c r="H434" s="119">
        <v>120</v>
      </c>
      <c r="I434" s="135"/>
      <c r="J434" s="59"/>
      <c r="K434" s="119" t="s">
        <v>199</v>
      </c>
      <c r="L434" s="111" t="s">
        <v>41</v>
      </c>
      <c r="M434" s="114" t="s">
        <v>686</v>
      </c>
      <c r="N434" s="119" t="s">
        <v>41</v>
      </c>
      <c r="O434" s="119">
        <v>4</v>
      </c>
      <c r="P434" s="104">
        <v>25</v>
      </c>
      <c r="Q434" s="109">
        <v>3</v>
      </c>
      <c r="R434" s="109" t="s">
        <v>41</v>
      </c>
      <c r="S434" s="137" t="s">
        <v>598</v>
      </c>
      <c r="T434" s="105">
        <v>1</v>
      </c>
      <c r="U434" s="59"/>
      <c r="V434" s="59"/>
      <c r="W434" s="59"/>
      <c r="X434" s="59"/>
      <c r="Y434" s="59"/>
    </row>
    <row r="435" spans="1:25">
      <c r="A435" s="27">
        <v>431</v>
      </c>
      <c r="B435" s="118" t="s">
        <v>664</v>
      </c>
      <c r="C435" s="27" t="s">
        <v>191</v>
      </c>
      <c r="D435" s="113" t="s">
        <v>687</v>
      </c>
      <c r="E435" s="119" t="s">
        <v>40</v>
      </c>
      <c r="F435" s="59"/>
      <c r="G435" s="59"/>
      <c r="H435" s="119">
        <v>180</v>
      </c>
      <c r="I435" s="135"/>
      <c r="J435" s="59"/>
      <c r="K435" s="119" t="s">
        <v>199</v>
      </c>
      <c r="L435" s="111" t="s">
        <v>41</v>
      </c>
      <c r="M435" s="114" t="s">
        <v>688</v>
      </c>
      <c r="N435" s="119" t="s">
        <v>41</v>
      </c>
      <c r="O435" s="119">
        <v>6</v>
      </c>
      <c r="P435" s="104">
        <v>20</v>
      </c>
      <c r="Q435" s="109">
        <v>2</v>
      </c>
      <c r="R435" s="109" t="s">
        <v>41</v>
      </c>
      <c r="S435" s="137" t="s">
        <v>598</v>
      </c>
      <c r="T435" s="105">
        <v>1</v>
      </c>
      <c r="U435" s="59"/>
      <c r="V435" s="59"/>
      <c r="W435" s="59"/>
      <c r="X435" s="59"/>
      <c r="Y435" s="59"/>
    </row>
    <row r="436" spans="1:25">
      <c r="A436" s="27">
        <v>432</v>
      </c>
      <c r="B436" s="118" t="s">
        <v>664</v>
      </c>
      <c r="C436" s="27" t="s">
        <v>191</v>
      </c>
      <c r="D436" s="113" t="s">
        <v>689</v>
      </c>
      <c r="E436" s="119" t="s">
        <v>40</v>
      </c>
      <c r="F436" s="59"/>
      <c r="G436" s="59"/>
      <c r="H436" s="119">
        <v>120</v>
      </c>
      <c r="I436" s="135"/>
      <c r="J436" s="59"/>
      <c r="K436" s="119" t="s">
        <v>199</v>
      </c>
      <c r="L436" s="111" t="s">
        <v>41</v>
      </c>
      <c r="M436" s="114" t="s">
        <v>690</v>
      </c>
      <c r="N436" s="119" t="s">
        <v>41</v>
      </c>
      <c r="O436" s="119">
        <v>4</v>
      </c>
      <c r="P436" s="104">
        <v>25</v>
      </c>
      <c r="Q436" s="109">
        <v>3</v>
      </c>
      <c r="R436" s="109" t="s">
        <v>41</v>
      </c>
      <c r="S436" s="137" t="s">
        <v>598</v>
      </c>
      <c r="T436" s="105">
        <v>1</v>
      </c>
      <c r="U436" s="59"/>
      <c r="V436" s="59"/>
      <c r="W436" s="59"/>
      <c r="X436" s="59"/>
      <c r="Y436" s="59"/>
    </row>
    <row r="437" spans="1:25">
      <c r="A437" s="27">
        <v>433</v>
      </c>
      <c r="B437" s="118" t="s">
        <v>664</v>
      </c>
      <c r="C437" s="27" t="s">
        <v>191</v>
      </c>
      <c r="D437" s="113" t="s">
        <v>691</v>
      </c>
      <c r="E437" s="119" t="s">
        <v>40</v>
      </c>
      <c r="F437" s="59"/>
      <c r="G437" s="59"/>
      <c r="H437" s="119">
        <v>86</v>
      </c>
      <c r="I437" s="135"/>
      <c r="J437" s="59"/>
      <c r="K437" s="119" t="s">
        <v>199</v>
      </c>
      <c r="L437" s="111" t="s">
        <v>41</v>
      </c>
      <c r="M437" s="114" t="s">
        <v>692</v>
      </c>
      <c r="N437" s="119" t="s">
        <v>41</v>
      </c>
      <c r="O437" s="119">
        <v>6</v>
      </c>
      <c r="P437" s="104">
        <v>15</v>
      </c>
      <c r="Q437" s="109">
        <v>2</v>
      </c>
      <c r="R437" s="109" t="s">
        <v>41</v>
      </c>
      <c r="S437" s="137" t="s">
        <v>598</v>
      </c>
      <c r="T437" s="105">
        <v>1</v>
      </c>
      <c r="U437" s="59"/>
      <c r="V437" s="59"/>
      <c r="W437" s="59"/>
      <c r="X437" s="59"/>
      <c r="Y437" s="59"/>
    </row>
    <row r="438" spans="1:25">
      <c r="A438" s="27">
        <v>434</v>
      </c>
      <c r="B438" s="118" t="s">
        <v>664</v>
      </c>
      <c r="C438" s="27" t="s">
        <v>191</v>
      </c>
      <c r="D438" s="113" t="s">
        <v>693</v>
      </c>
      <c r="E438" s="119" t="s">
        <v>40</v>
      </c>
      <c r="F438" s="59"/>
      <c r="G438" s="59"/>
      <c r="H438" s="119">
        <v>180</v>
      </c>
      <c r="I438" s="135"/>
      <c r="J438" s="59"/>
      <c r="K438" s="119" t="s">
        <v>199</v>
      </c>
      <c r="L438" s="111" t="s">
        <v>41</v>
      </c>
      <c r="M438" s="114" t="s">
        <v>209</v>
      </c>
      <c r="N438" s="119" t="s">
        <v>41</v>
      </c>
      <c r="O438" s="119">
        <v>7</v>
      </c>
      <c r="P438" s="104">
        <v>17</v>
      </c>
      <c r="Q438" s="109">
        <v>1</v>
      </c>
      <c r="R438" s="109" t="s">
        <v>41</v>
      </c>
      <c r="S438" s="137" t="s">
        <v>598</v>
      </c>
      <c r="T438" s="105">
        <v>1</v>
      </c>
      <c r="U438" s="59"/>
      <c r="V438" s="59"/>
      <c r="W438" s="59"/>
      <c r="X438" s="59"/>
      <c r="Y438" s="59"/>
    </row>
    <row r="439" spans="1:25">
      <c r="A439" s="27">
        <v>435</v>
      </c>
      <c r="B439" s="118" t="s">
        <v>664</v>
      </c>
      <c r="C439" s="27" t="s">
        <v>191</v>
      </c>
      <c r="D439" s="113" t="s">
        <v>694</v>
      </c>
      <c r="E439" s="119" t="s">
        <v>40</v>
      </c>
      <c r="F439" s="59"/>
      <c r="G439" s="59"/>
      <c r="H439" s="119">
        <v>108</v>
      </c>
      <c r="I439" s="135"/>
      <c r="J439" s="59"/>
      <c r="K439" s="119" t="s">
        <v>199</v>
      </c>
      <c r="L439" s="111" t="s">
        <v>41</v>
      </c>
      <c r="M439" s="114" t="s">
        <v>695</v>
      </c>
      <c r="N439" s="119" t="s">
        <v>41</v>
      </c>
      <c r="O439" s="119">
        <v>4</v>
      </c>
      <c r="P439" s="104">
        <v>25</v>
      </c>
      <c r="Q439" s="109">
        <v>1</v>
      </c>
      <c r="R439" s="109" t="s">
        <v>41</v>
      </c>
      <c r="S439" s="137" t="s">
        <v>598</v>
      </c>
      <c r="T439" s="105">
        <v>1</v>
      </c>
      <c r="U439" s="59"/>
      <c r="V439" s="59"/>
      <c r="W439" s="59"/>
      <c r="X439" s="59"/>
      <c r="Y439" s="59"/>
    </row>
    <row r="440" spans="1:25">
      <c r="A440" s="27">
        <v>436</v>
      </c>
      <c r="B440" s="118" t="s">
        <v>664</v>
      </c>
      <c r="C440" s="27" t="s">
        <v>191</v>
      </c>
      <c r="D440" s="113" t="s">
        <v>696</v>
      </c>
      <c r="E440" s="119" t="s">
        <v>40</v>
      </c>
      <c r="F440" s="59"/>
      <c r="G440" s="59"/>
      <c r="H440" s="119">
        <v>171</v>
      </c>
      <c r="I440" s="135"/>
      <c r="J440" s="59"/>
      <c r="K440" s="119" t="s">
        <v>199</v>
      </c>
      <c r="L440" s="111" t="s">
        <v>41</v>
      </c>
      <c r="M440" s="114" t="s">
        <v>666</v>
      </c>
      <c r="N440" s="119" t="s">
        <v>41</v>
      </c>
      <c r="O440" s="119">
        <v>6</v>
      </c>
      <c r="P440" s="104">
        <v>30</v>
      </c>
      <c r="Q440" s="109">
        <v>17</v>
      </c>
      <c r="R440" s="96" t="s">
        <v>41</v>
      </c>
      <c r="S440" s="137" t="s">
        <v>598</v>
      </c>
      <c r="T440" s="105">
        <v>1</v>
      </c>
      <c r="U440" s="59"/>
      <c r="V440" s="59"/>
      <c r="W440" s="59"/>
      <c r="X440" s="59"/>
      <c r="Y440" s="59"/>
    </row>
    <row r="441" spans="1:25">
      <c r="A441" s="27">
        <v>437</v>
      </c>
      <c r="B441" s="118" t="s">
        <v>664</v>
      </c>
      <c r="C441" s="27" t="s">
        <v>279</v>
      </c>
      <c r="D441" s="113" t="s">
        <v>697</v>
      </c>
      <c r="E441" s="119" t="s">
        <v>40</v>
      </c>
      <c r="F441" s="59"/>
      <c r="G441" s="59"/>
      <c r="H441" s="119">
        <v>272</v>
      </c>
      <c r="I441" s="135"/>
      <c r="J441" s="59"/>
      <c r="K441" s="119" t="s">
        <v>199</v>
      </c>
      <c r="L441" s="111" t="s">
        <v>41</v>
      </c>
      <c r="M441" s="114" t="s">
        <v>698</v>
      </c>
      <c r="N441" s="119" t="s">
        <v>41</v>
      </c>
      <c r="O441" s="119">
        <v>5</v>
      </c>
      <c r="P441" s="104">
        <v>40</v>
      </c>
      <c r="Q441" s="109">
        <v>3</v>
      </c>
      <c r="R441" s="96" t="s">
        <v>41</v>
      </c>
      <c r="S441" s="137" t="s">
        <v>598</v>
      </c>
      <c r="T441" s="105">
        <v>1</v>
      </c>
      <c r="U441" s="59"/>
      <c r="V441" s="59"/>
      <c r="W441" s="59"/>
      <c r="X441" s="59"/>
      <c r="Y441" s="59"/>
    </row>
    <row r="442" spans="1:25">
      <c r="A442" s="27">
        <v>438</v>
      </c>
      <c r="B442" s="118" t="s">
        <v>664</v>
      </c>
      <c r="C442" s="27" t="s">
        <v>279</v>
      </c>
      <c r="D442" s="113" t="s">
        <v>699</v>
      </c>
      <c r="E442" s="119" t="s">
        <v>40</v>
      </c>
      <c r="F442" s="59"/>
      <c r="G442" s="59"/>
      <c r="H442" s="119">
        <v>192</v>
      </c>
      <c r="I442" s="135"/>
      <c r="J442" s="59"/>
      <c r="K442" s="119" t="s">
        <v>199</v>
      </c>
      <c r="L442" s="111" t="s">
        <v>41</v>
      </c>
      <c r="M442" s="114" t="s">
        <v>700</v>
      </c>
      <c r="N442" s="119" t="s">
        <v>41</v>
      </c>
      <c r="O442" s="119">
        <v>5</v>
      </c>
      <c r="P442" s="104">
        <v>40</v>
      </c>
      <c r="Q442" s="109">
        <v>5</v>
      </c>
      <c r="R442" s="96" t="s">
        <v>41</v>
      </c>
      <c r="S442" s="137" t="s">
        <v>598</v>
      </c>
      <c r="T442" s="105">
        <v>1</v>
      </c>
      <c r="U442" s="59"/>
      <c r="V442" s="59"/>
      <c r="W442" s="59"/>
      <c r="X442" s="59"/>
      <c r="Y442" s="59"/>
    </row>
    <row r="443" spans="1:25">
      <c r="A443" s="27">
        <v>439</v>
      </c>
      <c r="B443" s="118" t="s">
        <v>701</v>
      </c>
      <c r="C443" s="27" t="s">
        <v>188</v>
      </c>
      <c r="D443" s="138" t="s">
        <v>702</v>
      </c>
      <c r="E443" s="119" t="s">
        <v>40</v>
      </c>
      <c r="F443" s="59"/>
      <c r="G443" s="59"/>
      <c r="H443" s="119">
        <v>140</v>
      </c>
      <c r="I443" s="135"/>
      <c r="J443" s="59"/>
      <c r="K443" s="119" t="s">
        <v>199</v>
      </c>
      <c r="L443" s="111">
        <v>230000</v>
      </c>
      <c r="M443" s="114">
        <v>1100000</v>
      </c>
      <c r="N443" s="119" t="s">
        <v>45</v>
      </c>
      <c r="O443" s="119" t="s">
        <v>41</v>
      </c>
      <c r="P443" s="139">
        <f>P444</f>
        <v>23.06451612903226</v>
      </c>
      <c r="Q443" s="109">
        <v>6</v>
      </c>
      <c r="R443" s="96">
        <v>1</v>
      </c>
      <c r="S443" s="140" t="s">
        <v>703</v>
      </c>
      <c r="T443" s="105">
        <v>1</v>
      </c>
      <c r="U443" s="59"/>
      <c r="V443" s="59"/>
      <c r="W443" s="59"/>
      <c r="X443" s="59"/>
      <c r="Y443" s="59"/>
    </row>
    <row r="444" spans="1:25">
      <c r="A444" s="27">
        <v>440</v>
      </c>
      <c r="B444" s="118" t="s">
        <v>701</v>
      </c>
      <c r="C444" s="27" t="s">
        <v>188</v>
      </c>
      <c r="D444" s="138" t="s">
        <v>704</v>
      </c>
      <c r="E444" s="119" t="s">
        <v>40</v>
      </c>
      <c r="F444" s="59"/>
      <c r="G444" s="59"/>
      <c r="H444" s="119">
        <v>140</v>
      </c>
      <c r="I444" s="135"/>
      <c r="J444" s="59"/>
      <c r="K444" s="119" t="s">
        <v>314</v>
      </c>
      <c r="L444" s="111">
        <v>230000</v>
      </c>
      <c r="M444" s="114">
        <v>1400000</v>
      </c>
      <c r="N444" s="119" t="s">
        <v>45</v>
      </c>
      <c r="O444" s="119" t="s">
        <v>41</v>
      </c>
      <c r="P444" s="139">
        <f>AVERAGE(P449,P451,P454:P466,P468:P469,P476:P477,P480,P482,P485:P492,P494:P495)</f>
        <v>23.06451612903226</v>
      </c>
      <c r="Q444" s="109">
        <v>8</v>
      </c>
      <c r="R444" s="96">
        <v>1</v>
      </c>
      <c r="S444" s="140" t="s">
        <v>703</v>
      </c>
      <c r="T444" s="105">
        <v>1</v>
      </c>
      <c r="U444" s="59"/>
      <c r="V444" s="59"/>
      <c r="W444" s="59"/>
      <c r="X444" s="59"/>
      <c r="Y444" s="59"/>
    </row>
    <row r="445" spans="1:25">
      <c r="A445" s="27">
        <v>441</v>
      </c>
      <c r="B445" s="118" t="s">
        <v>701</v>
      </c>
      <c r="C445" s="27" t="s">
        <v>267</v>
      </c>
      <c r="D445" s="138" t="s">
        <v>705</v>
      </c>
      <c r="E445" s="119" t="s">
        <v>40</v>
      </c>
      <c r="F445" s="59"/>
      <c r="G445" s="59"/>
      <c r="H445" s="119">
        <v>143</v>
      </c>
      <c r="I445" s="135"/>
      <c r="J445" s="59"/>
      <c r="K445" s="119" t="s">
        <v>314</v>
      </c>
      <c r="L445" s="111">
        <v>230000</v>
      </c>
      <c r="M445" s="114">
        <v>1760000</v>
      </c>
      <c r="N445" s="119" t="s">
        <v>45</v>
      </c>
      <c r="O445" s="119" t="s">
        <v>41</v>
      </c>
      <c r="P445" s="139">
        <f>P444</f>
        <v>23.06451612903226</v>
      </c>
      <c r="Q445" s="109">
        <v>7</v>
      </c>
      <c r="R445" s="96">
        <v>1</v>
      </c>
      <c r="S445" s="140" t="s">
        <v>703</v>
      </c>
      <c r="T445" s="105">
        <v>1</v>
      </c>
      <c r="U445" s="59"/>
      <c r="V445" s="59"/>
      <c r="W445" s="59"/>
      <c r="X445" s="59"/>
      <c r="Y445" s="59"/>
    </row>
    <row r="446" spans="1:25">
      <c r="A446" s="27">
        <v>442</v>
      </c>
      <c r="B446" s="118" t="s">
        <v>701</v>
      </c>
      <c r="C446" s="27" t="s">
        <v>267</v>
      </c>
      <c r="D446" s="138" t="s">
        <v>706</v>
      </c>
      <c r="E446" s="119" t="s">
        <v>40</v>
      </c>
      <c r="F446" s="59"/>
      <c r="G446" s="59"/>
      <c r="H446" s="119">
        <v>144</v>
      </c>
      <c r="I446" s="135"/>
      <c r="J446" s="59"/>
      <c r="K446" s="119" t="s">
        <v>314</v>
      </c>
      <c r="L446" s="111">
        <v>230000</v>
      </c>
      <c r="M446" s="114">
        <v>1600000</v>
      </c>
      <c r="N446" s="119" t="s">
        <v>45</v>
      </c>
      <c r="O446" s="119" t="s">
        <v>41</v>
      </c>
      <c r="P446" s="139">
        <f>P445</f>
        <v>23.06451612903226</v>
      </c>
      <c r="Q446" s="109">
        <v>7</v>
      </c>
      <c r="R446" s="96">
        <v>0</v>
      </c>
      <c r="S446" s="140" t="s">
        <v>703</v>
      </c>
      <c r="T446" s="105">
        <v>1</v>
      </c>
      <c r="U446" s="59"/>
      <c r="V446" s="59"/>
      <c r="W446" s="59"/>
      <c r="X446" s="59"/>
      <c r="Y446" s="59"/>
    </row>
    <row r="447" spans="1:25">
      <c r="A447" s="27">
        <v>443</v>
      </c>
      <c r="B447" s="118" t="s">
        <v>701</v>
      </c>
      <c r="C447" s="27" t="s">
        <v>267</v>
      </c>
      <c r="D447" s="138" t="s">
        <v>707</v>
      </c>
      <c r="E447" s="119" t="s">
        <v>40</v>
      </c>
      <c r="F447" s="59"/>
      <c r="G447" s="59"/>
      <c r="H447" s="119">
        <v>144</v>
      </c>
      <c r="I447" s="135"/>
      <c r="J447" s="59"/>
      <c r="K447" s="119" t="s">
        <v>314</v>
      </c>
      <c r="L447" s="111">
        <v>230000</v>
      </c>
      <c r="M447" s="114">
        <v>1130000</v>
      </c>
      <c r="N447" s="119" t="s">
        <v>45</v>
      </c>
      <c r="O447" s="119" t="s">
        <v>41</v>
      </c>
      <c r="P447" s="139">
        <f>P446</f>
        <v>23.06451612903226</v>
      </c>
      <c r="Q447" s="109">
        <v>7</v>
      </c>
      <c r="R447" s="96">
        <v>0</v>
      </c>
      <c r="S447" s="140" t="s">
        <v>703</v>
      </c>
      <c r="T447" s="105">
        <v>1</v>
      </c>
      <c r="U447" s="59"/>
      <c r="V447" s="59"/>
      <c r="W447" s="59"/>
      <c r="X447" s="59"/>
      <c r="Y447" s="59"/>
    </row>
    <row r="448" spans="1:25">
      <c r="A448" s="27">
        <v>444</v>
      </c>
      <c r="B448" s="118" t="s">
        <v>701</v>
      </c>
      <c r="C448" s="27" t="s">
        <v>279</v>
      </c>
      <c r="D448" s="138" t="s">
        <v>708</v>
      </c>
      <c r="E448" s="119" t="s">
        <v>40</v>
      </c>
      <c r="F448" s="59"/>
      <c r="G448" s="59"/>
      <c r="H448" s="119">
        <v>140</v>
      </c>
      <c r="I448" s="135"/>
      <c r="J448" s="59"/>
      <c r="K448" s="119" t="s">
        <v>314</v>
      </c>
      <c r="L448" s="111">
        <v>230000</v>
      </c>
      <c r="M448" s="114">
        <v>1000000</v>
      </c>
      <c r="N448" s="119" t="s">
        <v>41</v>
      </c>
      <c r="O448" s="119">
        <v>7</v>
      </c>
      <c r="P448" s="139">
        <f>P447</f>
        <v>23.06451612903226</v>
      </c>
      <c r="Q448" s="109" t="s">
        <v>41</v>
      </c>
      <c r="R448" s="96" t="s">
        <v>41</v>
      </c>
      <c r="S448" s="140" t="s">
        <v>703</v>
      </c>
      <c r="T448" s="105">
        <v>1</v>
      </c>
      <c r="U448" s="59"/>
      <c r="V448" s="59"/>
      <c r="W448" s="59"/>
      <c r="X448" s="59"/>
      <c r="Y448" s="59"/>
    </row>
    <row r="449" spans="1:25">
      <c r="A449" s="27">
        <v>445</v>
      </c>
      <c r="B449" s="118" t="s">
        <v>701</v>
      </c>
      <c r="C449" s="27" t="s">
        <v>279</v>
      </c>
      <c r="D449" s="138" t="s">
        <v>709</v>
      </c>
      <c r="E449" s="119" t="s">
        <v>40</v>
      </c>
      <c r="F449" s="59"/>
      <c r="G449" s="59"/>
      <c r="H449" s="119">
        <v>320</v>
      </c>
      <c r="I449" s="135"/>
      <c r="J449" s="59"/>
      <c r="K449" s="89" t="s">
        <v>199</v>
      </c>
      <c r="L449" s="111">
        <v>230000</v>
      </c>
      <c r="M449" s="114">
        <v>2000000</v>
      </c>
      <c r="N449" s="119" t="s">
        <v>41</v>
      </c>
      <c r="O449" s="119">
        <v>11</v>
      </c>
      <c r="P449" s="104">
        <v>25</v>
      </c>
      <c r="Q449" s="109" t="s">
        <v>41</v>
      </c>
      <c r="R449" s="96" t="s">
        <v>41</v>
      </c>
      <c r="S449" s="140" t="s">
        <v>703</v>
      </c>
      <c r="T449" s="105">
        <v>1</v>
      </c>
      <c r="U449" s="59"/>
      <c r="V449" s="59"/>
      <c r="W449" s="59"/>
      <c r="X449" s="59"/>
      <c r="Y449" s="59"/>
    </row>
    <row r="450" spans="1:25">
      <c r="A450" s="27">
        <v>446</v>
      </c>
      <c r="B450" s="118" t="s">
        <v>701</v>
      </c>
      <c r="C450" s="27" t="s">
        <v>279</v>
      </c>
      <c r="D450" s="138" t="s">
        <v>710</v>
      </c>
      <c r="E450" s="119" t="s">
        <v>40</v>
      </c>
      <c r="F450" s="59"/>
      <c r="G450" s="59"/>
      <c r="H450" s="119">
        <v>140</v>
      </c>
      <c r="I450" s="135"/>
      <c r="J450" s="59"/>
      <c r="K450" s="119" t="s">
        <v>314</v>
      </c>
      <c r="L450" s="111">
        <v>230000</v>
      </c>
      <c r="M450" s="114">
        <v>1000000</v>
      </c>
      <c r="N450" s="119" t="s">
        <v>41</v>
      </c>
      <c r="O450" s="119">
        <v>7</v>
      </c>
      <c r="P450" s="139">
        <f>P446</f>
        <v>23.06451612903226</v>
      </c>
      <c r="Q450" s="109" t="s">
        <v>41</v>
      </c>
      <c r="R450" s="96" t="s">
        <v>41</v>
      </c>
      <c r="S450" s="140" t="s">
        <v>703</v>
      </c>
      <c r="T450" s="105">
        <v>1</v>
      </c>
      <c r="U450" s="59"/>
      <c r="V450" s="59"/>
      <c r="W450" s="59"/>
      <c r="X450" s="59"/>
      <c r="Y450" s="59"/>
    </row>
    <row r="451" spans="1:25">
      <c r="A451" s="27">
        <v>447</v>
      </c>
      <c r="B451" s="118" t="s">
        <v>701</v>
      </c>
      <c r="C451" s="27" t="s">
        <v>279</v>
      </c>
      <c r="D451" s="138" t="s">
        <v>711</v>
      </c>
      <c r="E451" s="119" t="s">
        <v>40</v>
      </c>
      <c r="F451" s="59"/>
      <c r="G451" s="59"/>
      <c r="H451" s="119">
        <v>200</v>
      </c>
      <c r="I451" s="135"/>
      <c r="J451" s="59"/>
      <c r="K451" s="119" t="s">
        <v>323</v>
      </c>
      <c r="L451" s="111">
        <v>230000</v>
      </c>
      <c r="M451" s="114">
        <v>1470000</v>
      </c>
      <c r="N451" s="119" t="s">
        <v>41</v>
      </c>
      <c r="O451" s="119">
        <v>8</v>
      </c>
      <c r="P451" s="104">
        <v>25</v>
      </c>
      <c r="Q451" s="109" t="s">
        <v>41</v>
      </c>
      <c r="R451" s="96" t="s">
        <v>41</v>
      </c>
      <c r="S451" s="140" t="s">
        <v>703</v>
      </c>
      <c r="T451" s="105">
        <v>1</v>
      </c>
      <c r="U451" s="59"/>
      <c r="V451" s="59"/>
      <c r="W451" s="59"/>
      <c r="X451" s="59"/>
      <c r="Y451" s="59"/>
    </row>
    <row r="452" spans="1:25">
      <c r="A452" s="27">
        <v>448</v>
      </c>
      <c r="B452" s="118" t="s">
        <v>701</v>
      </c>
      <c r="C452" s="27" t="s">
        <v>188</v>
      </c>
      <c r="D452" s="138" t="s">
        <v>712</v>
      </c>
      <c r="E452" s="119" t="s">
        <v>40</v>
      </c>
      <c r="F452" s="59"/>
      <c r="G452" s="59"/>
      <c r="H452" s="119">
        <v>150</v>
      </c>
      <c r="I452" s="135"/>
      <c r="J452" s="59"/>
      <c r="K452" s="119" t="s">
        <v>199</v>
      </c>
      <c r="L452" s="111">
        <v>230000</v>
      </c>
      <c r="M452" s="114">
        <v>1500000</v>
      </c>
      <c r="N452" s="119" t="s">
        <v>41</v>
      </c>
      <c r="O452" s="119">
        <v>6</v>
      </c>
      <c r="P452" s="139">
        <f>P447</f>
        <v>23.06451612903226</v>
      </c>
      <c r="Q452" s="109">
        <v>11</v>
      </c>
      <c r="R452" s="96">
        <v>5</v>
      </c>
      <c r="S452" s="140" t="s">
        <v>703</v>
      </c>
      <c r="T452" s="105">
        <v>1</v>
      </c>
      <c r="U452" s="59"/>
      <c r="V452" s="59"/>
      <c r="W452" s="59"/>
      <c r="X452" s="59"/>
      <c r="Y452" s="59"/>
    </row>
    <row r="453" spans="1:25">
      <c r="A453" s="27">
        <v>449</v>
      </c>
      <c r="B453" s="118" t="s">
        <v>701</v>
      </c>
      <c r="C453" s="27" t="s">
        <v>279</v>
      </c>
      <c r="D453" s="138" t="s">
        <v>713</v>
      </c>
      <c r="E453" s="119" t="s">
        <v>40</v>
      </c>
      <c r="F453" s="59"/>
      <c r="G453" s="59"/>
      <c r="H453" s="119">
        <v>180</v>
      </c>
      <c r="I453" s="135"/>
      <c r="J453" s="59"/>
      <c r="K453" s="119" t="s">
        <v>314</v>
      </c>
      <c r="L453" s="111">
        <v>230000</v>
      </c>
      <c r="M453" s="114">
        <v>1800000</v>
      </c>
      <c r="N453" s="119" t="s">
        <v>45</v>
      </c>
      <c r="O453" s="119" t="s">
        <v>41</v>
      </c>
      <c r="P453" s="139">
        <f>P443</f>
        <v>23.06451612903226</v>
      </c>
      <c r="Q453" s="109">
        <v>4</v>
      </c>
      <c r="R453" s="96">
        <v>2</v>
      </c>
      <c r="S453" s="140" t="s">
        <v>703</v>
      </c>
      <c r="T453" s="105">
        <v>1</v>
      </c>
      <c r="U453" s="59"/>
      <c r="V453" s="59"/>
      <c r="W453" s="59"/>
      <c r="X453" s="59"/>
      <c r="Y453" s="59"/>
    </row>
    <row r="454" spans="1:25">
      <c r="A454" s="27">
        <v>450</v>
      </c>
      <c r="B454" s="118" t="s">
        <v>701</v>
      </c>
      <c r="C454" s="27" t="s">
        <v>279</v>
      </c>
      <c r="D454" s="138" t="s">
        <v>714</v>
      </c>
      <c r="E454" s="119" t="s">
        <v>40</v>
      </c>
      <c r="F454" s="59"/>
      <c r="G454" s="59"/>
      <c r="H454" s="119">
        <v>152</v>
      </c>
      <c r="I454" s="135"/>
      <c r="J454" s="59"/>
      <c r="K454" s="119" t="s">
        <v>314</v>
      </c>
      <c r="L454" s="111">
        <v>230000</v>
      </c>
      <c r="M454" s="114">
        <v>1000000</v>
      </c>
      <c r="N454" s="119" t="s">
        <v>45</v>
      </c>
      <c r="O454" s="119">
        <v>6</v>
      </c>
      <c r="P454" s="104">
        <v>15</v>
      </c>
      <c r="Q454" s="109" t="s">
        <v>41</v>
      </c>
      <c r="R454" s="96" t="s">
        <v>41</v>
      </c>
      <c r="S454" s="140" t="s">
        <v>703</v>
      </c>
      <c r="T454" s="105">
        <v>1</v>
      </c>
      <c r="U454" s="59"/>
      <c r="V454" s="59"/>
      <c r="W454" s="59"/>
      <c r="X454" s="59"/>
      <c r="Y454" s="59"/>
    </row>
    <row r="455" spans="1:25">
      <c r="A455" s="27">
        <v>451</v>
      </c>
      <c r="B455" s="118" t="s">
        <v>701</v>
      </c>
      <c r="C455" s="27" t="s">
        <v>279</v>
      </c>
      <c r="D455" s="138" t="s">
        <v>715</v>
      </c>
      <c r="E455" s="119" t="s">
        <v>40</v>
      </c>
      <c r="F455" s="59"/>
      <c r="G455" s="59"/>
      <c r="H455" s="119">
        <v>144</v>
      </c>
      <c r="I455" s="135"/>
      <c r="J455" s="59"/>
      <c r="K455" s="119" t="s">
        <v>314</v>
      </c>
      <c r="L455" s="111">
        <v>230000</v>
      </c>
      <c r="M455" s="114">
        <v>1080000</v>
      </c>
      <c r="N455" s="119" t="s">
        <v>41</v>
      </c>
      <c r="O455" s="119">
        <v>8</v>
      </c>
      <c r="P455" s="104">
        <v>31</v>
      </c>
      <c r="Q455" s="109" t="s">
        <v>41</v>
      </c>
      <c r="R455" s="96" t="s">
        <v>41</v>
      </c>
      <c r="S455" s="140" t="s">
        <v>703</v>
      </c>
      <c r="T455" s="105">
        <v>1</v>
      </c>
      <c r="U455" s="59"/>
      <c r="V455" s="59"/>
      <c r="W455" s="59"/>
      <c r="X455" s="59"/>
      <c r="Y455" s="59"/>
    </row>
    <row r="456" spans="1:25">
      <c r="A456" s="27">
        <v>452</v>
      </c>
      <c r="B456" s="118" t="s">
        <v>701</v>
      </c>
      <c r="C456" s="27" t="s">
        <v>279</v>
      </c>
      <c r="D456" s="138" t="s">
        <v>716</v>
      </c>
      <c r="E456" s="119" t="s">
        <v>40</v>
      </c>
      <c r="F456" s="59"/>
      <c r="G456" s="59"/>
      <c r="H456" s="119">
        <v>178</v>
      </c>
      <c r="I456" s="135"/>
      <c r="J456" s="59"/>
      <c r="K456" s="119" t="s">
        <v>323</v>
      </c>
      <c r="L456" s="111">
        <v>230000</v>
      </c>
      <c r="M456" s="114">
        <v>1470000</v>
      </c>
      <c r="N456" s="119" t="s">
        <v>41</v>
      </c>
      <c r="O456" s="119">
        <v>9</v>
      </c>
      <c r="P456" s="104">
        <v>40</v>
      </c>
      <c r="Q456" s="109" t="s">
        <v>41</v>
      </c>
      <c r="R456" s="96" t="s">
        <v>41</v>
      </c>
      <c r="S456" s="140" t="s">
        <v>703</v>
      </c>
      <c r="T456" s="105">
        <v>1</v>
      </c>
      <c r="U456" s="59"/>
      <c r="V456" s="59"/>
      <c r="W456" s="59"/>
      <c r="X456" s="59"/>
      <c r="Y456" s="59"/>
    </row>
    <row r="457" spans="1:25">
      <c r="A457" s="27">
        <v>453</v>
      </c>
      <c r="B457" s="118" t="s">
        <v>701</v>
      </c>
      <c r="C457" s="27" t="s">
        <v>279</v>
      </c>
      <c r="D457" s="138" t="s">
        <v>717</v>
      </c>
      <c r="E457" s="119" t="s">
        <v>40</v>
      </c>
      <c r="F457" s="59"/>
      <c r="G457" s="59"/>
      <c r="H457" s="119" t="s">
        <v>41</v>
      </c>
      <c r="I457" s="135"/>
      <c r="J457" s="59"/>
      <c r="K457" s="119" t="s">
        <v>323</v>
      </c>
      <c r="L457" s="111">
        <v>220000</v>
      </c>
      <c r="M457" s="114">
        <v>1270000</v>
      </c>
      <c r="N457" s="119" t="s">
        <v>41</v>
      </c>
      <c r="O457" s="119" t="s">
        <v>41</v>
      </c>
      <c r="P457" s="104">
        <v>40</v>
      </c>
      <c r="Q457" s="109" t="s">
        <v>41</v>
      </c>
      <c r="R457" s="96" t="s">
        <v>41</v>
      </c>
      <c r="S457" s="140" t="s">
        <v>703</v>
      </c>
      <c r="T457" s="105">
        <v>1</v>
      </c>
      <c r="U457" s="59"/>
      <c r="V457" s="59"/>
      <c r="W457" s="59"/>
      <c r="X457" s="59"/>
      <c r="Y457" s="59"/>
    </row>
    <row r="458" spans="1:25">
      <c r="A458" s="27">
        <v>454</v>
      </c>
      <c r="B458" s="118" t="s">
        <v>701</v>
      </c>
      <c r="C458" s="27" t="s">
        <v>279</v>
      </c>
      <c r="D458" s="138" t="s">
        <v>718</v>
      </c>
      <c r="E458" s="119" t="s">
        <v>40</v>
      </c>
      <c r="F458" s="59"/>
      <c r="G458" s="59"/>
      <c r="H458" s="119">
        <v>174</v>
      </c>
      <c r="I458" s="135"/>
      <c r="J458" s="59"/>
      <c r="K458" s="119" t="s">
        <v>323</v>
      </c>
      <c r="L458" s="111">
        <v>230000</v>
      </c>
      <c r="M458" s="114">
        <v>1470000</v>
      </c>
      <c r="N458" s="119" t="s">
        <v>41</v>
      </c>
      <c r="O458" s="119">
        <v>8</v>
      </c>
      <c r="P458" s="104">
        <v>25</v>
      </c>
      <c r="Q458" s="109" t="s">
        <v>41</v>
      </c>
      <c r="R458" s="96" t="s">
        <v>41</v>
      </c>
      <c r="S458" s="140" t="s">
        <v>703</v>
      </c>
      <c r="T458" s="105">
        <v>1</v>
      </c>
      <c r="U458" s="59"/>
      <c r="V458" s="59"/>
      <c r="W458" s="59"/>
      <c r="X458" s="59"/>
      <c r="Y458" s="59"/>
    </row>
    <row r="459" spans="1:25">
      <c r="A459" s="27">
        <v>455</v>
      </c>
      <c r="B459" s="118" t="s">
        <v>701</v>
      </c>
      <c r="C459" s="27" t="s">
        <v>279</v>
      </c>
      <c r="D459" s="138" t="s">
        <v>719</v>
      </c>
      <c r="E459" s="119" t="s">
        <v>40</v>
      </c>
      <c r="F459" s="59"/>
      <c r="G459" s="59"/>
      <c r="H459" s="119">
        <v>144</v>
      </c>
      <c r="I459" s="135"/>
      <c r="J459" s="59"/>
      <c r="K459" s="119" t="s">
        <v>323</v>
      </c>
      <c r="L459" s="111">
        <v>230000</v>
      </c>
      <c r="M459" s="114">
        <v>1190000</v>
      </c>
      <c r="N459" s="119" t="s">
        <v>41</v>
      </c>
      <c r="O459" s="119">
        <v>9</v>
      </c>
      <c r="P459" s="104">
        <v>24</v>
      </c>
      <c r="Q459" s="109" t="s">
        <v>41</v>
      </c>
      <c r="R459" s="96" t="s">
        <v>41</v>
      </c>
      <c r="S459" s="140" t="s">
        <v>703</v>
      </c>
      <c r="T459" s="105">
        <v>1</v>
      </c>
      <c r="U459" s="59"/>
      <c r="V459" s="59"/>
      <c r="W459" s="59"/>
      <c r="X459" s="59"/>
      <c r="Y459" s="59"/>
    </row>
    <row r="460" spans="1:25">
      <c r="A460" s="27">
        <v>456</v>
      </c>
      <c r="B460" s="118" t="s">
        <v>701</v>
      </c>
      <c r="C460" s="27" t="s">
        <v>279</v>
      </c>
      <c r="D460" s="138" t="s">
        <v>720</v>
      </c>
      <c r="E460" s="119" t="s">
        <v>40</v>
      </c>
      <c r="F460" s="59"/>
      <c r="G460" s="59"/>
      <c r="H460" s="119">
        <v>320</v>
      </c>
      <c r="I460" s="135"/>
      <c r="J460" s="59"/>
      <c r="K460" s="119" t="s">
        <v>323</v>
      </c>
      <c r="L460" s="111">
        <v>230000</v>
      </c>
      <c r="M460" s="114">
        <v>4000000</v>
      </c>
      <c r="N460" s="119" t="s">
        <v>41</v>
      </c>
      <c r="O460" s="119">
        <v>6</v>
      </c>
      <c r="P460" s="104">
        <v>6</v>
      </c>
      <c r="Q460" s="109" t="s">
        <v>41</v>
      </c>
      <c r="R460" s="96" t="s">
        <v>41</v>
      </c>
      <c r="S460" s="140" t="s">
        <v>703</v>
      </c>
      <c r="T460" s="105">
        <v>1</v>
      </c>
      <c r="U460" s="59"/>
      <c r="V460" s="59"/>
      <c r="W460" s="59"/>
      <c r="X460" s="59"/>
      <c r="Y460" s="59"/>
    </row>
    <row r="461" spans="1:25">
      <c r="A461" s="27">
        <v>457</v>
      </c>
      <c r="B461" s="118" t="s">
        <v>701</v>
      </c>
      <c r="C461" s="27" t="s">
        <v>279</v>
      </c>
      <c r="D461" s="138" t="s">
        <v>721</v>
      </c>
      <c r="E461" s="119" t="s">
        <v>40</v>
      </c>
      <c r="F461" s="59"/>
      <c r="G461" s="59"/>
      <c r="H461" s="119">
        <v>165</v>
      </c>
      <c r="I461" s="135"/>
      <c r="J461" s="59"/>
      <c r="K461" s="119" t="s">
        <v>314</v>
      </c>
      <c r="L461" s="111">
        <v>230000</v>
      </c>
      <c r="M461" s="114">
        <v>1350000</v>
      </c>
      <c r="N461" s="119" t="s">
        <v>41</v>
      </c>
      <c r="O461" s="119">
        <v>6</v>
      </c>
      <c r="P461" s="104">
        <v>32</v>
      </c>
      <c r="Q461" s="109" t="s">
        <v>41</v>
      </c>
      <c r="R461" s="96" t="s">
        <v>41</v>
      </c>
      <c r="S461" s="140" t="s">
        <v>703</v>
      </c>
      <c r="T461" s="105">
        <v>1</v>
      </c>
      <c r="U461" s="59"/>
      <c r="V461" s="59"/>
      <c r="W461" s="59"/>
      <c r="X461" s="59"/>
      <c r="Y461" s="59"/>
    </row>
    <row r="462" spans="1:25">
      <c r="A462" s="27">
        <v>458</v>
      </c>
      <c r="B462" s="118" t="s">
        <v>701</v>
      </c>
      <c r="C462" s="27" t="s">
        <v>279</v>
      </c>
      <c r="D462" s="138" t="s">
        <v>722</v>
      </c>
      <c r="E462" s="119" t="s">
        <v>40</v>
      </c>
      <c r="F462" s="59"/>
      <c r="G462" s="59"/>
      <c r="H462" s="119" t="s">
        <v>41</v>
      </c>
      <c r="I462" s="135"/>
      <c r="J462" s="59"/>
      <c r="K462" s="119" t="s">
        <v>199</v>
      </c>
      <c r="L462" s="111">
        <v>230000</v>
      </c>
      <c r="M462" s="114">
        <v>1300000</v>
      </c>
      <c r="N462" s="119" t="s">
        <v>45</v>
      </c>
      <c r="O462" s="119">
        <v>7</v>
      </c>
      <c r="P462" s="104">
        <v>20</v>
      </c>
      <c r="Q462" s="109" t="s">
        <v>41</v>
      </c>
      <c r="R462" s="96" t="s">
        <v>41</v>
      </c>
      <c r="S462" s="140" t="s">
        <v>703</v>
      </c>
      <c r="T462" s="105">
        <v>1</v>
      </c>
      <c r="U462" s="59"/>
      <c r="V462" s="59"/>
      <c r="W462" s="59"/>
      <c r="X462" s="59"/>
      <c r="Y462" s="59"/>
    </row>
    <row r="463" spans="1:25">
      <c r="A463" s="27">
        <v>459</v>
      </c>
      <c r="B463" s="118" t="s">
        <v>701</v>
      </c>
      <c r="C463" s="27" t="s">
        <v>279</v>
      </c>
      <c r="D463" s="138" t="s">
        <v>723</v>
      </c>
      <c r="E463" s="119" t="s">
        <v>40</v>
      </c>
      <c r="F463" s="59"/>
      <c r="G463" s="59"/>
      <c r="H463" s="119">
        <v>244</v>
      </c>
      <c r="I463" s="135"/>
      <c r="J463" s="59"/>
      <c r="K463" s="89" t="s">
        <v>199</v>
      </c>
      <c r="L463" s="111">
        <v>230000</v>
      </c>
      <c r="M463" s="114">
        <v>1460000</v>
      </c>
      <c r="N463" s="119" t="s">
        <v>41</v>
      </c>
      <c r="O463" s="119">
        <v>12</v>
      </c>
      <c r="P463" s="104">
        <v>20</v>
      </c>
      <c r="Q463" s="109" t="s">
        <v>41</v>
      </c>
      <c r="R463" s="96" t="s">
        <v>41</v>
      </c>
      <c r="S463" s="140" t="s">
        <v>703</v>
      </c>
      <c r="T463" s="105">
        <v>1</v>
      </c>
      <c r="U463" s="59"/>
      <c r="V463" s="59"/>
      <c r="W463" s="59"/>
      <c r="X463" s="59"/>
      <c r="Y463" s="59"/>
    </row>
    <row r="464" spans="1:25">
      <c r="A464" s="27">
        <v>460</v>
      </c>
      <c r="B464" s="118" t="s">
        <v>701</v>
      </c>
      <c r="C464" s="27" t="s">
        <v>279</v>
      </c>
      <c r="D464" s="138" t="s">
        <v>724</v>
      </c>
      <c r="E464" s="119" t="s">
        <v>40</v>
      </c>
      <c r="F464" s="59"/>
      <c r="G464" s="59"/>
      <c r="H464" s="119">
        <v>230</v>
      </c>
      <c r="I464" s="135"/>
      <c r="J464" s="59"/>
      <c r="K464" s="119" t="s">
        <v>314</v>
      </c>
      <c r="L464" s="111" t="s">
        <v>92</v>
      </c>
      <c r="M464" s="114">
        <v>1620000</v>
      </c>
      <c r="N464" s="119" t="s">
        <v>41</v>
      </c>
      <c r="O464" s="119">
        <v>6</v>
      </c>
      <c r="P464" s="104">
        <v>12</v>
      </c>
      <c r="Q464" s="109" t="s">
        <v>41</v>
      </c>
      <c r="R464" s="96" t="s">
        <v>41</v>
      </c>
      <c r="S464" s="140" t="s">
        <v>703</v>
      </c>
      <c r="T464" s="105">
        <v>1</v>
      </c>
      <c r="U464" s="59"/>
      <c r="V464" s="59"/>
      <c r="W464" s="59"/>
      <c r="X464" s="59"/>
      <c r="Y464" s="59"/>
    </row>
    <row r="465" spans="1:25">
      <c r="A465" s="27">
        <v>461</v>
      </c>
      <c r="B465" s="118" t="s">
        <v>701</v>
      </c>
      <c r="C465" s="27" t="s">
        <v>279</v>
      </c>
      <c r="D465" s="138" t="s">
        <v>725</v>
      </c>
      <c r="E465" s="119" t="s">
        <v>40</v>
      </c>
      <c r="F465" s="59"/>
      <c r="G465" s="59"/>
      <c r="H465" s="119">
        <v>250</v>
      </c>
      <c r="I465" s="135"/>
      <c r="J465" s="59"/>
      <c r="K465" s="119" t="s">
        <v>199</v>
      </c>
      <c r="L465" s="111">
        <v>230000</v>
      </c>
      <c r="M465" s="114">
        <v>1400000</v>
      </c>
      <c r="N465" s="119" t="s">
        <v>41</v>
      </c>
      <c r="O465" s="119">
        <v>10</v>
      </c>
      <c r="P465" s="104">
        <v>24</v>
      </c>
      <c r="Q465" s="109">
        <v>10</v>
      </c>
      <c r="R465" s="96">
        <v>1</v>
      </c>
      <c r="S465" s="140" t="s">
        <v>703</v>
      </c>
      <c r="T465" s="105">
        <v>1</v>
      </c>
      <c r="U465" s="59"/>
      <c r="V465" s="59"/>
      <c r="W465" s="59"/>
      <c r="X465" s="59"/>
      <c r="Y465" s="59"/>
    </row>
    <row r="466" spans="1:25">
      <c r="A466" s="27">
        <v>462</v>
      </c>
      <c r="B466" s="118" t="s">
        <v>701</v>
      </c>
      <c r="C466" s="27" t="s">
        <v>279</v>
      </c>
      <c r="D466" s="138" t="s">
        <v>726</v>
      </c>
      <c r="E466" s="119" t="s">
        <v>40</v>
      </c>
      <c r="F466" s="59"/>
      <c r="G466" s="59"/>
      <c r="H466" s="119">
        <v>210</v>
      </c>
      <c r="I466" s="135"/>
      <c r="J466" s="59"/>
      <c r="K466" s="89" t="s">
        <v>199</v>
      </c>
      <c r="L466" s="111">
        <v>230000</v>
      </c>
      <c r="M466" s="114">
        <v>1000000</v>
      </c>
      <c r="N466" s="119" t="s">
        <v>41</v>
      </c>
      <c r="O466" s="119">
        <v>6</v>
      </c>
      <c r="P466" s="104">
        <v>30</v>
      </c>
      <c r="Q466" s="109" t="s">
        <v>41</v>
      </c>
      <c r="R466" s="96" t="s">
        <v>41</v>
      </c>
      <c r="S466" s="140" t="s">
        <v>703</v>
      </c>
      <c r="T466" s="105">
        <v>1</v>
      </c>
      <c r="U466" s="59"/>
      <c r="V466" s="59"/>
      <c r="W466" s="59"/>
      <c r="X466" s="59"/>
      <c r="Y466" s="59"/>
    </row>
    <row r="467" spans="1:25">
      <c r="A467" s="27">
        <v>463</v>
      </c>
      <c r="B467" s="118" t="s">
        <v>701</v>
      </c>
      <c r="C467" s="27" t="s">
        <v>279</v>
      </c>
      <c r="D467" s="138" t="s">
        <v>727</v>
      </c>
      <c r="E467" s="119" t="s">
        <v>40</v>
      </c>
      <c r="F467" s="59"/>
      <c r="G467" s="59"/>
      <c r="H467" s="119">
        <v>180</v>
      </c>
      <c r="I467" s="135"/>
      <c r="J467" s="59"/>
      <c r="K467" s="119" t="s">
        <v>314</v>
      </c>
      <c r="L467" s="111">
        <v>230000</v>
      </c>
      <c r="M467" s="114">
        <v>1100000</v>
      </c>
      <c r="N467" s="119" t="s">
        <v>41</v>
      </c>
      <c r="O467" s="119" t="s">
        <v>41</v>
      </c>
      <c r="P467" s="139">
        <f>P452</f>
        <v>23.06451612903226</v>
      </c>
      <c r="Q467" s="109" t="s">
        <v>41</v>
      </c>
      <c r="R467" s="96" t="s">
        <v>41</v>
      </c>
      <c r="S467" s="140" t="s">
        <v>703</v>
      </c>
      <c r="T467" s="105">
        <v>1</v>
      </c>
      <c r="U467" s="59"/>
      <c r="V467" s="59"/>
      <c r="W467" s="59"/>
      <c r="X467" s="59"/>
      <c r="Y467" s="59"/>
    </row>
    <row r="468" spans="1:25">
      <c r="A468" s="27">
        <v>464</v>
      </c>
      <c r="B468" s="118" t="s">
        <v>701</v>
      </c>
      <c r="C468" s="27" t="s">
        <v>191</v>
      </c>
      <c r="D468" s="138" t="s">
        <v>728</v>
      </c>
      <c r="E468" s="119" t="s">
        <v>40</v>
      </c>
      <c r="F468" s="59"/>
      <c r="G468" s="59"/>
      <c r="H468" s="119">
        <v>300</v>
      </c>
      <c r="I468" s="135"/>
      <c r="J468" s="59"/>
      <c r="K468" s="89" t="s">
        <v>199</v>
      </c>
      <c r="L468" s="111">
        <v>230000</v>
      </c>
      <c r="M468" s="114">
        <v>1350000</v>
      </c>
      <c r="N468" s="119" t="s">
        <v>41</v>
      </c>
      <c r="O468" s="119">
        <v>9</v>
      </c>
      <c r="P468" s="104">
        <v>30</v>
      </c>
      <c r="Q468" s="109" t="s">
        <v>41</v>
      </c>
      <c r="R468" s="96" t="s">
        <v>41</v>
      </c>
      <c r="S468" s="140" t="s">
        <v>703</v>
      </c>
      <c r="T468" s="105">
        <v>1</v>
      </c>
      <c r="U468" s="59"/>
      <c r="V468" s="59"/>
      <c r="W468" s="59"/>
      <c r="X468" s="59"/>
      <c r="Y468" s="59"/>
    </row>
    <row r="469" spans="1:25">
      <c r="A469" s="27">
        <v>465</v>
      </c>
      <c r="B469" s="118" t="s">
        <v>701</v>
      </c>
      <c r="C469" s="27" t="s">
        <v>402</v>
      </c>
      <c r="D469" s="138" t="s">
        <v>729</v>
      </c>
      <c r="E469" s="119" t="s">
        <v>40</v>
      </c>
      <c r="F469" s="59"/>
      <c r="G469" s="59"/>
      <c r="H469" s="119">
        <v>140</v>
      </c>
      <c r="I469" s="135"/>
      <c r="J469" s="59"/>
      <c r="K469" s="119" t="s">
        <v>314</v>
      </c>
      <c r="L469" s="111">
        <v>230000</v>
      </c>
      <c r="M469" s="114">
        <v>1500000</v>
      </c>
      <c r="N469" s="119" t="s">
        <v>41</v>
      </c>
      <c r="O469" s="119">
        <v>6</v>
      </c>
      <c r="P469" s="104">
        <v>20</v>
      </c>
      <c r="Q469" s="109">
        <v>12</v>
      </c>
      <c r="R469" s="96">
        <v>5</v>
      </c>
      <c r="S469" s="140" t="s">
        <v>703</v>
      </c>
      <c r="T469" s="105">
        <v>1</v>
      </c>
      <c r="U469" s="59"/>
      <c r="V469" s="59"/>
      <c r="W469" s="59"/>
      <c r="X469" s="59"/>
      <c r="Y469" s="59"/>
    </row>
    <row r="470" spans="1:25">
      <c r="A470" s="27">
        <v>466</v>
      </c>
      <c r="B470" s="118" t="s">
        <v>701</v>
      </c>
      <c r="C470" s="27" t="s">
        <v>189</v>
      </c>
      <c r="D470" s="138" t="s">
        <v>730</v>
      </c>
      <c r="E470" s="119" t="s">
        <v>40</v>
      </c>
      <c r="F470" s="59"/>
      <c r="G470" s="59"/>
      <c r="H470" s="119">
        <v>160</v>
      </c>
      <c r="I470" s="135"/>
      <c r="J470" s="59"/>
      <c r="K470" s="119" t="s">
        <v>199</v>
      </c>
      <c r="L470" s="111">
        <v>230000</v>
      </c>
      <c r="M470" s="114">
        <v>1650000</v>
      </c>
      <c r="N470" s="119" t="s">
        <v>45</v>
      </c>
      <c r="O470" s="119" t="s">
        <v>41</v>
      </c>
      <c r="P470" s="139">
        <f>P467</f>
        <v>23.06451612903226</v>
      </c>
      <c r="Q470" s="109">
        <v>10</v>
      </c>
      <c r="R470" s="96">
        <v>4</v>
      </c>
      <c r="S470" s="140" t="s">
        <v>703</v>
      </c>
      <c r="T470" s="105">
        <v>1</v>
      </c>
      <c r="U470" s="59"/>
      <c r="V470" s="59"/>
      <c r="W470" s="59"/>
      <c r="X470" s="59"/>
      <c r="Y470" s="59"/>
    </row>
    <row r="471" spans="1:25">
      <c r="A471" s="27">
        <v>467</v>
      </c>
      <c r="B471" s="118" t="s">
        <v>701</v>
      </c>
      <c r="C471" s="27" t="s">
        <v>38</v>
      </c>
      <c r="D471" s="138" t="s">
        <v>731</v>
      </c>
      <c r="E471" s="119" t="s">
        <v>40</v>
      </c>
      <c r="F471" s="59"/>
      <c r="G471" s="59"/>
      <c r="H471" s="119">
        <v>180</v>
      </c>
      <c r="I471" s="135"/>
      <c r="J471" s="59"/>
      <c r="K471" s="119" t="s">
        <v>314</v>
      </c>
      <c r="L471" s="111">
        <v>230000</v>
      </c>
      <c r="M471" s="114">
        <v>1700000</v>
      </c>
      <c r="N471" s="119" t="s">
        <v>41</v>
      </c>
      <c r="O471" s="119" t="s">
        <v>41</v>
      </c>
      <c r="P471" s="139">
        <f>P470</f>
        <v>23.06451612903226</v>
      </c>
      <c r="Q471" s="109">
        <v>4</v>
      </c>
      <c r="R471" s="96">
        <v>0</v>
      </c>
      <c r="S471" s="140" t="s">
        <v>703</v>
      </c>
      <c r="T471" s="105">
        <v>1</v>
      </c>
      <c r="U471" s="59"/>
      <c r="V471" s="59"/>
      <c r="W471" s="59"/>
      <c r="X471" s="59"/>
      <c r="Y471" s="59"/>
    </row>
    <row r="472" spans="1:25">
      <c r="A472" s="27">
        <v>468</v>
      </c>
      <c r="B472" s="118" t="s">
        <v>701</v>
      </c>
      <c r="C472" s="27" t="s">
        <v>38</v>
      </c>
      <c r="D472" s="138" t="s">
        <v>732</v>
      </c>
      <c r="E472" s="119" t="s">
        <v>40</v>
      </c>
      <c r="F472" s="59"/>
      <c r="G472" s="59"/>
      <c r="H472" s="119">
        <v>240</v>
      </c>
      <c r="I472" s="135"/>
      <c r="J472" s="59"/>
      <c r="K472" s="119" t="s">
        <v>314</v>
      </c>
      <c r="L472" s="111">
        <v>230000</v>
      </c>
      <c r="M472" s="114">
        <v>2100000</v>
      </c>
      <c r="N472" s="119" t="s">
        <v>41</v>
      </c>
      <c r="O472" s="119" t="s">
        <v>41</v>
      </c>
      <c r="P472" s="139">
        <f>P471</f>
        <v>23.06451612903226</v>
      </c>
      <c r="Q472" s="109">
        <v>5</v>
      </c>
      <c r="R472" s="96">
        <v>1</v>
      </c>
      <c r="S472" s="140" t="s">
        <v>703</v>
      </c>
      <c r="T472" s="105">
        <v>1</v>
      </c>
      <c r="U472" s="59"/>
      <c r="V472" s="59"/>
      <c r="W472" s="59"/>
      <c r="X472" s="59"/>
      <c r="Y472" s="59"/>
    </row>
    <row r="473" spans="1:25">
      <c r="A473" s="27">
        <v>469</v>
      </c>
      <c r="B473" s="118" t="s">
        <v>701</v>
      </c>
      <c r="C473" s="27" t="s">
        <v>191</v>
      </c>
      <c r="D473" s="138" t="s">
        <v>733</v>
      </c>
      <c r="E473" s="119" t="s">
        <v>40</v>
      </c>
      <c r="F473" s="59"/>
      <c r="G473" s="59"/>
      <c r="H473" s="119">
        <v>144</v>
      </c>
      <c r="I473" s="135"/>
      <c r="J473" s="59"/>
      <c r="K473" s="119" t="s">
        <v>314</v>
      </c>
      <c r="L473" s="111">
        <v>230000</v>
      </c>
      <c r="M473" s="114">
        <v>2810000</v>
      </c>
      <c r="N473" s="119" t="s">
        <v>45</v>
      </c>
      <c r="O473" s="119" t="s">
        <v>41</v>
      </c>
      <c r="P473" s="139">
        <f>P472</f>
        <v>23.06451612903226</v>
      </c>
      <c r="Q473" s="109">
        <v>7</v>
      </c>
      <c r="R473" s="96">
        <v>3</v>
      </c>
      <c r="S473" s="140" t="s">
        <v>703</v>
      </c>
      <c r="T473" s="105">
        <v>1</v>
      </c>
      <c r="U473" s="59"/>
      <c r="V473" s="59"/>
      <c r="W473" s="59"/>
      <c r="X473" s="59"/>
      <c r="Y473" s="59"/>
    </row>
    <row r="474" spans="1:25">
      <c r="A474" s="27">
        <v>470</v>
      </c>
      <c r="B474" s="118" t="s">
        <v>701</v>
      </c>
      <c r="C474" s="27" t="s">
        <v>402</v>
      </c>
      <c r="D474" s="138" t="s">
        <v>734</v>
      </c>
      <c r="E474" s="119" t="s">
        <v>40</v>
      </c>
      <c r="F474" s="59"/>
      <c r="G474" s="59"/>
      <c r="H474" s="119">
        <v>164</v>
      </c>
      <c r="I474" s="135"/>
      <c r="J474" s="59"/>
      <c r="K474" s="119" t="s">
        <v>199</v>
      </c>
      <c r="L474" s="111">
        <v>230000</v>
      </c>
      <c r="M474" s="114">
        <v>1920000</v>
      </c>
      <c r="N474" s="119" t="s">
        <v>41</v>
      </c>
      <c r="O474" s="119">
        <v>10</v>
      </c>
      <c r="P474" s="139">
        <f>P473</f>
        <v>23.06451612903226</v>
      </c>
      <c r="Q474" s="109">
        <v>9</v>
      </c>
      <c r="R474" s="96">
        <v>3</v>
      </c>
      <c r="S474" s="140" t="s">
        <v>703</v>
      </c>
      <c r="T474" s="105">
        <v>1</v>
      </c>
      <c r="U474" s="59"/>
      <c r="V474" s="59"/>
      <c r="W474" s="59"/>
      <c r="X474" s="59"/>
      <c r="Y474" s="59"/>
    </row>
    <row r="475" spans="1:25">
      <c r="A475" s="27">
        <v>471</v>
      </c>
      <c r="B475" s="118" t="s">
        <v>701</v>
      </c>
      <c r="C475" s="27" t="s">
        <v>188</v>
      </c>
      <c r="D475" s="138" t="s">
        <v>735</v>
      </c>
      <c r="E475" s="119" t="s">
        <v>40</v>
      </c>
      <c r="F475" s="59"/>
      <c r="G475" s="59"/>
      <c r="H475" s="119">
        <v>150</v>
      </c>
      <c r="I475" s="135"/>
      <c r="J475" s="59"/>
      <c r="K475" s="119" t="s">
        <v>314</v>
      </c>
      <c r="L475" s="111">
        <v>230000</v>
      </c>
      <c r="M475" s="114">
        <v>1100000</v>
      </c>
      <c r="N475" s="119" t="s">
        <v>45</v>
      </c>
      <c r="O475" s="119" t="s">
        <v>41</v>
      </c>
      <c r="P475" s="139">
        <f>P474</f>
        <v>23.06451612903226</v>
      </c>
      <c r="Q475" s="109">
        <v>13</v>
      </c>
      <c r="R475" s="96">
        <v>7</v>
      </c>
      <c r="S475" s="140" t="s">
        <v>703</v>
      </c>
      <c r="T475" s="105">
        <v>1</v>
      </c>
      <c r="U475" s="59"/>
      <c r="V475" s="59"/>
      <c r="W475" s="59"/>
      <c r="X475" s="59"/>
      <c r="Y475" s="59"/>
    </row>
    <row r="476" spans="1:25">
      <c r="A476" s="27">
        <v>472</v>
      </c>
      <c r="B476" s="118" t="s">
        <v>701</v>
      </c>
      <c r="C476" s="27" t="s">
        <v>191</v>
      </c>
      <c r="D476" s="138" t="s">
        <v>736</v>
      </c>
      <c r="E476" s="119" t="s">
        <v>40</v>
      </c>
      <c r="F476" s="59"/>
      <c r="G476" s="59"/>
      <c r="H476" s="119">
        <v>232</v>
      </c>
      <c r="I476" s="135"/>
      <c r="J476" s="59"/>
      <c r="K476" s="119" t="s">
        <v>199</v>
      </c>
      <c r="L476" s="111">
        <v>230000</v>
      </c>
      <c r="M476" s="114">
        <v>1500000</v>
      </c>
      <c r="N476" s="119" t="s">
        <v>41</v>
      </c>
      <c r="O476" s="119">
        <v>6</v>
      </c>
      <c r="P476" s="104">
        <v>20</v>
      </c>
      <c r="Q476" s="109">
        <v>10</v>
      </c>
      <c r="R476" s="96">
        <v>6</v>
      </c>
      <c r="S476" s="140" t="s">
        <v>703</v>
      </c>
      <c r="T476" s="105">
        <v>1</v>
      </c>
      <c r="U476" s="59"/>
      <c r="V476" s="59"/>
      <c r="W476" s="59"/>
      <c r="X476" s="59"/>
      <c r="Y476" s="59"/>
    </row>
    <row r="477" spans="1:25">
      <c r="A477" s="27">
        <v>473</v>
      </c>
      <c r="B477" s="118" t="s">
        <v>701</v>
      </c>
      <c r="C477" s="27" t="s">
        <v>188</v>
      </c>
      <c r="D477" s="138" t="s">
        <v>737</v>
      </c>
      <c r="E477" s="119" t="s">
        <v>40</v>
      </c>
      <c r="F477" s="59"/>
      <c r="G477" s="59"/>
      <c r="H477" s="119">
        <v>144</v>
      </c>
      <c r="I477" s="135"/>
      <c r="J477" s="59"/>
      <c r="K477" s="89" t="s">
        <v>314</v>
      </c>
      <c r="L477" s="111">
        <v>230000</v>
      </c>
      <c r="M477" s="114">
        <v>1690000</v>
      </c>
      <c r="N477" s="119" t="s">
        <v>41</v>
      </c>
      <c r="O477" s="119" t="s">
        <v>41</v>
      </c>
      <c r="P477" s="104">
        <v>15</v>
      </c>
      <c r="Q477" s="109" t="s">
        <v>41</v>
      </c>
      <c r="R477" s="96" t="s">
        <v>41</v>
      </c>
      <c r="S477" s="140" t="s">
        <v>703</v>
      </c>
      <c r="T477" s="105">
        <v>1</v>
      </c>
      <c r="U477" s="59"/>
      <c r="V477" s="59"/>
      <c r="W477" s="59"/>
      <c r="X477" s="59"/>
      <c r="Y477" s="59"/>
    </row>
    <row r="478" spans="1:25">
      <c r="A478" s="27">
        <v>474</v>
      </c>
      <c r="B478" s="118" t="s">
        <v>701</v>
      </c>
      <c r="C478" s="27" t="s">
        <v>188</v>
      </c>
      <c r="D478" s="138" t="s">
        <v>738</v>
      </c>
      <c r="E478" s="119" t="s">
        <v>40</v>
      </c>
      <c r="F478" s="59"/>
      <c r="G478" s="59"/>
      <c r="H478" s="119">
        <v>140</v>
      </c>
      <c r="I478" s="135"/>
      <c r="J478" s="59"/>
      <c r="K478" s="89" t="s">
        <v>314</v>
      </c>
      <c r="L478" s="111">
        <v>230000</v>
      </c>
      <c r="M478" s="114">
        <v>1780000</v>
      </c>
      <c r="N478" s="119" t="s">
        <v>41</v>
      </c>
      <c r="O478" s="119" t="s">
        <v>41</v>
      </c>
      <c r="P478" s="139">
        <f>P475</f>
        <v>23.06451612903226</v>
      </c>
      <c r="Q478" s="109" t="s">
        <v>41</v>
      </c>
      <c r="R478" s="96" t="s">
        <v>41</v>
      </c>
      <c r="S478" s="140" t="s">
        <v>703</v>
      </c>
      <c r="T478" s="105">
        <v>1</v>
      </c>
      <c r="U478" s="59"/>
      <c r="V478" s="59"/>
      <c r="W478" s="59"/>
      <c r="X478" s="59"/>
      <c r="Y478" s="59"/>
    </row>
    <row r="479" spans="1:25">
      <c r="A479" s="27">
        <v>475</v>
      </c>
      <c r="B479" s="118" t="s">
        <v>701</v>
      </c>
      <c r="C479" s="27" t="s">
        <v>38</v>
      </c>
      <c r="D479" s="138" t="s">
        <v>732</v>
      </c>
      <c r="E479" s="119" t="s">
        <v>40</v>
      </c>
      <c r="F479" s="59"/>
      <c r="G479" s="59"/>
      <c r="H479" s="119">
        <v>240</v>
      </c>
      <c r="I479" s="135"/>
      <c r="J479" s="59"/>
      <c r="K479" s="119" t="s">
        <v>314</v>
      </c>
      <c r="L479" s="111">
        <v>230000</v>
      </c>
      <c r="M479" s="114">
        <v>2100000</v>
      </c>
      <c r="N479" s="119" t="s">
        <v>41</v>
      </c>
      <c r="O479" s="119" t="s">
        <v>41</v>
      </c>
      <c r="P479" s="139">
        <f>P478</f>
        <v>23.06451612903226</v>
      </c>
      <c r="Q479" s="109">
        <v>5</v>
      </c>
      <c r="R479" s="96">
        <v>0</v>
      </c>
      <c r="S479" s="140" t="s">
        <v>703</v>
      </c>
      <c r="T479" s="105">
        <v>1</v>
      </c>
      <c r="U479" s="59"/>
      <c r="V479" s="59"/>
      <c r="W479" s="59"/>
      <c r="X479" s="59"/>
      <c r="Y479" s="59"/>
    </row>
    <row r="480" spans="1:25">
      <c r="A480" s="27">
        <v>476</v>
      </c>
      <c r="B480" s="118" t="s">
        <v>701</v>
      </c>
      <c r="C480" s="27" t="s">
        <v>188</v>
      </c>
      <c r="D480" s="138" t="s">
        <v>739</v>
      </c>
      <c r="E480" s="119" t="s">
        <v>40</v>
      </c>
      <c r="F480" s="59"/>
      <c r="G480" s="59"/>
      <c r="H480" s="119">
        <v>140</v>
      </c>
      <c r="I480" s="135"/>
      <c r="J480" s="59"/>
      <c r="K480" s="119" t="s">
        <v>199</v>
      </c>
      <c r="L480" s="111">
        <v>230000</v>
      </c>
      <c r="M480" s="114">
        <v>1715000</v>
      </c>
      <c r="N480" s="119" t="s">
        <v>41</v>
      </c>
      <c r="O480" s="119" t="s">
        <v>41</v>
      </c>
      <c r="P480" s="104">
        <v>25</v>
      </c>
      <c r="Q480" s="109">
        <v>9</v>
      </c>
      <c r="R480" s="96">
        <v>1</v>
      </c>
      <c r="S480" s="140" t="s">
        <v>703</v>
      </c>
      <c r="T480" s="105">
        <v>1</v>
      </c>
      <c r="U480" s="59"/>
      <c r="V480" s="59"/>
      <c r="W480" s="59"/>
      <c r="X480" s="59"/>
      <c r="Y480" s="59"/>
    </row>
    <row r="481" spans="1:25">
      <c r="A481" s="27">
        <v>477</v>
      </c>
      <c r="B481" s="118" t="s">
        <v>701</v>
      </c>
      <c r="C481" s="27" t="s">
        <v>38</v>
      </c>
      <c r="D481" s="138" t="s">
        <v>732</v>
      </c>
      <c r="E481" s="119" t="s">
        <v>40</v>
      </c>
      <c r="F481" s="59"/>
      <c r="G481" s="59"/>
      <c r="H481" s="119">
        <v>240</v>
      </c>
      <c r="I481" s="135"/>
      <c r="J481" s="59"/>
      <c r="K481" s="119" t="s">
        <v>314</v>
      </c>
      <c r="L481" s="111">
        <v>230000</v>
      </c>
      <c r="M481" s="114">
        <v>2100000</v>
      </c>
      <c r="N481" s="119" t="s">
        <v>45</v>
      </c>
      <c r="O481" s="119" t="s">
        <v>41</v>
      </c>
      <c r="P481" s="139">
        <f>P479</f>
        <v>23.06451612903226</v>
      </c>
      <c r="Q481" s="109">
        <v>5</v>
      </c>
      <c r="R481" s="96">
        <v>1</v>
      </c>
      <c r="S481" s="140" t="s">
        <v>703</v>
      </c>
      <c r="T481" s="105">
        <v>1</v>
      </c>
      <c r="U481" s="59"/>
      <c r="V481" s="59"/>
      <c r="W481" s="59"/>
      <c r="X481" s="59"/>
      <c r="Y481" s="59"/>
    </row>
    <row r="482" spans="1:25">
      <c r="A482" s="27">
        <v>478</v>
      </c>
      <c r="B482" s="118" t="s">
        <v>701</v>
      </c>
      <c r="C482" s="27" t="s">
        <v>38</v>
      </c>
      <c r="D482" s="138" t="s">
        <v>740</v>
      </c>
      <c r="E482" s="119" t="s">
        <v>40</v>
      </c>
      <c r="F482" s="59"/>
      <c r="G482" s="59"/>
      <c r="H482" s="119">
        <v>270</v>
      </c>
      <c r="I482" s="135"/>
      <c r="J482" s="59"/>
      <c r="K482" s="119" t="s">
        <v>314</v>
      </c>
      <c r="L482" s="111">
        <v>230000</v>
      </c>
      <c r="M482" s="114">
        <v>1760000</v>
      </c>
      <c r="N482" s="119" t="s">
        <v>41</v>
      </c>
      <c r="O482" s="119" t="s">
        <v>41</v>
      </c>
      <c r="P482" s="104">
        <v>40</v>
      </c>
      <c r="Q482" s="109">
        <v>8</v>
      </c>
      <c r="R482" s="96">
        <v>2</v>
      </c>
      <c r="S482" s="140" t="s">
        <v>703</v>
      </c>
      <c r="T482" s="105">
        <v>1</v>
      </c>
      <c r="U482" s="59"/>
      <c r="V482" s="59"/>
      <c r="W482" s="59"/>
      <c r="X482" s="59"/>
      <c r="Y482" s="59"/>
    </row>
    <row r="483" spans="1:25">
      <c r="A483" s="27">
        <v>479</v>
      </c>
      <c r="B483" s="118" t="s">
        <v>701</v>
      </c>
      <c r="C483" s="27" t="s">
        <v>191</v>
      </c>
      <c r="D483" s="138" t="s">
        <v>741</v>
      </c>
      <c r="E483" s="119" t="s">
        <v>40</v>
      </c>
      <c r="F483" s="59"/>
      <c r="G483" s="59"/>
      <c r="H483" s="119" t="s">
        <v>41</v>
      </c>
      <c r="I483" s="135"/>
      <c r="J483" s="59"/>
      <c r="K483" s="89" t="s">
        <v>314</v>
      </c>
      <c r="L483" s="111">
        <v>230000</v>
      </c>
      <c r="M483" s="114">
        <v>1600000</v>
      </c>
      <c r="N483" s="119" t="s">
        <v>41</v>
      </c>
      <c r="O483" s="119">
        <v>12</v>
      </c>
      <c r="P483" s="139">
        <f>P481</f>
        <v>23.06451612903226</v>
      </c>
      <c r="Q483" s="109" t="s">
        <v>41</v>
      </c>
      <c r="R483" s="96" t="s">
        <v>41</v>
      </c>
      <c r="S483" s="140" t="s">
        <v>703</v>
      </c>
      <c r="T483" s="105">
        <v>1</v>
      </c>
      <c r="U483" s="59"/>
      <c r="V483" s="59"/>
      <c r="W483" s="59"/>
      <c r="X483" s="59"/>
      <c r="Y483" s="59"/>
    </row>
    <row r="484" spans="1:25">
      <c r="A484" s="27">
        <v>480</v>
      </c>
      <c r="B484" s="118" t="s">
        <v>701</v>
      </c>
      <c r="C484" s="27" t="s">
        <v>38</v>
      </c>
      <c r="D484" s="138" t="s">
        <v>742</v>
      </c>
      <c r="E484" s="119" t="s">
        <v>40</v>
      </c>
      <c r="F484" s="59"/>
      <c r="G484" s="59"/>
      <c r="H484" s="119">
        <v>264</v>
      </c>
      <c r="I484" s="135"/>
      <c r="J484" s="59"/>
      <c r="K484" s="119" t="s">
        <v>314</v>
      </c>
      <c r="L484" s="111">
        <v>230000</v>
      </c>
      <c r="M484" s="114">
        <v>1760000</v>
      </c>
      <c r="N484" s="119" t="s">
        <v>45</v>
      </c>
      <c r="O484" s="119" t="s">
        <v>41</v>
      </c>
      <c r="P484" s="139">
        <f>P481</f>
        <v>23.06451612903226</v>
      </c>
      <c r="Q484" s="109">
        <v>7</v>
      </c>
      <c r="R484" s="96">
        <v>2</v>
      </c>
      <c r="S484" s="140" t="s">
        <v>703</v>
      </c>
      <c r="T484" s="105">
        <v>1</v>
      </c>
      <c r="U484" s="59"/>
      <c r="V484" s="59"/>
      <c r="W484" s="59"/>
      <c r="X484" s="59"/>
      <c r="Y484" s="59"/>
    </row>
    <row r="485" spans="1:25">
      <c r="A485" s="27">
        <v>481</v>
      </c>
      <c r="B485" s="118" t="s">
        <v>701</v>
      </c>
      <c r="C485" s="27" t="s">
        <v>188</v>
      </c>
      <c r="D485" s="138" t="s">
        <v>743</v>
      </c>
      <c r="E485" s="119" t="s">
        <v>40</v>
      </c>
      <c r="F485" s="59"/>
      <c r="G485" s="59"/>
      <c r="H485" s="119">
        <v>152</v>
      </c>
      <c r="I485" s="135"/>
      <c r="J485" s="59"/>
      <c r="K485" s="119" t="s">
        <v>314</v>
      </c>
      <c r="L485" s="111">
        <v>230000</v>
      </c>
      <c r="M485" s="114">
        <v>1750000</v>
      </c>
      <c r="N485" s="119" t="s">
        <v>45</v>
      </c>
      <c r="O485" s="119" t="s">
        <v>41</v>
      </c>
      <c r="P485" s="104">
        <v>15</v>
      </c>
      <c r="Q485" s="109">
        <v>9</v>
      </c>
      <c r="R485" s="96">
        <v>0</v>
      </c>
      <c r="S485" s="140" t="s">
        <v>703</v>
      </c>
      <c r="T485" s="105">
        <v>1</v>
      </c>
      <c r="U485" s="59"/>
      <c r="V485" s="59"/>
      <c r="W485" s="59"/>
      <c r="X485" s="59"/>
      <c r="Y485" s="59"/>
    </row>
    <row r="486" spans="1:25">
      <c r="A486" s="27">
        <v>482</v>
      </c>
      <c r="B486" s="118" t="s">
        <v>701</v>
      </c>
      <c r="C486" s="27" t="s">
        <v>402</v>
      </c>
      <c r="D486" s="138" t="s">
        <v>744</v>
      </c>
      <c r="E486" s="119" t="s">
        <v>40</v>
      </c>
      <c r="F486" s="59"/>
      <c r="G486" s="59"/>
      <c r="H486" s="119">
        <v>140</v>
      </c>
      <c r="I486" s="135"/>
      <c r="J486" s="59"/>
      <c r="K486" s="119" t="s">
        <v>199</v>
      </c>
      <c r="L486" s="111">
        <v>230000</v>
      </c>
      <c r="M486" s="114">
        <v>1950000</v>
      </c>
      <c r="N486" s="119" t="s">
        <v>41</v>
      </c>
      <c r="O486" s="119">
        <v>4</v>
      </c>
      <c r="P486" s="104">
        <v>25</v>
      </c>
      <c r="Q486" s="109" t="s">
        <v>41</v>
      </c>
      <c r="R486" s="96" t="s">
        <v>41</v>
      </c>
      <c r="S486" s="140" t="s">
        <v>703</v>
      </c>
      <c r="T486" s="105">
        <v>1</v>
      </c>
      <c r="U486" s="59"/>
      <c r="V486" s="59"/>
      <c r="W486" s="59"/>
      <c r="X486" s="59"/>
      <c r="Y486" s="59"/>
    </row>
    <row r="487" spans="1:25">
      <c r="A487" s="27">
        <v>483</v>
      </c>
      <c r="B487" s="118" t="s">
        <v>701</v>
      </c>
      <c r="C487" s="27" t="s">
        <v>745</v>
      </c>
      <c r="D487" s="138" t="s">
        <v>746</v>
      </c>
      <c r="E487" s="119" t="s">
        <v>40</v>
      </c>
      <c r="F487" s="59"/>
      <c r="G487" s="59"/>
      <c r="H487" s="119">
        <v>243</v>
      </c>
      <c r="I487" s="135"/>
      <c r="J487" s="59"/>
      <c r="K487" s="119" t="s">
        <v>314</v>
      </c>
      <c r="L487" s="111">
        <v>230000</v>
      </c>
      <c r="M487" s="114">
        <v>1200000</v>
      </c>
      <c r="N487" s="119" t="s">
        <v>41</v>
      </c>
      <c r="O487" s="119">
        <v>9</v>
      </c>
      <c r="P487" s="104">
        <v>15</v>
      </c>
      <c r="Q487" s="109">
        <v>21</v>
      </c>
      <c r="R487" s="96">
        <v>1</v>
      </c>
      <c r="S487" s="140" t="s">
        <v>703</v>
      </c>
      <c r="T487" s="105">
        <v>1</v>
      </c>
      <c r="U487" s="59"/>
      <c r="V487" s="59"/>
      <c r="W487" s="59"/>
      <c r="X487" s="59"/>
      <c r="Y487" s="59"/>
    </row>
    <row r="488" spans="1:25">
      <c r="A488" s="27">
        <v>484</v>
      </c>
      <c r="B488" s="118" t="s">
        <v>701</v>
      </c>
      <c r="C488" s="27" t="s">
        <v>402</v>
      </c>
      <c r="D488" s="138" t="s">
        <v>747</v>
      </c>
      <c r="E488" s="119" t="s">
        <v>40</v>
      </c>
      <c r="F488" s="59"/>
      <c r="G488" s="59"/>
      <c r="H488" s="119">
        <v>140</v>
      </c>
      <c r="I488" s="135"/>
      <c r="J488" s="59"/>
      <c r="K488" s="119" t="s">
        <v>323</v>
      </c>
      <c r="L488" s="111">
        <v>230000</v>
      </c>
      <c r="M488" s="114">
        <v>1600000</v>
      </c>
      <c r="N488" s="119" t="s">
        <v>41</v>
      </c>
      <c r="O488" s="119">
        <v>6</v>
      </c>
      <c r="P488" s="104">
        <v>25</v>
      </c>
      <c r="Q488" s="109" t="s">
        <v>41</v>
      </c>
      <c r="R488" s="96" t="s">
        <v>41</v>
      </c>
      <c r="S488" s="140" t="s">
        <v>703</v>
      </c>
      <c r="T488" s="105">
        <v>1</v>
      </c>
      <c r="U488" s="59"/>
      <c r="V488" s="59"/>
      <c r="W488" s="59"/>
      <c r="X488" s="59"/>
      <c r="Y488" s="59"/>
    </row>
    <row r="489" spans="1:25">
      <c r="A489" s="27">
        <v>485</v>
      </c>
      <c r="B489" s="118" t="s">
        <v>701</v>
      </c>
      <c r="C489" s="27" t="s">
        <v>61</v>
      </c>
      <c r="D489" s="138" t="s">
        <v>748</v>
      </c>
      <c r="E489" s="119" t="s">
        <v>40</v>
      </c>
      <c r="F489" s="59"/>
      <c r="G489" s="59"/>
      <c r="H489" s="119">
        <v>280</v>
      </c>
      <c r="I489" s="135"/>
      <c r="J489" s="59"/>
      <c r="K489" s="119" t="s">
        <v>314</v>
      </c>
      <c r="L489" s="111">
        <v>230000</v>
      </c>
      <c r="M489" s="114">
        <v>1510000</v>
      </c>
      <c r="N489" s="119" t="s">
        <v>41</v>
      </c>
      <c r="O489" s="119">
        <v>12</v>
      </c>
      <c r="P489" s="104">
        <v>35</v>
      </c>
      <c r="Q489" s="109">
        <v>5</v>
      </c>
      <c r="R489" s="96">
        <v>0</v>
      </c>
      <c r="S489" s="140" t="s">
        <v>703</v>
      </c>
      <c r="T489" s="105">
        <v>1</v>
      </c>
      <c r="U489" s="59"/>
      <c r="V489" s="59"/>
      <c r="W489" s="59"/>
      <c r="X489" s="59"/>
      <c r="Y489" s="59"/>
    </row>
    <row r="490" spans="1:25">
      <c r="A490" s="27">
        <v>486</v>
      </c>
      <c r="B490" s="118" t="s">
        <v>701</v>
      </c>
      <c r="C490" s="27" t="s">
        <v>61</v>
      </c>
      <c r="D490" s="138" t="s">
        <v>749</v>
      </c>
      <c r="E490" s="119" t="s">
        <v>40</v>
      </c>
      <c r="F490" s="59"/>
      <c r="G490" s="59"/>
      <c r="H490" s="119">
        <v>280</v>
      </c>
      <c r="I490" s="135"/>
      <c r="J490" s="59"/>
      <c r="K490" s="89" t="s">
        <v>199</v>
      </c>
      <c r="L490" s="111">
        <v>230000</v>
      </c>
      <c r="M490" s="114">
        <v>1500000</v>
      </c>
      <c r="N490" s="119" t="s">
        <v>41</v>
      </c>
      <c r="O490" s="119" t="s">
        <v>41</v>
      </c>
      <c r="P490" s="104">
        <v>10</v>
      </c>
      <c r="Q490" s="109" t="s">
        <v>41</v>
      </c>
      <c r="R490" s="96" t="s">
        <v>41</v>
      </c>
      <c r="S490" s="140" t="s">
        <v>703</v>
      </c>
      <c r="T490" s="105">
        <v>1</v>
      </c>
      <c r="U490" s="59"/>
      <c r="V490" s="59"/>
      <c r="W490" s="59"/>
      <c r="X490" s="59"/>
      <c r="Y490" s="59"/>
    </row>
    <row r="491" spans="1:25">
      <c r="A491" s="27">
        <v>487</v>
      </c>
      <c r="B491" s="118" t="s">
        <v>701</v>
      </c>
      <c r="C491" s="27" t="s">
        <v>392</v>
      </c>
      <c r="D491" s="138" t="s">
        <v>750</v>
      </c>
      <c r="E491" s="119" t="s">
        <v>40</v>
      </c>
      <c r="F491" s="59"/>
      <c r="G491" s="59"/>
      <c r="H491" s="119">
        <v>176</v>
      </c>
      <c r="I491" s="135"/>
      <c r="J491" s="59"/>
      <c r="K491" s="89" t="s">
        <v>323</v>
      </c>
      <c r="L491" s="111">
        <v>230000</v>
      </c>
      <c r="M491" s="114">
        <v>2400000</v>
      </c>
      <c r="N491" s="119" t="s">
        <v>41</v>
      </c>
      <c r="O491" s="119">
        <v>8</v>
      </c>
      <c r="P491" s="104">
        <v>12</v>
      </c>
      <c r="Q491" s="109" t="s">
        <v>41</v>
      </c>
      <c r="R491" s="96" t="s">
        <v>41</v>
      </c>
      <c r="S491" s="140" t="s">
        <v>703</v>
      </c>
      <c r="T491" s="105">
        <v>1</v>
      </c>
      <c r="U491" s="59"/>
      <c r="V491" s="59"/>
      <c r="W491" s="59"/>
      <c r="X491" s="59"/>
      <c r="Y491" s="59"/>
    </row>
    <row r="492" spans="1:25">
      <c r="A492" s="27">
        <v>488</v>
      </c>
      <c r="B492" s="118" t="s">
        <v>701</v>
      </c>
      <c r="C492" s="27" t="s">
        <v>392</v>
      </c>
      <c r="D492" s="138" t="s">
        <v>751</v>
      </c>
      <c r="E492" s="119" t="s">
        <v>40</v>
      </c>
      <c r="F492" s="59"/>
      <c r="G492" s="59"/>
      <c r="H492" s="119">
        <v>176</v>
      </c>
      <c r="I492" s="135"/>
      <c r="J492" s="59"/>
      <c r="K492" s="119" t="s">
        <v>199</v>
      </c>
      <c r="L492" s="111">
        <v>230000</v>
      </c>
      <c r="M492" s="114">
        <v>1350000</v>
      </c>
      <c r="N492" s="119" t="s">
        <v>41</v>
      </c>
      <c r="O492" s="119" t="s">
        <v>41</v>
      </c>
      <c r="P492" s="104">
        <v>25</v>
      </c>
      <c r="Q492" s="109" t="s">
        <v>41</v>
      </c>
      <c r="R492" s="96" t="s">
        <v>41</v>
      </c>
      <c r="S492" s="140" t="s">
        <v>703</v>
      </c>
      <c r="T492" s="105">
        <v>1</v>
      </c>
      <c r="U492" s="59"/>
      <c r="V492" s="59"/>
      <c r="W492" s="59"/>
      <c r="X492" s="59"/>
      <c r="Y492" s="59"/>
    </row>
    <row r="493" spans="1:25">
      <c r="A493" s="27">
        <v>489</v>
      </c>
      <c r="B493" s="118" t="s">
        <v>701</v>
      </c>
      <c r="C493" s="27" t="s">
        <v>392</v>
      </c>
      <c r="D493" s="138" t="s">
        <v>752</v>
      </c>
      <c r="E493" s="119" t="s">
        <v>40</v>
      </c>
      <c r="F493" s="59"/>
      <c r="G493" s="59"/>
      <c r="H493" s="119">
        <v>220</v>
      </c>
      <c r="I493" s="135"/>
      <c r="J493" s="59"/>
      <c r="K493" s="89" t="s">
        <v>323</v>
      </c>
      <c r="L493" s="111">
        <v>230000</v>
      </c>
      <c r="M493" s="114">
        <v>3890000</v>
      </c>
      <c r="N493" s="119" t="s">
        <v>41</v>
      </c>
      <c r="O493" s="119">
        <v>6</v>
      </c>
      <c r="P493" s="139">
        <f>P484</f>
        <v>23.06451612903226</v>
      </c>
      <c r="Q493" s="109" t="s">
        <v>41</v>
      </c>
      <c r="R493" s="96" t="s">
        <v>41</v>
      </c>
      <c r="S493" s="140" t="s">
        <v>703</v>
      </c>
      <c r="T493" s="105">
        <v>1</v>
      </c>
      <c r="U493" s="59"/>
      <c r="V493" s="59"/>
      <c r="W493" s="59"/>
      <c r="X493" s="59"/>
      <c r="Y493" s="59"/>
    </row>
    <row r="494" spans="1:25">
      <c r="A494" s="27">
        <v>490</v>
      </c>
      <c r="B494" s="118" t="s">
        <v>701</v>
      </c>
      <c r="C494" s="27" t="s">
        <v>188</v>
      </c>
      <c r="D494" s="138" t="s">
        <v>753</v>
      </c>
      <c r="E494" s="119" t="s">
        <v>40</v>
      </c>
      <c r="F494" s="59"/>
      <c r="G494" s="59"/>
      <c r="H494" s="119">
        <v>192</v>
      </c>
      <c r="I494" s="135"/>
      <c r="J494" s="59"/>
      <c r="K494" s="119" t="s">
        <v>314</v>
      </c>
      <c r="L494" s="111">
        <v>230000</v>
      </c>
      <c r="M494" s="114">
        <v>1700000</v>
      </c>
      <c r="N494" s="119" t="s">
        <v>41</v>
      </c>
      <c r="O494" s="119">
        <v>8</v>
      </c>
      <c r="P494" s="104">
        <v>17</v>
      </c>
      <c r="Q494" s="109">
        <v>6</v>
      </c>
      <c r="R494" s="96">
        <v>0</v>
      </c>
      <c r="S494" s="140" t="s">
        <v>703</v>
      </c>
      <c r="T494" s="105">
        <v>1</v>
      </c>
      <c r="U494" s="59"/>
      <c r="V494" s="59"/>
      <c r="W494" s="59"/>
      <c r="X494" s="59"/>
      <c r="Y494" s="59"/>
    </row>
    <row r="495" spans="1:25">
      <c r="A495" s="27">
        <v>491</v>
      </c>
      <c r="B495" s="118" t="s">
        <v>701</v>
      </c>
      <c r="C495" s="27" t="s">
        <v>188</v>
      </c>
      <c r="D495" s="138" t="s">
        <v>754</v>
      </c>
      <c r="E495" s="119" t="s">
        <v>40</v>
      </c>
      <c r="F495" s="59"/>
      <c r="G495" s="59"/>
      <c r="H495" s="119">
        <v>192</v>
      </c>
      <c r="I495" s="135"/>
      <c r="J495" s="59"/>
      <c r="K495" s="119" t="s">
        <v>314</v>
      </c>
      <c r="L495" s="111">
        <v>230000</v>
      </c>
      <c r="M495" s="114">
        <v>1500000</v>
      </c>
      <c r="N495" s="119" t="s">
        <v>41</v>
      </c>
      <c r="O495" s="119">
        <v>8</v>
      </c>
      <c r="P495" s="104">
        <v>17</v>
      </c>
      <c r="Q495" s="109" t="s">
        <v>41</v>
      </c>
      <c r="R495" s="96" t="s">
        <v>41</v>
      </c>
      <c r="S495" s="140" t="s">
        <v>703</v>
      </c>
      <c r="T495" s="105">
        <v>1</v>
      </c>
      <c r="U495" s="59"/>
      <c r="V495" s="59"/>
      <c r="W495" s="59"/>
      <c r="X495" s="59"/>
      <c r="Y495" s="59"/>
    </row>
    <row r="496" spans="1:25">
      <c r="A496" s="27">
        <v>492</v>
      </c>
      <c r="B496" s="118" t="s">
        <v>755</v>
      </c>
      <c r="C496" s="27" t="s">
        <v>188</v>
      </c>
      <c r="D496" s="113" t="s">
        <v>756</v>
      </c>
      <c r="E496" s="119" t="s">
        <v>40</v>
      </c>
      <c r="F496" s="59"/>
      <c r="G496" s="59"/>
      <c r="H496" s="119">
        <v>112</v>
      </c>
      <c r="I496" s="135"/>
      <c r="J496" s="59"/>
      <c r="K496" s="119" t="s">
        <v>314</v>
      </c>
      <c r="L496" s="111" t="s">
        <v>41</v>
      </c>
      <c r="M496" s="114" t="s">
        <v>41</v>
      </c>
      <c r="N496" s="119" t="s">
        <v>41</v>
      </c>
      <c r="O496" s="119">
        <v>9</v>
      </c>
      <c r="P496" s="104" t="s">
        <v>41</v>
      </c>
      <c r="Q496" s="109">
        <v>9</v>
      </c>
      <c r="R496" s="96">
        <v>4</v>
      </c>
      <c r="S496" s="47" t="s">
        <v>757</v>
      </c>
      <c r="T496" s="105">
        <v>1</v>
      </c>
      <c r="U496" s="59"/>
      <c r="V496" s="59"/>
      <c r="W496" s="59"/>
      <c r="X496" s="59"/>
      <c r="Y496" s="59"/>
    </row>
    <row r="497" spans="1:25">
      <c r="A497" s="27">
        <v>493</v>
      </c>
      <c r="B497" s="118" t="s">
        <v>755</v>
      </c>
      <c r="C497" s="27" t="s">
        <v>188</v>
      </c>
      <c r="D497" s="113" t="s">
        <v>758</v>
      </c>
      <c r="E497" s="119" t="s">
        <v>40</v>
      </c>
      <c r="F497" s="59"/>
      <c r="G497" s="59"/>
      <c r="H497" s="119">
        <v>176</v>
      </c>
      <c r="I497" s="135"/>
      <c r="J497" s="59"/>
      <c r="K497" s="122" t="s">
        <v>199</v>
      </c>
      <c r="L497" s="111" t="s">
        <v>41</v>
      </c>
      <c r="M497" s="111" t="s">
        <v>41</v>
      </c>
      <c r="N497" s="111" t="s">
        <v>41</v>
      </c>
      <c r="O497" s="111" t="s">
        <v>41</v>
      </c>
      <c r="P497" s="126">
        <v>30</v>
      </c>
      <c r="Q497" s="109">
        <v>11</v>
      </c>
      <c r="R497" s="96">
        <v>4</v>
      </c>
      <c r="S497" s="141" t="s">
        <v>759</v>
      </c>
      <c r="T497" s="105">
        <v>1</v>
      </c>
      <c r="U497" s="59"/>
      <c r="V497" s="59"/>
      <c r="W497" s="59"/>
      <c r="X497" s="59"/>
      <c r="Y497" s="59"/>
    </row>
    <row r="498" spans="1:25">
      <c r="A498" s="27">
        <v>494</v>
      </c>
      <c r="B498" s="118" t="s">
        <v>755</v>
      </c>
      <c r="C498" s="27" t="s">
        <v>188</v>
      </c>
      <c r="D498" s="113" t="s">
        <v>760</v>
      </c>
      <c r="E498" s="119" t="s">
        <v>40</v>
      </c>
      <c r="F498" s="59"/>
      <c r="G498" s="59"/>
      <c r="H498" s="111" t="s">
        <v>41</v>
      </c>
      <c r="I498" s="135"/>
      <c r="J498" s="59"/>
      <c r="K498" s="122" t="s">
        <v>314</v>
      </c>
      <c r="L498" s="111" t="s">
        <v>41</v>
      </c>
      <c r="M498" s="111" t="s">
        <v>41</v>
      </c>
      <c r="N498" s="111" t="s">
        <v>41</v>
      </c>
      <c r="O498" s="111" t="s">
        <v>41</v>
      </c>
      <c r="P498" s="104">
        <v>25</v>
      </c>
      <c r="Q498" s="109">
        <v>9</v>
      </c>
      <c r="R498" s="96">
        <v>4</v>
      </c>
      <c r="S498" s="141" t="s">
        <v>759</v>
      </c>
      <c r="T498" s="105">
        <v>1</v>
      </c>
      <c r="U498" s="59"/>
      <c r="V498" s="59"/>
      <c r="W498" s="59"/>
      <c r="X498" s="59"/>
      <c r="Y498" s="59"/>
    </row>
    <row r="499" spans="1:25">
      <c r="A499" s="27">
        <v>495</v>
      </c>
      <c r="B499" s="118" t="s">
        <v>755</v>
      </c>
      <c r="C499" s="27" t="s">
        <v>188</v>
      </c>
      <c r="D499" s="113" t="s">
        <v>761</v>
      </c>
      <c r="E499" s="119" t="s">
        <v>40</v>
      </c>
      <c r="F499" s="59"/>
      <c r="G499" s="59"/>
      <c r="H499" s="119">
        <v>168</v>
      </c>
      <c r="I499" s="135"/>
      <c r="J499" s="59"/>
      <c r="K499" s="89" t="s">
        <v>314</v>
      </c>
      <c r="L499" s="119" t="s">
        <v>41</v>
      </c>
      <c r="M499" s="119" t="s">
        <v>41</v>
      </c>
      <c r="N499" s="119" t="s">
        <v>41</v>
      </c>
      <c r="O499" s="119">
        <v>8</v>
      </c>
      <c r="P499" s="104" t="s">
        <v>41</v>
      </c>
      <c r="Q499" s="109" t="s">
        <v>41</v>
      </c>
      <c r="R499" s="96" t="s">
        <v>41</v>
      </c>
      <c r="S499" s="141" t="s">
        <v>759</v>
      </c>
      <c r="T499" s="105">
        <v>1</v>
      </c>
      <c r="U499" s="59"/>
      <c r="V499" s="59"/>
      <c r="W499" s="59"/>
      <c r="X499" s="59"/>
      <c r="Y499" s="59"/>
    </row>
    <row r="500" spans="1:25">
      <c r="A500" s="27">
        <v>496</v>
      </c>
      <c r="B500" s="118" t="s">
        <v>755</v>
      </c>
      <c r="C500" s="27" t="s">
        <v>191</v>
      </c>
      <c r="D500" s="138" t="s">
        <v>762</v>
      </c>
      <c r="E500" s="119" t="s">
        <v>40</v>
      </c>
      <c r="F500" s="59"/>
      <c r="G500" s="59"/>
      <c r="H500" s="119" t="s">
        <v>41</v>
      </c>
      <c r="I500" s="135"/>
      <c r="J500" s="59"/>
      <c r="K500" s="89" t="s">
        <v>199</v>
      </c>
      <c r="L500" s="119" t="s">
        <v>41</v>
      </c>
      <c r="M500" s="119" t="s">
        <v>41</v>
      </c>
      <c r="N500" s="119" t="s">
        <v>41</v>
      </c>
      <c r="O500" s="119" t="s">
        <v>41</v>
      </c>
      <c r="P500" s="104" t="s">
        <v>41</v>
      </c>
      <c r="Q500" s="96" t="s">
        <v>41</v>
      </c>
      <c r="R500" s="96" t="s">
        <v>41</v>
      </c>
      <c r="S500" s="142" t="s">
        <v>763</v>
      </c>
      <c r="T500" s="105">
        <v>1</v>
      </c>
      <c r="U500" s="59"/>
      <c r="V500" s="59"/>
      <c r="W500" s="59"/>
      <c r="X500" s="59"/>
      <c r="Y500" s="59"/>
    </row>
    <row r="501" spans="1:25">
      <c r="A501" s="27">
        <v>497</v>
      </c>
      <c r="B501" s="118" t="s">
        <v>755</v>
      </c>
      <c r="C501" s="27" t="s">
        <v>188</v>
      </c>
      <c r="D501" s="138" t="s">
        <v>764</v>
      </c>
      <c r="E501" s="119" t="s">
        <v>40</v>
      </c>
      <c r="F501" s="59"/>
      <c r="G501" s="59"/>
      <c r="H501" s="119" t="s">
        <v>41</v>
      </c>
      <c r="I501" s="135"/>
      <c r="J501" s="59"/>
      <c r="K501" s="89" t="s">
        <v>314</v>
      </c>
      <c r="L501" s="119" t="s">
        <v>41</v>
      </c>
      <c r="M501" s="119" t="s">
        <v>41</v>
      </c>
      <c r="N501" s="119" t="s">
        <v>41</v>
      </c>
      <c r="O501" s="119" t="s">
        <v>41</v>
      </c>
      <c r="P501" s="104" t="s">
        <v>41</v>
      </c>
      <c r="Q501" s="96" t="s">
        <v>41</v>
      </c>
      <c r="R501" s="96" t="s">
        <v>41</v>
      </c>
      <c r="S501" s="142" t="s">
        <v>763</v>
      </c>
      <c r="T501" s="105">
        <v>1</v>
      </c>
      <c r="U501" s="59"/>
      <c r="V501" s="59"/>
      <c r="W501" s="59"/>
      <c r="X501" s="59"/>
      <c r="Y501" s="59"/>
    </row>
    <row r="502" spans="1:25">
      <c r="A502" s="27">
        <v>498</v>
      </c>
      <c r="B502" s="118" t="s">
        <v>755</v>
      </c>
      <c r="C502" s="27" t="s">
        <v>188</v>
      </c>
      <c r="D502" s="138" t="s">
        <v>765</v>
      </c>
      <c r="E502" s="119" t="s">
        <v>40</v>
      </c>
      <c r="F502" s="59"/>
      <c r="G502" s="59"/>
      <c r="H502" s="119" t="s">
        <v>41</v>
      </c>
      <c r="I502" s="135"/>
      <c r="J502" s="59"/>
      <c r="K502" s="89" t="s">
        <v>314</v>
      </c>
      <c r="L502" s="119" t="s">
        <v>41</v>
      </c>
      <c r="M502" s="119" t="s">
        <v>41</v>
      </c>
      <c r="N502" s="119" t="s">
        <v>41</v>
      </c>
      <c r="O502" s="119" t="s">
        <v>41</v>
      </c>
      <c r="P502" s="104" t="s">
        <v>41</v>
      </c>
      <c r="Q502" s="96" t="s">
        <v>41</v>
      </c>
      <c r="R502" s="96" t="s">
        <v>41</v>
      </c>
      <c r="S502" s="142" t="s">
        <v>763</v>
      </c>
      <c r="T502" s="105">
        <v>1</v>
      </c>
      <c r="U502" s="59"/>
      <c r="V502" s="59"/>
      <c r="W502" s="59"/>
      <c r="X502" s="59"/>
      <c r="Y502" s="59"/>
    </row>
    <row r="503" spans="1:25">
      <c r="A503" s="27">
        <v>499</v>
      </c>
      <c r="B503" s="118" t="s">
        <v>755</v>
      </c>
      <c r="C503" s="27" t="s">
        <v>188</v>
      </c>
      <c r="D503" s="138" t="s">
        <v>766</v>
      </c>
      <c r="E503" s="119" t="s">
        <v>40</v>
      </c>
      <c r="F503" s="59"/>
      <c r="G503" s="59"/>
      <c r="H503" s="119" t="s">
        <v>41</v>
      </c>
      <c r="I503" s="135"/>
      <c r="J503" s="59"/>
      <c r="K503" s="89" t="s">
        <v>314</v>
      </c>
      <c r="L503" s="119" t="s">
        <v>41</v>
      </c>
      <c r="M503" s="119" t="s">
        <v>41</v>
      </c>
      <c r="N503" s="119" t="s">
        <v>41</v>
      </c>
      <c r="O503" s="119" t="s">
        <v>41</v>
      </c>
      <c r="P503" s="104" t="s">
        <v>41</v>
      </c>
      <c r="Q503" s="96" t="s">
        <v>41</v>
      </c>
      <c r="R503" s="96" t="s">
        <v>41</v>
      </c>
      <c r="S503" s="142" t="s">
        <v>763</v>
      </c>
      <c r="T503" s="105">
        <v>1</v>
      </c>
      <c r="U503" s="59"/>
      <c r="V503" s="59"/>
      <c r="W503" s="59"/>
      <c r="X503" s="59"/>
      <c r="Y503" s="59"/>
    </row>
    <row r="504" spans="1:25">
      <c r="A504" s="27">
        <v>500</v>
      </c>
      <c r="B504" s="118" t="s">
        <v>755</v>
      </c>
      <c r="C504" s="27" t="s">
        <v>188</v>
      </c>
      <c r="D504" s="138" t="s">
        <v>767</v>
      </c>
      <c r="E504" s="119" t="s">
        <v>40</v>
      </c>
      <c r="F504" s="59"/>
      <c r="G504" s="59"/>
      <c r="H504" s="119" t="s">
        <v>41</v>
      </c>
      <c r="I504" s="135"/>
      <c r="J504" s="59"/>
      <c r="K504" s="89" t="s">
        <v>314</v>
      </c>
      <c r="L504" s="119" t="s">
        <v>41</v>
      </c>
      <c r="M504" s="119" t="s">
        <v>41</v>
      </c>
      <c r="N504" s="119" t="s">
        <v>41</v>
      </c>
      <c r="O504" s="119" t="s">
        <v>41</v>
      </c>
      <c r="P504" s="104" t="s">
        <v>41</v>
      </c>
      <c r="Q504" s="96" t="s">
        <v>41</v>
      </c>
      <c r="R504" s="96" t="s">
        <v>41</v>
      </c>
      <c r="S504" s="142" t="s">
        <v>763</v>
      </c>
      <c r="T504" s="105">
        <v>1</v>
      </c>
      <c r="U504" s="59"/>
      <c r="V504" s="59"/>
      <c r="W504" s="59"/>
      <c r="X504" s="59"/>
      <c r="Y504" s="59"/>
    </row>
    <row r="505" spans="1:25">
      <c r="A505" s="27">
        <v>501</v>
      </c>
      <c r="B505" s="118" t="s">
        <v>755</v>
      </c>
      <c r="C505" s="27" t="s">
        <v>191</v>
      </c>
      <c r="D505" s="138" t="s">
        <v>768</v>
      </c>
      <c r="E505" s="119" t="s">
        <v>40</v>
      </c>
      <c r="F505" s="59"/>
      <c r="G505" s="59"/>
      <c r="H505" s="119" t="s">
        <v>41</v>
      </c>
      <c r="I505" s="135"/>
      <c r="J505" s="59"/>
      <c r="K505" s="89" t="s">
        <v>199</v>
      </c>
      <c r="L505" s="119" t="s">
        <v>41</v>
      </c>
      <c r="M505" s="119" t="s">
        <v>41</v>
      </c>
      <c r="N505" s="119" t="s">
        <v>41</v>
      </c>
      <c r="O505" s="119" t="s">
        <v>41</v>
      </c>
      <c r="P505" s="104" t="s">
        <v>41</v>
      </c>
      <c r="Q505" s="96" t="s">
        <v>41</v>
      </c>
      <c r="R505" s="96" t="s">
        <v>41</v>
      </c>
      <c r="S505" s="142" t="s">
        <v>763</v>
      </c>
      <c r="T505" s="105">
        <v>1</v>
      </c>
      <c r="U505" s="59"/>
      <c r="V505" s="59"/>
      <c r="W505" s="59"/>
      <c r="X505" s="59"/>
      <c r="Y505" s="59"/>
    </row>
    <row r="506" spans="1:25" ht="18">
      <c r="A506" s="27">
        <v>502</v>
      </c>
      <c r="B506" s="118" t="s">
        <v>769</v>
      </c>
      <c r="C506" s="27" t="s">
        <v>279</v>
      </c>
      <c r="D506" s="138" t="s">
        <v>770</v>
      </c>
      <c r="E506" s="119" t="s">
        <v>40</v>
      </c>
      <c r="F506" s="59"/>
      <c r="G506" s="59"/>
      <c r="H506" s="119">
        <v>400</v>
      </c>
      <c r="I506" s="135"/>
      <c r="J506" s="59">
        <f>AVERAGE(H506:H517)</f>
        <v>270.3</v>
      </c>
      <c r="K506" s="89" t="s">
        <v>199</v>
      </c>
      <c r="L506" s="111">
        <v>165000</v>
      </c>
      <c r="M506" s="114">
        <v>1660000</v>
      </c>
      <c r="N506" s="119" t="s">
        <v>41</v>
      </c>
      <c r="O506" s="119">
        <v>10</v>
      </c>
      <c r="P506" s="104">
        <f>AVERAGE(P511:P514,)</f>
        <v>26</v>
      </c>
      <c r="Q506" s="109">
        <v>11</v>
      </c>
      <c r="R506" s="96">
        <v>4</v>
      </c>
      <c r="S506" s="120" t="s">
        <v>315</v>
      </c>
      <c r="T506" s="105">
        <v>1</v>
      </c>
      <c r="U506" s="59"/>
      <c r="V506" s="59"/>
      <c r="W506" s="59"/>
      <c r="X506" s="59"/>
      <c r="Y506" s="59"/>
    </row>
    <row r="507" spans="1:25">
      <c r="A507" s="27">
        <v>503</v>
      </c>
      <c r="B507" s="118" t="s">
        <v>769</v>
      </c>
      <c r="C507" s="27" t="s">
        <v>279</v>
      </c>
      <c r="D507" s="138" t="s">
        <v>771</v>
      </c>
      <c r="E507" s="119" t="s">
        <v>40</v>
      </c>
      <c r="F507" s="59"/>
      <c r="G507" s="59"/>
      <c r="H507" s="119">
        <v>130</v>
      </c>
      <c r="I507" s="135"/>
      <c r="J507" s="88"/>
      <c r="K507" s="119" t="s">
        <v>314</v>
      </c>
      <c r="L507" s="111">
        <v>175000</v>
      </c>
      <c r="M507" s="114">
        <v>1530000</v>
      </c>
      <c r="N507" s="119" t="s">
        <v>45</v>
      </c>
      <c r="O507" s="119">
        <v>7</v>
      </c>
      <c r="P507" s="104">
        <f>P506</f>
        <v>26</v>
      </c>
      <c r="Q507" s="109">
        <v>9</v>
      </c>
      <c r="R507" s="96">
        <v>1</v>
      </c>
      <c r="S507" s="143" t="s">
        <v>772</v>
      </c>
      <c r="T507" s="105">
        <v>1</v>
      </c>
      <c r="U507" s="59"/>
      <c r="V507" s="59"/>
      <c r="W507" s="59"/>
      <c r="X507" s="59"/>
      <c r="Y507" s="59"/>
    </row>
    <row r="508" spans="1:25">
      <c r="A508" s="27">
        <v>504</v>
      </c>
      <c r="B508" s="118" t="s">
        <v>769</v>
      </c>
      <c r="C508" s="27" t="s">
        <v>279</v>
      </c>
      <c r="D508" s="138" t="s">
        <v>773</v>
      </c>
      <c r="E508" s="119" t="s">
        <v>40</v>
      </c>
      <c r="F508" s="59"/>
      <c r="G508" s="59"/>
      <c r="H508" s="119" t="s">
        <v>41</v>
      </c>
      <c r="I508" s="135"/>
      <c r="J508" s="59"/>
      <c r="K508" s="119" t="s">
        <v>314</v>
      </c>
      <c r="L508" s="111">
        <v>170000</v>
      </c>
      <c r="M508" s="114">
        <v>2736000</v>
      </c>
      <c r="N508" s="119" t="s">
        <v>41</v>
      </c>
      <c r="O508" s="119" t="s">
        <v>41</v>
      </c>
      <c r="P508" s="104">
        <f>P507</f>
        <v>26</v>
      </c>
      <c r="Q508" s="109">
        <v>4</v>
      </c>
      <c r="R508" s="96">
        <v>4</v>
      </c>
      <c r="S508" s="143" t="s">
        <v>772</v>
      </c>
      <c r="T508" s="105">
        <v>1</v>
      </c>
      <c r="U508" s="59"/>
      <c r="V508" s="59"/>
      <c r="W508" s="59"/>
      <c r="X508" s="59"/>
      <c r="Y508" s="59"/>
    </row>
    <row r="509" spans="1:25">
      <c r="A509" s="27">
        <v>505</v>
      </c>
      <c r="B509" s="118" t="s">
        <v>769</v>
      </c>
      <c r="C509" s="27" t="s">
        <v>279</v>
      </c>
      <c r="D509" s="138" t="s">
        <v>774</v>
      </c>
      <c r="E509" s="119" t="s">
        <v>40</v>
      </c>
      <c r="F509" s="59"/>
      <c r="G509" s="59"/>
      <c r="H509" s="119">
        <v>284</v>
      </c>
      <c r="I509" s="135"/>
      <c r="J509" s="88"/>
      <c r="K509" s="119" t="s">
        <v>199</v>
      </c>
      <c r="L509" s="111">
        <v>170000</v>
      </c>
      <c r="M509" s="114">
        <v>2736000</v>
      </c>
      <c r="N509" s="119" t="s">
        <v>41</v>
      </c>
      <c r="O509" s="119" t="s">
        <v>41</v>
      </c>
      <c r="P509" s="104">
        <f>P508</f>
        <v>26</v>
      </c>
      <c r="Q509" s="109">
        <v>10</v>
      </c>
      <c r="R509" s="96">
        <v>10</v>
      </c>
      <c r="S509" s="143" t="s">
        <v>772</v>
      </c>
      <c r="T509" s="105">
        <v>1</v>
      </c>
      <c r="U509" s="59"/>
      <c r="V509" s="59"/>
      <c r="W509" s="59"/>
      <c r="X509" s="59"/>
      <c r="Y509" s="59"/>
    </row>
    <row r="510" spans="1:25">
      <c r="A510" s="27">
        <v>506</v>
      </c>
      <c r="B510" s="118" t="s">
        <v>769</v>
      </c>
      <c r="C510" s="27" t="s">
        <v>279</v>
      </c>
      <c r="D510" s="138" t="s">
        <v>775</v>
      </c>
      <c r="E510" s="119" t="s">
        <v>40</v>
      </c>
      <c r="F510" s="59"/>
      <c r="G510" s="59"/>
      <c r="H510" s="119">
        <v>336</v>
      </c>
      <c r="I510" s="135"/>
      <c r="J510" s="88"/>
      <c r="K510" s="119" t="s">
        <v>323</v>
      </c>
      <c r="L510" s="111">
        <v>170000</v>
      </c>
      <c r="M510" s="114">
        <v>2736000</v>
      </c>
      <c r="N510" s="119" t="s">
        <v>41</v>
      </c>
      <c r="O510" s="119">
        <v>24</v>
      </c>
      <c r="P510" s="104">
        <f>P509</f>
        <v>26</v>
      </c>
      <c r="Q510" s="109">
        <v>10</v>
      </c>
      <c r="R510" s="96">
        <v>0</v>
      </c>
      <c r="S510" s="143" t="s">
        <v>772</v>
      </c>
      <c r="T510" s="105">
        <v>1</v>
      </c>
      <c r="U510" s="59"/>
      <c r="V510" s="59"/>
      <c r="W510" s="59"/>
      <c r="X510" s="59"/>
      <c r="Y510" s="59"/>
    </row>
    <row r="511" spans="1:25">
      <c r="A511" s="27">
        <v>507</v>
      </c>
      <c r="B511" s="118" t="s">
        <v>769</v>
      </c>
      <c r="C511" s="27" t="s">
        <v>279</v>
      </c>
      <c r="D511" s="138" t="s">
        <v>776</v>
      </c>
      <c r="E511" s="119" t="s">
        <v>40</v>
      </c>
      <c r="F511" s="59"/>
      <c r="G511" s="59"/>
      <c r="H511" s="119">
        <v>360</v>
      </c>
      <c r="I511" s="135"/>
      <c r="J511" s="88"/>
      <c r="K511" s="119" t="s">
        <v>314</v>
      </c>
      <c r="L511" s="111" t="s">
        <v>41</v>
      </c>
      <c r="M511" s="114">
        <v>1200000</v>
      </c>
      <c r="N511" s="119" t="s">
        <v>45</v>
      </c>
      <c r="O511" s="119">
        <v>9</v>
      </c>
      <c r="P511" s="104">
        <v>20</v>
      </c>
      <c r="Q511" s="109">
        <v>5</v>
      </c>
      <c r="R511" s="96">
        <v>0</v>
      </c>
      <c r="S511" s="143" t="s">
        <v>772</v>
      </c>
      <c r="T511" s="105">
        <v>1</v>
      </c>
      <c r="U511" s="59"/>
      <c r="V511" s="59"/>
      <c r="W511" s="59"/>
      <c r="X511" s="59"/>
      <c r="Y511" s="59"/>
    </row>
    <row r="512" spans="1:25">
      <c r="A512" s="27">
        <v>508</v>
      </c>
      <c r="B512" s="118" t="s">
        <v>769</v>
      </c>
      <c r="C512" s="27" t="s">
        <v>61</v>
      </c>
      <c r="D512" s="113" t="s">
        <v>777</v>
      </c>
      <c r="E512" s="119" t="s">
        <v>40</v>
      </c>
      <c r="F512" s="59"/>
      <c r="G512" s="59"/>
      <c r="H512" s="119">
        <v>210</v>
      </c>
      <c r="I512" s="135"/>
      <c r="J512" s="88"/>
      <c r="K512" s="119" t="s">
        <v>314</v>
      </c>
      <c r="L512" s="111">
        <v>175000</v>
      </c>
      <c r="M512" s="114">
        <v>1500000</v>
      </c>
      <c r="N512" s="119" t="s">
        <v>45</v>
      </c>
      <c r="O512" s="119">
        <v>5</v>
      </c>
      <c r="P512" s="104">
        <v>40</v>
      </c>
      <c r="Q512" s="109">
        <v>13</v>
      </c>
      <c r="R512" s="96">
        <v>3</v>
      </c>
      <c r="S512" s="143" t="s">
        <v>772</v>
      </c>
      <c r="T512" s="105">
        <v>1</v>
      </c>
      <c r="U512" s="59"/>
      <c r="V512" s="59"/>
      <c r="W512" s="59"/>
      <c r="X512" s="59"/>
      <c r="Y512" s="59"/>
    </row>
    <row r="513" spans="1:25">
      <c r="A513" s="27">
        <v>509</v>
      </c>
      <c r="B513" s="118" t="s">
        <v>769</v>
      </c>
      <c r="C513" s="27" t="s">
        <v>61</v>
      </c>
      <c r="D513" s="113" t="s">
        <v>777</v>
      </c>
      <c r="E513" s="119" t="s">
        <v>40</v>
      </c>
      <c r="F513" s="59"/>
      <c r="G513" s="59"/>
      <c r="H513" s="119">
        <v>210</v>
      </c>
      <c r="I513" s="135"/>
      <c r="J513" s="88"/>
      <c r="K513" s="119" t="s">
        <v>314</v>
      </c>
      <c r="L513" s="111">
        <v>175000</v>
      </c>
      <c r="M513" s="114">
        <v>1500000</v>
      </c>
      <c r="N513" s="119" t="s">
        <v>45</v>
      </c>
      <c r="O513" s="119">
        <v>5</v>
      </c>
      <c r="P513" s="104">
        <v>40</v>
      </c>
      <c r="Q513" s="109">
        <v>13</v>
      </c>
      <c r="R513" s="96">
        <v>2</v>
      </c>
      <c r="S513" s="143" t="s">
        <v>772</v>
      </c>
      <c r="T513" s="105">
        <v>1</v>
      </c>
      <c r="U513" s="59"/>
      <c r="V513" s="59"/>
      <c r="W513" s="59"/>
      <c r="X513" s="59"/>
      <c r="Y513" s="59"/>
    </row>
    <row r="514" spans="1:25">
      <c r="A514" s="27">
        <v>510</v>
      </c>
      <c r="B514" s="118" t="s">
        <v>769</v>
      </c>
      <c r="C514" s="27" t="s">
        <v>61</v>
      </c>
      <c r="D514" s="113" t="s">
        <v>778</v>
      </c>
      <c r="E514" s="119" t="s">
        <v>40</v>
      </c>
      <c r="F514" s="59"/>
      <c r="G514" s="59"/>
      <c r="H514" s="119">
        <v>468</v>
      </c>
      <c r="I514" s="135"/>
      <c r="J514" s="88"/>
      <c r="K514" s="119" t="s">
        <v>199</v>
      </c>
      <c r="L514" s="111">
        <v>170000</v>
      </c>
      <c r="M514" s="114">
        <v>1100000</v>
      </c>
      <c r="N514" s="119" t="s">
        <v>45</v>
      </c>
      <c r="O514" s="119">
        <v>5</v>
      </c>
      <c r="P514" s="104">
        <v>30</v>
      </c>
      <c r="Q514" s="109">
        <v>17</v>
      </c>
      <c r="R514" s="96">
        <v>1</v>
      </c>
      <c r="S514" s="143" t="s">
        <v>772</v>
      </c>
      <c r="T514" s="105">
        <v>1</v>
      </c>
      <c r="U514" s="59"/>
      <c r="V514" s="59"/>
      <c r="W514" s="59"/>
      <c r="X514" s="59"/>
      <c r="Y514" s="59"/>
    </row>
    <row r="515" spans="1:25">
      <c r="A515" s="27">
        <v>511</v>
      </c>
      <c r="B515" s="118" t="s">
        <v>769</v>
      </c>
      <c r="C515" s="27" t="s">
        <v>402</v>
      </c>
      <c r="D515" s="113" t="s">
        <v>779</v>
      </c>
      <c r="E515" s="119" t="s">
        <v>40</v>
      </c>
      <c r="F515" s="59"/>
      <c r="G515" s="59"/>
      <c r="H515" s="119" t="s">
        <v>41</v>
      </c>
      <c r="I515" s="135"/>
      <c r="J515" s="59"/>
      <c r="K515" s="119" t="s">
        <v>314</v>
      </c>
      <c r="L515" s="111">
        <v>170000</v>
      </c>
      <c r="M515" s="114">
        <v>3500000</v>
      </c>
      <c r="N515" s="119" t="s">
        <v>41</v>
      </c>
      <c r="O515" s="119">
        <v>12</v>
      </c>
      <c r="P515" s="104">
        <f>P510</f>
        <v>26</v>
      </c>
      <c r="Q515" s="109">
        <v>7</v>
      </c>
      <c r="R515" s="96">
        <v>7</v>
      </c>
      <c r="S515" s="143" t="s">
        <v>772</v>
      </c>
      <c r="T515" s="105">
        <v>1</v>
      </c>
      <c r="U515" s="59"/>
      <c r="V515" s="59"/>
      <c r="W515" s="59"/>
      <c r="X515" s="59"/>
      <c r="Y515" s="59"/>
    </row>
    <row r="516" spans="1:25">
      <c r="A516" s="27">
        <v>512</v>
      </c>
      <c r="B516" s="118" t="s">
        <v>769</v>
      </c>
      <c r="C516" s="27" t="s">
        <v>191</v>
      </c>
      <c r="D516" s="113" t="s">
        <v>780</v>
      </c>
      <c r="E516" s="119" t="s">
        <v>40</v>
      </c>
      <c r="F516" s="59"/>
      <c r="G516" s="59"/>
      <c r="H516" s="119">
        <v>140</v>
      </c>
      <c r="I516" s="135"/>
      <c r="J516" s="88"/>
      <c r="K516" s="119" t="s">
        <v>199</v>
      </c>
      <c r="L516" s="111">
        <v>170000</v>
      </c>
      <c r="M516" s="114">
        <v>1750000</v>
      </c>
      <c r="N516" s="119" t="s">
        <v>41</v>
      </c>
      <c r="O516" s="119" t="s">
        <v>41</v>
      </c>
      <c r="P516" s="104">
        <f>P515</f>
        <v>26</v>
      </c>
      <c r="Q516" s="109">
        <v>4</v>
      </c>
      <c r="R516" s="96">
        <v>2</v>
      </c>
      <c r="S516" s="143" t="s">
        <v>772</v>
      </c>
      <c r="T516" s="105">
        <v>1</v>
      </c>
      <c r="U516" s="59"/>
      <c r="V516" s="59"/>
      <c r="W516" s="59"/>
      <c r="X516" s="59"/>
      <c r="Y516" s="59"/>
    </row>
    <row r="517" spans="1:25">
      <c r="A517" s="27">
        <v>513</v>
      </c>
      <c r="B517" s="118" t="s">
        <v>769</v>
      </c>
      <c r="C517" s="27" t="s">
        <v>189</v>
      </c>
      <c r="D517" s="113" t="s">
        <v>781</v>
      </c>
      <c r="E517" s="119" t="s">
        <v>40</v>
      </c>
      <c r="F517" s="59"/>
      <c r="G517" s="59"/>
      <c r="H517" s="119">
        <v>165</v>
      </c>
      <c r="I517" s="135"/>
      <c r="J517" s="88"/>
      <c r="K517" s="119" t="s">
        <v>199</v>
      </c>
      <c r="L517" s="111">
        <v>175000</v>
      </c>
      <c r="M517" s="114">
        <v>1521000</v>
      </c>
      <c r="N517" s="119" t="s">
        <v>45</v>
      </c>
      <c r="O517" s="119" t="s">
        <v>41</v>
      </c>
      <c r="P517" s="104">
        <f>P516</f>
        <v>26</v>
      </c>
      <c r="Q517" s="109">
        <v>5</v>
      </c>
      <c r="R517" s="96">
        <v>0</v>
      </c>
      <c r="S517" s="143" t="s">
        <v>772</v>
      </c>
      <c r="T517" s="105">
        <v>1</v>
      </c>
      <c r="U517" s="59"/>
      <c r="V517" s="59"/>
      <c r="W517" s="59"/>
      <c r="X517" s="59"/>
      <c r="Y517" s="59"/>
    </row>
    <row r="518" spans="1:25">
      <c r="A518" s="27">
        <v>514</v>
      </c>
      <c r="B518" s="118" t="s">
        <v>769</v>
      </c>
      <c r="C518" s="27" t="s">
        <v>745</v>
      </c>
      <c r="D518" s="113" t="s">
        <v>782</v>
      </c>
      <c r="E518" s="119" t="s">
        <v>40</v>
      </c>
      <c r="F518" s="59"/>
      <c r="G518" s="59"/>
      <c r="H518" s="119" t="s">
        <v>41</v>
      </c>
      <c r="I518" s="135"/>
      <c r="J518" s="59"/>
      <c r="K518" s="89" t="s">
        <v>199</v>
      </c>
      <c r="L518" s="119" t="s">
        <v>41</v>
      </c>
      <c r="M518" s="119" t="s">
        <v>41</v>
      </c>
      <c r="N518" s="119" t="s">
        <v>41</v>
      </c>
      <c r="O518" s="119" t="s">
        <v>41</v>
      </c>
      <c r="P518" s="104">
        <f>P517</f>
        <v>26</v>
      </c>
      <c r="Q518" s="109" t="s">
        <v>41</v>
      </c>
      <c r="R518" s="96" t="s">
        <v>41</v>
      </c>
      <c r="S518" s="144" t="s">
        <v>783</v>
      </c>
      <c r="T518" s="105">
        <v>1</v>
      </c>
      <c r="U518" s="59"/>
      <c r="V518" s="59"/>
      <c r="W518" s="59"/>
      <c r="X518" s="59"/>
      <c r="Y518" s="59"/>
    </row>
    <row r="519" spans="1:25" ht="18">
      <c r="A519" s="27">
        <v>515</v>
      </c>
      <c r="B519" s="118" t="s">
        <v>784</v>
      </c>
      <c r="C519" s="27" t="s">
        <v>279</v>
      </c>
      <c r="D519" s="113" t="s">
        <v>785</v>
      </c>
      <c r="E519" s="119" t="s">
        <v>40</v>
      </c>
      <c r="F519" s="59"/>
      <c r="G519" s="59"/>
      <c r="H519" s="119" t="s">
        <v>41</v>
      </c>
      <c r="I519" s="135"/>
      <c r="J519" s="59"/>
      <c r="K519" s="119" t="s">
        <v>323</v>
      </c>
      <c r="L519" s="111">
        <v>196000</v>
      </c>
      <c r="M519" s="114">
        <v>1850000</v>
      </c>
      <c r="N519" s="119" t="s">
        <v>41</v>
      </c>
      <c r="O519" s="119">
        <v>3</v>
      </c>
      <c r="P519" s="104" t="s">
        <v>41</v>
      </c>
      <c r="Q519" s="109">
        <v>11</v>
      </c>
      <c r="R519" s="96">
        <v>3</v>
      </c>
      <c r="S519" s="145" t="s">
        <v>786</v>
      </c>
      <c r="T519" s="105">
        <v>1</v>
      </c>
      <c r="U519" s="59"/>
      <c r="V519" s="59"/>
      <c r="W519" s="59"/>
      <c r="X519" s="59"/>
      <c r="Y519" s="59"/>
    </row>
    <row r="520" spans="1:25">
      <c r="A520" s="27">
        <v>516</v>
      </c>
      <c r="B520" s="118" t="s">
        <v>784</v>
      </c>
      <c r="C520" s="27" t="s">
        <v>279</v>
      </c>
      <c r="D520" s="113" t="s">
        <v>787</v>
      </c>
      <c r="E520" s="119" t="s">
        <v>40</v>
      </c>
      <c r="F520" s="59"/>
      <c r="G520" s="59"/>
      <c r="H520" s="119">
        <v>150</v>
      </c>
      <c r="I520" s="135"/>
      <c r="J520" s="59"/>
      <c r="K520" s="119" t="s">
        <v>323</v>
      </c>
      <c r="L520" s="111">
        <v>200000</v>
      </c>
      <c r="M520" s="114">
        <v>1700000</v>
      </c>
      <c r="N520" s="119" t="s">
        <v>41</v>
      </c>
      <c r="O520" s="119" t="s">
        <v>41</v>
      </c>
      <c r="P520" s="104" t="s">
        <v>41</v>
      </c>
      <c r="Q520" s="109">
        <v>9</v>
      </c>
      <c r="R520" s="96">
        <v>2</v>
      </c>
      <c r="S520" s="119" t="s">
        <v>41</v>
      </c>
      <c r="T520" s="105">
        <v>1</v>
      </c>
      <c r="U520" s="59"/>
      <c r="V520" s="59"/>
      <c r="W520" s="59"/>
      <c r="X520" s="59"/>
      <c r="Y520" s="59"/>
    </row>
    <row r="521" spans="1:25" ht="18">
      <c r="A521" s="27">
        <v>517</v>
      </c>
      <c r="B521" s="118" t="s">
        <v>784</v>
      </c>
      <c r="C521" s="27" t="s">
        <v>279</v>
      </c>
      <c r="D521" s="113" t="s">
        <v>788</v>
      </c>
      <c r="E521" s="119" t="s">
        <v>40</v>
      </c>
      <c r="F521" s="59"/>
      <c r="G521" s="59"/>
      <c r="H521" s="119">
        <v>160</v>
      </c>
      <c r="I521" s="135"/>
      <c r="J521" s="59"/>
      <c r="K521" s="119" t="s">
        <v>199</v>
      </c>
      <c r="L521" s="111">
        <v>125000</v>
      </c>
      <c r="M521" s="114">
        <v>1280000</v>
      </c>
      <c r="N521" s="119" t="s">
        <v>41</v>
      </c>
      <c r="O521" s="119" t="s">
        <v>41</v>
      </c>
      <c r="P521" s="104" t="s">
        <v>41</v>
      </c>
      <c r="Q521" s="109">
        <v>5</v>
      </c>
      <c r="R521" s="96">
        <v>0</v>
      </c>
      <c r="S521" s="145" t="s">
        <v>786</v>
      </c>
      <c r="T521" s="105">
        <v>1</v>
      </c>
      <c r="U521" s="59"/>
      <c r="V521" s="59"/>
      <c r="W521" s="59"/>
      <c r="X521" s="59"/>
      <c r="Y521" s="59"/>
    </row>
    <row r="522" spans="1:25" ht="18">
      <c r="A522" s="27">
        <v>518</v>
      </c>
      <c r="B522" s="118" t="s">
        <v>784</v>
      </c>
      <c r="C522" s="27" t="s">
        <v>279</v>
      </c>
      <c r="D522" s="113" t="s">
        <v>789</v>
      </c>
      <c r="E522" s="119" t="s">
        <v>40</v>
      </c>
      <c r="F522" s="59"/>
      <c r="G522" s="59"/>
      <c r="H522" s="119" t="s">
        <v>41</v>
      </c>
      <c r="I522" s="135"/>
      <c r="J522" s="59"/>
      <c r="K522" s="119" t="s">
        <v>323</v>
      </c>
      <c r="L522" s="111">
        <v>125000</v>
      </c>
      <c r="M522" s="114">
        <v>1290000</v>
      </c>
      <c r="N522" s="119" t="s">
        <v>41</v>
      </c>
      <c r="O522" s="119" t="s">
        <v>41</v>
      </c>
      <c r="P522" s="104" t="s">
        <v>41</v>
      </c>
      <c r="Q522" s="109">
        <v>6</v>
      </c>
      <c r="R522" s="96">
        <v>0</v>
      </c>
      <c r="S522" s="145" t="s">
        <v>786</v>
      </c>
      <c r="T522" s="105">
        <v>1</v>
      </c>
      <c r="U522" s="59"/>
      <c r="V522" s="59"/>
      <c r="W522" s="59"/>
      <c r="X522" s="59"/>
      <c r="Y522" s="59"/>
    </row>
    <row r="523" spans="1:25" ht="18">
      <c r="A523" s="27">
        <v>519</v>
      </c>
      <c r="B523" s="118" t="s">
        <v>784</v>
      </c>
      <c r="C523" s="27" t="s">
        <v>279</v>
      </c>
      <c r="D523" s="113" t="s">
        <v>790</v>
      </c>
      <c r="E523" s="119" t="s">
        <v>40</v>
      </c>
      <c r="F523" s="59"/>
      <c r="G523" s="59"/>
      <c r="H523" s="119" t="s">
        <v>41</v>
      </c>
      <c r="I523" s="135"/>
      <c r="J523" s="59"/>
      <c r="K523" s="119" t="s">
        <v>323</v>
      </c>
      <c r="L523" s="111">
        <v>155000</v>
      </c>
      <c r="M523" s="114">
        <v>1993000</v>
      </c>
      <c r="N523" s="119" t="s">
        <v>41</v>
      </c>
      <c r="O523" s="119" t="s">
        <v>41</v>
      </c>
      <c r="P523" s="104" t="s">
        <v>41</v>
      </c>
      <c r="Q523" s="109">
        <v>7</v>
      </c>
      <c r="R523" s="96">
        <v>1</v>
      </c>
      <c r="S523" s="145" t="s">
        <v>786</v>
      </c>
      <c r="T523" s="105">
        <v>1</v>
      </c>
      <c r="U523" s="59"/>
      <c r="V523" s="59"/>
      <c r="W523" s="59"/>
      <c r="X523" s="59"/>
      <c r="Y523" s="59"/>
    </row>
    <row r="524" spans="1:25" ht="18">
      <c r="A524" s="27">
        <v>520</v>
      </c>
      <c r="B524" s="118" t="s">
        <v>784</v>
      </c>
      <c r="C524" s="27" t="s">
        <v>279</v>
      </c>
      <c r="D524" s="113" t="s">
        <v>791</v>
      </c>
      <c r="E524" s="119" t="s">
        <v>40</v>
      </c>
      <c r="F524" s="59"/>
      <c r="G524" s="59"/>
      <c r="H524" s="119">
        <v>180</v>
      </c>
      <c r="I524" s="135"/>
      <c r="J524" s="59"/>
      <c r="K524" s="119" t="s">
        <v>323</v>
      </c>
      <c r="L524" s="111">
        <v>280000</v>
      </c>
      <c r="M524" s="114">
        <v>1610000</v>
      </c>
      <c r="N524" s="119" t="s">
        <v>45</v>
      </c>
      <c r="O524" s="119" t="s">
        <v>41</v>
      </c>
      <c r="P524" s="104" t="s">
        <v>41</v>
      </c>
      <c r="Q524" s="109" t="s">
        <v>41</v>
      </c>
      <c r="R524" s="96" t="s">
        <v>41</v>
      </c>
      <c r="S524" s="145" t="s">
        <v>786</v>
      </c>
      <c r="T524" s="105">
        <v>1</v>
      </c>
      <c r="U524" s="59"/>
      <c r="V524" s="59"/>
      <c r="W524" s="59"/>
      <c r="X524" s="59"/>
      <c r="Y524" s="59"/>
    </row>
    <row r="525" spans="1:25" ht="18">
      <c r="A525" s="27">
        <v>521</v>
      </c>
      <c r="B525" s="118" t="s">
        <v>784</v>
      </c>
      <c r="C525" s="27" t="s">
        <v>279</v>
      </c>
      <c r="D525" s="113" t="s">
        <v>792</v>
      </c>
      <c r="E525" s="119" t="s">
        <v>40</v>
      </c>
      <c r="F525" s="59"/>
      <c r="G525" s="59"/>
      <c r="H525" s="119" t="s">
        <v>41</v>
      </c>
      <c r="I525" s="135"/>
      <c r="J525" s="59"/>
      <c r="K525" s="119" t="s">
        <v>323</v>
      </c>
      <c r="L525" s="111">
        <v>155000</v>
      </c>
      <c r="M525" s="114">
        <v>1993000</v>
      </c>
      <c r="N525" s="119" t="s">
        <v>45</v>
      </c>
      <c r="O525" s="119" t="s">
        <v>41</v>
      </c>
      <c r="P525" s="104" t="s">
        <v>41</v>
      </c>
      <c r="Q525" s="109">
        <v>10</v>
      </c>
      <c r="R525" s="96">
        <v>8</v>
      </c>
      <c r="S525" s="145" t="s">
        <v>786</v>
      </c>
      <c r="T525" s="105">
        <v>1</v>
      </c>
      <c r="U525" s="59"/>
      <c r="V525" s="59"/>
      <c r="W525" s="59"/>
      <c r="X525" s="59"/>
      <c r="Y525" s="59"/>
    </row>
    <row r="526" spans="1:25" ht="18">
      <c r="A526" s="27">
        <v>522</v>
      </c>
      <c r="B526" s="118" t="s">
        <v>784</v>
      </c>
      <c r="C526" s="27" t="s">
        <v>279</v>
      </c>
      <c r="D526" s="113" t="s">
        <v>793</v>
      </c>
      <c r="E526" s="119" t="s">
        <v>40</v>
      </c>
      <c r="F526" s="59"/>
      <c r="G526" s="59"/>
      <c r="H526" s="119" t="s">
        <v>41</v>
      </c>
      <c r="I526" s="135"/>
      <c r="J526" s="59"/>
      <c r="K526" s="119" t="s">
        <v>323</v>
      </c>
      <c r="L526" s="111">
        <v>155000</v>
      </c>
      <c r="M526" s="114">
        <v>1406000</v>
      </c>
      <c r="N526" s="119" t="s">
        <v>45</v>
      </c>
      <c r="O526" s="119" t="s">
        <v>41</v>
      </c>
      <c r="P526" s="104" t="s">
        <v>41</v>
      </c>
      <c r="Q526" s="109">
        <v>1</v>
      </c>
      <c r="R526" s="96" t="s">
        <v>41</v>
      </c>
      <c r="S526" s="145" t="s">
        <v>786</v>
      </c>
      <c r="T526" s="105">
        <v>1</v>
      </c>
      <c r="U526" s="59"/>
      <c r="V526" s="59"/>
      <c r="W526" s="59"/>
      <c r="X526" s="59"/>
      <c r="Y526" s="59"/>
    </row>
    <row r="527" spans="1:25" ht="18">
      <c r="A527" s="27">
        <v>523</v>
      </c>
      <c r="B527" s="118" t="s">
        <v>784</v>
      </c>
      <c r="C527" s="27" t="s">
        <v>279</v>
      </c>
      <c r="D527" s="113" t="s">
        <v>794</v>
      </c>
      <c r="E527" s="119" t="s">
        <v>40</v>
      </c>
      <c r="F527" s="59"/>
      <c r="G527" s="59"/>
      <c r="H527" s="119" t="s">
        <v>41</v>
      </c>
      <c r="I527" s="135"/>
      <c r="J527" s="59"/>
      <c r="K527" s="119" t="s">
        <v>323</v>
      </c>
      <c r="L527" s="111">
        <v>155000</v>
      </c>
      <c r="M527" s="114">
        <v>1700000</v>
      </c>
      <c r="N527" s="119" t="s">
        <v>45</v>
      </c>
      <c r="O527" s="119" t="s">
        <v>41</v>
      </c>
      <c r="P527" s="104" t="s">
        <v>41</v>
      </c>
      <c r="Q527" s="109">
        <v>5</v>
      </c>
      <c r="R527" s="96">
        <v>0</v>
      </c>
      <c r="S527" s="145" t="s">
        <v>786</v>
      </c>
      <c r="T527" s="105">
        <v>1</v>
      </c>
      <c r="U527" s="59"/>
      <c r="V527" s="59"/>
      <c r="W527" s="59"/>
      <c r="X527" s="59"/>
      <c r="Y527" s="59"/>
    </row>
    <row r="528" spans="1:25" ht="18">
      <c r="A528" s="27">
        <v>524</v>
      </c>
      <c r="B528" s="118" t="s">
        <v>784</v>
      </c>
      <c r="C528" s="27" t="s">
        <v>279</v>
      </c>
      <c r="D528" s="113" t="s">
        <v>795</v>
      </c>
      <c r="E528" s="119" t="s">
        <v>40</v>
      </c>
      <c r="F528" s="59"/>
      <c r="G528" s="59"/>
      <c r="H528" s="119" t="s">
        <v>41</v>
      </c>
      <c r="I528" s="135"/>
      <c r="J528" s="59"/>
      <c r="K528" s="119" t="s">
        <v>323</v>
      </c>
      <c r="L528" s="111">
        <v>155000</v>
      </c>
      <c r="M528" s="114">
        <v>1993000</v>
      </c>
      <c r="N528" s="119" t="s">
        <v>45</v>
      </c>
      <c r="O528" s="119" t="s">
        <v>41</v>
      </c>
      <c r="P528" s="104" t="s">
        <v>41</v>
      </c>
      <c r="Q528" s="109">
        <v>10</v>
      </c>
      <c r="R528" s="96">
        <v>1</v>
      </c>
      <c r="S528" s="145" t="s">
        <v>786</v>
      </c>
      <c r="T528" s="105">
        <v>1</v>
      </c>
      <c r="U528" s="59"/>
      <c r="V528" s="59"/>
      <c r="W528" s="59"/>
      <c r="X528" s="59"/>
      <c r="Y528" s="59"/>
    </row>
    <row r="529" spans="1:25">
      <c r="A529" s="27">
        <v>525</v>
      </c>
      <c r="B529" s="118" t="s">
        <v>784</v>
      </c>
      <c r="C529" s="27" t="s">
        <v>279</v>
      </c>
      <c r="D529" s="113" t="s">
        <v>796</v>
      </c>
      <c r="E529" s="119" t="s">
        <v>40</v>
      </c>
      <c r="F529" s="59"/>
      <c r="G529" s="59"/>
      <c r="H529" s="119" t="s">
        <v>41</v>
      </c>
      <c r="I529" s="135"/>
      <c r="J529" s="59"/>
      <c r="K529" s="119" t="s">
        <v>323</v>
      </c>
      <c r="L529" s="111">
        <v>150000</v>
      </c>
      <c r="M529" s="114">
        <v>2270000</v>
      </c>
      <c r="N529" s="119" t="s">
        <v>41</v>
      </c>
      <c r="O529" s="119" t="s">
        <v>41</v>
      </c>
      <c r="P529" s="104" t="s">
        <v>41</v>
      </c>
      <c r="Q529" s="109">
        <v>6</v>
      </c>
      <c r="R529" s="96">
        <v>0</v>
      </c>
      <c r="S529" s="119" t="s">
        <v>41</v>
      </c>
      <c r="T529" s="105">
        <v>1</v>
      </c>
      <c r="U529" s="59"/>
      <c r="V529" s="59"/>
      <c r="W529" s="59"/>
      <c r="X529" s="59"/>
      <c r="Y529" s="59"/>
    </row>
    <row r="530" spans="1:25" ht="18">
      <c r="A530" s="27">
        <v>526</v>
      </c>
      <c r="B530" s="118" t="s">
        <v>784</v>
      </c>
      <c r="C530" s="27" t="s">
        <v>38</v>
      </c>
      <c r="D530" s="113" t="s">
        <v>797</v>
      </c>
      <c r="E530" s="119" t="s">
        <v>40</v>
      </c>
      <c r="F530" s="59"/>
      <c r="G530" s="59"/>
      <c r="H530" s="119" t="s">
        <v>41</v>
      </c>
      <c r="I530" s="135"/>
      <c r="J530" s="59"/>
      <c r="K530" s="119" t="s">
        <v>323</v>
      </c>
      <c r="L530" s="111">
        <v>135000</v>
      </c>
      <c r="M530" s="114">
        <v>1960000</v>
      </c>
      <c r="N530" s="119" t="s">
        <v>41</v>
      </c>
      <c r="O530" s="119" t="s">
        <v>41</v>
      </c>
      <c r="P530" s="104" t="s">
        <v>41</v>
      </c>
      <c r="Q530" s="109">
        <v>7</v>
      </c>
      <c r="R530" s="96">
        <v>5</v>
      </c>
      <c r="S530" s="145" t="s">
        <v>786</v>
      </c>
      <c r="T530" s="105">
        <v>1</v>
      </c>
      <c r="U530" s="59"/>
      <c r="V530" s="59"/>
      <c r="W530" s="59"/>
      <c r="X530" s="59"/>
      <c r="Y530" s="59"/>
    </row>
    <row r="531" spans="1:25" ht="18">
      <c r="A531" s="27">
        <v>527</v>
      </c>
      <c r="B531" s="118" t="s">
        <v>784</v>
      </c>
      <c r="C531" s="27" t="s">
        <v>232</v>
      </c>
      <c r="D531" s="113" t="s">
        <v>798</v>
      </c>
      <c r="E531" s="119" t="s">
        <v>40</v>
      </c>
      <c r="F531" s="59"/>
      <c r="G531" s="59"/>
      <c r="H531" s="119" t="s">
        <v>41</v>
      </c>
      <c r="I531" s="135"/>
      <c r="J531" s="59"/>
      <c r="K531" s="119" t="s">
        <v>314</v>
      </c>
      <c r="L531" s="111">
        <v>200000</v>
      </c>
      <c r="M531" s="114">
        <v>1350000</v>
      </c>
      <c r="N531" s="119" t="s">
        <v>41</v>
      </c>
      <c r="O531" s="119">
        <v>6</v>
      </c>
      <c r="P531" s="104" t="s">
        <v>41</v>
      </c>
      <c r="Q531" s="109">
        <v>6</v>
      </c>
      <c r="R531" s="96">
        <v>1</v>
      </c>
      <c r="S531" s="145" t="s">
        <v>786</v>
      </c>
      <c r="T531" s="105">
        <v>1</v>
      </c>
      <c r="U531" s="59"/>
      <c r="V531" s="59"/>
      <c r="W531" s="59"/>
      <c r="X531" s="59"/>
      <c r="Y531" s="59"/>
    </row>
    <row r="532" spans="1:25" ht="18">
      <c r="A532" s="27">
        <v>528</v>
      </c>
      <c r="B532" s="118" t="s">
        <v>784</v>
      </c>
      <c r="C532" s="27" t="s">
        <v>267</v>
      </c>
      <c r="D532" s="113" t="s">
        <v>799</v>
      </c>
      <c r="E532" s="119" t="s">
        <v>40</v>
      </c>
      <c r="F532" s="59"/>
      <c r="G532" s="59"/>
      <c r="H532" s="119" t="s">
        <v>41</v>
      </c>
      <c r="I532" s="135"/>
      <c r="J532" s="59"/>
      <c r="K532" s="119" t="s">
        <v>314</v>
      </c>
      <c r="L532" s="111">
        <v>150000</v>
      </c>
      <c r="M532" s="114">
        <v>1150000</v>
      </c>
      <c r="N532" s="119" t="s">
        <v>45</v>
      </c>
      <c r="O532" s="119" t="s">
        <v>41</v>
      </c>
      <c r="P532" s="104" t="s">
        <v>41</v>
      </c>
      <c r="Q532" s="109" t="s">
        <v>41</v>
      </c>
      <c r="R532" s="96" t="s">
        <v>41</v>
      </c>
      <c r="S532" s="145" t="s">
        <v>786</v>
      </c>
      <c r="T532" s="105">
        <v>1</v>
      </c>
      <c r="U532" s="59"/>
      <c r="V532" s="59"/>
      <c r="W532" s="59"/>
      <c r="X532" s="59"/>
      <c r="Y532" s="59"/>
    </row>
    <row r="533" spans="1:25" ht="18">
      <c r="A533" s="27">
        <v>529</v>
      </c>
      <c r="B533" s="118" t="s">
        <v>784</v>
      </c>
      <c r="C533" s="27" t="s">
        <v>267</v>
      </c>
      <c r="D533" s="113" t="s">
        <v>800</v>
      </c>
      <c r="E533" s="119" t="s">
        <v>40</v>
      </c>
      <c r="F533" s="59"/>
      <c r="G533" s="59"/>
      <c r="H533" s="119" t="s">
        <v>41</v>
      </c>
      <c r="I533" s="135"/>
      <c r="J533" s="59"/>
      <c r="K533" s="119" t="s">
        <v>314</v>
      </c>
      <c r="L533" s="111">
        <v>150000</v>
      </c>
      <c r="M533" s="114">
        <v>1150000</v>
      </c>
      <c r="N533" s="119" t="s">
        <v>45</v>
      </c>
      <c r="O533" s="119" t="s">
        <v>41</v>
      </c>
      <c r="P533" s="104" t="s">
        <v>41</v>
      </c>
      <c r="Q533" s="109">
        <v>5</v>
      </c>
      <c r="R533" s="96">
        <v>1</v>
      </c>
      <c r="S533" s="145" t="s">
        <v>786</v>
      </c>
      <c r="T533" s="105">
        <v>1</v>
      </c>
      <c r="U533" s="59"/>
      <c r="V533" s="59"/>
      <c r="W533" s="59"/>
      <c r="X533" s="59"/>
      <c r="Y533" s="59"/>
    </row>
    <row r="534" spans="1:25" ht="18">
      <c r="A534" s="27">
        <v>530</v>
      </c>
      <c r="B534" s="118" t="s">
        <v>784</v>
      </c>
      <c r="C534" s="27" t="s">
        <v>267</v>
      </c>
      <c r="D534" s="113" t="s">
        <v>801</v>
      </c>
      <c r="E534" s="119" t="s">
        <v>40</v>
      </c>
      <c r="F534" s="59"/>
      <c r="G534" s="59"/>
      <c r="H534" s="119" t="s">
        <v>41</v>
      </c>
      <c r="I534" s="135"/>
      <c r="J534" s="59"/>
      <c r="K534" s="119" t="s">
        <v>314</v>
      </c>
      <c r="L534" s="111">
        <v>150000</v>
      </c>
      <c r="M534" s="114">
        <v>1150000</v>
      </c>
      <c r="N534" s="119" t="s">
        <v>41</v>
      </c>
      <c r="O534" s="119" t="s">
        <v>41</v>
      </c>
      <c r="P534" s="104" t="s">
        <v>41</v>
      </c>
      <c r="Q534" s="109" t="s">
        <v>41</v>
      </c>
      <c r="R534" s="96" t="s">
        <v>41</v>
      </c>
      <c r="S534" s="145" t="s">
        <v>786</v>
      </c>
      <c r="T534" s="105">
        <v>1</v>
      </c>
      <c r="U534" s="59"/>
      <c r="V534" s="59"/>
      <c r="W534" s="59"/>
      <c r="X534" s="59"/>
      <c r="Y534" s="59"/>
    </row>
    <row r="535" spans="1:25" ht="18">
      <c r="A535" s="27">
        <v>531</v>
      </c>
      <c r="B535" s="118" t="s">
        <v>784</v>
      </c>
      <c r="C535" s="27" t="s">
        <v>191</v>
      </c>
      <c r="D535" s="113" t="s">
        <v>802</v>
      </c>
      <c r="E535" s="119" t="s">
        <v>40</v>
      </c>
      <c r="F535" s="59"/>
      <c r="G535" s="59"/>
      <c r="H535" s="119" t="s">
        <v>41</v>
      </c>
      <c r="I535" s="135"/>
      <c r="J535" s="59"/>
      <c r="K535" s="119" t="s">
        <v>199</v>
      </c>
      <c r="L535" s="111">
        <v>250000</v>
      </c>
      <c r="M535" s="114">
        <v>1760000</v>
      </c>
      <c r="N535" s="119" t="s">
        <v>41</v>
      </c>
      <c r="O535" s="119" t="s">
        <v>41</v>
      </c>
      <c r="P535" s="104" t="s">
        <v>41</v>
      </c>
      <c r="Q535" s="109">
        <v>4</v>
      </c>
      <c r="R535" s="96">
        <v>2</v>
      </c>
      <c r="S535" s="145" t="s">
        <v>786</v>
      </c>
      <c r="T535" s="105">
        <v>1</v>
      </c>
      <c r="U535" s="59"/>
      <c r="V535" s="59"/>
      <c r="W535" s="59"/>
      <c r="X535" s="59"/>
      <c r="Y535" s="59"/>
    </row>
    <row r="536" spans="1:25" ht="18">
      <c r="A536" s="27">
        <v>532</v>
      </c>
      <c r="B536" s="118" t="s">
        <v>784</v>
      </c>
      <c r="C536" s="27" t="s">
        <v>191</v>
      </c>
      <c r="D536" s="113" t="s">
        <v>803</v>
      </c>
      <c r="E536" s="119" t="s">
        <v>40</v>
      </c>
      <c r="F536" s="59"/>
      <c r="G536" s="59"/>
      <c r="H536" s="119" t="s">
        <v>41</v>
      </c>
      <c r="I536" s="135"/>
      <c r="J536" s="59"/>
      <c r="K536" s="119" t="s">
        <v>314</v>
      </c>
      <c r="L536" s="111">
        <v>250000</v>
      </c>
      <c r="M536" s="114">
        <v>1690000</v>
      </c>
      <c r="N536" s="119" t="s">
        <v>45</v>
      </c>
      <c r="O536" s="119" t="s">
        <v>41</v>
      </c>
      <c r="P536" s="104" t="s">
        <v>41</v>
      </c>
      <c r="Q536" s="109" t="s">
        <v>41</v>
      </c>
      <c r="R536" s="96" t="s">
        <v>41</v>
      </c>
      <c r="S536" s="145" t="s">
        <v>786</v>
      </c>
      <c r="T536" s="105">
        <v>1</v>
      </c>
      <c r="U536" s="59"/>
      <c r="V536" s="59"/>
      <c r="W536" s="59"/>
      <c r="X536" s="59"/>
      <c r="Y536" s="59"/>
    </row>
    <row r="537" spans="1:25" ht="18">
      <c r="A537" s="27">
        <v>533</v>
      </c>
      <c r="B537" s="118" t="s">
        <v>784</v>
      </c>
      <c r="C537" s="27" t="s">
        <v>279</v>
      </c>
      <c r="D537" s="113" t="s">
        <v>804</v>
      </c>
      <c r="E537" s="119" t="s">
        <v>40</v>
      </c>
      <c r="F537" s="59"/>
      <c r="G537" s="59"/>
      <c r="H537" s="119">
        <v>486</v>
      </c>
      <c r="I537" s="135"/>
      <c r="J537" s="59"/>
      <c r="K537" s="119" t="s">
        <v>314</v>
      </c>
      <c r="L537" s="111">
        <v>150000</v>
      </c>
      <c r="M537" s="114">
        <v>2900000</v>
      </c>
      <c r="N537" s="119" t="s">
        <v>45</v>
      </c>
      <c r="O537" s="119">
        <v>18</v>
      </c>
      <c r="P537" s="104" t="s">
        <v>41</v>
      </c>
      <c r="Q537" s="109" t="s">
        <v>41</v>
      </c>
      <c r="R537" s="96" t="s">
        <v>41</v>
      </c>
      <c r="S537" s="145" t="s">
        <v>805</v>
      </c>
      <c r="T537" s="105">
        <v>1</v>
      </c>
      <c r="U537" s="59"/>
      <c r="V537" s="59"/>
      <c r="W537" s="59"/>
      <c r="X537" s="59"/>
      <c r="Y537" s="59"/>
    </row>
    <row r="538" spans="1:25" ht="18">
      <c r="A538" s="27">
        <v>534</v>
      </c>
      <c r="B538" s="118" t="s">
        <v>784</v>
      </c>
      <c r="C538" s="27" t="s">
        <v>279</v>
      </c>
      <c r="D538" s="113" t="s">
        <v>806</v>
      </c>
      <c r="E538" s="119" t="s">
        <v>40</v>
      </c>
      <c r="F538" s="59"/>
      <c r="G538" s="59"/>
      <c r="H538" s="119" t="s">
        <v>41</v>
      </c>
      <c r="I538" s="135"/>
      <c r="J538" s="59"/>
      <c r="K538" s="119" t="s">
        <v>314</v>
      </c>
      <c r="L538" s="111">
        <v>96820</v>
      </c>
      <c r="M538" s="114">
        <v>2884000</v>
      </c>
      <c r="N538" s="119" t="s">
        <v>45</v>
      </c>
      <c r="O538" s="119">
        <v>48</v>
      </c>
      <c r="P538" s="104" t="s">
        <v>346</v>
      </c>
      <c r="Q538" s="109" t="s">
        <v>41</v>
      </c>
      <c r="R538" s="96" t="s">
        <v>41</v>
      </c>
      <c r="S538" s="145" t="s">
        <v>805</v>
      </c>
      <c r="T538" s="105">
        <v>1</v>
      </c>
      <c r="U538" s="59"/>
      <c r="V538" s="59"/>
      <c r="W538" s="59"/>
      <c r="X538" s="59"/>
      <c r="Y538" s="59"/>
    </row>
    <row r="539" spans="1:25" ht="18">
      <c r="A539" s="27">
        <v>535</v>
      </c>
      <c r="B539" s="118" t="s">
        <v>784</v>
      </c>
      <c r="C539" s="27" t="s">
        <v>279</v>
      </c>
      <c r="D539" s="113" t="s">
        <v>807</v>
      </c>
      <c r="E539" s="119" t="s">
        <v>40</v>
      </c>
      <c r="F539" s="59"/>
      <c r="G539" s="59"/>
      <c r="H539" s="119">
        <v>65</v>
      </c>
      <c r="I539" s="135"/>
      <c r="J539" s="59"/>
      <c r="K539" s="119" t="s">
        <v>314</v>
      </c>
      <c r="L539" s="111">
        <v>186000</v>
      </c>
      <c r="M539" s="114">
        <v>2977000</v>
      </c>
      <c r="N539" s="119" t="s">
        <v>41</v>
      </c>
      <c r="O539" s="119">
        <v>5</v>
      </c>
      <c r="P539" s="104" t="s">
        <v>41</v>
      </c>
      <c r="Q539" s="109">
        <v>4</v>
      </c>
      <c r="R539" s="96">
        <v>0</v>
      </c>
      <c r="S539" s="145" t="s">
        <v>805</v>
      </c>
      <c r="T539" s="105">
        <v>1</v>
      </c>
      <c r="U539" s="59"/>
      <c r="V539" s="59"/>
      <c r="W539" s="59"/>
      <c r="X539" s="59"/>
      <c r="Y539" s="59"/>
    </row>
    <row r="540" spans="1:25" ht="18">
      <c r="A540" s="27">
        <v>536</v>
      </c>
      <c r="B540" s="118" t="s">
        <v>784</v>
      </c>
      <c r="C540" s="27" t="s">
        <v>279</v>
      </c>
      <c r="D540" s="113" t="s">
        <v>532</v>
      </c>
      <c r="E540" s="119" t="s">
        <v>40</v>
      </c>
      <c r="F540" s="59"/>
      <c r="G540" s="59"/>
      <c r="H540" s="119">
        <v>65</v>
      </c>
      <c r="I540" s="135"/>
      <c r="J540" s="59"/>
      <c r="K540" s="119" t="s">
        <v>314</v>
      </c>
      <c r="L540" s="111">
        <v>186000</v>
      </c>
      <c r="M540" s="114">
        <v>2977000</v>
      </c>
      <c r="N540" s="119" t="s">
        <v>41</v>
      </c>
      <c r="O540" s="119">
        <v>5</v>
      </c>
      <c r="P540" s="104" t="s">
        <v>41</v>
      </c>
      <c r="Q540" s="109">
        <v>7</v>
      </c>
      <c r="R540" s="96">
        <v>0</v>
      </c>
      <c r="S540" s="145" t="s">
        <v>805</v>
      </c>
      <c r="T540" s="105">
        <v>1</v>
      </c>
      <c r="U540" s="59"/>
      <c r="V540" s="59"/>
      <c r="W540" s="59"/>
      <c r="X540" s="59"/>
      <c r="Y540" s="59"/>
    </row>
    <row r="541" spans="1:25" ht="15.75">
      <c r="A541" s="27">
        <v>537</v>
      </c>
      <c r="B541" s="118" t="s">
        <v>784</v>
      </c>
      <c r="C541" s="27" t="s">
        <v>279</v>
      </c>
      <c r="D541" s="113" t="s">
        <v>808</v>
      </c>
      <c r="E541" s="119" t="s">
        <v>40</v>
      </c>
      <c r="F541" s="59"/>
      <c r="G541" s="59"/>
      <c r="H541" s="119" t="s">
        <v>41</v>
      </c>
      <c r="I541" s="135"/>
      <c r="J541" s="59"/>
      <c r="K541" s="119" t="s">
        <v>323</v>
      </c>
      <c r="L541" s="111">
        <v>500000</v>
      </c>
      <c r="M541" s="114">
        <v>7000000</v>
      </c>
      <c r="N541" s="119" t="s">
        <v>41</v>
      </c>
      <c r="O541" s="119" t="s">
        <v>41</v>
      </c>
      <c r="P541" s="104" t="s">
        <v>41</v>
      </c>
      <c r="Q541" s="109">
        <v>25</v>
      </c>
      <c r="R541" s="96">
        <v>4</v>
      </c>
      <c r="S541" s="146" t="s">
        <v>809</v>
      </c>
      <c r="T541" s="105">
        <v>1</v>
      </c>
      <c r="U541" s="59"/>
      <c r="V541" s="59"/>
      <c r="W541" s="59"/>
      <c r="X541" s="59"/>
      <c r="Y541" s="59"/>
    </row>
    <row r="542" spans="1:25" ht="15.75">
      <c r="A542" s="27">
        <v>538</v>
      </c>
      <c r="B542" s="118" t="s">
        <v>784</v>
      </c>
      <c r="C542" s="27" t="s">
        <v>279</v>
      </c>
      <c r="D542" s="113" t="s">
        <v>810</v>
      </c>
      <c r="E542" s="119" t="s">
        <v>40</v>
      </c>
      <c r="F542" s="59"/>
      <c r="G542" s="59"/>
      <c r="H542" s="119">
        <v>180</v>
      </c>
      <c r="I542" s="135"/>
      <c r="J542" s="59"/>
      <c r="K542" s="119" t="s">
        <v>199</v>
      </c>
      <c r="L542" s="111">
        <v>250000</v>
      </c>
      <c r="M542" s="114">
        <v>1520000</v>
      </c>
      <c r="N542" s="119" t="s">
        <v>41</v>
      </c>
      <c r="O542" s="119" t="s">
        <v>41</v>
      </c>
      <c r="P542" s="104" t="s">
        <v>41</v>
      </c>
      <c r="Q542" s="109">
        <v>4</v>
      </c>
      <c r="R542" s="96">
        <v>2</v>
      </c>
      <c r="S542" s="146" t="s">
        <v>809</v>
      </c>
      <c r="T542" s="105">
        <v>1</v>
      </c>
      <c r="U542" s="59"/>
      <c r="V542" s="59"/>
      <c r="W542" s="59"/>
      <c r="X542" s="59"/>
      <c r="Y542" s="59"/>
    </row>
    <row r="543" spans="1:25" ht="15.75">
      <c r="A543" s="27">
        <v>539</v>
      </c>
      <c r="B543" s="118" t="s">
        <v>784</v>
      </c>
      <c r="C543" s="27" t="s">
        <v>392</v>
      </c>
      <c r="D543" s="113" t="s">
        <v>811</v>
      </c>
      <c r="E543" s="119" t="s">
        <v>40</v>
      </c>
      <c r="F543" s="59"/>
      <c r="G543" s="59"/>
      <c r="H543" s="119">
        <v>286</v>
      </c>
      <c r="I543" s="135"/>
      <c r="J543" s="59"/>
      <c r="K543" s="119" t="s">
        <v>323</v>
      </c>
      <c r="L543" s="111">
        <v>285000</v>
      </c>
      <c r="M543" s="114">
        <v>3000000</v>
      </c>
      <c r="N543" s="119" t="s">
        <v>41</v>
      </c>
      <c r="O543" s="119">
        <v>6</v>
      </c>
      <c r="P543" s="104" t="s">
        <v>41</v>
      </c>
      <c r="Q543" s="109">
        <v>3</v>
      </c>
      <c r="R543" s="96">
        <v>0</v>
      </c>
      <c r="S543" s="146" t="s">
        <v>809</v>
      </c>
      <c r="T543" s="105">
        <v>1</v>
      </c>
      <c r="U543" s="59"/>
      <c r="V543" s="59"/>
      <c r="W543" s="59"/>
      <c r="X543" s="59"/>
      <c r="Y543" s="59"/>
    </row>
    <row r="544" spans="1:25" ht="15.75">
      <c r="A544" s="27">
        <v>540</v>
      </c>
      <c r="B544" s="118" t="s">
        <v>784</v>
      </c>
      <c r="C544" s="27" t="s">
        <v>392</v>
      </c>
      <c r="D544" s="113" t="s">
        <v>812</v>
      </c>
      <c r="E544" s="119" t="s">
        <v>40</v>
      </c>
      <c r="F544" s="59"/>
      <c r="G544" s="59"/>
      <c r="H544" s="119" t="s">
        <v>41</v>
      </c>
      <c r="I544" s="135"/>
      <c r="J544" s="59"/>
      <c r="K544" s="119" t="s">
        <v>323</v>
      </c>
      <c r="L544" s="111">
        <v>355000</v>
      </c>
      <c r="M544" s="114">
        <v>3500000</v>
      </c>
      <c r="N544" s="119" t="s">
        <v>41</v>
      </c>
      <c r="O544" s="119">
        <v>12</v>
      </c>
      <c r="P544" s="104" t="s">
        <v>41</v>
      </c>
      <c r="Q544" s="109">
        <v>1</v>
      </c>
      <c r="R544" s="96">
        <v>0</v>
      </c>
      <c r="S544" s="146" t="s">
        <v>809</v>
      </c>
      <c r="T544" s="105">
        <v>1</v>
      </c>
      <c r="U544" s="59"/>
      <c r="V544" s="59"/>
      <c r="W544" s="59"/>
      <c r="X544" s="59"/>
      <c r="Y544" s="59"/>
    </row>
    <row r="545" spans="1:25" ht="18">
      <c r="A545" s="27">
        <v>541</v>
      </c>
      <c r="B545" s="118" t="s">
        <v>784</v>
      </c>
      <c r="C545" s="27" t="s">
        <v>392</v>
      </c>
      <c r="D545" s="113" t="s">
        <v>813</v>
      </c>
      <c r="E545" s="119" t="s">
        <v>40</v>
      </c>
      <c r="F545" s="59"/>
      <c r="G545" s="59"/>
      <c r="H545" s="119" t="s">
        <v>41</v>
      </c>
      <c r="I545" s="135"/>
      <c r="J545" s="59"/>
      <c r="K545" s="119" t="s">
        <v>323</v>
      </c>
      <c r="L545" s="111">
        <v>285000</v>
      </c>
      <c r="M545" s="114">
        <v>2900000</v>
      </c>
      <c r="N545" s="119" t="s">
        <v>41</v>
      </c>
      <c r="O545" s="119" t="s">
        <v>41</v>
      </c>
      <c r="P545" s="104" t="s">
        <v>41</v>
      </c>
      <c r="Q545" s="109">
        <v>6</v>
      </c>
      <c r="R545" s="96">
        <v>1</v>
      </c>
      <c r="S545" s="145" t="s">
        <v>814</v>
      </c>
      <c r="T545" s="105">
        <v>1</v>
      </c>
      <c r="U545" s="59"/>
      <c r="V545" s="59"/>
      <c r="W545" s="59"/>
      <c r="X545" s="59"/>
      <c r="Y545" s="59"/>
    </row>
    <row r="546" spans="1:25" ht="18">
      <c r="A546" s="27">
        <v>542</v>
      </c>
      <c r="B546" s="118" t="s">
        <v>784</v>
      </c>
      <c r="C546" s="27" t="s">
        <v>392</v>
      </c>
      <c r="D546" s="113" t="s">
        <v>815</v>
      </c>
      <c r="E546" s="119" t="s">
        <v>40</v>
      </c>
      <c r="F546" s="59"/>
      <c r="G546" s="59"/>
      <c r="H546" s="119" t="s">
        <v>41</v>
      </c>
      <c r="I546" s="135"/>
      <c r="J546" s="59"/>
      <c r="K546" s="119" t="s">
        <v>323</v>
      </c>
      <c r="L546" s="111">
        <v>355000</v>
      </c>
      <c r="M546" s="114">
        <v>3200000</v>
      </c>
      <c r="N546" s="119" t="s">
        <v>41</v>
      </c>
      <c r="O546" s="119">
        <v>12</v>
      </c>
      <c r="P546" s="104" t="s">
        <v>41</v>
      </c>
      <c r="Q546" s="109">
        <v>3</v>
      </c>
      <c r="R546" s="96">
        <v>0</v>
      </c>
      <c r="S546" s="145" t="s">
        <v>814</v>
      </c>
      <c r="T546" s="105">
        <v>1</v>
      </c>
      <c r="U546" s="59"/>
      <c r="V546" s="59"/>
      <c r="W546" s="59"/>
      <c r="X546" s="59"/>
      <c r="Y546" s="59"/>
    </row>
    <row r="547" spans="1:25" ht="18">
      <c r="A547" s="27">
        <v>543</v>
      </c>
      <c r="B547" s="118" t="s">
        <v>784</v>
      </c>
      <c r="C547" s="27" t="s">
        <v>392</v>
      </c>
      <c r="D547" s="113" t="s">
        <v>816</v>
      </c>
      <c r="E547" s="119" t="s">
        <v>40</v>
      </c>
      <c r="F547" s="59"/>
      <c r="G547" s="59"/>
      <c r="H547" s="119">
        <v>360</v>
      </c>
      <c r="I547" s="135"/>
      <c r="J547" s="59"/>
      <c r="K547" s="119" t="s">
        <v>323</v>
      </c>
      <c r="L547" s="111">
        <v>285000</v>
      </c>
      <c r="M547" s="114">
        <v>4800000</v>
      </c>
      <c r="N547" s="119" t="s">
        <v>41</v>
      </c>
      <c r="O547" s="119">
        <v>12</v>
      </c>
      <c r="P547" s="104" t="s">
        <v>41</v>
      </c>
      <c r="Q547" s="109">
        <v>3</v>
      </c>
      <c r="R547" s="96">
        <v>0</v>
      </c>
      <c r="S547" s="145" t="s">
        <v>814</v>
      </c>
      <c r="T547" s="105">
        <v>1</v>
      </c>
      <c r="U547" s="59"/>
      <c r="V547" s="59"/>
      <c r="W547" s="59"/>
      <c r="X547" s="59"/>
      <c r="Y547" s="59"/>
    </row>
    <row r="548" spans="1:25" ht="18">
      <c r="A548" s="27">
        <v>544</v>
      </c>
      <c r="B548" s="118" t="s">
        <v>784</v>
      </c>
      <c r="C548" s="27" t="s">
        <v>392</v>
      </c>
      <c r="D548" s="113" t="s">
        <v>817</v>
      </c>
      <c r="E548" s="119" t="s">
        <v>40</v>
      </c>
      <c r="F548" s="59"/>
      <c r="G548" s="59"/>
      <c r="H548" s="119" t="s">
        <v>41</v>
      </c>
      <c r="I548" s="135"/>
      <c r="J548" s="59"/>
      <c r="K548" s="119" t="s">
        <v>323</v>
      </c>
      <c r="L548" s="111">
        <v>285000</v>
      </c>
      <c r="M548" s="114">
        <v>2800000</v>
      </c>
      <c r="N548" s="119" t="s">
        <v>41</v>
      </c>
      <c r="O548" s="119" t="s">
        <v>41</v>
      </c>
      <c r="P548" s="104" t="s">
        <v>41</v>
      </c>
      <c r="Q548" s="109">
        <v>1</v>
      </c>
      <c r="R548" s="96">
        <v>1</v>
      </c>
      <c r="S548" s="145" t="s">
        <v>814</v>
      </c>
      <c r="T548" s="105">
        <v>1</v>
      </c>
      <c r="U548" s="59"/>
      <c r="V548" s="59"/>
      <c r="W548" s="59"/>
      <c r="X548" s="59"/>
      <c r="Y548" s="59"/>
    </row>
    <row r="549" spans="1:25" ht="18">
      <c r="A549" s="27">
        <v>545</v>
      </c>
      <c r="B549" s="118" t="s">
        <v>784</v>
      </c>
      <c r="C549" s="27" t="s">
        <v>392</v>
      </c>
      <c r="D549" s="113" t="s">
        <v>818</v>
      </c>
      <c r="E549" s="119" t="s">
        <v>40</v>
      </c>
      <c r="F549" s="59"/>
      <c r="G549" s="59"/>
      <c r="H549" s="119" t="s">
        <v>41</v>
      </c>
      <c r="I549" s="135"/>
      <c r="J549" s="59"/>
      <c r="K549" s="119" t="s">
        <v>323</v>
      </c>
      <c r="L549" s="111">
        <v>355000</v>
      </c>
      <c r="M549" s="114">
        <v>3100000</v>
      </c>
      <c r="N549" s="119" t="s">
        <v>41</v>
      </c>
      <c r="O549" s="119" t="s">
        <v>41</v>
      </c>
      <c r="P549" s="104" t="s">
        <v>41</v>
      </c>
      <c r="Q549" s="109">
        <v>1</v>
      </c>
      <c r="R549" s="96">
        <v>0</v>
      </c>
      <c r="S549" s="145" t="s">
        <v>814</v>
      </c>
      <c r="T549" s="105">
        <v>1</v>
      </c>
      <c r="U549" s="59"/>
      <c r="V549" s="59"/>
      <c r="W549" s="59"/>
      <c r="X549" s="59"/>
      <c r="Y549" s="59"/>
    </row>
    <row r="550" spans="1:25" ht="18">
      <c r="A550" s="27">
        <v>546</v>
      </c>
      <c r="B550" s="118" t="s">
        <v>784</v>
      </c>
      <c r="C550" s="27" t="s">
        <v>232</v>
      </c>
      <c r="D550" s="113" t="s">
        <v>819</v>
      </c>
      <c r="E550" s="119" t="s">
        <v>40</v>
      </c>
      <c r="F550" s="59"/>
      <c r="G550" s="59"/>
      <c r="H550" s="119" t="s">
        <v>41</v>
      </c>
      <c r="I550" s="135"/>
      <c r="J550" s="59"/>
      <c r="K550" s="119" t="s">
        <v>323</v>
      </c>
      <c r="L550" s="111" t="s">
        <v>41</v>
      </c>
      <c r="M550" s="114">
        <v>2600000</v>
      </c>
      <c r="N550" s="119" t="s">
        <v>41</v>
      </c>
      <c r="O550" s="119" t="s">
        <v>41</v>
      </c>
      <c r="P550" s="104" t="s">
        <v>41</v>
      </c>
      <c r="Q550" s="109" t="s">
        <v>41</v>
      </c>
      <c r="R550" s="96" t="s">
        <v>41</v>
      </c>
      <c r="S550" s="145" t="s">
        <v>805</v>
      </c>
      <c r="T550" s="105">
        <v>1</v>
      </c>
      <c r="U550" s="59"/>
      <c r="V550" s="59"/>
      <c r="W550" s="59"/>
      <c r="X550" s="59"/>
      <c r="Y550" s="59"/>
    </row>
    <row r="551" spans="1:25" ht="18">
      <c r="A551" s="27">
        <v>547</v>
      </c>
      <c r="B551" s="118" t="s">
        <v>784</v>
      </c>
      <c r="C551" s="27" t="s">
        <v>279</v>
      </c>
      <c r="D551" s="113" t="s">
        <v>793</v>
      </c>
      <c r="E551" s="119" t="s">
        <v>40</v>
      </c>
      <c r="F551" s="59"/>
      <c r="G551" s="59"/>
      <c r="H551" s="119" t="s">
        <v>41</v>
      </c>
      <c r="I551" s="135"/>
      <c r="J551" s="59"/>
      <c r="K551" s="119" t="s">
        <v>323</v>
      </c>
      <c r="L551" s="111">
        <v>155000</v>
      </c>
      <c r="M551" s="114">
        <v>1700000</v>
      </c>
      <c r="N551" s="119" t="s">
        <v>45</v>
      </c>
      <c r="O551" s="119" t="s">
        <v>41</v>
      </c>
      <c r="P551" s="104" t="s">
        <v>41</v>
      </c>
      <c r="Q551" s="109" t="s">
        <v>41</v>
      </c>
      <c r="R551" s="96" t="s">
        <v>41</v>
      </c>
      <c r="S551" s="145" t="s">
        <v>786</v>
      </c>
      <c r="T551" s="105">
        <v>1</v>
      </c>
      <c r="U551" s="59"/>
      <c r="V551" s="59"/>
      <c r="W551" s="59"/>
      <c r="X551" s="59"/>
      <c r="Y551" s="59"/>
    </row>
    <row r="552" spans="1:25" ht="15.75">
      <c r="A552" s="27">
        <v>548</v>
      </c>
      <c r="B552" s="118" t="s">
        <v>820</v>
      </c>
      <c r="C552" s="27" t="s">
        <v>279</v>
      </c>
      <c r="D552" s="113" t="s">
        <v>821</v>
      </c>
      <c r="E552" s="119" t="s">
        <v>40</v>
      </c>
      <c r="F552" s="59"/>
      <c r="G552" s="59"/>
      <c r="H552" s="119" t="s">
        <v>41</v>
      </c>
      <c r="I552" s="135"/>
      <c r="J552" s="59"/>
      <c r="K552" s="119" t="s">
        <v>822</v>
      </c>
      <c r="L552" s="111">
        <v>50000</v>
      </c>
      <c r="M552" s="114">
        <v>1000000</v>
      </c>
      <c r="N552" s="119" t="s">
        <v>45</v>
      </c>
      <c r="O552" s="119">
        <v>8</v>
      </c>
      <c r="P552" s="104">
        <v>20</v>
      </c>
      <c r="Q552" s="109" t="s">
        <v>41</v>
      </c>
      <c r="R552" s="96" t="s">
        <v>41</v>
      </c>
      <c r="S552" s="147" t="s">
        <v>823</v>
      </c>
      <c r="T552" s="105">
        <v>1</v>
      </c>
      <c r="U552" s="59"/>
      <c r="V552" s="59"/>
      <c r="W552" s="59"/>
      <c r="X552" s="59"/>
      <c r="Y552" s="59"/>
    </row>
    <row r="553" spans="1:25" ht="15.75">
      <c r="A553" s="27">
        <v>549</v>
      </c>
      <c r="B553" s="118" t="s">
        <v>820</v>
      </c>
      <c r="C553" s="27" t="s">
        <v>279</v>
      </c>
      <c r="D553" s="113" t="s">
        <v>824</v>
      </c>
      <c r="E553" s="119" t="s">
        <v>40</v>
      </c>
      <c r="F553" s="59"/>
      <c r="G553" s="59"/>
      <c r="H553" s="119">
        <v>80</v>
      </c>
      <c r="I553" s="135"/>
      <c r="J553" s="59"/>
      <c r="K553" s="119" t="s">
        <v>314</v>
      </c>
      <c r="L553" s="111">
        <v>105000</v>
      </c>
      <c r="M553" s="114">
        <v>2100000</v>
      </c>
      <c r="N553" s="119" t="s">
        <v>45</v>
      </c>
      <c r="O553" s="119">
        <v>24</v>
      </c>
      <c r="P553" s="104">
        <v>20</v>
      </c>
      <c r="Q553" s="109" t="s">
        <v>41</v>
      </c>
      <c r="R553" s="96" t="s">
        <v>41</v>
      </c>
      <c r="S553" s="147" t="s">
        <v>825</v>
      </c>
      <c r="T553" s="105">
        <v>1</v>
      </c>
      <c r="U553" s="59"/>
      <c r="V553" s="59"/>
      <c r="W553" s="59"/>
      <c r="X553" s="59"/>
      <c r="Y553" s="59"/>
    </row>
    <row r="554" spans="1:25">
      <c r="A554" s="27">
        <v>550</v>
      </c>
      <c r="B554" s="118" t="s">
        <v>820</v>
      </c>
      <c r="C554" s="27" t="s">
        <v>279</v>
      </c>
      <c r="D554" s="113" t="s">
        <v>826</v>
      </c>
      <c r="E554" s="119" t="s">
        <v>40</v>
      </c>
      <c r="F554" s="59"/>
      <c r="G554" s="59"/>
      <c r="H554" s="119" t="s">
        <v>41</v>
      </c>
      <c r="I554" s="135"/>
      <c r="J554" s="59"/>
      <c r="K554" s="119" t="s">
        <v>199</v>
      </c>
      <c r="L554" s="111" t="s">
        <v>41</v>
      </c>
      <c r="M554" s="114" t="s">
        <v>41</v>
      </c>
      <c r="N554" s="119" t="s">
        <v>45</v>
      </c>
      <c r="O554" s="119">
        <v>6</v>
      </c>
      <c r="P554" s="104">
        <v>2</v>
      </c>
      <c r="Q554" s="109" t="s">
        <v>41</v>
      </c>
      <c r="R554" s="96" t="s">
        <v>41</v>
      </c>
      <c r="S554" s="119" t="s">
        <v>41</v>
      </c>
      <c r="T554" s="105">
        <v>1</v>
      </c>
      <c r="U554" s="59"/>
      <c r="V554" s="59"/>
      <c r="W554" s="59"/>
      <c r="X554" s="59"/>
      <c r="Y554" s="59"/>
    </row>
    <row r="555" spans="1:25" ht="15.75">
      <c r="A555" s="27">
        <v>551</v>
      </c>
      <c r="B555" s="118" t="s">
        <v>820</v>
      </c>
      <c r="C555" s="27" t="s">
        <v>279</v>
      </c>
      <c r="D555" s="118" t="s">
        <v>827</v>
      </c>
      <c r="E555" s="119" t="s">
        <v>40</v>
      </c>
      <c r="F555" s="59"/>
      <c r="G555" s="59"/>
      <c r="H555" s="119" t="s">
        <v>41</v>
      </c>
      <c r="I555" s="135"/>
      <c r="J555" s="59"/>
      <c r="K555" s="119" t="s">
        <v>314</v>
      </c>
      <c r="L555" s="111">
        <v>75000</v>
      </c>
      <c r="M555" s="114">
        <v>1500000</v>
      </c>
      <c r="N555" s="119" t="s">
        <v>41</v>
      </c>
      <c r="O555" s="119">
        <v>6</v>
      </c>
      <c r="P555" s="104">
        <v>45</v>
      </c>
      <c r="Q555" s="109" t="s">
        <v>41</v>
      </c>
      <c r="R555" s="96" t="s">
        <v>41</v>
      </c>
      <c r="S555" s="148" t="s">
        <v>828</v>
      </c>
      <c r="T555" s="105">
        <v>1</v>
      </c>
      <c r="U555" s="59"/>
      <c r="V555" s="59"/>
      <c r="W555" s="59"/>
      <c r="X555" s="59"/>
      <c r="Y555" s="59"/>
    </row>
    <row r="556" spans="1:25" ht="15.75">
      <c r="A556" s="27">
        <v>552</v>
      </c>
      <c r="B556" s="118" t="s">
        <v>820</v>
      </c>
      <c r="C556" s="27" t="s">
        <v>279</v>
      </c>
      <c r="D556" s="118" t="s">
        <v>829</v>
      </c>
      <c r="E556" s="119" t="s">
        <v>40</v>
      </c>
      <c r="F556" s="59"/>
      <c r="G556" s="59"/>
      <c r="H556" s="119" t="s">
        <v>41</v>
      </c>
      <c r="I556" s="135"/>
      <c r="J556" s="59"/>
      <c r="K556" s="119" t="s">
        <v>199</v>
      </c>
      <c r="L556" s="111">
        <v>60000</v>
      </c>
      <c r="M556" s="114">
        <v>1200000</v>
      </c>
      <c r="N556" s="119" t="s">
        <v>41</v>
      </c>
      <c r="O556" s="119" t="s">
        <v>41</v>
      </c>
      <c r="P556" s="104">
        <v>20</v>
      </c>
      <c r="Q556" s="109" t="s">
        <v>41</v>
      </c>
      <c r="R556" s="96" t="s">
        <v>41</v>
      </c>
      <c r="S556" s="147" t="s">
        <v>830</v>
      </c>
      <c r="T556" s="105">
        <v>1</v>
      </c>
      <c r="U556" s="59"/>
      <c r="V556" s="59"/>
      <c r="W556" s="59"/>
      <c r="X556" s="59"/>
      <c r="Y556" s="59"/>
    </row>
    <row r="557" spans="1:25" ht="18">
      <c r="A557" s="27">
        <v>553</v>
      </c>
      <c r="B557" s="118" t="s">
        <v>831</v>
      </c>
      <c r="C557" s="27" t="s">
        <v>188</v>
      </c>
      <c r="D557" s="118" t="s">
        <v>832</v>
      </c>
      <c r="E557" s="119" t="s">
        <v>40</v>
      </c>
      <c r="F557" s="59"/>
      <c r="G557" s="59"/>
      <c r="H557" s="119">
        <v>260</v>
      </c>
      <c r="I557" s="135"/>
      <c r="K557" s="119" t="s">
        <v>314</v>
      </c>
      <c r="L557" s="111">
        <v>120000</v>
      </c>
      <c r="M557" s="114">
        <v>900000</v>
      </c>
      <c r="N557" s="119" t="s">
        <v>45</v>
      </c>
      <c r="O557" s="119">
        <v>6</v>
      </c>
      <c r="P557" s="104" t="s">
        <v>41</v>
      </c>
      <c r="Q557" s="109" t="s">
        <v>41</v>
      </c>
      <c r="R557" s="96" t="s">
        <v>41</v>
      </c>
      <c r="S557" s="149" t="s">
        <v>833</v>
      </c>
      <c r="T557" s="105">
        <v>1</v>
      </c>
      <c r="U557" s="59"/>
      <c r="V557" s="59"/>
      <c r="W557" s="59"/>
      <c r="X557" s="59"/>
      <c r="Y557" s="59"/>
    </row>
    <row r="558" spans="1:25" ht="18">
      <c r="A558" s="27">
        <v>554</v>
      </c>
      <c r="B558" s="118" t="s">
        <v>831</v>
      </c>
      <c r="C558" s="27" t="s">
        <v>188</v>
      </c>
      <c r="D558" s="118" t="s">
        <v>834</v>
      </c>
      <c r="E558" s="119" t="s">
        <v>40</v>
      </c>
      <c r="F558" s="59"/>
      <c r="G558" s="59"/>
      <c r="H558" s="119">
        <v>260</v>
      </c>
      <c r="I558" s="135"/>
      <c r="J558" s="59"/>
      <c r="K558" s="119" t="s">
        <v>314</v>
      </c>
      <c r="L558" s="111">
        <v>120000</v>
      </c>
      <c r="M558" s="114">
        <v>900000</v>
      </c>
      <c r="N558" s="119" t="s">
        <v>45</v>
      </c>
      <c r="O558" s="119">
        <v>4</v>
      </c>
      <c r="P558" s="104" t="s">
        <v>41</v>
      </c>
      <c r="Q558" s="109" t="s">
        <v>41</v>
      </c>
      <c r="R558" s="96" t="s">
        <v>41</v>
      </c>
      <c r="S558" s="149" t="s">
        <v>833</v>
      </c>
      <c r="T558" s="105">
        <v>1</v>
      </c>
      <c r="U558" s="59"/>
      <c r="V558" s="59"/>
      <c r="W558" s="59"/>
      <c r="X558" s="59"/>
      <c r="Y558" s="59"/>
    </row>
    <row r="559" spans="1:25" ht="18">
      <c r="A559" s="27">
        <v>555</v>
      </c>
      <c r="B559" s="118" t="s">
        <v>831</v>
      </c>
      <c r="C559" s="27" t="s">
        <v>188</v>
      </c>
      <c r="D559" s="113" t="s">
        <v>835</v>
      </c>
      <c r="E559" s="119" t="s">
        <v>40</v>
      </c>
      <c r="F559" s="59"/>
      <c r="G559" s="59"/>
      <c r="H559" s="119">
        <v>260</v>
      </c>
      <c r="I559" s="135"/>
      <c r="J559" s="59"/>
      <c r="K559" s="119" t="s">
        <v>314</v>
      </c>
      <c r="L559" s="111">
        <v>120000</v>
      </c>
      <c r="M559" s="114">
        <v>900000</v>
      </c>
      <c r="N559" s="119" t="s">
        <v>45</v>
      </c>
      <c r="O559" s="119">
        <v>4</v>
      </c>
      <c r="P559" s="104" t="s">
        <v>41</v>
      </c>
      <c r="Q559" s="109" t="s">
        <v>41</v>
      </c>
      <c r="R559" s="96" t="s">
        <v>41</v>
      </c>
      <c r="S559" s="149" t="s">
        <v>833</v>
      </c>
      <c r="T559" s="105">
        <v>1</v>
      </c>
      <c r="U559" s="59"/>
      <c r="V559" s="59"/>
      <c r="W559" s="59"/>
      <c r="X559" s="59"/>
      <c r="Y559" s="59"/>
    </row>
    <row r="560" spans="1:25" ht="18">
      <c r="A560" s="27">
        <v>556</v>
      </c>
      <c r="B560" s="118" t="s">
        <v>831</v>
      </c>
      <c r="C560" s="27" t="s">
        <v>188</v>
      </c>
      <c r="D560" s="113" t="s">
        <v>836</v>
      </c>
      <c r="E560" s="119" t="s">
        <v>40</v>
      </c>
      <c r="F560" s="59"/>
      <c r="G560" s="59"/>
      <c r="H560" s="119">
        <v>260</v>
      </c>
      <c r="I560" s="135"/>
      <c r="J560" s="59"/>
      <c r="K560" s="119" t="s">
        <v>314</v>
      </c>
      <c r="L560" s="111">
        <v>120000</v>
      </c>
      <c r="M560" s="114">
        <v>900000</v>
      </c>
      <c r="N560" s="119" t="s">
        <v>45</v>
      </c>
      <c r="O560" s="119">
        <v>4</v>
      </c>
      <c r="P560" s="104" t="s">
        <v>41</v>
      </c>
      <c r="Q560" s="109" t="s">
        <v>41</v>
      </c>
      <c r="R560" s="96" t="s">
        <v>41</v>
      </c>
      <c r="S560" s="149" t="s">
        <v>833</v>
      </c>
      <c r="T560" s="105">
        <v>1</v>
      </c>
      <c r="U560" s="59"/>
      <c r="V560" s="59"/>
      <c r="W560" s="59"/>
      <c r="X560" s="59"/>
      <c r="Y560" s="59"/>
    </row>
    <row r="561" spans="1:25" ht="18">
      <c r="A561" s="27">
        <v>557</v>
      </c>
      <c r="B561" s="118" t="s">
        <v>831</v>
      </c>
      <c r="C561" s="27" t="s">
        <v>191</v>
      </c>
      <c r="D561" s="113" t="s">
        <v>837</v>
      </c>
      <c r="E561" s="119" t="s">
        <v>40</v>
      </c>
      <c r="F561" s="59"/>
      <c r="G561" s="59"/>
      <c r="H561" s="119">
        <v>260</v>
      </c>
      <c r="I561" s="135"/>
      <c r="J561" s="59"/>
      <c r="K561" s="119" t="s">
        <v>314</v>
      </c>
      <c r="L561" s="111">
        <v>120000</v>
      </c>
      <c r="M561" s="114">
        <v>900000</v>
      </c>
      <c r="N561" s="119" t="s">
        <v>45</v>
      </c>
      <c r="O561" s="119">
        <v>4</v>
      </c>
      <c r="P561" s="104" t="s">
        <v>41</v>
      </c>
      <c r="Q561" s="109" t="s">
        <v>41</v>
      </c>
      <c r="R561" s="96" t="s">
        <v>41</v>
      </c>
      <c r="S561" s="149" t="s">
        <v>833</v>
      </c>
      <c r="T561" s="105">
        <v>1</v>
      </c>
      <c r="U561" s="59"/>
      <c r="V561" s="59"/>
      <c r="W561" s="59"/>
      <c r="X561" s="59"/>
      <c r="Y561" s="59"/>
    </row>
    <row r="562" spans="1:25" ht="18">
      <c r="A562" s="27">
        <v>558</v>
      </c>
      <c r="B562" s="118" t="s">
        <v>831</v>
      </c>
      <c r="C562" s="27" t="s">
        <v>232</v>
      </c>
      <c r="D562" s="113" t="s">
        <v>838</v>
      </c>
      <c r="E562" s="119" t="s">
        <v>40</v>
      </c>
      <c r="F562" s="59"/>
      <c r="G562" s="59"/>
      <c r="H562" s="119" t="s">
        <v>41</v>
      </c>
      <c r="I562" s="135"/>
      <c r="J562" s="59"/>
      <c r="K562" s="119" t="s">
        <v>314</v>
      </c>
      <c r="L562" s="111">
        <v>100000</v>
      </c>
      <c r="M562" s="114">
        <v>1100000</v>
      </c>
      <c r="N562" s="119" t="s">
        <v>45</v>
      </c>
      <c r="O562" s="119">
        <v>5</v>
      </c>
      <c r="P562" s="104" t="s">
        <v>41</v>
      </c>
      <c r="Q562" s="109" t="s">
        <v>41</v>
      </c>
      <c r="R562" s="96" t="s">
        <v>41</v>
      </c>
      <c r="S562" s="149" t="s">
        <v>833</v>
      </c>
      <c r="T562" s="105">
        <v>1</v>
      </c>
      <c r="U562" s="59"/>
      <c r="V562" s="59"/>
      <c r="W562" s="59"/>
      <c r="X562" s="59"/>
      <c r="Y562" s="59"/>
    </row>
    <row r="563" spans="1:25" ht="18">
      <c r="A563" s="27">
        <v>559</v>
      </c>
      <c r="B563" s="118" t="s">
        <v>831</v>
      </c>
      <c r="C563" s="27" t="s">
        <v>189</v>
      </c>
      <c r="D563" s="113" t="s">
        <v>839</v>
      </c>
      <c r="E563" s="119" t="s">
        <v>40</v>
      </c>
      <c r="F563" s="59"/>
      <c r="G563" s="59"/>
      <c r="H563" s="119">
        <v>244</v>
      </c>
      <c r="I563" s="135"/>
      <c r="J563" s="59"/>
      <c r="K563" s="119" t="s">
        <v>314</v>
      </c>
      <c r="L563" s="111">
        <v>120000</v>
      </c>
      <c r="M563" s="114">
        <v>1350000</v>
      </c>
      <c r="N563" s="119" t="s">
        <v>45</v>
      </c>
      <c r="O563" s="119" t="s">
        <v>41</v>
      </c>
      <c r="P563" s="104" t="s">
        <v>41</v>
      </c>
      <c r="Q563" s="109" t="s">
        <v>41</v>
      </c>
      <c r="R563" s="96" t="s">
        <v>41</v>
      </c>
      <c r="S563" s="149" t="s">
        <v>833</v>
      </c>
      <c r="T563" s="105">
        <v>1</v>
      </c>
      <c r="U563" s="59"/>
      <c r="V563" s="59"/>
      <c r="W563" s="59"/>
      <c r="X563" s="59"/>
      <c r="Y563" s="59"/>
    </row>
    <row r="564" spans="1:25" ht="18">
      <c r="A564" s="27">
        <v>560</v>
      </c>
      <c r="B564" s="118" t="s">
        <v>831</v>
      </c>
      <c r="C564" s="27" t="s">
        <v>189</v>
      </c>
      <c r="D564" s="113" t="s">
        <v>840</v>
      </c>
      <c r="E564" s="119" t="s">
        <v>40</v>
      </c>
      <c r="F564" s="59"/>
      <c r="G564" s="59"/>
      <c r="H564" s="119" t="s">
        <v>41</v>
      </c>
      <c r="I564" s="135"/>
      <c r="J564" s="59"/>
      <c r="K564" s="119" t="s">
        <v>314</v>
      </c>
      <c r="L564" s="111">
        <v>120000</v>
      </c>
      <c r="M564" s="114">
        <v>900000</v>
      </c>
      <c r="N564" s="119" t="s">
        <v>45</v>
      </c>
      <c r="O564" s="119">
        <v>4</v>
      </c>
      <c r="P564" s="104" t="s">
        <v>41</v>
      </c>
      <c r="Q564" s="109" t="s">
        <v>41</v>
      </c>
      <c r="R564" s="96" t="s">
        <v>41</v>
      </c>
      <c r="S564" s="149" t="s">
        <v>833</v>
      </c>
      <c r="T564" s="105">
        <v>1</v>
      </c>
      <c r="U564" s="59"/>
      <c r="V564" s="59"/>
      <c r="W564" s="59"/>
      <c r="X564" s="59"/>
      <c r="Y564" s="59"/>
    </row>
    <row r="565" spans="1:25" ht="18">
      <c r="A565" s="27">
        <v>561</v>
      </c>
      <c r="B565" s="118" t="s">
        <v>831</v>
      </c>
      <c r="C565" s="27" t="s">
        <v>189</v>
      </c>
      <c r="D565" s="113" t="s">
        <v>841</v>
      </c>
      <c r="E565" s="119" t="s">
        <v>40</v>
      </c>
      <c r="F565" s="59"/>
      <c r="G565" s="59"/>
      <c r="H565" s="119" t="s">
        <v>41</v>
      </c>
      <c r="I565" s="135"/>
      <c r="J565" s="59"/>
      <c r="K565" s="119" t="s">
        <v>314</v>
      </c>
      <c r="L565" s="111">
        <v>150000</v>
      </c>
      <c r="M565" s="114">
        <v>1200000</v>
      </c>
      <c r="N565" s="119" t="s">
        <v>45</v>
      </c>
      <c r="O565" s="119">
        <v>4</v>
      </c>
      <c r="P565" s="104" t="s">
        <v>41</v>
      </c>
      <c r="Q565" s="109" t="s">
        <v>41</v>
      </c>
      <c r="R565" s="96" t="s">
        <v>41</v>
      </c>
      <c r="S565" s="149" t="s">
        <v>833</v>
      </c>
      <c r="T565" s="105">
        <v>1</v>
      </c>
      <c r="U565" s="59"/>
      <c r="V565" s="59"/>
      <c r="W565" s="59"/>
      <c r="X565" s="59"/>
      <c r="Y565" s="59"/>
    </row>
    <row r="566" spans="1:25" ht="18">
      <c r="A566" s="27">
        <v>562</v>
      </c>
      <c r="B566" s="118" t="s">
        <v>831</v>
      </c>
      <c r="C566" s="27" t="s">
        <v>267</v>
      </c>
      <c r="D566" s="113" t="s">
        <v>842</v>
      </c>
      <c r="E566" s="119" t="s">
        <v>40</v>
      </c>
      <c r="F566" s="59"/>
      <c r="G566" s="59"/>
      <c r="H566" s="119" t="s">
        <v>41</v>
      </c>
      <c r="I566" s="135"/>
      <c r="J566" s="59"/>
      <c r="K566" s="119" t="s">
        <v>314</v>
      </c>
      <c r="L566" s="111">
        <v>150000</v>
      </c>
      <c r="M566" s="114">
        <v>1240000</v>
      </c>
      <c r="N566" s="119" t="s">
        <v>45</v>
      </c>
      <c r="O566" s="119">
        <v>4</v>
      </c>
      <c r="P566" s="104" t="s">
        <v>41</v>
      </c>
      <c r="Q566" s="109" t="s">
        <v>41</v>
      </c>
      <c r="R566" s="96" t="s">
        <v>41</v>
      </c>
      <c r="S566" s="149" t="s">
        <v>833</v>
      </c>
      <c r="T566" s="105">
        <v>1</v>
      </c>
      <c r="U566" s="59"/>
      <c r="V566" s="59"/>
      <c r="W566" s="59"/>
      <c r="X566" s="59"/>
      <c r="Y566" s="59"/>
    </row>
    <row r="567" spans="1:25" ht="18">
      <c r="A567" s="27">
        <v>563</v>
      </c>
      <c r="B567" s="118" t="s">
        <v>831</v>
      </c>
      <c r="C567" s="27" t="s">
        <v>267</v>
      </c>
      <c r="D567" s="113" t="s">
        <v>843</v>
      </c>
      <c r="E567" s="119" t="s">
        <v>40</v>
      </c>
      <c r="F567" s="59"/>
      <c r="G567" s="59"/>
      <c r="H567" s="119">
        <v>260</v>
      </c>
      <c r="I567" s="135"/>
      <c r="J567" s="59"/>
      <c r="K567" s="119" t="s">
        <v>314</v>
      </c>
      <c r="L567" s="111">
        <v>120000</v>
      </c>
      <c r="M567" s="114">
        <v>900000</v>
      </c>
      <c r="N567" s="119" t="s">
        <v>45</v>
      </c>
      <c r="O567" s="119">
        <v>4</v>
      </c>
      <c r="P567" s="104" t="s">
        <v>41</v>
      </c>
      <c r="Q567" s="109" t="s">
        <v>41</v>
      </c>
      <c r="R567" s="96" t="s">
        <v>41</v>
      </c>
      <c r="S567" s="149" t="s">
        <v>833</v>
      </c>
      <c r="T567" s="105">
        <v>1</v>
      </c>
      <c r="U567" s="59"/>
      <c r="V567" s="59"/>
      <c r="W567" s="59"/>
      <c r="X567" s="59"/>
      <c r="Y567" s="59"/>
    </row>
    <row r="568" spans="1:25" ht="18">
      <c r="A568" s="27">
        <v>564</v>
      </c>
      <c r="B568" s="118" t="s">
        <v>831</v>
      </c>
      <c r="C568" s="27" t="s">
        <v>267</v>
      </c>
      <c r="D568" s="113" t="s">
        <v>844</v>
      </c>
      <c r="E568" s="119" t="s">
        <v>40</v>
      </c>
      <c r="F568" s="59"/>
      <c r="G568" s="59"/>
      <c r="H568" s="119">
        <v>260</v>
      </c>
      <c r="I568" s="135"/>
      <c r="J568" s="59"/>
      <c r="K568" s="119" t="s">
        <v>314</v>
      </c>
      <c r="L568" s="111">
        <v>120000</v>
      </c>
      <c r="M568" s="114">
        <v>900000</v>
      </c>
      <c r="N568" s="119" t="s">
        <v>45</v>
      </c>
      <c r="O568" s="119" t="s">
        <v>41</v>
      </c>
      <c r="P568" s="104" t="s">
        <v>41</v>
      </c>
      <c r="Q568" s="109" t="s">
        <v>41</v>
      </c>
      <c r="R568" s="96" t="s">
        <v>41</v>
      </c>
      <c r="S568" s="149" t="s">
        <v>833</v>
      </c>
      <c r="T568" s="105">
        <v>1</v>
      </c>
      <c r="U568" s="59"/>
      <c r="V568" s="59"/>
      <c r="W568" s="59"/>
      <c r="X568" s="59"/>
      <c r="Y568" s="59"/>
    </row>
    <row r="569" spans="1:25" ht="18">
      <c r="A569" s="27">
        <v>565</v>
      </c>
      <c r="B569" s="118" t="s">
        <v>831</v>
      </c>
      <c r="C569" s="27" t="s">
        <v>267</v>
      </c>
      <c r="D569" s="113" t="s">
        <v>845</v>
      </c>
      <c r="E569" s="119" t="s">
        <v>40</v>
      </c>
      <c r="F569" s="59"/>
      <c r="G569" s="59"/>
      <c r="H569" s="119" t="s">
        <v>41</v>
      </c>
      <c r="I569" s="135"/>
      <c r="J569" s="59"/>
      <c r="K569" s="89" t="s">
        <v>314</v>
      </c>
      <c r="L569" s="119" t="s">
        <v>41</v>
      </c>
      <c r="M569" s="119" t="s">
        <v>41</v>
      </c>
      <c r="N569" s="119" t="s">
        <v>41</v>
      </c>
      <c r="O569" s="119">
        <v>6</v>
      </c>
      <c r="P569" s="104" t="s">
        <v>41</v>
      </c>
      <c r="Q569" s="109" t="s">
        <v>41</v>
      </c>
      <c r="R569" s="96" t="s">
        <v>41</v>
      </c>
      <c r="S569" s="149" t="s">
        <v>833</v>
      </c>
      <c r="T569" s="105">
        <v>1</v>
      </c>
      <c r="U569" s="59"/>
      <c r="V569" s="59"/>
      <c r="W569" s="59"/>
      <c r="X569" s="59"/>
      <c r="Y569" s="59"/>
    </row>
    <row r="570" spans="1:25">
      <c r="A570" s="27">
        <v>566</v>
      </c>
      <c r="B570" s="118" t="s">
        <v>831</v>
      </c>
      <c r="C570" s="27" t="s">
        <v>267</v>
      </c>
      <c r="D570" s="113" t="s">
        <v>846</v>
      </c>
      <c r="E570" s="119" t="s">
        <v>40</v>
      </c>
      <c r="F570" s="59"/>
      <c r="G570" s="59"/>
      <c r="H570" s="119">
        <v>260</v>
      </c>
      <c r="I570" s="135"/>
      <c r="J570" s="59"/>
      <c r="K570" s="119" t="s">
        <v>314</v>
      </c>
      <c r="L570" s="111">
        <v>120000</v>
      </c>
      <c r="M570" s="114">
        <v>900000</v>
      </c>
      <c r="N570" s="119" t="s">
        <v>45</v>
      </c>
      <c r="O570" s="119">
        <v>4</v>
      </c>
      <c r="P570" s="104" t="s">
        <v>41</v>
      </c>
      <c r="Q570" s="109" t="s">
        <v>41</v>
      </c>
      <c r="R570" s="96" t="s">
        <v>41</v>
      </c>
      <c r="S570" s="150" t="s">
        <v>833</v>
      </c>
      <c r="T570" s="105">
        <v>1</v>
      </c>
      <c r="U570" s="59"/>
      <c r="V570" s="59"/>
      <c r="W570" s="59"/>
      <c r="X570" s="59"/>
      <c r="Y570" s="59"/>
    </row>
    <row r="571" spans="1:25">
      <c r="A571" s="27">
        <v>567</v>
      </c>
      <c r="B571" s="118" t="s">
        <v>831</v>
      </c>
      <c r="C571" s="27" t="s">
        <v>267</v>
      </c>
      <c r="D571" s="113" t="s">
        <v>847</v>
      </c>
      <c r="E571" s="119" t="s">
        <v>40</v>
      </c>
      <c r="F571" s="59"/>
      <c r="G571" s="59"/>
      <c r="H571" s="119">
        <v>260</v>
      </c>
      <c r="I571" s="135"/>
      <c r="J571" s="59"/>
      <c r="K571" s="119" t="s">
        <v>314</v>
      </c>
      <c r="L571" s="111">
        <v>120000</v>
      </c>
      <c r="M571" s="114">
        <v>900000</v>
      </c>
      <c r="N571" s="119" t="s">
        <v>45</v>
      </c>
      <c r="O571" s="119">
        <v>4</v>
      </c>
      <c r="P571" s="104" t="s">
        <v>41</v>
      </c>
      <c r="Q571" s="109" t="s">
        <v>41</v>
      </c>
      <c r="R571" s="96" t="s">
        <v>41</v>
      </c>
      <c r="S571" s="150" t="s">
        <v>833</v>
      </c>
      <c r="T571" s="105">
        <v>1</v>
      </c>
      <c r="U571" s="59"/>
      <c r="V571" s="59"/>
      <c r="W571" s="59"/>
      <c r="X571" s="59"/>
      <c r="Y571" s="59"/>
    </row>
    <row r="572" spans="1:25">
      <c r="A572" s="27">
        <v>568</v>
      </c>
      <c r="B572" s="118" t="s">
        <v>831</v>
      </c>
      <c r="C572" s="27" t="s">
        <v>61</v>
      </c>
      <c r="D572" s="113" t="s">
        <v>848</v>
      </c>
      <c r="E572" s="119" t="s">
        <v>40</v>
      </c>
      <c r="F572" s="59"/>
      <c r="G572" s="59"/>
      <c r="H572" s="119" t="s">
        <v>41</v>
      </c>
      <c r="I572" s="135"/>
      <c r="J572" s="59"/>
      <c r="K572" s="119" t="s">
        <v>314</v>
      </c>
      <c r="L572" s="111">
        <v>120000</v>
      </c>
      <c r="M572" s="114">
        <v>900000</v>
      </c>
      <c r="N572" s="119" t="s">
        <v>45</v>
      </c>
      <c r="O572" s="119">
        <v>5</v>
      </c>
      <c r="P572" s="104" t="s">
        <v>41</v>
      </c>
      <c r="Q572" s="109" t="s">
        <v>41</v>
      </c>
      <c r="R572" s="96" t="s">
        <v>41</v>
      </c>
      <c r="S572" s="150" t="s">
        <v>833</v>
      </c>
      <c r="T572" s="105">
        <v>1</v>
      </c>
      <c r="U572" s="59"/>
      <c r="V572" s="59"/>
      <c r="W572" s="59"/>
      <c r="X572" s="59"/>
      <c r="Y572" s="59"/>
    </row>
    <row r="573" spans="1:25">
      <c r="A573" s="27">
        <v>569</v>
      </c>
      <c r="B573" s="118" t="s">
        <v>849</v>
      </c>
      <c r="C573" s="27" t="s">
        <v>279</v>
      </c>
      <c r="D573" s="113" t="s">
        <v>850</v>
      </c>
      <c r="E573" s="119" t="s">
        <v>40</v>
      </c>
      <c r="F573" s="59"/>
      <c r="G573" s="59"/>
      <c r="H573" s="119">
        <v>168</v>
      </c>
      <c r="I573" s="135"/>
      <c r="J573" s="59"/>
      <c r="K573" s="89" t="s">
        <v>199</v>
      </c>
      <c r="L573" s="111" t="s">
        <v>41</v>
      </c>
      <c r="M573" s="114">
        <v>1000000</v>
      </c>
      <c r="N573" s="119" t="s">
        <v>41</v>
      </c>
      <c r="O573" s="119">
        <v>12</v>
      </c>
      <c r="P573" s="104">
        <v>25</v>
      </c>
      <c r="Q573" s="109">
        <v>8</v>
      </c>
      <c r="R573" s="96">
        <v>1</v>
      </c>
      <c r="S573" s="151" t="s">
        <v>851</v>
      </c>
      <c r="T573" s="105">
        <v>1</v>
      </c>
      <c r="U573" s="59"/>
      <c r="V573" s="59"/>
      <c r="W573" s="59"/>
      <c r="X573" s="59"/>
      <c r="Y573" s="59"/>
    </row>
    <row r="574" spans="1:25">
      <c r="A574" s="27">
        <v>570</v>
      </c>
      <c r="B574" s="118" t="s">
        <v>852</v>
      </c>
      <c r="C574" s="27" t="s">
        <v>188</v>
      </c>
      <c r="D574" s="113" t="s">
        <v>853</v>
      </c>
      <c r="E574" s="119" t="s">
        <v>40</v>
      </c>
      <c r="F574" s="59"/>
      <c r="G574" s="59"/>
      <c r="H574" s="119">
        <v>132</v>
      </c>
      <c r="I574" s="135"/>
      <c r="J574" s="59"/>
      <c r="K574" s="119" t="s">
        <v>314</v>
      </c>
      <c r="L574" s="111">
        <v>100000</v>
      </c>
      <c r="M574" s="114">
        <v>500000</v>
      </c>
      <c r="N574" s="119" t="s">
        <v>41</v>
      </c>
      <c r="O574" s="119">
        <v>3</v>
      </c>
      <c r="P574" s="104">
        <v>20</v>
      </c>
      <c r="Q574" s="109" t="s">
        <v>41</v>
      </c>
      <c r="R574" s="96" t="s">
        <v>41</v>
      </c>
      <c r="S574" s="152" t="s">
        <v>854</v>
      </c>
      <c r="T574" s="105">
        <v>1</v>
      </c>
      <c r="U574" s="59"/>
      <c r="V574" s="59"/>
      <c r="W574" s="59"/>
      <c r="X574" s="59"/>
      <c r="Y574" s="59"/>
    </row>
    <row r="575" spans="1:25">
      <c r="A575" s="27">
        <v>571</v>
      </c>
      <c r="B575" s="118" t="s">
        <v>852</v>
      </c>
      <c r="C575" s="27" t="s">
        <v>188</v>
      </c>
      <c r="D575" s="113" t="s">
        <v>855</v>
      </c>
      <c r="E575" s="119" t="s">
        <v>40</v>
      </c>
      <c r="F575" s="59"/>
      <c r="G575" s="59"/>
      <c r="H575" s="119">
        <v>160</v>
      </c>
      <c r="I575" s="135"/>
      <c r="J575" s="59"/>
      <c r="K575" s="119" t="s">
        <v>314</v>
      </c>
      <c r="L575" s="111">
        <v>80000</v>
      </c>
      <c r="M575" s="114">
        <v>1450000</v>
      </c>
      <c r="N575" s="119" t="s">
        <v>41</v>
      </c>
      <c r="O575" s="119">
        <v>6</v>
      </c>
      <c r="P575" s="104">
        <v>30</v>
      </c>
      <c r="Q575" s="109">
        <v>1</v>
      </c>
      <c r="R575" s="96">
        <v>0</v>
      </c>
      <c r="S575" s="152" t="s">
        <v>856</v>
      </c>
      <c r="T575" s="105">
        <v>1</v>
      </c>
      <c r="U575" s="59"/>
      <c r="V575" s="59"/>
      <c r="W575" s="59"/>
      <c r="X575" s="59"/>
      <c r="Y575" s="59"/>
    </row>
    <row r="576" spans="1:25">
      <c r="A576" s="27">
        <v>572</v>
      </c>
      <c r="B576" s="118" t="s">
        <v>852</v>
      </c>
      <c r="C576" s="27" t="s">
        <v>188</v>
      </c>
      <c r="D576" s="113" t="s">
        <v>857</v>
      </c>
      <c r="E576" s="119" t="s">
        <v>40</v>
      </c>
      <c r="F576" s="59"/>
      <c r="G576" s="59"/>
      <c r="H576" s="119">
        <v>132</v>
      </c>
      <c r="I576" s="135"/>
      <c r="J576" s="59"/>
      <c r="K576" s="119" t="s">
        <v>314</v>
      </c>
      <c r="L576" s="111">
        <v>100000</v>
      </c>
      <c r="M576" s="114">
        <v>500000</v>
      </c>
      <c r="N576" s="119" t="s">
        <v>41</v>
      </c>
      <c r="O576" s="119">
        <v>3</v>
      </c>
      <c r="P576" s="104">
        <v>20</v>
      </c>
      <c r="Q576" s="109" t="s">
        <v>41</v>
      </c>
      <c r="R576" s="96" t="s">
        <v>41</v>
      </c>
      <c r="S576" s="152" t="s">
        <v>856</v>
      </c>
      <c r="T576" s="105">
        <v>1</v>
      </c>
      <c r="U576" s="59"/>
      <c r="V576" s="59"/>
      <c r="W576" s="59"/>
      <c r="X576" s="59"/>
      <c r="Y576" s="59"/>
    </row>
    <row r="577" spans="1:25">
      <c r="A577" s="27">
        <v>573</v>
      </c>
      <c r="B577" s="118" t="s">
        <v>852</v>
      </c>
      <c r="C577" s="27" t="s">
        <v>402</v>
      </c>
      <c r="D577" s="113" t="s">
        <v>858</v>
      </c>
      <c r="E577" s="119" t="s">
        <v>40</v>
      </c>
      <c r="F577" s="59"/>
      <c r="G577" s="59"/>
      <c r="H577" s="119">
        <v>132</v>
      </c>
      <c r="I577" s="135"/>
      <c r="J577" s="59"/>
      <c r="K577" s="119" t="s">
        <v>314</v>
      </c>
      <c r="L577" s="111">
        <v>100000</v>
      </c>
      <c r="M577" s="114">
        <v>500000</v>
      </c>
      <c r="N577" s="119" t="s">
        <v>41</v>
      </c>
      <c r="O577" s="119">
        <v>3</v>
      </c>
      <c r="P577" s="104">
        <v>20</v>
      </c>
      <c r="Q577" s="109" t="s">
        <v>41</v>
      </c>
      <c r="R577" s="96" t="s">
        <v>41</v>
      </c>
      <c r="S577" s="153" t="s">
        <v>859</v>
      </c>
      <c r="T577" s="105">
        <v>1</v>
      </c>
      <c r="U577" s="59"/>
      <c r="V577" s="59"/>
      <c r="W577" s="59"/>
      <c r="X577" s="59"/>
      <c r="Y577" s="59"/>
    </row>
    <row r="578" spans="1:25">
      <c r="A578" s="27">
        <v>574</v>
      </c>
      <c r="B578" s="118" t="s">
        <v>852</v>
      </c>
      <c r="C578" s="27" t="s">
        <v>188</v>
      </c>
      <c r="D578" s="113" t="s">
        <v>860</v>
      </c>
      <c r="E578" s="119" t="s">
        <v>40</v>
      </c>
      <c r="F578" s="59"/>
      <c r="G578" s="59"/>
      <c r="H578" s="119">
        <v>111</v>
      </c>
      <c r="I578" s="135"/>
      <c r="J578" s="59"/>
      <c r="K578" s="119" t="s">
        <v>314</v>
      </c>
      <c r="L578" s="111">
        <v>100000</v>
      </c>
      <c r="M578" s="114">
        <v>500000</v>
      </c>
      <c r="N578" s="119" t="s">
        <v>41</v>
      </c>
      <c r="O578" s="119">
        <v>3</v>
      </c>
      <c r="P578" s="104">
        <v>20</v>
      </c>
      <c r="Q578" s="109" t="s">
        <v>41</v>
      </c>
      <c r="R578" s="96" t="s">
        <v>41</v>
      </c>
      <c r="S578" s="153" t="s">
        <v>859</v>
      </c>
      <c r="T578" s="105">
        <v>1</v>
      </c>
      <c r="U578" s="59"/>
      <c r="V578" s="59"/>
      <c r="W578" s="59"/>
      <c r="X578" s="59"/>
      <c r="Y578" s="59"/>
    </row>
    <row r="579" spans="1:25">
      <c r="A579" s="27">
        <v>575</v>
      </c>
      <c r="B579" s="118" t="s">
        <v>852</v>
      </c>
      <c r="C579" s="27" t="s">
        <v>191</v>
      </c>
      <c r="D579" s="113" t="s">
        <v>861</v>
      </c>
      <c r="E579" s="119" t="s">
        <v>40</v>
      </c>
      <c r="F579" s="59"/>
      <c r="G579" s="59"/>
      <c r="H579" s="119">
        <v>111</v>
      </c>
      <c r="I579" s="135"/>
      <c r="J579" s="59"/>
      <c r="K579" s="119" t="s">
        <v>314</v>
      </c>
      <c r="L579" s="111">
        <v>100000</v>
      </c>
      <c r="M579" s="114">
        <v>500000</v>
      </c>
      <c r="N579" s="119" t="s">
        <v>41</v>
      </c>
      <c r="O579" s="119">
        <v>3</v>
      </c>
      <c r="P579" s="104">
        <v>20</v>
      </c>
      <c r="Q579" s="109" t="s">
        <v>41</v>
      </c>
      <c r="R579" s="96" t="s">
        <v>41</v>
      </c>
      <c r="S579" s="153" t="s">
        <v>859</v>
      </c>
      <c r="T579" s="105">
        <v>1</v>
      </c>
      <c r="U579" s="59"/>
      <c r="V579" s="59"/>
      <c r="W579" s="59"/>
      <c r="X579" s="59"/>
      <c r="Y579" s="59"/>
    </row>
    <row r="580" spans="1:25">
      <c r="A580" s="27">
        <v>576</v>
      </c>
      <c r="B580" s="118" t="s">
        <v>852</v>
      </c>
      <c r="C580" s="27" t="s">
        <v>402</v>
      </c>
      <c r="D580" s="113" t="s">
        <v>862</v>
      </c>
      <c r="E580" s="119" t="s">
        <v>40</v>
      </c>
      <c r="F580" s="59"/>
      <c r="G580" s="59"/>
      <c r="H580" s="119">
        <v>111</v>
      </c>
      <c r="I580" s="135"/>
      <c r="J580" s="59"/>
      <c r="K580" s="119" t="s">
        <v>314</v>
      </c>
      <c r="L580" s="111">
        <v>100000</v>
      </c>
      <c r="M580" s="114">
        <v>500000</v>
      </c>
      <c r="N580" s="119" t="s">
        <v>41</v>
      </c>
      <c r="O580" s="119">
        <v>3</v>
      </c>
      <c r="P580" s="104">
        <v>20</v>
      </c>
      <c r="Q580" s="109" t="s">
        <v>41</v>
      </c>
      <c r="R580" s="96" t="s">
        <v>41</v>
      </c>
      <c r="S580" s="153" t="s">
        <v>859</v>
      </c>
      <c r="T580" s="105">
        <v>1</v>
      </c>
      <c r="U580" s="59"/>
      <c r="V580" s="59"/>
      <c r="W580" s="59"/>
      <c r="X580" s="59"/>
      <c r="Y580" s="59"/>
    </row>
    <row r="581" spans="1:25">
      <c r="A581" s="27">
        <v>577</v>
      </c>
      <c r="B581" s="118" t="s">
        <v>852</v>
      </c>
      <c r="C581" s="27" t="s">
        <v>188</v>
      </c>
      <c r="D581" s="113" t="s">
        <v>863</v>
      </c>
      <c r="E581" s="119" t="s">
        <v>40</v>
      </c>
      <c r="F581" s="59"/>
      <c r="G581" s="59"/>
      <c r="H581" s="119">
        <v>104</v>
      </c>
      <c r="I581" s="135"/>
      <c r="J581" s="59"/>
      <c r="K581" s="119" t="s">
        <v>314</v>
      </c>
      <c r="L581" s="111">
        <v>100000</v>
      </c>
      <c r="M581" s="114">
        <v>500000</v>
      </c>
      <c r="N581" s="119" t="s">
        <v>41</v>
      </c>
      <c r="O581" s="119">
        <v>3</v>
      </c>
      <c r="P581" s="104">
        <v>20</v>
      </c>
      <c r="Q581" s="109" t="s">
        <v>41</v>
      </c>
      <c r="R581" s="96" t="s">
        <v>41</v>
      </c>
      <c r="S581" s="153" t="s">
        <v>859</v>
      </c>
      <c r="T581" s="105">
        <v>1</v>
      </c>
      <c r="U581" s="59"/>
      <c r="V581" s="59"/>
      <c r="W581" s="59"/>
      <c r="X581" s="59"/>
      <c r="Y581" s="59"/>
    </row>
    <row r="582" spans="1:25">
      <c r="A582" s="27">
        <v>578</v>
      </c>
      <c r="B582" s="118" t="s">
        <v>852</v>
      </c>
      <c r="C582" s="27" t="s">
        <v>188</v>
      </c>
      <c r="D582" s="113" t="s">
        <v>864</v>
      </c>
      <c r="E582" s="119" t="s">
        <v>40</v>
      </c>
      <c r="F582" s="59"/>
      <c r="G582" s="59"/>
      <c r="H582" s="119">
        <v>104</v>
      </c>
      <c r="I582" s="135"/>
      <c r="J582" s="59"/>
      <c r="K582" s="119" t="s">
        <v>314</v>
      </c>
      <c r="L582" s="111">
        <v>100000</v>
      </c>
      <c r="M582" s="114">
        <v>500000</v>
      </c>
      <c r="N582" s="119" t="s">
        <v>41</v>
      </c>
      <c r="O582" s="119">
        <v>3</v>
      </c>
      <c r="P582" s="104">
        <v>20</v>
      </c>
      <c r="Q582" s="109" t="s">
        <v>41</v>
      </c>
      <c r="R582" s="96" t="s">
        <v>41</v>
      </c>
      <c r="S582" s="153" t="s">
        <v>859</v>
      </c>
      <c r="T582" s="105">
        <v>1</v>
      </c>
      <c r="U582" s="59"/>
      <c r="V582" s="59"/>
      <c r="W582" s="59"/>
      <c r="X582" s="59"/>
      <c r="Y582" s="59"/>
    </row>
    <row r="583" spans="1:25">
      <c r="A583" s="27">
        <v>579</v>
      </c>
      <c r="B583" s="118" t="s">
        <v>852</v>
      </c>
      <c r="C583" s="27" t="s">
        <v>279</v>
      </c>
      <c r="D583" s="113" t="s">
        <v>865</v>
      </c>
      <c r="E583" s="119" t="s">
        <v>40</v>
      </c>
      <c r="F583" s="59"/>
      <c r="G583" s="59"/>
      <c r="H583" s="119">
        <v>125</v>
      </c>
      <c r="I583" s="135"/>
      <c r="J583" s="59"/>
      <c r="K583" s="119" t="s">
        <v>314</v>
      </c>
      <c r="L583" s="111">
        <v>100000</v>
      </c>
      <c r="M583" s="114">
        <v>715000</v>
      </c>
      <c r="N583" s="119" t="s">
        <v>45</v>
      </c>
      <c r="O583" s="119">
        <v>3</v>
      </c>
      <c r="P583" s="104">
        <v>30</v>
      </c>
      <c r="Q583" s="109">
        <v>14</v>
      </c>
      <c r="R583" s="96">
        <v>8</v>
      </c>
      <c r="S583" s="153" t="s">
        <v>859</v>
      </c>
      <c r="T583" s="105">
        <v>1</v>
      </c>
      <c r="U583" s="59"/>
      <c r="V583" s="59"/>
      <c r="W583" s="59"/>
      <c r="X583" s="59"/>
      <c r="Y583" s="59"/>
    </row>
    <row r="584" spans="1:25">
      <c r="A584" s="27">
        <v>580</v>
      </c>
      <c r="B584" s="118" t="s">
        <v>852</v>
      </c>
      <c r="C584" s="27" t="s">
        <v>188</v>
      </c>
      <c r="D584" s="113" t="s">
        <v>866</v>
      </c>
      <c r="E584" s="119" t="s">
        <v>40</v>
      </c>
      <c r="F584" s="59"/>
      <c r="G584" s="59"/>
      <c r="H584" s="119">
        <v>110</v>
      </c>
      <c r="I584" s="135"/>
      <c r="J584" s="59"/>
      <c r="K584" s="119" t="s">
        <v>314</v>
      </c>
      <c r="L584" s="111">
        <v>100000</v>
      </c>
      <c r="M584" s="114">
        <v>500000</v>
      </c>
      <c r="N584" s="119" t="s">
        <v>41</v>
      </c>
      <c r="O584" s="119">
        <v>3</v>
      </c>
      <c r="P584" s="104">
        <v>20</v>
      </c>
      <c r="Q584" s="109" t="s">
        <v>41</v>
      </c>
      <c r="R584" s="96" t="s">
        <v>41</v>
      </c>
      <c r="S584" s="153" t="s">
        <v>859</v>
      </c>
      <c r="T584" s="105">
        <v>1</v>
      </c>
      <c r="U584" s="59"/>
      <c r="V584" s="59"/>
      <c r="W584" s="59"/>
      <c r="X584" s="59"/>
      <c r="Y584" s="59"/>
    </row>
    <row r="585" spans="1:25">
      <c r="A585" s="27">
        <v>581</v>
      </c>
      <c r="B585" s="118" t="s">
        <v>852</v>
      </c>
      <c r="C585" s="27" t="s">
        <v>232</v>
      </c>
      <c r="D585" s="113" t="s">
        <v>867</v>
      </c>
      <c r="E585" s="119" t="s">
        <v>40</v>
      </c>
      <c r="F585" s="59"/>
      <c r="G585" s="59"/>
      <c r="H585" s="119">
        <v>100</v>
      </c>
      <c r="I585" s="135"/>
      <c r="J585" s="59"/>
      <c r="K585" s="119" t="s">
        <v>314</v>
      </c>
      <c r="L585" s="111">
        <v>100000</v>
      </c>
      <c r="M585" s="114">
        <v>400000</v>
      </c>
      <c r="N585" s="119" t="s">
        <v>41</v>
      </c>
      <c r="O585" s="119">
        <v>3</v>
      </c>
      <c r="P585" s="104">
        <v>40</v>
      </c>
      <c r="Q585" s="109">
        <v>4</v>
      </c>
      <c r="R585" s="96">
        <v>0</v>
      </c>
      <c r="S585" s="153" t="s">
        <v>859</v>
      </c>
      <c r="T585" s="105">
        <v>4</v>
      </c>
      <c r="U585" s="59"/>
      <c r="V585" s="59"/>
      <c r="W585" s="59"/>
      <c r="X585" s="59"/>
      <c r="Y585" s="59"/>
    </row>
    <row r="586" spans="1:25">
      <c r="A586" s="27">
        <v>582</v>
      </c>
      <c r="B586" s="118" t="s">
        <v>852</v>
      </c>
      <c r="C586" s="27" t="s">
        <v>267</v>
      </c>
      <c r="D586" s="113" t="s">
        <v>868</v>
      </c>
      <c r="E586" s="119" t="s">
        <v>40</v>
      </c>
      <c r="F586" s="59"/>
      <c r="G586" s="59"/>
      <c r="H586" s="119">
        <v>170</v>
      </c>
      <c r="I586" s="135"/>
      <c r="J586" s="59"/>
      <c r="K586" s="119" t="s">
        <v>314</v>
      </c>
      <c r="L586" s="111">
        <v>60000</v>
      </c>
      <c r="M586" s="114">
        <v>900000</v>
      </c>
      <c r="N586" s="119" t="s">
        <v>45</v>
      </c>
      <c r="O586" s="119">
        <v>9</v>
      </c>
      <c r="P586" s="104">
        <v>25</v>
      </c>
      <c r="Q586" s="109">
        <v>4</v>
      </c>
      <c r="R586" s="96">
        <v>0</v>
      </c>
      <c r="S586" s="153" t="s">
        <v>859</v>
      </c>
      <c r="T586" s="105">
        <v>1</v>
      </c>
      <c r="U586" s="59"/>
      <c r="V586" s="59"/>
      <c r="W586" s="59"/>
      <c r="X586" s="59"/>
      <c r="Y586" s="59"/>
    </row>
    <row r="587" spans="1:25">
      <c r="A587" s="27">
        <v>583</v>
      </c>
      <c r="B587" s="118" t="s">
        <v>852</v>
      </c>
      <c r="C587" s="27" t="s">
        <v>61</v>
      </c>
      <c r="D587" s="113" t="s">
        <v>869</v>
      </c>
      <c r="E587" s="119" t="s">
        <v>40</v>
      </c>
      <c r="F587" s="59"/>
      <c r="G587" s="59"/>
      <c r="H587" s="119">
        <v>252</v>
      </c>
      <c r="I587" s="135"/>
      <c r="J587" s="59"/>
      <c r="K587" s="119" t="s">
        <v>314</v>
      </c>
      <c r="L587" s="111">
        <v>20000</v>
      </c>
      <c r="M587" s="114">
        <v>500000</v>
      </c>
      <c r="N587" s="119" t="s">
        <v>41</v>
      </c>
      <c r="O587" s="119">
        <v>7</v>
      </c>
      <c r="P587" s="104">
        <v>20</v>
      </c>
      <c r="Q587" s="109">
        <v>14</v>
      </c>
      <c r="R587" s="96">
        <v>13</v>
      </c>
      <c r="S587" s="153" t="s">
        <v>859</v>
      </c>
      <c r="T587" s="105">
        <v>1</v>
      </c>
      <c r="U587" s="59"/>
      <c r="V587" s="59"/>
      <c r="W587" s="59"/>
      <c r="X587" s="59"/>
      <c r="Y587" s="59"/>
    </row>
    <row r="588" spans="1:25">
      <c r="A588" s="27">
        <v>584</v>
      </c>
      <c r="B588" s="118" t="s">
        <v>852</v>
      </c>
      <c r="C588" s="27" t="s">
        <v>279</v>
      </c>
      <c r="D588" s="113" t="s">
        <v>870</v>
      </c>
      <c r="E588" s="119" t="s">
        <v>40</v>
      </c>
      <c r="F588" s="59"/>
      <c r="G588" s="59"/>
      <c r="H588" s="119">
        <v>240</v>
      </c>
      <c r="I588" s="135"/>
      <c r="J588" s="59"/>
      <c r="K588" s="119" t="s">
        <v>314</v>
      </c>
      <c r="L588" s="111">
        <v>150000</v>
      </c>
      <c r="M588" s="114">
        <v>900000</v>
      </c>
      <c r="N588" s="119" t="s">
        <v>41</v>
      </c>
      <c r="O588" s="119" t="s">
        <v>41</v>
      </c>
      <c r="P588" s="104">
        <v>50</v>
      </c>
      <c r="Q588" s="109">
        <v>6</v>
      </c>
      <c r="R588" s="96">
        <v>0</v>
      </c>
      <c r="S588" s="153" t="s">
        <v>859</v>
      </c>
      <c r="T588" s="105">
        <v>1</v>
      </c>
      <c r="U588" s="59"/>
      <c r="V588" s="59"/>
      <c r="W588" s="59"/>
      <c r="X588" s="59"/>
      <c r="Y588" s="59"/>
    </row>
    <row r="589" spans="1:25">
      <c r="A589" s="27">
        <v>585</v>
      </c>
      <c r="B589" s="118" t="s">
        <v>852</v>
      </c>
      <c r="C589" s="27" t="s">
        <v>61</v>
      </c>
      <c r="D589" s="113" t="s">
        <v>871</v>
      </c>
      <c r="E589" s="119" t="s">
        <v>40</v>
      </c>
      <c r="F589" s="59"/>
      <c r="G589" s="59"/>
      <c r="H589" s="119">
        <v>130</v>
      </c>
      <c r="I589" s="135"/>
      <c r="J589" s="59"/>
      <c r="K589" s="119" t="s">
        <v>314</v>
      </c>
      <c r="L589" s="111">
        <v>100000</v>
      </c>
      <c r="M589" s="114">
        <v>400000</v>
      </c>
      <c r="N589" s="119" t="s">
        <v>41</v>
      </c>
      <c r="O589" s="119" t="s">
        <v>41</v>
      </c>
      <c r="P589" s="104">
        <v>40</v>
      </c>
      <c r="Q589" s="109" t="s">
        <v>41</v>
      </c>
      <c r="R589" s="96" t="s">
        <v>41</v>
      </c>
      <c r="S589" s="153" t="s">
        <v>859</v>
      </c>
      <c r="T589" s="105">
        <v>1</v>
      </c>
      <c r="U589" s="59"/>
      <c r="V589" s="59"/>
      <c r="W589" s="59"/>
      <c r="X589" s="59"/>
      <c r="Y589" s="59"/>
    </row>
    <row r="590" spans="1:25">
      <c r="A590" s="27">
        <v>586</v>
      </c>
      <c r="B590" s="118" t="s">
        <v>852</v>
      </c>
      <c r="C590" s="27" t="s">
        <v>188</v>
      </c>
      <c r="D590" s="113" t="s">
        <v>872</v>
      </c>
      <c r="E590" s="119" t="s">
        <v>40</v>
      </c>
      <c r="F590" s="59"/>
      <c r="G590" s="59"/>
      <c r="H590" s="119">
        <v>120</v>
      </c>
      <c r="I590" s="135"/>
      <c r="J590" s="59"/>
      <c r="K590" s="119" t="s">
        <v>314</v>
      </c>
      <c r="L590" s="111">
        <v>100000</v>
      </c>
      <c r="M590" s="114">
        <v>1000000</v>
      </c>
      <c r="N590" s="119" t="s">
        <v>45</v>
      </c>
      <c r="O590" s="119">
        <v>5</v>
      </c>
      <c r="P590" s="104">
        <v>18</v>
      </c>
      <c r="Q590" s="109">
        <v>4</v>
      </c>
      <c r="R590" s="96" t="s">
        <v>41</v>
      </c>
      <c r="S590" s="153" t="s">
        <v>859</v>
      </c>
      <c r="T590" s="105">
        <v>1</v>
      </c>
      <c r="U590" s="59"/>
      <c r="V590" s="59"/>
      <c r="W590" s="59"/>
      <c r="X590" s="59"/>
      <c r="Y590" s="59"/>
    </row>
    <row r="591" spans="1:25">
      <c r="A591" s="27">
        <v>587</v>
      </c>
      <c r="B591" s="118" t="s">
        <v>852</v>
      </c>
      <c r="C591" s="27" t="s">
        <v>61</v>
      </c>
      <c r="D591" s="113" t="s">
        <v>873</v>
      </c>
      <c r="E591" s="119" t="s">
        <v>40</v>
      </c>
      <c r="F591" s="59"/>
      <c r="G591" s="59"/>
      <c r="H591" s="119">
        <v>160</v>
      </c>
      <c r="I591" s="135"/>
      <c r="J591" s="59"/>
      <c r="K591" s="119" t="s">
        <v>314</v>
      </c>
      <c r="L591" s="111">
        <v>50000</v>
      </c>
      <c r="M591" s="114">
        <v>900000</v>
      </c>
      <c r="N591" s="119" t="s">
        <v>41</v>
      </c>
      <c r="O591" s="119">
        <v>7</v>
      </c>
      <c r="P591" s="104">
        <v>50</v>
      </c>
      <c r="Q591" s="109" t="s">
        <v>338</v>
      </c>
      <c r="R591" s="96" t="s">
        <v>41</v>
      </c>
      <c r="S591" s="153" t="s">
        <v>859</v>
      </c>
      <c r="T591" s="105">
        <v>1</v>
      </c>
      <c r="U591" s="59"/>
      <c r="V591" s="59"/>
      <c r="W591" s="59"/>
      <c r="X591" s="59"/>
      <c r="Y591" s="59"/>
    </row>
    <row r="592" spans="1:25">
      <c r="A592" s="27">
        <v>588</v>
      </c>
      <c r="B592" s="118" t="s">
        <v>852</v>
      </c>
      <c r="C592" s="27" t="s">
        <v>402</v>
      </c>
      <c r="D592" s="113" t="s">
        <v>874</v>
      </c>
      <c r="E592" s="119" t="s">
        <v>40</v>
      </c>
      <c r="F592" s="59"/>
      <c r="G592" s="59"/>
      <c r="H592" s="119">
        <v>960</v>
      </c>
      <c r="I592" s="135"/>
      <c r="J592" s="59"/>
      <c r="K592" s="119" t="s">
        <v>314</v>
      </c>
      <c r="L592" s="111" t="s">
        <v>41</v>
      </c>
      <c r="M592" s="114">
        <v>1200000</v>
      </c>
      <c r="N592" s="119" t="s">
        <v>41</v>
      </c>
      <c r="O592" s="119">
        <v>6</v>
      </c>
      <c r="P592" s="104">
        <v>20</v>
      </c>
      <c r="Q592" s="109">
        <v>4</v>
      </c>
      <c r="R592" s="96">
        <v>4</v>
      </c>
      <c r="S592" s="153" t="s">
        <v>859</v>
      </c>
      <c r="T592" s="105">
        <v>1</v>
      </c>
      <c r="U592" s="59"/>
      <c r="V592" s="59"/>
      <c r="W592" s="59"/>
      <c r="X592" s="59"/>
      <c r="Y592" s="59"/>
    </row>
    <row r="593" spans="1:25">
      <c r="A593" s="27">
        <v>589</v>
      </c>
      <c r="B593" s="118" t="s">
        <v>852</v>
      </c>
      <c r="C593" s="27" t="s">
        <v>279</v>
      </c>
      <c r="D593" s="113" t="s">
        <v>875</v>
      </c>
      <c r="E593" s="119" t="s">
        <v>40</v>
      </c>
      <c r="F593" s="59"/>
      <c r="G593" s="59"/>
      <c r="H593" s="119">
        <v>240</v>
      </c>
      <c r="I593" s="135"/>
      <c r="J593" s="59"/>
      <c r="K593" s="119" t="s">
        <v>314</v>
      </c>
      <c r="L593" s="111">
        <v>150000</v>
      </c>
      <c r="M593" s="114">
        <v>900000</v>
      </c>
      <c r="N593" s="119" t="s">
        <v>41</v>
      </c>
      <c r="O593" s="119">
        <v>5</v>
      </c>
      <c r="P593" s="104">
        <v>20</v>
      </c>
      <c r="Q593" s="109">
        <v>7</v>
      </c>
      <c r="R593" s="96">
        <v>0</v>
      </c>
      <c r="S593" s="153" t="s">
        <v>859</v>
      </c>
      <c r="T593" s="105">
        <v>1</v>
      </c>
      <c r="U593" s="59"/>
      <c r="V593" s="59"/>
      <c r="W593" s="59"/>
      <c r="X593" s="59"/>
      <c r="Y593" s="59"/>
    </row>
    <row r="594" spans="1:25">
      <c r="A594" s="27">
        <v>590</v>
      </c>
      <c r="B594" s="118" t="s">
        <v>852</v>
      </c>
      <c r="C594" s="27" t="s">
        <v>279</v>
      </c>
      <c r="D594" s="113" t="s">
        <v>876</v>
      </c>
      <c r="E594" s="119" t="s">
        <v>40</v>
      </c>
      <c r="F594" s="59"/>
      <c r="G594" s="59"/>
      <c r="H594" s="119">
        <v>240</v>
      </c>
      <c r="I594" s="135"/>
      <c r="J594" s="59"/>
      <c r="K594" s="119" t="s">
        <v>314</v>
      </c>
      <c r="L594" s="111">
        <v>150000</v>
      </c>
      <c r="M594" s="114">
        <v>900000</v>
      </c>
      <c r="N594" s="119" t="s">
        <v>41</v>
      </c>
      <c r="O594" s="119">
        <v>5</v>
      </c>
      <c r="P594" s="104">
        <v>20</v>
      </c>
      <c r="Q594" s="109">
        <v>13</v>
      </c>
      <c r="R594" s="96">
        <v>2</v>
      </c>
      <c r="S594" s="153" t="s">
        <v>859</v>
      </c>
      <c r="T594" s="105">
        <v>1</v>
      </c>
      <c r="U594" s="59"/>
      <c r="V594" s="59"/>
      <c r="W594" s="59"/>
      <c r="X594" s="59"/>
      <c r="Y594" s="59"/>
    </row>
    <row r="595" spans="1:25">
      <c r="A595" s="27">
        <v>591</v>
      </c>
      <c r="B595" s="118" t="s">
        <v>852</v>
      </c>
      <c r="C595" s="27" t="s">
        <v>279</v>
      </c>
      <c r="D595" s="113" t="s">
        <v>877</v>
      </c>
      <c r="E595" s="119" t="s">
        <v>40</v>
      </c>
      <c r="F595" s="59"/>
      <c r="G595" s="59"/>
      <c r="H595" s="119">
        <v>240</v>
      </c>
      <c r="I595" s="135"/>
      <c r="J595" s="59"/>
      <c r="K595" s="119" t="s">
        <v>314</v>
      </c>
      <c r="L595" s="111">
        <v>150000</v>
      </c>
      <c r="M595" s="114">
        <v>900000</v>
      </c>
      <c r="N595" s="119" t="s">
        <v>41</v>
      </c>
      <c r="O595" s="119">
        <v>5</v>
      </c>
      <c r="P595" s="104">
        <v>50</v>
      </c>
      <c r="Q595" s="109">
        <v>10</v>
      </c>
      <c r="R595" s="96">
        <v>0</v>
      </c>
      <c r="S595" s="153" t="s">
        <v>859</v>
      </c>
      <c r="T595" s="105">
        <v>1</v>
      </c>
      <c r="U595" s="59"/>
      <c r="V595" s="59"/>
      <c r="W595" s="59"/>
      <c r="X595" s="59"/>
      <c r="Y595" s="59"/>
    </row>
    <row r="596" spans="1:25">
      <c r="A596" s="27">
        <v>592</v>
      </c>
      <c r="B596" s="118" t="s">
        <v>852</v>
      </c>
      <c r="C596" s="27" t="s">
        <v>279</v>
      </c>
      <c r="D596" s="129" t="s">
        <v>878</v>
      </c>
      <c r="E596" s="119" t="s">
        <v>40</v>
      </c>
      <c r="F596" s="59"/>
      <c r="G596" s="59"/>
      <c r="H596" s="119">
        <v>240</v>
      </c>
      <c r="I596" s="135"/>
      <c r="J596" s="59"/>
      <c r="K596" s="119" t="s">
        <v>314</v>
      </c>
      <c r="L596" s="111">
        <v>150000</v>
      </c>
      <c r="M596" s="114">
        <v>900000</v>
      </c>
      <c r="N596" s="119" t="s">
        <v>41</v>
      </c>
      <c r="O596" s="119">
        <v>5</v>
      </c>
      <c r="P596" s="104">
        <v>50</v>
      </c>
      <c r="Q596" s="109">
        <v>9</v>
      </c>
      <c r="R596" s="96">
        <v>1</v>
      </c>
      <c r="S596" s="153" t="s">
        <v>859</v>
      </c>
      <c r="T596" s="105">
        <v>1</v>
      </c>
      <c r="U596" s="59"/>
      <c r="V596" s="59"/>
      <c r="W596" s="59"/>
      <c r="X596" s="59"/>
      <c r="Y596" s="59"/>
    </row>
    <row r="597" spans="1:25">
      <c r="A597" s="27">
        <v>593</v>
      </c>
      <c r="B597" s="118" t="s">
        <v>852</v>
      </c>
      <c r="C597" s="27" t="s">
        <v>267</v>
      </c>
      <c r="D597" s="129" t="s">
        <v>879</v>
      </c>
      <c r="E597" s="119" t="s">
        <v>40</v>
      </c>
      <c r="F597" s="59"/>
      <c r="G597" s="59"/>
      <c r="H597" s="119">
        <v>240</v>
      </c>
      <c r="I597" s="135"/>
      <c r="J597" s="59"/>
      <c r="K597" s="119" t="s">
        <v>314</v>
      </c>
      <c r="L597" s="111">
        <v>100000</v>
      </c>
      <c r="M597" s="114">
        <v>900000</v>
      </c>
      <c r="N597" s="119" t="s">
        <v>41</v>
      </c>
      <c r="O597" s="119">
        <v>5</v>
      </c>
      <c r="P597" s="104">
        <v>30</v>
      </c>
      <c r="Q597" s="109">
        <v>4</v>
      </c>
      <c r="R597" s="96">
        <v>0</v>
      </c>
      <c r="S597" s="153" t="s">
        <v>859</v>
      </c>
      <c r="T597" s="105">
        <v>1</v>
      </c>
      <c r="U597" s="59"/>
      <c r="V597" s="59"/>
      <c r="W597" s="59"/>
      <c r="X597" s="59"/>
      <c r="Y597" s="59"/>
    </row>
    <row r="598" spans="1:25">
      <c r="A598" s="27">
        <v>594</v>
      </c>
      <c r="B598" s="118" t="s">
        <v>852</v>
      </c>
      <c r="C598" s="27" t="s">
        <v>61</v>
      </c>
      <c r="D598" s="129" t="s">
        <v>880</v>
      </c>
      <c r="E598" s="119" t="s">
        <v>40</v>
      </c>
      <c r="F598" s="59"/>
      <c r="G598" s="59"/>
      <c r="H598" s="119">
        <v>150</v>
      </c>
      <c r="I598" s="135"/>
      <c r="J598" s="59"/>
      <c r="K598" s="119" t="s">
        <v>314</v>
      </c>
      <c r="L598" s="111">
        <v>110000</v>
      </c>
      <c r="M598" s="114">
        <v>950000</v>
      </c>
      <c r="N598" s="119" t="s">
        <v>41</v>
      </c>
      <c r="O598" s="119">
        <v>5</v>
      </c>
      <c r="P598" s="104">
        <v>5</v>
      </c>
      <c r="Q598" s="109">
        <v>13</v>
      </c>
      <c r="R598" s="96">
        <v>6</v>
      </c>
      <c r="S598" s="153" t="s">
        <v>859</v>
      </c>
      <c r="T598" s="105">
        <v>1</v>
      </c>
      <c r="U598" s="59"/>
      <c r="V598" s="59"/>
      <c r="W598" s="59"/>
      <c r="X598" s="59"/>
      <c r="Y598" s="59"/>
    </row>
    <row r="599" spans="1:25">
      <c r="A599" s="27">
        <v>595</v>
      </c>
      <c r="B599" s="118" t="s">
        <v>852</v>
      </c>
      <c r="C599" s="27" t="s">
        <v>279</v>
      </c>
      <c r="D599" s="129" t="s">
        <v>881</v>
      </c>
      <c r="E599" s="119" t="s">
        <v>40</v>
      </c>
      <c r="F599" s="59"/>
      <c r="G599" s="59"/>
      <c r="H599" s="119">
        <v>250</v>
      </c>
      <c r="I599" s="135"/>
      <c r="J599" s="59"/>
      <c r="K599" s="119" t="s">
        <v>314</v>
      </c>
      <c r="L599" s="111">
        <v>80000</v>
      </c>
      <c r="M599" s="114">
        <v>950000</v>
      </c>
      <c r="N599" s="119" t="s">
        <v>41</v>
      </c>
      <c r="O599" s="119">
        <v>4</v>
      </c>
      <c r="P599" s="104">
        <v>15</v>
      </c>
      <c r="Q599" s="109">
        <v>4</v>
      </c>
      <c r="R599" s="96">
        <v>0</v>
      </c>
      <c r="S599" s="153" t="s">
        <v>859</v>
      </c>
      <c r="T599" s="105">
        <v>1</v>
      </c>
      <c r="U599" s="59"/>
      <c r="V599" s="59"/>
      <c r="W599" s="59"/>
      <c r="X599" s="59"/>
      <c r="Y599" s="59"/>
    </row>
    <row r="600" spans="1:25">
      <c r="A600" s="27">
        <v>596</v>
      </c>
      <c r="B600" s="118" t="s">
        <v>852</v>
      </c>
      <c r="C600" s="27" t="s">
        <v>61</v>
      </c>
      <c r="D600" s="129" t="s">
        <v>882</v>
      </c>
      <c r="E600" s="119" t="s">
        <v>40</v>
      </c>
      <c r="F600" s="59"/>
      <c r="G600" s="59"/>
      <c r="H600" s="119">
        <v>214</v>
      </c>
      <c r="I600" s="135"/>
      <c r="J600" s="59"/>
      <c r="K600" s="119" t="s">
        <v>314</v>
      </c>
      <c r="L600" s="111">
        <v>100000</v>
      </c>
      <c r="M600" s="114">
        <v>690000</v>
      </c>
      <c r="N600" s="119" t="s">
        <v>41</v>
      </c>
      <c r="O600" s="119">
        <v>5</v>
      </c>
      <c r="P600" s="104">
        <v>25</v>
      </c>
      <c r="Q600" s="109">
        <v>7</v>
      </c>
      <c r="R600" s="96">
        <v>0</v>
      </c>
      <c r="S600" s="153" t="s">
        <v>859</v>
      </c>
      <c r="T600" s="105">
        <v>1</v>
      </c>
      <c r="U600" s="59"/>
      <c r="V600" s="59"/>
      <c r="W600" s="59"/>
      <c r="X600" s="59"/>
      <c r="Y600" s="59"/>
    </row>
    <row r="601" spans="1:25">
      <c r="A601" s="27">
        <v>597</v>
      </c>
      <c r="B601" s="118" t="s">
        <v>852</v>
      </c>
      <c r="C601" s="27" t="s">
        <v>267</v>
      </c>
      <c r="D601" s="129" t="s">
        <v>883</v>
      </c>
      <c r="E601" s="119" t="s">
        <v>40</v>
      </c>
      <c r="F601" s="59"/>
      <c r="G601" s="59"/>
      <c r="H601" s="119">
        <v>170</v>
      </c>
      <c r="I601" s="135"/>
      <c r="J601" s="59"/>
      <c r="K601" s="119" t="s">
        <v>314</v>
      </c>
      <c r="L601" s="111">
        <v>60000</v>
      </c>
      <c r="M601" s="114">
        <v>860000</v>
      </c>
      <c r="N601" s="119" t="s">
        <v>45</v>
      </c>
      <c r="O601" s="119">
        <v>9</v>
      </c>
      <c r="P601" s="104">
        <v>25</v>
      </c>
      <c r="Q601" s="109">
        <v>5</v>
      </c>
      <c r="R601" s="96">
        <v>0</v>
      </c>
      <c r="S601" s="153" t="s">
        <v>859</v>
      </c>
      <c r="T601" s="105">
        <v>1</v>
      </c>
      <c r="U601" s="59"/>
      <c r="V601" s="59"/>
      <c r="W601" s="59"/>
      <c r="X601" s="59"/>
      <c r="Y601" s="59"/>
    </row>
    <row r="602" spans="1:25">
      <c r="A602" s="27">
        <v>598</v>
      </c>
      <c r="B602" s="118" t="s">
        <v>852</v>
      </c>
      <c r="C602" s="27" t="s">
        <v>189</v>
      </c>
      <c r="D602" s="129" t="s">
        <v>884</v>
      </c>
      <c r="E602" s="119" t="s">
        <v>40</v>
      </c>
      <c r="F602" s="59"/>
      <c r="G602" s="59"/>
      <c r="H602" s="119">
        <v>130</v>
      </c>
      <c r="I602" s="135"/>
      <c r="J602" s="59"/>
      <c r="K602" s="119" t="s">
        <v>314</v>
      </c>
      <c r="L602" s="111">
        <v>100000</v>
      </c>
      <c r="M602" s="114">
        <v>1200000</v>
      </c>
      <c r="N602" s="119" t="s">
        <v>45</v>
      </c>
      <c r="O602" s="119">
        <v>4</v>
      </c>
      <c r="P602" s="104">
        <v>25</v>
      </c>
      <c r="Q602" s="109">
        <v>11</v>
      </c>
      <c r="R602" s="96">
        <v>0</v>
      </c>
      <c r="S602" s="153" t="s">
        <v>859</v>
      </c>
      <c r="T602" s="105">
        <v>1</v>
      </c>
      <c r="U602" s="59"/>
      <c r="V602" s="59"/>
      <c r="W602" s="59"/>
      <c r="X602" s="59"/>
      <c r="Y602" s="59"/>
    </row>
    <row r="603" spans="1:25">
      <c r="A603" s="27">
        <v>599</v>
      </c>
      <c r="B603" s="118" t="s">
        <v>852</v>
      </c>
      <c r="C603" s="27" t="s">
        <v>402</v>
      </c>
      <c r="D603" s="129" t="s">
        <v>885</v>
      </c>
      <c r="E603" s="119" t="s">
        <v>40</v>
      </c>
      <c r="F603" s="59"/>
      <c r="G603" s="59"/>
      <c r="H603" s="119">
        <v>120</v>
      </c>
      <c r="I603" s="135"/>
      <c r="J603" s="59"/>
      <c r="K603" s="119" t="s">
        <v>314</v>
      </c>
      <c r="L603" s="111">
        <v>70000</v>
      </c>
      <c r="M603" s="114">
        <v>1850000</v>
      </c>
      <c r="N603" s="119" t="s">
        <v>45</v>
      </c>
      <c r="O603" s="119">
        <v>5</v>
      </c>
      <c r="P603" s="104">
        <v>15</v>
      </c>
      <c r="Q603" s="109">
        <v>6</v>
      </c>
      <c r="R603" s="96">
        <v>2</v>
      </c>
      <c r="S603" s="153" t="s">
        <v>859</v>
      </c>
      <c r="T603" s="105">
        <v>2</v>
      </c>
      <c r="U603" s="59"/>
      <c r="V603" s="59"/>
      <c r="W603" s="59"/>
      <c r="X603" s="59"/>
      <c r="Y603" s="59"/>
    </row>
    <row r="604" spans="1:25">
      <c r="A604" s="27">
        <v>600</v>
      </c>
      <c r="B604" s="118" t="s">
        <v>852</v>
      </c>
      <c r="C604" s="27" t="s">
        <v>61</v>
      </c>
      <c r="D604" s="129" t="s">
        <v>886</v>
      </c>
      <c r="E604" s="119" t="s">
        <v>40</v>
      </c>
      <c r="F604" s="59"/>
      <c r="G604" s="59"/>
      <c r="H604" s="119">
        <v>140</v>
      </c>
      <c r="I604" s="135"/>
      <c r="J604" s="59"/>
      <c r="K604" s="119" t="s">
        <v>314</v>
      </c>
      <c r="L604" s="111">
        <v>100000</v>
      </c>
      <c r="M604" s="114">
        <v>400000</v>
      </c>
      <c r="N604" s="119" t="s">
        <v>41</v>
      </c>
      <c r="O604" s="119">
        <v>3</v>
      </c>
      <c r="P604" s="104">
        <v>40</v>
      </c>
      <c r="Q604" s="109">
        <v>5</v>
      </c>
      <c r="R604" s="96">
        <v>5</v>
      </c>
      <c r="S604" s="153" t="s">
        <v>859</v>
      </c>
      <c r="T604" s="105">
        <v>1</v>
      </c>
      <c r="U604" s="59"/>
      <c r="V604" s="59"/>
      <c r="W604" s="59"/>
      <c r="X604" s="59"/>
      <c r="Y604" s="59"/>
    </row>
    <row r="605" spans="1:25">
      <c r="A605" s="27">
        <v>601</v>
      </c>
      <c r="B605" s="118" t="s">
        <v>852</v>
      </c>
      <c r="C605" s="27" t="s">
        <v>402</v>
      </c>
      <c r="D605" s="129" t="s">
        <v>887</v>
      </c>
      <c r="E605" s="119" t="s">
        <v>40</v>
      </c>
      <c r="F605" s="59"/>
      <c r="G605" s="59"/>
      <c r="H605" s="119">
        <v>126</v>
      </c>
      <c r="I605" s="135"/>
      <c r="J605" s="59"/>
      <c r="K605" s="119" t="s">
        <v>314</v>
      </c>
      <c r="L605" s="111">
        <v>150000</v>
      </c>
      <c r="M605" s="114">
        <v>1200000</v>
      </c>
      <c r="N605" s="119" t="s">
        <v>41</v>
      </c>
      <c r="O605" s="119">
        <v>5</v>
      </c>
      <c r="P605" s="104">
        <v>15</v>
      </c>
      <c r="Q605" s="109">
        <v>9</v>
      </c>
      <c r="R605" s="96">
        <v>7</v>
      </c>
      <c r="S605" s="153" t="s">
        <v>859</v>
      </c>
      <c r="T605" s="105">
        <v>2</v>
      </c>
      <c r="U605" s="59"/>
      <c r="V605" s="59"/>
      <c r="W605" s="59"/>
      <c r="X605" s="59"/>
      <c r="Y605" s="59"/>
    </row>
    <row r="606" spans="1:25">
      <c r="A606" s="27">
        <v>602</v>
      </c>
      <c r="B606" s="118" t="s">
        <v>852</v>
      </c>
      <c r="C606" s="27" t="s">
        <v>279</v>
      </c>
      <c r="D606" s="113" t="s">
        <v>888</v>
      </c>
      <c r="E606" s="119" t="s">
        <v>40</v>
      </c>
      <c r="F606" s="59"/>
      <c r="G606" s="59"/>
      <c r="H606" s="119">
        <v>222</v>
      </c>
      <c r="I606" s="135"/>
      <c r="J606" s="59"/>
      <c r="K606" s="119" t="s">
        <v>314</v>
      </c>
      <c r="L606" s="111">
        <v>200000</v>
      </c>
      <c r="M606" s="114">
        <v>890000</v>
      </c>
      <c r="N606" s="119" t="s">
        <v>41</v>
      </c>
      <c r="O606" s="119">
        <v>4</v>
      </c>
      <c r="P606" s="104">
        <v>25</v>
      </c>
      <c r="Q606" s="109">
        <v>15</v>
      </c>
      <c r="R606" s="96">
        <v>5</v>
      </c>
      <c r="S606" s="153" t="s">
        <v>859</v>
      </c>
      <c r="T606" s="105">
        <v>1</v>
      </c>
      <c r="U606" s="59"/>
      <c r="V606" s="59"/>
      <c r="W606" s="59"/>
      <c r="X606" s="59"/>
      <c r="Y606" s="59"/>
    </row>
    <row r="607" spans="1:25">
      <c r="A607" s="27">
        <v>603</v>
      </c>
      <c r="B607" s="118" t="s">
        <v>852</v>
      </c>
      <c r="C607" s="27" t="s">
        <v>61</v>
      </c>
      <c r="D607" s="129" t="s">
        <v>889</v>
      </c>
      <c r="E607" s="119" t="s">
        <v>40</v>
      </c>
      <c r="F607" s="59"/>
      <c r="G607" s="59"/>
      <c r="H607" s="119">
        <v>130</v>
      </c>
      <c r="I607" s="135"/>
      <c r="J607" s="59"/>
      <c r="K607" s="119" t="s">
        <v>314</v>
      </c>
      <c r="L607" s="111">
        <v>80000</v>
      </c>
      <c r="M607" s="114">
        <v>690000</v>
      </c>
      <c r="N607" s="119" t="s">
        <v>41</v>
      </c>
      <c r="O607" s="119">
        <v>3</v>
      </c>
      <c r="P607" s="104">
        <v>40</v>
      </c>
      <c r="Q607" s="109">
        <v>5</v>
      </c>
      <c r="R607" s="96">
        <v>4</v>
      </c>
      <c r="S607" s="153" t="s">
        <v>859</v>
      </c>
      <c r="T607" s="105">
        <v>1</v>
      </c>
      <c r="U607" s="59"/>
      <c r="V607" s="59"/>
      <c r="W607" s="59"/>
      <c r="X607" s="59"/>
      <c r="Y607" s="59"/>
    </row>
    <row r="608" spans="1:25">
      <c r="A608" s="27">
        <v>604</v>
      </c>
      <c r="B608" s="118" t="s">
        <v>852</v>
      </c>
      <c r="C608" s="27" t="s">
        <v>267</v>
      </c>
      <c r="D608" s="129" t="s">
        <v>890</v>
      </c>
      <c r="E608" s="119" t="s">
        <v>40</v>
      </c>
      <c r="F608" s="59"/>
      <c r="G608" s="59"/>
      <c r="H608" s="119">
        <v>141</v>
      </c>
      <c r="I608" s="135"/>
      <c r="J608" s="59"/>
      <c r="K608" s="119" t="s">
        <v>314</v>
      </c>
      <c r="L608" s="111">
        <v>80000</v>
      </c>
      <c r="M608" s="114">
        <v>820000</v>
      </c>
      <c r="N608" s="119" t="s">
        <v>41</v>
      </c>
      <c r="O608" s="119">
        <v>3</v>
      </c>
      <c r="P608" s="104">
        <v>40</v>
      </c>
      <c r="Q608" s="109">
        <v>8</v>
      </c>
      <c r="R608" s="96">
        <v>0</v>
      </c>
      <c r="S608" s="153" t="s">
        <v>859</v>
      </c>
      <c r="T608" s="105">
        <v>1</v>
      </c>
      <c r="U608" s="59"/>
      <c r="V608" s="59"/>
      <c r="W608" s="59"/>
      <c r="X608" s="59"/>
      <c r="Y608" s="59"/>
    </row>
    <row r="609" spans="1:25">
      <c r="A609" s="27">
        <v>605</v>
      </c>
      <c r="B609" s="118" t="s">
        <v>852</v>
      </c>
      <c r="C609" s="27" t="s">
        <v>61</v>
      </c>
      <c r="D609" s="129" t="s">
        <v>891</v>
      </c>
      <c r="E609" s="119" t="s">
        <v>40</v>
      </c>
      <c r="F609" s="59"/>
      <c r="G609" s="59"/>
      <c r="H609" s="119">
        <v>120</v>
      </c>
      <c r="I609" s="135"/>
      <c r="J609" s="59"/>
      <c r="K609" s="119" t="s">
        <v>314</v>
      </c>
      <c r="L609" s="111">
        <v>50000</v>
      </c>
      <c r="M609" s="114">
        <v>500000</v>
      </c>
      <c r="N609" s="119" t="s">
        <v>41</v>
      </c>
      <c r="O609" s="119">
        <v>7</v>
      </c>
      <c r="P609" s="104">
        <v>25</v>
      </c>
      <c r="Q609" s="109">
        <v>4</v>
      </c>
      <c r="R609" s="96">
        <v>2</v>
      </c>
      <c r="S609" s="153" t="s">
        <v>859</v>
      </c>
      <c r="T609" s="105">
        <v>3</v>
      </c>
      <c r="U609" s="59"/>
      <c r="V609" s="59"/>
      <c r="W609" s="59"/>
      <c r="X609" s="59"/>
      <c r="Y609" s="59"/>
    </row>
    <row r="610" spans="1:25">
      <c r="A610" s="27">
        <v>606</v>
      </c>
      <c r="B610" s="118" t="s">
        <v>852</v>
      </c>
      <c r="C610" s="27" t="s">
        <v>232</v>
      </c>
      <c r="D610" s="129" t="s">
        <v>892</v>
      </c>
      <c r="E610" s="119" t="s">
        <v>40</v>
      </c>
      <c r="F610" s="59"/>
      <c r="G610" s="59"/>
      <c r="H610" s="119">
        <v>130</v>
      </c>
      <c r="I610" s="135"/>
      <c r="J610" s="59"/>
      <c r="K610" s="119" t="s">
        <v>314</v>
      </c>
      <c r="L610" s="111">
        <v>20000</v>
      </c>
      <c r="M610" s="114">
        <v>580000</v>
      </c>
      <c r="N610" s="119" t="s">
        <v>41</v>
      </c>
      <c r="O610" s="119">
        <v>4</v>
      </c>
      <c r="P610" s="104">
        <v>15</v>
      </c>
      <c r="Q610" s="109">
        <v>18</v>
      </c>
      <c r="R610" s="96">
        <v>1</v>
      </c>
      <c r="S610" s="153" t="s">
        <v>859</v>
      </c>
      <c r="T610" s="105">
        <v>1</v>
      </c>
      <c r="U610" s="59"/>
      <c r="V610" s="59"/>
      <c r="W610" s="59"/>
      <c r="X610" s="59"/>
      <c r="Y610" s="59"/>
    </row>
    <row r="611" spans="1:25">
      <c r="A611" s="27">
        <v>607</v>
      </c>
      <c r="B611" s="118" t="s">
        <v>852</v>
      </c>
      <c r="C611" s="27" t="s">
        <v>188</v>
      </c>
      <c r="D611" s="129" t="s">
        <v>893</v>
      </c>
      <c r="E611" s="119" t="s">
        <v>40</v>
      </c>
      <c r="F611" s="59"/>
      <c r="G611" s="59"/>
      <c r="H611" s="119">
        <v>170</v>
      </c>
      <c r="I611" s="135"/>
      <c r="J611" s="59"/>
      <c r="K611" s="119" t="s">
        <v>314</v>
      </c>
      <c r="L611" s="111">
        <v>80000</v>
      </c>
      <c r="M611" s="114">
        <v>750000</v>
      </c>
      <c r="N611" s="119" t="s">
        <v>41</v>
      </c>
      <c r="O611" s="119">
        <v>6</v>
      </c>
      <c r="P611" s="104">
        <v>25</v>
      </c>
      <c r="Q611" s="109">
        <v>6</v>
      </c>
      <c r="R611" s="96">
        <v>0</v>
      </c>
      <c r="S611" s="153" t="s">
        <v>859</v>
      </c>
      <c r="T611" s="105">
        <v>1</v>
      </c>
      <c r="U611" s="59"/>
      <c r="V611" s="59"/>
      <c r="W611" s="59"/>
      <c r="X611" s="59"/>
      <c r="Y611" s="59"/>
    </row>
    <row r="612" spans="1:25">
      <c r="A612" s="27">
        <v>608</v>
      </c>
      <c r="B612" s="118" t="s">
        <v>852</v>
      </c>
      <c r="C612" s="27" t="s">
        <v>61</v>
      </c>
      <c r="D612" s="129" t="s">
        <v>894</v>
      </c>
      <c r="E612" s="119" t="s">
        <v>40</v>
      </c>
      <c r="F612" s="59"/>
      <c r="G612" s="59"/>
      <c r="H612" s="119">
        <v>110</v>
      </c>
      <c r="I612" s="135"/>
      <c r="J612" s="59"/>
      <c r="K612" s="119" t="s">
        <v>314</v>
      </c>
      <c r="L612" s="111">
        <v>80000</v>
      </c>
      <c r="M612" s="114">
        <v>750000</v>
      </c>
      <c r="N612" s="119" t="s">
        <v>41</v>
      </c>
      <c r="O612" s="119">
        <v>4</v>
      </c>
      <c r="P612" s="104">
        <v>30</v>
      </c>
      <c r="Q612" s="109">
        <v>10</v>
      </c>
      <c r="R612" s="96">
        <v>1</v>
      </c>
      <c r="S612" s="153" t="s">
        <v>859</v>
      </c>
      <c r="T612" s="105">
        <v>1</v>
      </c>
      <c r="U612" s="59"/>
      <c r="V612" s="59"/>
      <c r="W612" s="59"/>
      <c r="X612" s="59"/>
      <c r="Y612" s="59"/>
    </row>
    <row r="613" spans="1:25">
      <c r="A613" s="27">
        <v>609</v>
      </c>
      <c r="B613" s="118" t="s">
        <v>852</v>
      </c>
      <c r="C613" s="27" t="s">
        <v>188</v>
      </c>
      <c r="D613" s="129" t="s">
        <v>895</v>
      </c>
      <c r="E613" s="119" t="s">
        <v>40</v>
      </c>
      <c r="F613" s="59"/>
      <c r="G613" s="59"/>
      <c r="H613" s="119">
        <v>136</v>
      </c>
      <c r="I613" s="135"/>
      <c r="J613" s="59"/>
      <c r="K613" s="119" t="s">
        <v>314</v>
      </c>
      <c r="L613" s="111">
        <v>100000</v>
      </c>
      <c r="M613" s="114">
        <v>850000</v>
      </c>
      <c r="N613" s="119" t="s">
        <v>45</v>
      </c>
      <c r="O613" s="119">
        <v>4</v>
      </c>
      <c r="P613" s="104">
        <v>20</v>
      </c>
      <c r="Q613" s="109">
        <v>4</v>
      </c>
      <c r="R613" s="96">
        <v>0</v>
      </c>
      <c r="S613" s="153" t="s">
        <v>859</v>
      </c>
      <c r="T613" s="105">
        <v>1</v>
      </c>
      <c r="U613" s="59"/>
      <c r="V613" s="59"/>
      <c r="W613" s="59"/>
      <c r="X613" s="59"/>
      <c r="Y613" s="59"/>
    </row>
    <row r="614" spans="1:25">
      <c r="A614" s="27">
        <v>610</v>
      </c>
      <c r="B614" s="118" t="s">
        <v>852</v>
      </c>
      <c r="C614" s="27" t="s">
        <v>188</v>
      </c>
      <c r="D614" s="129" t="s">
        <v>896</v>
      </c>
      <c r="E614" s="119" t="s">
        <v>40</v>
      </c>
      <c r="F614" s="59"/>
      <c r="G614" s="59"/>
      <c r="H614" s="119">
        <v>168</v>
      </c>
      <c r="I614" s="135"/>
      <c r="J614" s="59"/>
      <c r="K614" s="119" t="s">
        <v>314</v>
      </c>
      <c r="L614" s="111">
        <v>100000</v>
      </c>
      <c r="M614" s="114">
        <v>1300000</v>
      </c>
      <c r="N614" s="119" t="s">
        <v>45</v>
      </c>
      <c r="O614" s="119">
        <v>7</v>
      </c>
      <c r="P614" s="104">
        <v>20</v>
      </c>
      <c r="Q614" s="109">
        <v>5</v>
      </c>
      <c r="R614" s="96">
        <v>0</v>
      </c>
      <c r="S614" s="153" t="s">
        <v>859</v>
      </c>
      <c r="T614" s="105">
        <v>1</v>
      </c>
      <c r="U614" s="59"/>
      <c r="V614" s="59"/>
      <c r="W614" s="59"/>
      <c r="X614" s="59"/>
      <c r="Y614" s="59"/>
    </row>
    <row r="615" spans="1:25">
      <c r="A615" s="27">
        <v>611</v>
      </c>
      <c r="B615" s="118" t="s">
        <v>852</v>
      </c>
      <c r="C615" s="27" t="s">
        <v>188</v>
      </c>
      <c r="D615" s="129" t="s">
        <v>897</v>
      </c>
      <c r="E615" s="119" t="s">
        <v>40</v>
      </c>
      <c r="F615" s="59"/>
      <c r="G615" s="59"/>
      <c r="H615" s="119">
        <v>148</v>
      </c>
      <c r="I615" s="135"/>
      <c r="J615" s="59"/>
      <c r="K615" s="119" t="s">
        <v>314</v>
      </c>
      <c r="L615" s="111">
        <v>100000</v>
      </c>
      <c r="M615" s="114">
        <v>1100000</v>
      </c>
      <c r="N615" s="119" t="s">
        <v>45</v>
      </c>
      <c r="O615" s="119">
        <v>6</v>
      </c>
      <c r="P615" s="104">
        <v>20</v>
      </c>
      <c r="Q615" s="109">
        <v>4</v>
      </c>
      <c r="R615" s="96">
        <v>0</v>
      </c>
      <c r="S615" s="153" t="s">
        <v>859</v>
      </c>
      <c r="T615" s="105">
        <v>1</v>
      </c>
      <c r="U615" s="59"/>
      <c r="V615" s="59"/>
      <c r="W615" s="59"/>
      <c r="X615" s="59"/>
      <c r="Y615" s="59"/>
    </row>
    <row r="616" spans="1:25">
      <c r="A616" s="27">
        <v>612</v>
      </c>
      <c r="B616" s="118" t="s">
        <v>852</v>
      </c>
      <c r="C616" s="27" t="s">
        <v>188</v>
      </c>
      <c r="D616" s="129" t="s">
        <v>898</v>
      </c>
      <c r="E616" s="119" t="s">
        <v>40</v>
      </c>
      <c r="F616" s="59"/>
      <c r="G616" s="59"/>
      <c r="H616" s="119">
        <v>168</v>
      </c>
      <c r="I616" s="135"/>
      <c r="J616" s="59"/>
      <c r="K616" s="119" t="s">
        <v>314</v>
      </c>
      <c r="L616" s="111">
        <v>100000</v>
      </c>
      <c r="M616" s="114">
        <v>1200000</v>
      </c>
      <c r="N616" s="119" t="s">
        <v>45</v>
      </c>
      <c r="O616" s="119">
        <v>5</v>
      </c>
      <c r="P616" s="104">
        <v>20</v>
      </c>
      <c r="Q616" s="109">
        <v>6</v>
      </c>
      <c r="R616" s="96">
        <v>0</v>
      </c>
      <c r="S616" s="153" t="s">
        <v>859</v>
      </c>
      <c r="T616" s="105">
        <v>1</v>
      </c>
      <c r="U616" s="59"/>
      <c r="V616" s="59"/>
      <c r="W616" s="59"/>
      <c r="X616" s="59"/>
      <c r="Y616" s="59"/>
    </row>
    <row r="617" spans="1:25">
      <c r="A617" s="27">
        <v>613</v>
      </c>
      <c r="B617" s="118" t="s">
        <v>852</v>
      </c>
      <c r="C617" s="27" t="s">
        <v>402</v>
      </c>
      <c r="D617" s="129" t="s">
        <v>899</v>
      </c>
      <c r="E617" s="119" t="s">
        <v>40</v>
      </c>
      <c r="F617" s="59"/>
      <c r="G617" s="59"/>
      <c r="H617" s="119">
        <v>90</v>
      </c>
      <c r="I617" s="135"/>
      <c r="J617" s="59"/>
      <c r="K617" s="119" t="s">
        <v>314</v>
      </c>
      <c r="L617" s="111" t="s">
        <v>338</v>
      </c>
      <c r="M617" s="114">
        <v>900000</v>
      </c>
      <c r="N617" s="119" t="s">
        <v>41</v>
      </c>
      <c r="O617" s="119">
        <v>4</v>
      </c>
      <c r="P617" s="104">
        <v>20</v>
      </c>
      <c r="Q617" s="109">
        <v>2</v>
      </c>
      <c r="R617" s="96">
        <v>0</v>
      </c>
      <c r="S617" s="153" t="s">
        <v>859</v>
      </c>
      <c r="T617" s="105">
        <v>1</v>
      </c>
      <c r="U617" s="59"/>
      <c r="V617" s="59"/>
      <c r="W617" s="59"/>
      <c r="X617" s="59"/>
      <c r="Y617" s="59"/>
    </row>
    <row r="618" spans="1:25">
      <c r="A618" s="27">
        <v>614</v>
      </c>
      <c r="B618" s="118" t="s">
        <v>852</v>
      </c>
      <c r="C618" s="154" t="s">
        <v>279</v>
      </c>
      <c r="D618" s="129" t="s">
        <v>900</v>
      </c>
      <c r="E618" s="119" t="s">
        <v>40</v>
      </c>
      <c r="F618" s="59"/>
      <c r="G618" s="59"/>
      <c r="H618" s="119">
        <v>120</v>
      </c>
      <c r="I618" s="135"/>
      <c r="J618" s="59"/>
      <c r="K618" s="119" t="s">
        <v>314</v>
      </c>
      <c r="L618" s="111" t="s">
        <v>338</v>
      </c>
      <c r="M618" s="114">
        <v>950000</v>
      </c>
      <c r="N618" s="119" t="s">
        <v>41</v>
      </c>
      <c r="O618" s="119">
        <v>3</v>
      </c>
      <c r="P618" s="104">
        <v>20</v>
      </c>
      <c r="Q618" s="109">
        <v>4</v>
      </c>
      <c r="R618" s="96">
        <v>0</v>
      </c>
      <c r="S618" s="153" t="s">
        <v>859</v>
      </c>
      <c r="T618" s="105">
        <v>1</v>
      </c>
      <c r="U618" s="59"/>
      <c r="V618" s="59"/>
      <c r="W618" s="59"/>
      <c r="X618" s="59"/>
      <c r="Y618" s="59"/>
    </row>
    <row r="619" spans="1:25">
      <c r="A619" s="27">
        <v>615</v>
      </c>
      <c r="B619" s="118" t="s">
        <v>852</v>
      </c>
      <c r="C619" s="27" t="s">
        <v>61</v>
      </c>
      <c r="D619" s="129" t="s">
        <v>901</v>
      </c>
      <c r="E619" s="119" t="s">
        <v>40</v>
      </c>
      <c r="F619" s="59"/>
      <c r="G619" s="59"/>
      <c r="H619" s="119">
        <v>130</v>
      </c>
      <c r="I619" s="135"/>
      <c r="J619" s="59"/>
      <c r="K619" s="119" t="s">
        <v>314</v>
      </c>
      <c r="L619" s="111">
        <v>100000</v>
      </c>
      <c r="M619" s="114">
        <v>400000</v>
      </c>
      <c r="N619" s="119" t="s">
        <v>41</v>
      </c>
      <c r="O619" s="119">
        <v>4</v>
      </c>
      <c r="P619" s="104">
        <v>40</v>
      </c>
      <c r="Q619" s="109">
        <v>6</v>
      </c>
      <c r="R619" s="96" t="s">
        <v>41</v>
      </c>
      <c r="S619" s="153" t="s">
        <v>859</v>
      </c>
      <c r="T619" s="105">
        <v>1</v>
      </c>
      <c r="U619" s="59"/>
      <c r="V619" s="59"/>
      <c r="W619" s="59"/>
      <c r="X619" s="59"/>
      <c r="Y619" s="59"/>
    </row>
    <row r="620" spans="1:25">
      <c r="A620" s="27">
        <v>616</v>
      </c>
      <c r="B620" s="118" t="s">
        <v>852</v>
      </c>
      <c r="C620" s="27" t="s">
        <v>61</v>
      </c>
      <c r="D620" s="155" t="s">
        <v>902</v>
      </c>
      <c r="E620" s="119" t="s">
        <v>40</v>
      </c>
      <c r="F620" s="59"/>
      <c r="G620" s="59"/>
      <c r="H620" s="119">
        <v>130</v>
      </c>
      <c r="I620" s="135"/>
      <c r="J620" s="59"/>
      <c r="K620" s="119" t="s">
        <v>314</v>
      </c>
      <c r="L620" s="111">
        <v>100000</v>
      </c>
      <c r="M620" s="114">
        <v>400000</v>
      </c>
      <c r="N620" s="119" t="s">
        <v>41</v>
      </c>
      <c r="O620" s="119">
        <v>5</v>
      </c>
      <c r="P620" s="104">
        <v>40</v>
      </c>
      <c r="Q620" s="109">
        <v>5</v>
      </c>
      <c r="R620" s="96">
        <v>0</v>
      </c>
      <c r="S620" s="153" t="s">
        <v>859</v>
      </c>
      <c r="T620" s="105">
        <v>1</v>
      </c>
      <c r="U620" s="59"/>
      <c r="V620" s="59"/>
      <c r="W620" s="59"/>
      <c r="X620" s="59"/>
      <c r="Y620" s="59"/>
    </row>
    <row r="621" spans="1:25">
      <c r="A621" s="27">
        <v>617</v>
      </c>
      <c r="B621" s="118" t="s">
        <v>852</v>
      </c>
      <c r="C621" s="27" t="s">
        <v>61</v>
      </c>
      <c r="D621" s="155" t="s">
        <v>903</v>
      </c>
      <c r="E621" s="119" t="s">
        <v>40</v>
      </c>
      <c r="F621" s="59"/>
      <c r="G621" s="59"/>
      <c r="H621" s="119">
        <v>130</v>
      </c>
      <c r="I621" s="135"/>
      <c r="J621" s="59"/>
      <c r="K621" s="119" t="s">
        <v>314</v>
      </c>
      <c r="L621" s="111">
        <v>100000</v>
      </c>
      <c r="M621" s="114">
        <v>400000</v>
      </c>
      <c r="N621" s="119" t="s">
        <v>41</v>
      </c>
      <c r="O621" s="119">
        <v>3</v>
      </c>
      <c r="P621" s="104">
        <v>40</v>
      </c>
      <c r="Q621" s="109">
        <v>5</v>
      </c>
      <c r="R621" s="96" t="s">
        <v>41</v>
      </c>
      <c r="S621" s="153" t="s">
        <v>859</v>
      </c>
      <c r="T621" s="105">
        <v>1</v>
      </c>
      <c r="U621" s="59"/>
      <c r="V621" s="59"/>
      <c r="W621" s="59"/>
      <c r="X621" s="59"/>
      <c r="Y621" s="59"/>
    </row>
    <row r="622" spans="1:25">
      <c r="A622" s="27">
        <v>618</v>
      </c>
      <c r="B622" s="118" t="s">
        <v>852</v>
      </c>
      <c r="C622" s="27" t="s">
        <v>188</v>
      </c>
      <c r="D622" s="129" t="s">
        <v>904</v>
      </c>
      <c r="E622" s="119" t="s">
        <v>40</v>
      </c>
      <c r="F622" s="59"/>
      <c r="G622" s="59"/>
      <c r="H622" s="119">
        <v>130</v>
      </c>
      <c r="I622" s="135"/>
      <c r="J622" s="59"/>
      <c r="K622" s="119" t="s">
        <v>314</v>
      </c>
      <c r="L622" s="111">
        <v>100000</v>
      </c>
      <c r="M622" s="114">
        <v>400000</v>
      </c>
      <c r="N622" s="119" t="s">
        <v>41</v>
      </c>
      <c r="O622" s="119">
        <v>3</v>
      </c>
      <c r="P622" s="104">
        <v>40</v>
      </c>
      <c r="Q622" s="109">
        <v>5</v>
      </c>
      <c r="R622" s="96">
        <v>2</v>
      </c>
      <c r="S622" s="153" t="s">
        <v>859</v>
      </c>
      <c r="T622" s="105">
        <v>1</v>
      </c>
      <c r="U622" s="59"/>
      <c r="V622" s="59"/>
      <c r="W622" s="59"/>
      <c r="X622" s="59"/>
      <c r="Y622" s="59"/>
    </row>
    <row r="623" spans="1:25">
      <c r="A623" s="27">
        <v>619</v>
      </c>
      <c r="B623" s="118" t="s">
        <v>852</v>
      </c>
      <c r="C623" s="27" t="s">
        <v>188</v>
      </c>
      <c r="D623" s="129" t="s">
        <v>905</v>
      </c>
      <c r="E623" s="119" t="s">
        <v>40</v>
      </c>
      <c r="F623" s="59"/>
      <c r="G623" s="59"/>
      <c r="H623" s="119">
        <v>147</v>
      </c>
      <c r="I623" s="135"/>
      <c r="J623" s="59"/>
      <c r="K623" s="119" t="s">
        <v>314</v>
      </c>
      <c r="L623" s="111">
        <v>100000</v>
      </c>
      <c r="M623" s="114">
        <v>950000</v>
      </c>
      <c r="N623" s="119" t="s">
        <v>45</v>
      </c>
      <c r="O623" s="119">
        <v>6</v>
      </c>
      <c r="P623" s="104">
        <v>18</v>
      </c>
      <c r="Q623" s="109">
        <v>8</v>
      </c>
      <c r="R623" s="96" t="s">
        <v>41</v>
      </c>
      <c r="S623" s="153" t="s">
        <v>859</v>
      </c>
      <c r="T623" s="105">
        <v>1</v>
      </c>
      <c r="U623" s="59"/>
      <c r="V623" s="59"/>
      <c r="W623" s="59"/>
      <c r="X623" s="59"/>
      <c r="Y623" s="59"/>
    </row>
    <row r="624" spans="1:25">
      <c r="A624" s="27">
        <v>620</v>
      </c>
      <c r="B624" s="118" t="s">
        <v>852</v>
      </c>
      <c r="C624" s="27" t="s">
        <v>188</v>
      </c>
      <c r="D624" s="129" t="s">
        <v>906</v>
      </c>
      <c r="E624" s="119" t="s">
        <v>40</v>
      </c>
      <c r="F624" s="59"/>
      <c r="G624" s="59"/>
      <c r="H624" s="119">
        <v>160</v>
      </c>
      <c r="I624" s="135"/>
      <c r="J624" s="59"/>
      <c r="K624" s="119" t="s">
        <v>199</v>
      </c>
      <c r="L624" s="111">
        <v>50000</v>
      </c>
      <c r="M624" s="114">
        <v>900000</v>
      </c>
      <c r="N624" s="119" t="s">
        <v>41</v>
      </c>
      <c r="O624" s="119">
        <v>5</v>
      </c>
      <c r="P624" s="104">
        <v>50</v>
      </c>
      <c r="Q624" s="109">
        <v>7</v>
      </c>
      <c r="R624" s="96">
        <v>2</v>
      </c>
      <c r="S624" s="153" t="s">
        <v>859</v>
      </c>
      <c r="T624" s="105">
        <v>1</v>
      </c>
      <c r="U624" s="59"/>
      <c r="V624" s="59"/>
      <c r="W624" s="59"/>
      <c r="X624" s="59"/>
      <c r="Y624" s="59"/>
    </row>
    <row r="625" spans="1:25">
      <c r="A625" s="27">
        <v>621</v>
      </c>
      <c r="B625" s="118" t="s">
        <v>852</v>
      </c>
      <c r="C625" s="27" t="s">
        <v>189</v>
      </c>
      <c r="D625" s="129" t="s">
        <v>907</v>
      </c>
      <c r="E625" s="119" t="s">
        <v>40</v>
      </c>
      <c r="F625" s="59"/>
      <c r="G625" s="59"/>
      <c r="H625" s="119">
        <v>105</v>
      </c>
      <c r="I625" s="135"/>
      <c r="J625" s="59"/>
      <c r="K625" s="119" t="s">
        <v>314</v>
      </c>
      <c r="L625" s="111">
        <v>50000</v>
      </c>
      <c r="M625" s="114">
        <v>650000</v>
      </c>
      <c r="N625" s="119" t="s">
        <v>45</v>
      </c>
      <c r="O625" s="119">
        <v>4</v>
      </c>
      <c r="P625" s="104">
        <v>15</v>
      </c>
      <c r="Q625" s="109">
        <v>5</v>
      </c>
      <c r="R625" s="96">
        <v>0</v>
      </c>
      <c r="S625" s="153" t="s">
        <v>859</v>
      </c>
      <c r="T625" s="105">
        <v>1</v>
      </c>
      <c r="U625" s="59"/>
      <c r="V625" s="59"/>
      <c r="W625" s="59"/>
      <c r="X625" s="59"/>
      <c r="Y625" s="59"/>
    </row>
    <row r="626" spans="1:25">
      <c r="A626" s="27">
        <v>622</v>
      </c>
      <c r="B626" s="118" t="s">
        <v>852</v>
      </c>
      <c r="C626" s="27" t="s">
        <v>267</v>
      </c>
      <c r="D626" s="124" t="s">
        <v>908</v>
      </c>
      <c r="E626" s="119" t="s">
        <v>40</v>
      </c>
      <c r="F626" s="59"/>
      <c r="G626" s="59"/>
      <c r="H626" s="119">
        <v>180</v>
      </c>
      <c r="I626" s="135"/>
      <c r="J626" s="59"/>
      <c r="K626" s="119" t="s">
        <v>314</v>
      </c>
      <c r="L626" s="111">
        <v>60000</v>
      </c>
      <c r="M626" s="114">
        <v>860000</v>
      </c>
      <c r="N626" s="119" t="s">
        <v>45</v>
      </c>
      <c r="O626" s="119">
        <v>10</v>
      </c>
      <c r="P626" s="104">
        <v>25</v>
      </c>
      <c r="Q626" s="109">
        <v>7</v>
      </c>
      <c r="R626" s="96">
        <v>2</v>
      </c>
      <c r="S626" s="153" t="s">
        <v>859</v>
      </c>
      <c r="T626" s="105">
        <v>2</v>
      </c>
      <c r="U626" s="59"/>
      <c r="V626" s="59"/>
      <c r="W626" s="59"/>
      <c r="X626" s="59"/>
      <c r="Y626" s="59"/>
    </row>
    <row r="627" spans="1:25">
      <c r="A627" s="27">
        <v>623</v>
      </c>
      <c r="B627" s="118" t="s">
        <v>852</v>
      </c>
      <c r="C627" s="27" t="s">
        <v>61</v>
      </c>
      <c r="D627" s="124" t="s">
        <v>909</v>
      </c>
      <c r="E627" s="119" t="s">
        <v>40</v>
      </c>
      <c r="F627" s="59"/>
      <c r="G627" s="59"/>
      <c r="H627" s="119">
        <v>250</v>
      </c>
      <c r="I627" s="135"/>
      <c r="J627" s="59"/>
      <c r="K627" s="119" t="s">
        <v>314</v>
      </c>
      <c r="L627" s="111">
        <v>90000</v>
      </c>
      <c r="M627" s="114">
        <v>950000</v>
      </c>
      <c r="N627" s="119" t="s">
        <v>41</v>
      </c>
      <c r="O627" s="119">
        <v>5</v>
      </c>
      <c r="P627" s="104">
        <v>20</v>
      </c>
      <c r="Q627" s="109">
        <v>10</v>
      </c>
      <c r="R627" s="96">
        <v>0</v>
      </c>
      <c r="S627" s="153" t="s">
        <v>859</v>
      </c>
      <c r="T627" s="105">
        <v>1</v>
      </c>
      <c r="U627" s="59"/>
      <c r="V627" s="59"/>
      <c r="W627" s="59"/>
      <c r="X627" s="59"/>
      <c r="Y627" s="59"/>
    </row>
    <row r="628" spans="1:25">
      <c r="A628" s="27">
        <v>624</v>
      </c>
      <c r="B628" s="118" t="s">
        <v>852</v>
      </c>
      <c r="C628" s="27" t="s">
        <v>188</v>
      </c>
      <c r="D628" s="124" t="s">
        <v>910</v>
      </c>
      <c r="E628" s="119" t="s">
        <v>40</v>
      </c>
      <c r="F628" s="59"/>
      <c r="G628" s="59"/>
      <c r="H628" s="119">
        <v>112</v>
      </c>
      <c r="I628" s="135"/>
      <c r="J628" s="59"/>
      <c r="K628" s="119" t="s">
        <v>314</v>
      </c>
      <c r="L628" s="111">
        <v>100000</v>
      </c>
      <c r="M628" s="114">
        <v>900000</v>
      </c>
      <c r="N628" s="119" t="s">
        <v>45</v>
      </c>
      <c r="O628" s="119">
        <v>4</v>
      </c>
      <c r="P628" s="104">
        <v>25</v>
      </c>
      <c r="Q628" s="109">
        <v>9</v>
      </c>
      <c r="R628" s="96">
        <v>0</v>
      </c>
      <c r="S628" s="153" t="s">
        <v>859</v>
      </c>
      <c r="T628" s="105">
        <v>1</v>
      </c>
      <c r="U628" s="59"/>
      <c r="V628" s="59"/>
      <c r="W628" s="59"/>
      <c r="X628" s="59"/>
      <c r="Y628" s="59"/>
    </row>
    <row r="629" spans="1:25">
      <c r="A629" s="27">
        <v>625</v>
      </c>
      <c r="B629" s="118" t="s">
        <v>852</v>
      </c>
      <c r="C629" s="27" t="s">
        <v>188</v>
      </c>
      <c r="D629" s="124" t="s">
        <v>911</v>
      </c>
      <c r="E629" s="119" t="s">
        <v>40</v>
      </c>
      <c r="F629" s="59"/>
      <c r="G629" s="59"/>
      <c r="H629" s="119">
        <v>120</v>
      </c>
      <c r="I629" s="135"/>
      <c r="J629" s="59"/>
      <c r="K629" s="119" t="s">
        <v>314</v>
      </c>
      <c r="L629" s="111" t="s">
        <v>41</v>
      </c>
      <c r="M629" s="114">
        <v>900000</v>
      </c>
      <c r="N629" s="119" t="s">
        <v>41</v>
      </c>
      <c r="O629" s="119">
        <v>3</v>
      </c>
      <c r="P629" s="104">
        <v>15</v>
      </c>
      <c r="Q629" s="109">
        <v>2</v>
      </c>
      <c r="R629" s="96">
        <v>0</v>
      </c>
      <c r="S629" s="153" t="s">
        <v>859</v>
      </c>
      <c r="T629" s="105">
        <v>1</v>
      </c>
      <c r="U629" s="59"/>
      <c r="V629" s="59"/>
      <c r="W629" s="59"/>
      <c r="X629" s="59"/>
      <c r="Y629" s="59"/>
    </row>
    <row r="630" spans="1:25">
      <c r="A630" s="27">
        <v>626</v>
      </c>
      <c r="B630" s="118" t="s">
        <v>852</v>
      </c>
      <c r="C630" s="27" t="s">
        <v>267</v>
      </c>
      <c r="D630" s="124" t="s">
        <v>912</v>
      </c>
      <c r="E630" s="119" t="s">
        <v>40</v>
      </c>
      <c r="F630" s="59"/>
      <c r="G630" s="59"/>
      <c r="H630" s="119">
        <v>140</v>
      </c>
      <c r="I630" s="135"/>
      <c r="J630" s="59"/>
      <c r="K630" s="119" t="s">
        <v>314</v>
      </c>
      <c r="L630" s="111">
        <v>10000</v>
      </c>
      <c r="M630" s="114">
        <v>250000</v>
      </c>
      <c r="N630" s="119" t="s">
        <v>41</v>
      </c>
      <c r="O630" s="119">
        <v>4</v>
      </c>
      <c r="P630" s="104">
        <v>35</v>
      </c>
      <c r="Q630" s="109">
        <v>6</v>
      </c>
      <c r="R630" s="96">
        <v>2</v>
      </c>
      <c r="S630" s="153" t="s">
        <v>859</v>
      </c>
      <c r="T630" s="105">
        <v>1</v>
      </c>
      <c r="U630" s="59"/>
      <c r="V630" s="59"/>
      <c r="W630" s="59"/>
      <c r="X630" s="59"/>
      <c r="Y630" s="59"/>
    </row>
    <row r="631" spans="1:25">
      <c r="A631" s="27">
        <v>627</v>
      </c>
      <c r="B631" s="118" t="s">
        <v>852</v>
      </c>
      <c r="C631" s="27" t="s">
        <v>402</v>
      </c>
      <c r="D631" s="124" t="s">
        <v>913</v>
      </c>
      <c r="E631" s="119" t="s">
        <v>40</v>
      </c>
      <c r="F631" s="59"/>
      <c r="G631" s="59"/>
      <c r="H631" s="119">
        <v>144</v>
      </c>
      <c r="I631" s="135"/>
      <c r="J631" s="59"/>
      <c r="K631" s="119" t="s">
        <v>314</v>
      </c>
      <c r="L631" s="111" t="s">
        <v>41</v>
      </c>
      <c r="M631" s="114">
        <v>900000</v>
      </c>
      <c r="N631" s="119" t="s">
        <v>41</v>
      </c>
      <c r="O631" s="119">
        <v>4</v>
      </c>
      <c r="P631" s="104">
        <v>20</v>
      </c>
      <c r="Q631" s="109">
        <v>2</v>
      </c>
      <c r="R631" s="96">
        <v>0</v>
      </c>
      <c r="S631" s="153" t="s">
        <v>859</v>
      </c>
      <c r="T631" s="105">
        <v>1</v>
      </c>
      <c r="U631" s="59"/>
      <c r="V631" s="59"/>
      <c r="W631" s="59"/>
      <c r="X631" s="59"/>
      <c r="Y631" s="59"/>
    </row>
    <row r="632" spans="1:25">
      <c r="A632" s="27">
        <v>628</v>
      </c>
      <c r="B632" s="118" t="s">
        <v>852</v>
      </c>
      <c r="C632" s="27" t="s">
        <v>188</v>
      </c>
      <c r="D632" s="124" t="s">
        <v>914</v>
      </c>
      <c r="E632" s="119" t="s">
        <v>40</v>
      </c>
      <c r="F632" s="59"/>
      <c r="G632" s="59"/>
      <c r="H632" s="119">
        <v>101</v>
      </c>
      <c r="I632" s="135"/>
      <c r="J632" s="59"/>
      <c r="K632" s="119" t="s">
        <v>314</v>
      </c>
      <c r="L632" s="111">
        <v>100000</v>
      </c>
      <c r="M632" s="114">
        <v>750000</v>
      </c>
      <c r="N632" s="119" t="s">
        <v>41</v>
      </c>
      <c r="O632" s="119">
        <v>3</v>
      </c>
      <c r="P632" s="104">
        <v>15</v>
      </c>
      <c r="Q632" s="109">
        <v>15</v>
      </c>
      <c r="R632" s="96">
        <v>7</v>
      </c>
      <c r="S632" s="153" t="s">
        <v>859</v>
      </c>
      <c r="T632" s="105">
        <v>1</v>
      </c>
      <c r="U632" s="59"/>
      <c r="V632" s="59"/>
      <c r="W632" s="59"/>
      <c r="X632" s="59"/>
      <c r="Y632" s="59"/>
    </row>
    <row r="633" spans="1:25">
      <c r="A633" s="27">
        <v>629</v>
      </c>
      <c r="B633" s="118" t="s">
        <v>852</v>
      </c>
      <c r="C633" s="27" t="s">
        <v>279</v>
      </c>
      <c r="D633" s="124" t="s">
        <v>915</v>
      </c>
      <c r="E633" s="119" t="s">
        <v>40</v>
      </c>
      <c r="F633" s="59"/>
      <c r="G633" s="59"/>
      <c r="H633" s="119">
        <v>240</v>
      </c>
      <c r="I633" s="135"/>
      <c r="J633" s="59"/>
      <c r="K633" s="119" t="s">
        <v>314</v>
      </c>
      <c r="L633" s="111">
        <v>150000</v>
      </c>
      <c r="M633" s="114">
        <v>1100000</v>
      </c>
      <c r="N633" s="119" t="s">
        <v>41</v>
      </c>
      <c r="O633" s="119">
        <v>4</v>
      </c>
      <c r="P633" s="104">
        <v>20</v>
      </c>
      <c r="Q633" s="109">
        <v>2</v>
      </c>
      <c r="R633" s="96">
        <v>2</v>
      </c>
      <c r="S633" s="153" t="s">
        <v>859</v>
      </c>
      <c r="T633" s="105">
        <v>1</v>
      </c>
      <c r="U633" s="59"/>
      <c r="V633" s="59"/>
      <c r="W633" s="59"/>
      <c r="X633" s="59"/>
      <c r="Y633" s="59"/>
    </row>
    <row r="634" spans="1:25">
      <c r="A634" s="27">
        <v>630</v>
      </c>
      <c r="B634" s="118" t="s">
        <v>852</v>
      </c>
      <c r="C634" s="27" t="s">
        <v>279</v>
      </c>
      <c r="D634" s="124" t="s">
        <v>916</v>
      </c>
      <c r="E634" s="119" t="s">
        <v>40</v>
      </c>
      <c r="F634" s="59"/>
      <c r="G634" s="59"/>
      <c r="H634" s="119">
        <v>12</v>
      </c>
      <c r="I634" s="135"/>
      <c r="J634" s="59"/>
      <c r="K634" s="119" t="s">
        <v>314</v>
      </c>
      <c r="L634" s="111">
        <v>10000</v>
      </c>
      <c r="M634" s="114">
        <v>55000</v>
      </c>
      <c r="N634" s="119" t="s">
        <v>41</v>
      </c>
      <c r="O634" s="119">
        <v>0</v>
      </c>
      <c r="P634" s="104">
        <v>30</v>
      </c>
      <c r="Q634" s="109">
        <v>1</v>
      </c>
      <c r="R634" s="96">
        <v>0</v>
      </c>
      <c r="S634" s="153" t="s">
        <v>859</v>
      </c>
      <c r="T634" s="105">
        <v>1</v>
      </c>
      <c r="U634" s="59"/>
      <c r="V634" s="59"/>
      <c r="W634" s="59"/>
      <c r="X634" s="59"/>
      <c r="Y634" s="59"/>
    </row>
    <row r="635" spans="1:25">
      <c r="A635" s="27">
        <v>631</v>
      </c>
      <c r="B635" s="118" t="s">
        <v>852</v>
      </c>
      <c r="C635" s="27" t="s">
        <v>61</v>
      </c>
      <c r="D635" s="124" t="s">
        <v>917</v>
      </c>
      <c r="E635" s="119" t="s">
        <v>40</v>
      </c>
      <c r="F635" s="59"/>
      <c r="G635" s="59"/>
      <c r="H635" s="119">
        <v>104</v>
      </c>
      <c r="I635" s="135"/>
      <c r="J635" s="59"/>
      <c r="K635" s="119" t="s">
        <v>323</v>
      </c>
      <c r="L635" s="111">
        <v>50000</v>
      </c>
      <c r="M635" s="114">
        <v>650000</v>
      </c>
      <c r="N635" s="119" t="s">
        <v>41</v>
      </c>
      <c r="O635" s="119">
        <v>5</v>
      </c>
      <c r="P635" s="104">
        <v>25</v>
      </c>
      <c r="Q635" s="109">
        <v>8</v>
      </c>
      <c r="R635" s="96">
        <v>3</v>
      </c>
      <c r="S635" s="153" t="s">
        <v>859</v>
      </c>
      <c r="T635" s="105">
        <v>1</v>
      </c>
      <c r="U635" s="59"/>
      <c r="V635" s="59"/>
      <c r="W635" s="59"/>
      <c r="X635" s="59"/>
      <c r="Y635" s="59"/>
    </row>
    <row r="636" spans="1:25">
      <c r="A636" s="27">
        <v>632</v>
      </c>
      <c r="B636" s="118" t="s">
        <v>852</v>
      </c>
      <c r="C636" s="27" t="s">
        <v>267</v>
      </c>
      <c r="D636" s="124" t="s">
        <v>918</v>
      </c>
      <c r="E636" s="119" t="s">
        <v>40</v>
      </c>
      <c r="F636" s="59"/>
      <c r="G636" s="59"/>
      <c r="H636" s="119">
        <v>180</v>
      </c>
      <c r="I636" s="135"/>
      <c r="J636" s="59"/>
      <c r="K636" s="119" t="s">
        <v>199</v>
      </c>
      <c r="L636" s="111">
        <v>100000</v>
      </c>
      <c r="M636" s="114">
        <v>1300000</v>
      </c>
      <c r="N636" s="119" t="s">
        <v>41</v>
      </c>
      <c r="O636" s="119">
        <v>3</v>
      </c>
      <c r="P636" s="104">
        <v>30</v>
      </c>
      <c r="Q636" s="109">
        <v>5</v>
      </c>
      <c r="R636" s="96">
        <v>0</v>
      </c>
      <c r="S636" s="153" t="s">
        <v>859</v>
      </c>
      <c r="T636" s="105">
        <v>1</v>
      </c>
      <c r="U636" s="59"/>
      <c r="V636" s="59"/>
      <c r="W636" s="59"/>
      <c r="X636" s="59"/>
      <c r="Y636" s="59"/>
    </row>
    <row r="637" spans="1:25">
      <c r="A637" s="27">
        <v>633</v>
      </c>
      <c r="B637" s="118" t="s">
        <v>852</v>
      </c>
      <c r="C637" s="27" t="s">
        <v>188</v>
      </c>
      <c r="D637" s="124" t="s">
        <v>919</v>
      </c>
      <c r="E637" s="119" t="s">
        <v>40</v>
      </c>
      <c r="F637" s="59"/>
      <c r="G637" s="59"/>
      <c r="H637" s="119">
        <v>180</v>
      </c>
      <c r="I637" s="135"/>
      <c r="J637" s="59"/>
      <c r="K637" s="119" t="s">
        <v>323</v>
      </c>
      <c r="L637" s="111">
        <v>100000</v>
      </c>
      <c r="M637" s="114">
        <v>1300000</v>
      </c>
      <c r="N637" s="119" t="s">
        <v>41</v>
      </c>
      <c r="O637" s="119">
        <v>7</v>
      </c>
      <c r="P637" s="104">
        <v>20</v>
      </c>
      <c r="Q637" s="109">
        <v>5</v>
      </c>
      <c r="R637" s="96">
        <v>0</v>
      </c>
      <c r="S637" s="153" t="s">
        <v>859</v>
      </c>
      <c r="T637" s="105">
        <v>1</v>
      </c>
      <c r="U637" s="59"/>
      <c r="V637" s="59"/>
      <c r="W637" s="59"/>
      <c r="X637" s="59"/>
      <c r="Y637" s="59"/>
    </row>
    <row r="638" spans="1:25">
      <c r="A638" s="27">
        <v>634</v>
      </c>
      <c r="B638" s="118" t="s">
        <v>852</v>
      </c>
      <c r="C638" s="27" t="s">
        <v>267</v>
      </c>
      <c r="D638" s="124" t="s">
        <v>920</v>
      </c>
      <c r="E638" s="119" t="s">
        <v>40</v>
      </c>
      <c r="F638" s="59"/>
      <c r="G638" s="59"/>
      <c r="H638" s="119">
        <v>204</v>
      </c>
      <c r="I638" s="135"/>
      <c r="J638" s="59"/>
      <c r="K638" s="119" t="s">
        <v>199</v>
      </c>
      <c r="L638" s="111">
        <v>50000</v>
      </c>
      <c r="M638" s="114">
        <v>1000000</v>
      </c>
      <c r="N638" s="119" t="s">
        <v>41</v>
      </c>
      <c r="O638" s="119">
        <v>5</v>
      </c>
      <c r="P638" s="104">
        <v>20</v>
      </c>
      <c r="Q638" s="109">
        <v>4</v>
      </c>
      <c r="R638" s="96" t="s">
        <v>41</v>
      </c>
      <c r="S638" s="153" t="s">
        <v>859</v>
      </c>
      <c r="T638" s="105">
        <v>1</v>
      </c>
      <c r="U638" s="59"/>
      <c r="V638" s="59"/>
      <c r="W638" s="59"/>
      <c r="X638" s="59"/>
      <c r="Y638" s="59"/>
    </row>
    <row r="639" spans="1:25">
      <c r="A639" s="27">
        <v>635</v>
      </c>
      <c r="B639" s="118" t="s">
        <v>852</v>
      </c>
      <c r="C639" s="27" t="s">
        <v>267</v>
      </c>
      <c r="D639" s="124" t="s">
        <v>921</v>
      </c>
      <c r="E639" s="119" t="s">
        <v>40</v>
      </c>
      <c r="F639" s="59"/>
      <c r="G639" s="59"/>
      <c r="H639" s="119">
        <v>120</v>
      </c>
      <c r="I639" s="135"/>
      <c r="J639" s="59"/>
      <c r="K639" s="119" t="s">
        <v>323</v>
      </c>
      <c r="L639" s="111">
        <v>100000</v>
      </c>
      <c r="M639" s="114">
        <v>850000</v>
      </c>
      <c r="N639" s="119" t="s">
        <v>41</v>
      </c>
      <c r="O639" s="119">
        <v>3</v>
      </c>
      <c r="P639" s="104">
        <v>20</v>
      </c>
      <c r="Q639" s="109">
        <v>7</v>
      </c>
      <c r="R639" s="96">
        <v>0</v>
      </c>
      <c r="S639" s="153" t="s">
        <v>859</v>
      </c>
      <c r="T639" s="105">
        <v>1</v>
      </c>
      <c r="U639" s="59"/>
      <c r="V639" s="59"/>
      <c r="W639" s="59"/>
      <c r="X639" s="59"/>
      <c r="Y639" s="59"/>
    </row>
    <row r="640" spans="1:25">
      <c r="A640" s="27">
        <v>636</v>
      </c>
      <c r="B640" s="118" t="s">
        <v>852</v>
      </c>
      <c r="C640" s="27" t="s">
        <v>279</v>
      </c>
      <c r="D640" s="124" t="s">
        <v>922</v>
      </c>
      <c r="E640" s="119" t="s">
        <v>40</v>
      </c>
      <c r="F640" s="59"/>
      <c r="G640" s="59"/>
      <c r="H640" s="119">
        <v>160</v>
      </c>
      <c r="I640" s="135"/>
      <c r="J640" s="59"/>
      <c r="K640" s="119" t="s">
        <v>199</v>
      </c>
      <c r="L640" s="111">
        <v>80000</v>
      </c>
      <c r="M640" s="114">
        <v>800000</v>
      </c>
      <c r="N640" s="119" t="s">
        <v>41</v>
      </c>
      <c r="O640" s="119">
        <v>4</v>
      </c>
      <c r="P640" s="104">
        <v>30</v>
      </c>
      <c r="Q640" s="109">
        <v>13</v>
      </c>
      <c r="R640" s="96">
        <v>2</v>
      </c>
      <c r="S640" s="153" t="s">
        <v>859</v>
      </c>
      <c r="T640" s="105">
        <v>1</v>
      </c>
      <c r="U640" s="59"/>
      <c r="V640" s="59"/>
      <c r="W640" s="59"/>
      <c r="X640" s="59"/>
      <c r="Y640" s="59"/>
    </row>
    <row r="641" spans="1:25">
      <c r="A641" s="27">
        <v>637</v>
      </c>
      <c r="B641" s="118" t="s">
        <v>852</v>
      </c>
      <c r="C641" s="27" t="s">
        <v>61</v>
      </c>
      <c r="D641" s="124" t="s">
        <v>923</v>
      </c>
      <c r="E641" s="119" t="s">
        <v>40</v>
      </c>
      <c r="F641" s="59"/>
      <c r="G641" s="59"/>
      <c r="H641" s="119">
        <v>140</v>
      </c>
      <c r="I641" s="135"/>
      <c r="J641" s="59"/>
      <c r="K641" s="119" t="s">
        <v>323</v>
      </c>
      <c r="L641" s="111">
        <v>10000</v>
      </c>
      <c r="M641" s="114">
        <v>240000</v>
      </c>
      <c r="N641" s="119" t="s">
        <v>41</v>
      </c>
      <c r="O641" s="119">
        <v>5</v>
      </c>
      <c r="P641" s="104">
        <v>30</v>
      </c>
      <c r="Q641" s="109">
        <v>6</v>
      </c>
      <c r="R641" s="96">
        <v>2</v>
      </c>
      <c r="S641" s="153" t="s">
        <v>859</v>
      </c>
      <c r="T641" s="105">
        <v>1</v>
      </c>
      <c r="U641" s="59"/>
      <c r="V641" s="59"/>
      <c r="W641" s="59"/>
      <c r="X641" s="59"/>
      <c r="Y641" s="59"/>
    </row>
    <row r="642" spans="1:25">
      <c r="A642" s="27">
        <v>638</v>
      </c>
      <c r="B642" s="118" t="s">
        <v>852</v>
      </c>
      <c r="C642" s="27" t="s">
        <v>279</v>
      </c>
      <c r="D642" s="124" t="s">
        <v>924</v>
      </c>
      <c r="E642" s="119" t="s">
        <v>40</v>
      </c>
      <c r="F642" s="59"/>
      <c r="G642" s="59"/>
      <c r="H642" s="119">
        <v>240</v>
      </c>
      <c r="I642" s="135"/>
      <c r="J642" s="59"/>
      <c r="K642" s="119" t="s">
        <v>314</v>
      </c>
      <c r="L642" s="111">
        <v>150000</v>
      </c>
      <c r="M642" s="114">
        <v>900000</v>
      </c>
      <c r="N642" s="119" t="s">
        <v>41</v>
      </c>
      <c r="O642" s="119">
        <v>4</v>
      </c>
      <c r="P642" s="104">
        <v>50</v>
      </c>
      <c r="Q642" s="109">
        <v>6</v>
      </c>
      <c r="R642" s="96">
        <v>0</v>
      </c>
      <c r="S642" s="153" t="s">
        <v>859</v>
      </c>
      <c r="T642" s="105">
        <v>1</v>
      </c>
      <c r="U642" s="59"/>
      <c r="V642" s="59"/>
      <c r="W642" s="59"/>
      <c r="X642" s="59"/>
      <c r="Y642" s="59"/>
    </row>
    <row r="643" spans="1:25">
      <c r="A643" s="27">
        <v>639</v>
      </c>
      <c r="B643" s="118" t="s">
        <v>852</v>
      </c>
      <c r="C643" s="27" t="s">
        <v>61</v>
      </c>
      <c r="D643" s="124" t="s">
        <v>925</v>
      </c>
      <c r="E643" s="119" t="s">
        <v>40</v>
      </c>
      <c r="F643" s="59"/>
      <c r="G643" s="59"/>
      <c r="H643" s="119">
        <v>120</v>
      </c>
      <c r="I643" s="135"/>
      <c r="J643" s="59"/>
      <c r="K643" s="119" t="s">
        <v>323</v>
      </c>
      <c r="L643" s="111">
        <v>50000</v>
      </c>
      <c r="M643" s="114">
        <v>680000</v>
      </c>
      <c r="N643" s="119" t="s">
        <v>41</v>
      </c>
      <c r="O643" s="119">
        <v>6</v>
      </c>
      <c r="P643" s="104">
        <v>20</v>
      </c>
      <c r="Q643" s="109">
        <v>8</v>
      </c>
      <c r="R643" s="96" t="s">
        <v>41</v>
      </c>
      <c r="S643" s="153" t="s">
        <v>859</v>
      </c>
      <c r="T643" s="105">
        <v>1</v>
      </c>
      <c r="U643" s="59"/>
      <c r="V643" s="59"/>
      <c r="W643" s="59"/>
      <c r="X643" s="59"/>
      <c r="Y643" s="59"/>
    </row>
    <row r="644" spans="1:25">
      <c r="A644" s="27">
        <v>640</v>
      </c>
      <c r="B644" s="118" t="s">
        <v>852</v>
      </c>
      <c r="C644" s="27" t="s">
        <v>188</v>
      </c>
      <c r="D644" s="124" t="s">
        <v>926</v>
      </c>
      <c r="E644" s="119" t="s">
        <v>40</v>
      </c>
      <c r="F644" s="59"/>
      <c r="G644" s="59"/>
      <c r="H644" s="119">
        <v>120</v>
      </c>
      <c r="I644" s="135"/>
      <c r="J644" s="59"/>
      <c r="K644" s="119" t="s">
        <v>323</v>
      </c>
      <c r="L644" s="111">
        <v>100000</v>
      </c>
      <c r="M644" s="114">
        <v>1100000</v>
      </c>
      <c r="N644" s="119" t="s">
        <v>41</v>
      </c>
      <c r="O644" s="119">
        <v>4</v>
      </c>
      <c r="P644" s="104">
        <v>20</v>
      </c>
      <c r="Q644" s="109">
        <v>4</v>
      </c>
      <c r="R644" s="96">
        <v>0</v>
      </c>
      <c r="S644" s="153" t="s">
        <v>859</v>
      </c>
      <c r="T644" s="105">
        <v>1</v>
      </c>
      <c r="U644" s="59"/>
      <c r="V644" s="59"/>
      <c r="W644" s="59"/>
      <c r="X644" s="59"/>
      <c r="Y644" s="59"/>
    </row>
    <row r="645" spans="1:25">
      <c r="A645" s="27">
        <v>641</v>
      </c>
      <c r="B645" s="118" t="s">
        <v>852</v>
      </c>
      <c r="C645" s="27" t="s">
        <v>279</v>
      </c>
      <c r="D645" s="124" t="s">
        <v>927</v>
      </c>
      <c r="E645" s="119" t="s">
        <v>40</v>
      </c>
      <c r="F645" s="59"/>
      <c r="G645" s="59"/>
      <c r="H645" s="119">
        <v>156</v>
      </c>
      <c r="I645" s="135"/>
      <c r="J645" s="59"/>
      <c r="K645" s="119" t="s">
        <v>323</v>
      </c>
      <c r="L645" s="111">
        <v>80000</v>
      </c>
      <c r="M645" s="114">
        <v>800000</v>
      </c>
      <c r="N645" s="119" t="s">
        <v>41</v>
      </c>
      <c r="O645" s="119">
        <v>5</v>
      </c>
      <c r="P645" s="104">
        <v>30</v>
      </c>
      <c r="Q645" s="109">
        <v>11</v>
      </c>
      <c r="R645" s="96">
        <v>3</v>
      </c>
      <c r="S645" s="153" t="s">
        <v>859</v>
      </c>
      <c r="T645" s="105">
        <v>1</v>
      </c>
      <c r="U645" s="59"/>
      <c r="V645" s="59"/>
      <c r="W645" s="59"/>
      <c r="X645" s="59"/>
      <c r="Y645" s="59"/>
    </row>
    <row r="646" spans="1:25">
      <c r="A646" s="27">
        <v>642</v>
      </c>
      <c r="B646" s="118" t="s">
        <v>852</v>
      </c>
      <c r="C646" s="27" t="s">
        <v>188</v>
      </c>
      <c r="D646" s="124" t="s">
        <v>928</v>
      </c>
      <c r="E646" s="119" t="s">
        <v>40</v>
      </c>
      <c r="F646" s="59"/>
      <c r="G646" s="59"/>
      <c r="H646" s="119">
        <v>147</v>
      </c>
      <c r="I646" s="135"/>
      <c r="J646" s="59"/>
      <c r="K646" s="119" t="s">
        <v>323</v>
      </c>
      <c r="L646" s="111">
        <v>100000</v>
      </c>
      <c r="M646" s="114">
        <v>950000</v>
      </c>
      <c r="N646" s="119" t="s">
        <v>45</v>
      </c>
      <c r="O646" s="119">
        <v>5</v>
      </c>
      <c r="P646" s="104">
        <v>18</v>
      </c>
      <c r="Q646" s="109">
        <v>8</v>
      </c>
      <c r="R646" s="96" t="s">
        <v>41</v>
      </c>
      <c r="S646" s="153" t="s">
        <v>859</v>
      </c>
      <c r="T646" s="105">
        <v>1</v>
      </c>
      <c r="U646" s="59"/>
      <c r="V646" s="59"/>
      <c r="W646" s="59"/>
      <c r="X646" s="59"/>
      <c r="Y646" s="59"/>
    </row>
    <row r="647" spans="1:25">
      <c r="A647" s="27">
        <v>643</v>
      </c>
      <c r="B647" s="118" t="s">
        <v>852</v>
      </c>
      <c r="C647" s="27" t="s">
        <v>279</v>
      </c>
      <c r="D647" s="124" t="s">
        <v>929</v>
      </c>
      <c r="E647" s="119" t="s">
        <v>40</v>
      </c>
      <c r="F647" s="59"/>
      <c r="G647" s="59"/>
      <c r="H647" s="119">
        <v>240</v>
      </c>
      <c r="I647" s="135"/>
      <c r="J647" s="59"/>
      <c r="K647" s="119" t="s">
        <v>199</v>
      </c>
      <c r="L647" s="111">
        <v>150000</v>
      </c>
      <c r="M647" s="114">
        <v>900000</v>
      </c>
      <c r="N647" s="119" t="s">
        <v>41</v>
      </c>
      <c r="O647" s="119">
        <v>5</v>
      </c>
      <c r="P647" s="104">
        <v>35</v>
      </c>
      <c r="Q647" s="109">
        <v>12</v>
      </c>
      <c r="R647" s="96">
        <v>0</v>
      </c>
      <c r="S647" s="153" t="s">
        <v>859</v>
      </c>
      <c r="T647" s="105">
        <v>1</v>
      </c>
      <c r="U647" s="59"/>
      <c r="V647" s="59"/>
      <c r="W647" s="59"/>
      <c r="X647" s="59"/>
      <c r="Y647" s="59"/>
    </row>
    <row r="648" spans="1:25">
      <c r="A648" s="27">
        <v>644</v>
      </c>
      <c r="B648" s="118" t="s">
        <v>852</v>
      </c>
      <c r="C648" s="27" t="s">
        <v>61</v>
      </c>
      <c r="D648" s="124" t="s">
        <v>930</v>
      </c>
      <c r="E648" s="119" t="s">
        <v>40</v>
      </c>
      <c r="F648" s="59"/>
      <c r="G648" s="59"/>
      <c r="H648" s="119">
        <v>102</v>
      </c>
      <c r="I648" s="135"/>
      <c r="J648" s="59"/>
      <c r="K648" s="119" t="s">
        <v>323</v>
      </c>
      <c r="L648" s="111">
        <v>50000</v>
      </c>
      <c r="M648" s="114">
        <v>400000</v>
      </c>
      <c r="N648" s="119" t="s">
        <v>41</v>
      </c>
      <c r="O648" s="119" t="s">
        <v>41</v>
      </c>
      <c r="P648" s="104">
        <v>25</v>
      </c>
      <c r="Q648" s="109" t="s">
        <v>41</v>
      </c>
      <c r="R648" s="96" t="s">
        <v>41</v>
      </c>
      <c r="S648" s="153" t="s">
        <v>859</v>
      </c>
      <c r="T648" s="105">
        <v>1</v>
      </c>
      <c r="U648" s="59"/>
      <c r="V648" s="59"/>
      <c r="W648" s="59"/>
      <c r="X648" s="59"/>
      <c r="Y648" s="59"/>
    </row>
    <row r="649" spans="1:25">
      <c r="A649" s="27">
        <v>645</v>
      </c>
      <c r="B649" s="118" t="s">
        <v>852</v>
      </c>
      <c r="C649" s="27" t="s">
        <v>402</v>
      </c>
      <c r="D649" s="124" t="s">
        <v>931</v>
      </c>
      <c r="E649" s="119" t="s">
        <v>40</v>
      </c>
      <c r="F649" s="59"/>
      <c r="G649" s="59"/>
      <c r="H649" s="119">
        <v>124</v>
      </c>
      <c r="I649" s="135"/>
      <c r="J649" s="59"/>
      <c r="K649" s="119" t="s">
        <v>323</v>
      </c>
      <c r="L649" s="111">
        <v>0</v>
      </c>
      <c r="M649" s="114">
        <v>850000</v>
      </c>
      <c r="N649" s="119" t="s">
        <v>41</v>
      </c>
      <c r="O649" s="119">
        <v>4</v>
      </c>
      <c r="P649" s="104">
        <v>30</v>
      </c>
      <c r="Q649" s="109" t="s">
        <v>41</v>
      </c>
      <c r="R649" s="96" t="s">
        <v>41</v>
      </c>
      <c r="S649" s="153" t="s">
        <v>859</v>
      </c>
      <c r="T649" s="105">
        <v>1</v>
      </c>
      <c r="U649" s="59"/>
      <c r="V649" s="59"/>
      <c r="W649" s="59"/>
      <c r="X649" s="59"/>
      <c r="Y649" s="59"/>
    </row>
    <row r="650" spans="1:25">
      <c r="A650" s="27">
        <v>646</v>
      </c>
      <c r="B650" s="118" t="s">
        <v>852</v>
      </c>
      <c r="C650" s="27" t="s">
        <v>279</v>
      </c>
      <c r="D650" s="124" t="s">
        <v>932</v>
      </c>
      <c r="E650" s="119" t="s">
        <v>40</v>
      </c>
      <c r="F650" s="59"/>
      <c r="G650" s="59"/>
      <c r="H650" s="119">
        <v>216</v>
      </c>
      <c r="I650" s="135"/>
      <c r="J650" s="59"/>
      <c r="K650" s="119" t="s">
        <v>199</v>
      </c>
      <c r="L650" s="111">
        <v>50000</v>
      </c>
      <c r="M650" s="114">
        <v>900000</v>
      </c>
      <c r="N650" s="119" t="s">
        <v>41</v>
      </c>
      <c r="O650" s="119" t="s">
        <v>41</v>
      </c>
      <c r="P650" s="104">
        <v>15</v>
      </c>
      <c r="Q650" s="109" t="s">
        <v>41</v>
      </c>
      <c r="R650" s="96" t="s">
        <v>41</v>
      </c>
      <c r="S650" s="153" t="s">
        <v>859</v>
      </c>
      <c r="T650" s="105">
        <v>1</v>
      </c>
      <c r="U650" s="59"/>
      <c r="V650" s="59"/>
      <c r="W650" s="59"/>
      <c r="X650" s="59"/>
      <c r="Y650" s="59"/>
    </row>
    <row r="651" spans="1:25">
      <c r="A651" s="27">
        <v>647</v>
      </c>
      <c r="B651" s="118" t="s">
        <v>852</v>
      </c>
      <c r="C651" s="27" t="s">
        <v>402</v>
      </c>
      <c r="D651" s="124" t="s">
        <v>933</v>
      </c>
      <c r="E651" s="156" t="s">
        <v>40</v>
      </c>
      <c r="F651" s="157"/>
      <c r="G651" s="157"/>
      <c r="H651" s="156">
        <v>151</v>
      </c>
      <c r="I651" s="158"/>
      <c r="J651" s="157"/>
      <c r="K651" s="156" t="s">
        <v>323</v>
      </c>
      <c r="L651" s="159">
        <v>45000</v>
      </c>
      <c r="M651" s="160">
        <v>992000</v>
      </c>
      <c r="N651" s="156" t="s">
        <v>41</v>
      </c>
      <c r="O651" s="156">
        <v>3</v>
      </c>
      <c r="P651" s="161">
        <v>22</v>
      </c>
      <c r="Q651" s="162" t="s">
        <v>41</v>
      </c>
      <c r="R651" s="163" t="s">
        <v>41</v>
      </c>
      <c r="S651" s="164" t="s">
        <v>859</v>
      </c>
      <c r="T651" s="165">
        <v>1</v>
      </c>
      <c r="U651" s="59"/>
      <c r="V651" s="59"/>
      <c r="W651" s="59"/>
      <c r="X651" s="59"/>
      <c r="Y651" s="59"/>
    </row>
    <row r="652" spans="1:25">
      <c r="A652" s="166"/>
      <c r="B652" s="118"/>
      <c r="C652" s="60"/>
      <c r="D652" s="61"/>
      <c r="E652" s="89"/>
      <c r="F652" s="59"/>
      <c r="G652" s="59"/>
      <c r="H652" s="59"/>
      <c r="I652" s="135"/>
      <c r="J652" s="59"/>
      <c r="K652" s="59"/>
      <c r="L652" s="65"/>
      <c r="M652" s="66"/>
      <c r="N652" s="59"/>
      <c r="O652" s="59"/>
      <c r="P652" s="67"/>
      <c r="Q652" s="68"/>
      <c r="R652" s="69"/>
      <c r="S652" s="59"/>
      <c r="T652" s="59"/>
      <c r="U652" s="59"/>
      <c r="V652" s="59"/>
      <c r="W652" s="59"/>
      <c r="X652" s="59"/>
      <c r="Y652" s="59"/>
    </row>
    <row r="653" spans="1:25">
      <c r="A653" s="166"/>
      <c r="B653" s="118"/>
      <c r="C653" s="60"/>
      <c r="D653" s="61"/>
      <c r="E653" s="89"/>
      <c r="F653" s="59"/>
      <c r="G653" s="59"/>
      <c r="H653" s="59"/>
      <c r="I653" s="135"/>
      <c r="J653" s="59"/>
      <c r="K653" s="59"/>
      <c r="L653" s="65"/>
      <c r="M653" s="66"/>
      <c r="N653" s="59"/>
      <c r="O653" s="59"/>
      <c r="P653" s="67"/>
      <c r="Q653" s="68"/>
      <c r="R653" s="69"/>
      <c r="S653" s="59"/>
      <c r="T653" s="59"/>
      <c r="U653" s="59"/>
      <c r="V653" s="59"/>
      <c r="W653" s="59"/>
      <c r="X653" s="59"/>
      <c r="Y653" s="59"/>
    </row>
    <row r="654" spans="1:25">
      <c r="A654" s="167"/>
      <c r="B654" s="118"/>
      <c r="C654" s="60"/>
      <c r="D654" s="61"/>
      <c r="E654" s="89"/>
      <c r="F654" s="59"/>
      <c r="G654" s="59"/>
      <c r="H654" s="59"/>
      <c r="I654" s="135"/>
      <c r="J654" s="59"/>
      <c r="K654" s="59"/>
      <c r="L654" s="65"/>
      <c r="M654" s="66"/>
      <c r="N654" s="59"/>
      <c r="O654" s="59"/>
      <c r="P654" s="67"/>
      <c r="Q654" s="68"/>
      <c r="R654" s="69"/>
      <c r="S654" s="59"/>
      <c r="T654" s="59"/>
      <c r="U654" s="59"/>
      <c r="V654" s="59"/>
      <c r="W654" s="59"/>
      <c r="X654" s="59"/>
      <c r="Y654" s="59"/>
    </row>
    <row r="655" spans="1:25">
      <c r="A655" s="166"/>
      <c r="B655" s="60"/>
      <c r="C655" s="60"/>
      <c r="D655" s="61"/>
      <c r="E655" s="89"/>
      <c r="F655" s="59"/>
      <c r="G655" s="59"/>
      <c r="H655" s="59"/>
      <c r="I655" s="135"/>
      <c r="J655" s="59"/>
      <c r="K655" s="59"/>
      <c r="L655" s="65"/>
      <c r="M655" s="66"/>
      <c r="N655" s="59"/>
      <c r="O655" s="59"/>
      <c r="P655" s="67"/>
      <c r="Q655" s="68"/>
      <c r="R655" s="69"/>
      <c r="S655" s="59"/>
      <c r="T655" s="59"/>
      <c r="U655" s="59"/>
      <c r="V655" s="59"/>
      <c r="W655" s="59"/>
      <c r="X655" s="59"/>
      <c r="Y655" s="59"/>
    </row>
    <row r="656" spans="1:25">
      <c r="A656" s="167"/>
      <c r="B656" s="60"/>
      <c r="C656" s="60"/>
      <c r="D656" s="61"/>
      <c r="E656" s="89"/>
      <c r="F656" s="59"/>
      <c r="G656" s="59"/>
      <c r="H656" s="59"/>
      <c r="I656" s="135"/>
      <c r="J656" s="59"/>
      <c r="K656" s="59"/>
      <c r="L656" s="65"/>
      <c r="M656" s="66"/>
      <c r="N656" s="59"/>
      <c r="O656" s="59"/>
      <c r="P656" s="67"/>
      <c r="Q656" s="68"/>
      <c r="R656" s="69"/>
      <c r="S656" s="59"/>
      <c r="T656" s="59"/>
      <c r="U656" s="59"/>
      <c r="V656" s="59"/>
      <c r="W656" s="59"/>
      <c r="X656" s="59"/>
      <c r="Y656" s="59"/>
    </row>
    <row r="657" spans="1:25">
      <c r="A657" s="166"/>
      <c r="B657" s="60"/>
      <c r="C657" s="60"/>
      <c r="D657" s="61"/>
      <c r="E657" s="89"/>
      <c r="F657" s="59"/>
      <c r="G657" s="59"/>
      <c r="H657" s="59"/>
      <c r="I657" s="135"/>
      <c r="J657" s="59"/>
      <c r="K657" s="59"/>
      <c r="L657" s="65"/>
      <c r="M657" s="66"/>
      <c r="N657" s="59"/>
      <c r="O657" s="59"/>
      <c r="P657" s="67"/>
      <c r="Q657" s="68"/>
      <c r="R657" s="69"/>
      <c r="S657" s="59"/>
      <c r="T657" s="59"/>
      <c r="U657" s="59"/>
      <c r="V657" s="59"/>
      <c r="W657" s="59"/>
      <c r="X657" s="59"/>
      <c r="Y657" s="59"/>
    </row>
    <row r="658" spans="1:25">
      <c r="A658" s="167"/>
      <c r="B658" s="60"/>
      <c r="C658" s="60"/>
      <c r="D658" s="61"/>
      <c r="E658" s="89"/>
      <c r="F658" s="59"/>
      <c r="G658" s="59"/>
      <c r="H658" s="59"/>
      <c r="I658" s="135"/>
      <c r="J658" s="59"/>
      <c r="K658" s="59"/>
      <c r="L658" s="65"/>
      <c r="M658" s="66"/>
      <c r="N658" s="59"/>
      <c r="O658" s="59"/>
      <c r="P658" s="67"/>
      <c r="Q658" s="68"/>
      <c r="R658" s="69"/>
      <c r="S658" s="59"/>
      <c r="T658" s="59"/>
      <c r="U658" s="59"/>
      <c r="V658" s="59"/>
      <c r="W658" s="59"/>
      <c r="X658" s="59"/>
      <c r="Y658" s="59"/>
    </row>
    <row r="659" spans="1:25">
      <c r="A659" s="166"/>
      <c r="B659" s="60"/>
      <c r="C659" s="60"/>
      <c r="D659" s="61"/>
      <c r="E659" s="89"/>
      <c r="F659" s="59"/>
      <c r="G659" s="59"/>
      <c r="H659" s="59"/>
      <c r="I659" s="135"/>
      <c r="J659" s="59"/>
      <c r="K659" s="59"/>
      <c r="L659" s="65"/>
      <c r="M659" s="66"/>
      <c r="N659" s="59"/>
      <c r="O659" s="59"/>
      <c r="P659" s="67"/>
      <c r="Q659" s="68"/>
      <c r="R659" s="69"/>
      <c r="S659" s="59"/>
      <c r="T659" s="59"/>
      <c r="U659" s="59"/>
      <c r="V659" s="59"/>
      <c r="W659" s="59"/>
      <c r="X659" s="59"/>
      <c r="Y659" s="59"/>
    </row>
    <row r="660" spans="1:25">
      <c r="A660" s="166"/>
      <c r="B660" s="60"/>
      <c r="C660" s="60"/>
      <c r="D660" s="61"/>
      <c r="E660" s="89"/>
      <c r="F660" s="59"/>
      <c r="G660" s="59"/>
      <c r="H660" s="59"/>
      <c r="I660" s="135"/>
      <c r="J660" s="59"/>
      <c r="K660" s="59"/>
      <c r="L660" s="65"/>
      <c r="M660" s="66"/>
      <c r="N660" s="59"/>
      <c r="O660" s="59"/>
      <c r="P660" s="67"/>
      <c r="Q660" s="68"/>
      <c r="R660" s="69"/>
      <c r="S660" s="59"/>
      <c r="T660" s="59"/>
      <c r="U660" s="59"/>
      <c r="V660" s="59"/>
      <c r="W660" s="59"/>
      <c r="X660" s="59"/>
      <c r="Y660" s="59"/>
    </row>
    <row r="661" spans="1:25">
      <c r="A661" s="167"/>
      <c r="B661" s="60"/>
      <c r="C661" s="60"/>
      <c r="D661" s="61"/>
      <c r="E661" s="89"/>
      <c r="F661" s="59"/>
      <c r="G661" s="59"/>
      <c r="H661" s="59"/>
      <c r="I661" s="135"/>
      <c r="J661" s="59"/>
      <c r="K661" s="59"/>
      <c r="L661" s="65"/>
      <c r="M661" s="66"/>
      <c r="N661" s="59"/>
      <c r="O661" s="59"/>
      <c r="P661" s="67"/>
      <c r="Q661" s="68"/>
      <c r="R661" s="69"/>
      <c r="S661" s="59"/>
      <c r="T661" s="59"/>
      <c r="U661" s="59"/>
      <c r="V661" s="59"/>
      <c r="W661" s="59"/>
      <c r="X661" s="59"/>
      <c r="Y661" s="59"/>
    </row>
    <row r="662" spans="1:25">
      <c r="A662" s="166"/>
      <c r="B662" s="60"/>
      <c r="C662" s="60"/>
      <c r="D662" s="61"/>
      <c r="E662" s="89"/>
      <c r="F662" s="59"/>
      <c r="G662" s="59"/>
      <c r="H662" s="59"/>
      <c r="I662" s="135"/>
      <c r="J662" s="59"/>
      <c r="K662" s="59"/>
      <c r="L662" s="65"/>
      <c r="M662" s="66"/>
      <c r="N662" s="59"/>
      <c r="O662" s="59"/>
      <c r="P662" s="67"/>
      <c r="Q662" s="68"/>
      <c r="R662" s="69"/>
      <c r="S662" s="59"/>
      <c r="T662" s="59"/>
      <c r="U662" s="59"/>
      <c r="V662" s="59"/>
      <c r="W662" s="59"/>
      <c r="X662" s="59"/>
      <c r="Y662" s="59"/>
    </row>
    <row r="663" spans="1:25">
      <c r="A663" s="167"/>
      <c r="B663" s="60"/>
      <c r="C663" s="60"/>
      <c r="D663" s="61"/>
      <c r="E663" s="89"/>
      <c r="F663" s="59"/>
      <c r="G663" s="59"/>
      <c r="H663" s="59"/>
      <c r="I663" s="135"/>
      <c r="J663" s="59"/>
      <c r="K663" s="59"/>
      <c r="L663" s="65"/>
      <c r="M663" s="66"/>
      <c r="N663" s="59"/>
      <c r="O663" s="59"/>
      <c r="P663" s="67"/>
      <c r="Q663" s="68"/>
      <c r="R663" s="69"/>
      <c r="S663" s="59"/>
      <c r="T663" s="59"/>
      <c r="U663" s="59"/>
      <c r="V663" s="59"/>
      <c r="W663" s="59"/>
      <c r="X663" s="59"/>
      <c r="Y663" s="59"/>
    </row>
    <row r="664" spans="1:25">
      <c r="A664" s="166"/>
      <c r="B664" s="60"/>
      <c r="C664" s="60"/>
      <c r="D664" s="61"/>
      <c r="E664" s="89"/>
      <c r="F664" s="59"/>
      <c r="G664" s="59"/>
      <c r="H664" s="59"/>
      <c r="I664" s="135"/>
      <c r="J664" s="59"/>
      <c r="K664" s="59"/>
      <c r="L664" s="65"/>
      <c r="M664" s="66"/>
      <c r="N664" s="59"/>
      <c r="O664" s="59"/>
      <c r="P664" s="67"/>
      <c r="Q664" s="68"/>
      <c r="R664" s="69"/>
      <c r="S664" s="59"/>
      <c r="T664" s="59"/>
      <c r="U664" s="59"/>
      <c r="V664" s="59"/>
      <c r="W664" s="59"/>
      <c r="X664" s="59"/>
      <c r="Y664" s="59"/>
    </row>
    <row r="665" spans="1:25">
      <c r="A665" s="167"/>
      <c r="B665" s="60"/>
      <c r="C665" s="60"/>
      <c r="D665" s="61"/>
      <c r="E665" s="89"/>
      <c r="F665" s="59"/>
      <c r="G665" s="59"/>
      <c r="H665" s="59"/>
      <c r="I665" s="135"/>
      <c r="J665" s="59"/>
      <c r="K665" s="59"/>
      <c r="L665" s="65"/>
      <c r="M665" s="66"/>
      <c r="N665" s="59"/>
      <c r="O665" s="59"/>
      <c r="P665" s="67"/>
      <c r="Q665" s="68"/>
      <c r="R665" s="69"/>
      <c r="S665" s="59"/>
      <c r="T665" s="59"/>
      <c r="U665" s="59"/>
      <c r="V665" s="59"/>
      <c r="W665" s="59"/>
      <c r="X665" s="59"/>
      <c r="Y665" s="59"/>
    </row>
    <row r="666" spans="1:25">
      <c r="A666" s="166"/>
      <c r="B666" s="60"/>
      <c r="C666" s="60"/>
      <c r="D666" s="61"/>
      <c r="E666" s="89"/>
      <c r="F666" s="59"/>
      <c r="G666" s="59"/>
      <c r="H666" s="59"/>
      <c r="I666" s="135"/>
      <c r="J666" s="59"/>
      <c r="K666" s="59"/>
      <c r="L666" s="65"/>
      <c r="M666" s="66"/>
      <c r="N666" s="59"/>
      <c r="O666" s="59"/>
      <c r="P666" s="67"/>
      <c r="Q666" s="68"/>
      <c r="R666" s="69"/>
      <c r="S666" s="59"/>
      <c r="T666" s="59"/>
      <c r="U666" s="59"/>
      <c r="V666" s="59"/>
      <c r="W666" s="59"/>
      <c r="X666" s="59"/>
      <c r="Y666" s="59"/>
    </row>
    <row r="667" spans="1:25">
      <c r="A667" s="166"/>
      <c r="B667" s="60"/>
      <c r="C667" s="60"/>
      <c r="D667" s="61"/>
      <c r="E667" s="89"/>
      <c r="F667" s="59"/>
      <c r="G667" s="59"/>
      <c r="H667" s="59"/>
      <c r="I667" s="135"/>
      <c r="J667" s="59"/>
      <c r="K667" s="59"/>
      <c r="L667" s="65"/>
      <c r="M667" s="66"/>
      <c r="N667" s="59"/>
      <c r="O667" s="59"/>
      <c r="P667" s="67"/>
      <c r="Q667" s="68"/>
      <c r="R667" s="69"/>
      <c r="S667" s="59"/>
      <c r="T667" s="59"/>
      <c r="U667" s="59"/>
      <c r="V667" s="59"/>
      <c r="W667" s="59"/>
      <c r="X667" s="59"/>
      <c r="Y667" s="59"/>
    </row>
    <row r="668" spans="1:25">
      <c r="A668" s="167"/>
      <c r="B668" s="60"/>
      <c r="C668" s="60"/>
      <c r="D668" s="61"/>
      <c r="E668" s="89"/>
      <c r="F668" s="59"/>
      <c r="G668" s="59"/>
      <c r="H668" s="59"/>
      <c r="I668" s="135"/>
      <c r="J668" s="59"/>
      <c r="K668" s="59"/>
      <c r="L668" s="65"/>
      <c r="M668" s="66"/>
      <c r="N668" s="59"/>
      <c r="O668" s="59"/>
      <c r="P668" s="67"/>
      <c r="Q668" s="68"/>
      <c r="R668" s="69"/>
      <c r="S668" s="59"/>
      <c r="T668" s="59"/>
      <c r="U668" s="59"/>
      <c r="V668" s="59"/>
      <c r="W668" s="59"/>
      <c r="X668" s="59"/>
      <c r="Y668" s="59"/>
    </row>
    <row r="669" spans="1:25">
      <c r="A669" s="166"/>
      <c r="B669" s="60"/>
      <c r="C669" s="60"/>
      <c r="D669" s="61"/>
      <c r="E669" s="89"/>
      <c r="F669" s="59"/>
      <c r="G669" s="59"/>
      <c r="H669" s="59"/>
      <c r="I669" s="135"/>
      <c r="J669" s="59"/>
      <c r="K669" s="59"/>
      <c r="L669" s="65"/>
      <c r="M669" s="66"/>
      <c r="N669" s="59"/>
      <c r="O669" s="59"/>
      <c r="P669" s="67"/>
      <c r="Q669" s="68"/>
      <c r="R669" s="69"/>
      <c r="S669" s="59"/>
      <c r="T669" s="59"/>
      <c r="U669" s="59"/>
      <c r="V669" s="59"/>
      <c r="W669" s="59"/>
      <c r="X669" s="59"/>
      <c r="Y669" s="59"/>
    </row>
    <row r="670" spans="1:25">
      <c r="A670" s="167"/>
      <c r="B670" s="60"/>
      <c r="C670" s="60"/>
      <c r="D670" s="61"/>
      <c r="E670" s="89"/>
      <c r="F670" s="59"/>
      <c r="G670" s="59"/>
      <c r="H670" s="59"/>
      <c r="I670" s="135"/>
      <c r="J670" s="59"/>
      <c r="K670" s="59"/>
      <c r="L670" s="65"/>
      <c r="M670" s="66"/>
      <c r="N670" s="59"/>
      <c r="O670" s="59"/>
      <c r="P670" s="67"/>
      <c r="Q670" s="68"/>
      <c r="R670" s="69"/>
      <c r="S670" s="59"/>
      <c r="T670" s="59"/>
      <c r="U670" s="59"/>
      <c r="V670" s="59"/>
      <c r="W670" s="59"/>
      <c r="X670" s="59"/>
      <c r="Y670" s="59"/>
    </row>
    <row r="671" spans="1:25">
      <c r="A671" s="166"/>
      <c r="B671" s="60"/>
      <c r="C671" s="60"/>
      <c r="D671" s="61"/>
      <c r="E671" s="89"/>
      <c r="F671" s="59"/>
      <c r="G671" s="59"/>
      <c r="H671" s="59"/>
      <c r="I671" s="135"/>
      <c r="J671" s="59"/>
      <c r="K671" s="59"/>
      <c r="L671" s="65"/>
      <c r="M671" s="66"/>
      <c r="N671" s="59"/>
      <c r="O671" s="59"/>
      <c r="P671" s="67"/>
      <c r="Q671" s="68"/>
      <c r="R671" s="69"/>
      <c r="S671" s="59"/>
      <c r="T671" s="59"/>
      <c r="U671" s="59"/>
      <c r="V671" s="59"/>
      <c r="W671" s="59"/>
      <c r="X671" s="59"/>
      <c r="Y671" s="59"/>
    </row>
    <row r="672" spans="1:25">
      <c r="A672" s="167"/>
      <c r="B672" s="60"/>
      <c r="C672" s="60"/>
      <c r="D672" s="61"/>
      <c r="E672" s="89"/>
      <c r="F672" s="59"/>
      <c r="G672" s="59"/>
      <c r="H672" s="59"/>
      <c r="I672" s="135"/>
      <c r="J672" s="59"/>
      <c r="K672" s="59"/>
      <c r="L672" s="65"/>
      <c r="M672" s="66"/>
      <c r="N672" s="59"/>
      <c r="O672" s="59"/>
      <c r="P672" s="67"/>
      <c r="Q672" s="68"/>
      <c r="R672" s="69"/>
      <c r="S672" s="59"/>
      <c r="T672" s="59"/>
      <c r="U672" s="59"/>
      <c r="V672" s="59"/>
      <c r="W672" s="59"/>
      <c r="X672" s="59"/>
      <c r="Y672" s="59"/>
    </row>
    <row r="673" spans="1:25">
      <c r="A673" s="166"/>
      <c r="B673" s="60"/>
      <c r="C673" s="60"/>
      <c r="D673" s="61"/>
      <c r="E673" s="89"/>
      <c r="F673" s="59"/>
      <c r="G673" s="59"/>
      <c r="H673" s="59"/>
      <c r="I673" s="135"/>
      <c r="J673" s="59"/>
      <c r="K673" s="59"/>
      <c r="L673" s="65"/>
      <c r="M673" s="66"/>
      <c r="N673" s="59"/>
      <c r="O673" s="59"/>
      <c r="P673" s="67"/>
      <c r="Q673" s="68"/>
      <c r="R673" s="69"/>
      <c r="S673" s="59"/>
      <c r="T673" s="59"/>
      <c r="U673" s="59"/>
      <c r="V673" s="59"/>
      <c r="W673" s="59"/>
      <c r="X673" s="59"/>
      <c r="Y673" s="59"/>
    </row>
    <row r="674" spans="1:25">
      <c r="A674" s="166"/>
      <c r="B674" s="60"/>
      <c r="C674" s="60"/>
      <c r="D674" s="61"/>
      <c r="E674" s="89"/>
      <c r="F674" s="59"/>
      <c r="G674" s="59"/>
      <c r="H674" s="59"/>
      <c r="I674" s="135"/>
      <c r="J674" s="59"/>
      <c r="K674" s="59"/>
      <c r="L674" s="65"/>
      <c r="M674" s="66"/>
      <c r="N674" s="59"/>
      <c r="O674" s="59"/>
      <c r="P674" s="67"/>
      <c r="Q674" s="68"/>
      <c r="R674" s="69"/>
      <c r="S674" s="59"/>
      <c r="T674" s="59"/>
      <c r="U674" s="59"/>
      <c r="V674" s="59"/>
      <c r="W674" s="59"/>
      <c r="X674" s="59"/>
      <c r="Y674" s="59"/>
    </row>
    <row r="675" spans="1:25">
      <c r="A675" s="167"/>
      <c r="B675" s="60"/>
      <c r="C675" s="60"/>
      <c r="D675" s="61"/>
      <c r="E675" s="89"/>
      <c r="F675" s="59"/>
      <c r="G675" s="59"/>
      <c r="H675" s="59"/>
      <c r="I675" s="135"/>
      <c r="J675" s="59"/>
      <c r="K675" s="59"/>
      <c r="L675" s="65"/>
      <c r="M675" s="66"/>
      <c r="N675" s="59"/>
      <c r="O675" s="59"/>
      <c r="P675" s="67"/>
      <c r="Q675" s="68"/>
      <c r="R675" s="69"/>
      <c r="S675" s="59"/>
      <c r="T675" s="59"/>
      <c r="U675" s="59"/>
      <c r="V675" s="59"/>
      <c r="W675" s="59"/>
      <c r="X675" s="59"/>
      <c r="Y675" s="59"/>
    </row>
    <row r="676" spans="1:25">
      <c r="A676" s="166"/>
      <c r="B676" s="60"/>
      <c r="C676" s="60"/>
      <c r="D676" s="61"/>
      <c r="E676" s="89"/>
      <c r="F676" s="59"/>
      <c r="G676" s="59"/>
      <c r="H676" s="59"/>
      <c r="I676" s="135"/>
      <c r="J676" s="59"/>
      <c r="K676" s="59"/>
      <c r="L676" s="65"/>
      <c r="M676" s="66"/>
      <c r="N676" s="59"/>
      <c r="O676" s="59"/>
      <c r="P676" s="67"/>
      <c r="Q676" s="68"/>
      <c r="R676" s="69"/>
      <c r="S676" s="59"/>
      <c r="T676" s="59"/>
      <c r="U676" s="59"/>
      <c r="V676" s="59"/>
      <c r="W676" s="59"/>
      <c r="X676" s="59"/>
      <c r="Y676" s="59"/>
    </row>
    <row r="677" spans="1:25">
      <c r="A677" s="167"/>
      <c r="B677" s="60"/>
      <c r="C677" s="60"/>
      <c r="D677" s="61"/>
      <c r="E677" s="89"/>
      <c r="F677" s="59"/>
      <c r="G677" s="59"/>
      <c r="H677" s="59"/>
      <c r="I677" s="135"/>
      <c r="J677" s="59"/>
      <c r="K677" s="59"/>
      <c r="L677" s="65"/>
      <c r="M677" s="66"/>
      <c r="N677" s="59"/>
      <c r="O677" s="59"/>
      <c r="P677" s="67"/>
      <c r="Q677" s="68"/>
      <c r="R677" s="69"/>
      <c r="S677" s="59"/>
      <c r="T677" s="59"/>
      <c r="U677" s="59"/>
      <c r="V677" s="59"/>
      <c r="W677" s="59"/>
      <c r="X677" s="59"/>
      <c r="Y677" s="59"/>
    </row>
    <row r="678" spans="1:25">
      <c r="A678" s="166"/>
      <c r="B678" s="60"/>
      <c r="C678" s="60"/>
      <c r="D678" s="61"/>
      <c r="E678" s="89"/>
      <c r="F678" s="59"/>
      <c r="G678" s="59"/>
      <c r="H678" s="59"/>
      <c r="I678" s="135"/>
      <c r="J678" s="59"/>
      <c r="K678" s="59"/>
      <c r="L678" s="65"/>
      <c r="M678" s="66"/>
      <c r="N678" s="59"/>
      <c r="O678" s="59"/>
      <c r="P678" s="67"/>
      <c r="Q678" s="68"/>
      <c r="R678" s="69"/>
      <c r="S678" s="59"/>
      <c r="T678" s="59"/>
      <c r="U678" s="59"/>
      <c r="V678" s="59"/>
      <c r="W678" s="59"/>
      <c r="X678" s="59"/>
      <c r="Y678" s="59"/>
    </row>
    <row r="679" spans="1:25">
      <c r="A679" s="167"/>
      <c r="B679" s="60"/>
      <c r="C679" s="60"/>
      <c r="D679" s="61"/>
      <c r="E679" s="89"/>
      <c r="F679" s="59"/>
      <c r="G679" s="59"/>
      <c r="H679" s="59"/>
      <c r="I679" s="135"/>
      <c r="J679" s="59"/>
      <c r="K679" s="59"/>
      <c r="L679" s="65"/>
      <c r="M679" s="66"/>
      <c r="N679" s="59"/>
      <c r="O679" s="59"/>
      <c r="P679" s="67"/>
      <c r="Q679" s="68"/>
      <c r="R679" s="69"/>
      <c r="S679" s="59"/>
      <c r="T679" s="59"/>
      <c r="U679" s="59"/>
      <c r="V679" s="59"/>
      <c r="W679" s="59"/>
      <c r="X679" s="59"/>
      <c r="Y679" s="59"/>
    </row>
    <row r="680" spans="1:25">
      <c r="A680" s="166"/>
      <c r="B680" s="60"/>
      <c r="C680" s="60"/>
      <c r="D680" s="61"/>
      <c r="E680" s="89"/>
      <c r="F680" s="59"/>
      <c r="G680" s="59"/>
      <c r="H680" s="59"/>
      <c r="I680" s="135"/>
      <c r="J680" s="59"/>
      <c r="K680" s="59"/>
      <c r="L680" s="65"/>
      <c r="M680" s="66"/>
      <c r="N680" s="59"/>
      <c r="O680" s="59"/>
      <c r="P680" s="67"/>
      <c r="Q680" s="68"/>
      <c r="R680" s="69"/>
      <c r="S680" s="59"/>
      <c r="T680" s="59"/>
      <c r="U680" s="59"/>
      <c r="V680" s="59"/>
      <c r="W680" s="59"/>
      <c r="X680" s="59"/>
      <c r="Y680" s="59"/>
    </row>
    <row r="681" spans="1:25">
      <c r="A681" s="166"/>
      <c r="B681" s="60"/>
      <c r="C681" s="60"/>
      <c r="D681" s="61"/>
      <c r="E681" s="89"/>
      <c r="F681" s="59"/>
      <c r="G681" s="59"/>
      <c r="H681" s="59"/>
      <c r="I681" s="135"/>
      <c r="J681" s="59"/>
      <c r="K681" s="59"/>
      <c r="L681" s="65"/>
      <c r="M681" s="66"/>
      <c r="N681" s="59"/>
      <c r="O681" s="59"/>
      <c r="P681" s="67"/>
      <c r="Q681" s="68"/>
      <c r="R681" s="69"/>
      <c r="S681" s="59"/>
      <c r="T681" s="59"/>
      <c r="U681" s="59"/>
      <c r="V681" s="59"/>
      <c r="W681" s="59"/>
      <c r="X681" s="59"/>
      <c r="Y681" s="59"/>
    </row>
    <row r="682" spans="1:25">
      <c r="A682" s="167"/>
      <c r="B682" s="60"/>
      <c r="C682" s="60"/>
      <c r="D682" s="61"/>
      <c r="E682" s="89"/>
      <c r="F682" s="59"/>
      <c r="G682" s="59"/>
      <c r="H682" s="59"/>
      <c r="I682" s="135"/>
      <c r="J682" s="59"/>
      <c r="K682" s="59"/>
      <c r="L682" s="65"/>
      <c r="M682" s="66"/>
      <c r="N682" s="59"/>
      <c r="O682" s="59"/>
      <c r="P682" s="67"/>
      <c r="Q682" s="68"/>
      <c r="R682" s="69"/>
      <c r="S682" s="59"/>
      <c r="T682" s="59"/>
      <c r="U682" s="59"/>
      <c r="V682" s="59"/>
      <c r="W682" s="59"/>
      <c r="X682" s="59"/>
      <c r="Y682" s="59"/>
    </row>
    <row r="683" spans="1:25">
      <c r="A683" s="166"/>
      <c r="B683" s="60"/>
      <c r="C683" s="60"/>
      <c r="D683" s="61"/>
      <c r="E683" s="89"/>
      <c r="F683" s="59"/>
      <c r="G683" s="59"/>
      <c r="H683" s="59"/>
      <c r="I683" s="135"/>
      <c r="J683" s="59"/>
      <c r="K683" s="59"/>
      <c r="L683" s="65"/>
      <c r="M683" s="66"/>
      <c r="N683" s="59"/>
      <c r="O683" s="59"/>
      <c r="P683" s="67"/>
      <c r="Q683" s="68"/>
      <c r="R683" s="69"/>
      <c r="S683" s="59"/>
      <c r="T683" s="59"/>
      <c r="U683" s="59"/>
      <c r="V683" s="59"/>
      <c r="W683" s="59"/>
      <c r="X683" s="59"/>
      <c r="Y683" s="59"/>
    </row>
    <row r="684" spans="1:25">
      <c r="A684" s="167"/>
      <c r="B684" s="60"/>
      <c r="C684" s="60"/>
      <c r="D684" s="61"/>
      <c r="E684" s="89"/>
      <c r="F684" s="59"/>
      <c r="G684" s="59"/>
      <c r="H684" s="59"/>
      <c r="I684" s="135"/>
      <c r="J684" s="59"/>
      <c r="K684" s="59"/>
      <c r="L684" s="65"/>
      <c r="M684" s="66"/>
      <c r="N684" s="59"/>
      <c r="O684" s="59"/>
      <c r="P684" s="67"/>
      <c r="Q684" s="68"/>
      <c r="R684" s="69"/>
      <c r="S684" s="59"/>
      <c r="T684" s="59"/>
      <c r="U684" s="59"/>
      <c r="V684" s="59"/>
      <c r="W684" s="59"/>
      <c r="X684" s="59"/>
      <c r="Y684" s="59"/>
    </row>
    <row r="685" spans="1:25">
      <c r="A685" s="166"/>
      <c r="B685" s="60"/>
      <c r="C685" s="60"/>
      <c r="D685" s="61"/>
      <c r="E685" s="89"/>
      <c r="F685" s="59"/>
      <c r="G685" s="59"/>
      <c r="H685" s="59"/>
      <c r="I685" s="135"/>
      <c r="J685" s="59"/>
      <c r="K685" s="59"/>
      <c r="L685" s="65"/>
      <c r="M685" s="66"/>
      <c r="N685" s="59"/>
      <c r="O685" s="59"/>
      <c r="P685" s="67"/>
      <c r="Q685" s="68"/>
      <c r="R685" s="69"/>
      <c r="S685" s="59"/>
      <c r="T685" s="59"/>
      <c r="U685" s="59"/>
      <c r="V685" s="59"/>
      <c r="W685" s="59"/>
      <c r="X685" s="59"/>
      <c r="Y685" s="59"/>
    </row>
    <row r="686" spans="1:25">
      <c r="A686" s="167"/>
      <c r="B686" s="60"/>
      <c r="C686" s="60"/>
      <c r="D686" s="61"/>
      <c r="E686" s="59"/>
      <c r="F686" s="59"/>
      <c r="G686" s="59"/>
      <c r="H686" s="59"/>
      <c r="I686" s="135"/>
      <c r="J686" s="59"/>
      <c r="K686" s="59"/>
      <c r="L686" s="65"/>
      <c r="M686" s="66"/>
      <c r="N686" s="59"/>
      <c r="O686" s="59"/>
      <c r="P686" s="67"/>
      <c r="Q686" s="68"/>
      <c r="R686" s="69"/>
      <c r="S686" s="59"/>
      <c r="T686" s="59"/>
      <c r="U686" s="59"/>
      <c r="V686" s="59"/>
      <c r="W686" s="59"/>
      <c r="X686" s="59"/>
      <c r="Y686" s="59"/>
    </row>
    <row r="687" spans="1:25">
      <c r="A687" s="166"/>
      <c r="B687" s="60"/>
      <c r="C687" s="60"/>
      <c r="D687" s="61"/>
      <c r="E687" s="59"/>
      <c r="F687" s="59"/>
      <c r="G687" s="59"/>
      <c r="H687" s="59"/>
      <c r="I687" s="135"/>
      <c r="J687" s="59"/>
      <c r="K687" s="59"/>
      <c r="L687" s="65"/>
      <c r="M687" s="168"/>
      <c r="N687" s="59"/>
      <c r="O687" s="59"/>
      <c r="P687" s="67"/>
      <c r="Q687" s="68"/>
      <c r="R687" s="69"/>
      <c r="S687" s="59"/>
      <c r="T687" s="59"/>
      <c r="U687" s="59"/>
      <c r="V687" s="59"/>
      <c r="W687" s="59"/>
      <c r="X687" s="59"/>
      <c r="Y687" s="59"/>
    </row>
    <row r="688" spans="1:25">
      <c r="A688" s="166"/>
      <c r="B688" s="60"/>
      <c r="C688" s="60"/>
      <c r="D688" s="61"/>
      <c r="E688" s="59"/>
      <c r="F688" s="59"/>
      <c r="G688" s="59"/>
      <c r="H688" s="59"/>
      <c r="I688" s="135"/>
      <c r="J688" s="59"/>
      <c r="K688" s="59"/>
      <c r="L688" s="65"/>
      <c r="M688" s="66"/>
      <c r="N688" s="59"/>
      <c r="O688" s="59"/>
      <c r="P688" s="67"/>
      <c r="Q688" s="68"/>
      <c r="R688" s="69"/>
      <c r="S688" s="59"/>
      <c r="T688" s="59"/>
      <c r="U688" s="59"/>
      <c r="V688" s="59"/>
      <c r="W688" s="59"/>
      <c r="X688" s="59"/>
      <c r="Y688" s="59"/>
    </row>
    <row r="689" spans="1:25">
      <c r="A689" s="167"/>
      <c r="B689" s="60"/>
      <c r="C689" s="60"/>
      <c r="D689" s="61"/>
      <c r="E689" s="59"/>
      <c r="F689" s="59"/>
      <c r="G689" s="59"/>
      <c r="H689" s="59"/>
      <c r="I689" s="135"/>
      <c r="J689" s="59"/>
      <c r="K689" s="59"/>
      <c r="L689" s="65"/>
      <c r="M689" s="66"/>
      <c r="N689" s="59"/>
      <c r="O689" s="59"/>
      <c r="P689" s="67"/>
      <c r="Q689" s="68"/>
      <c r="R689" s="69"/>
      <c r="S689" s="59"/>
      <c r="T689" s="59"/>
      <c r="U689" s="59"/>
      <c r="V689" s="59"/>
      <c r="W689" s="59"/>
      <c r="X689" s="59"/>
      <c r="Y689" s="59"/>
    </row>
    <row r="690" spans="1:25">
      <c r="A690" s="166"/>
      <c r="B690" s="60"/>
      <c r="C690" s="60"/>
      <c r="D690" s="61"/>
      <c r="E690" s="59"/>
      <c r="F690" s="59"/>
      <c r="G690" s="59"/>
      <c r="H690" s="59"/>
      <c r="I690" s="135"/>
      <c r="J690" s="59"/>
      <c r="K690" s="59"/>
      <c r="L690" s="65"/>
      <c r="M690" s="66"/>
      <c r="N690" s="59"/>
      <c r="O690" s="59"/>
      <c r="P690" s="67"/>
      <c r="Q690" s="68"/>
      <c r="R690" s="69"/>
      <c r="S690" s="59"/>
      <c r="T690" s="59"/>
      <c r="U690" s="59"/>
      <c r="V690" s="59"/>
      <c r="W690" s="59"/>
      <c r="X690" s="59"/>
      <c r="Y690" s="59"/>
    </row>
    <row r="691" spans="1:25">
      <c r="A691" s="167"/>
      <c r="B691" s="60"/>
      <c r="C691" s="60"/>
      <c r="D691" s="61"/>
      <c r="E691" s="59"/>
      <c r="F691" s="59"/>
      <c r="G691" s="59"/>
      <c r="H691" s="59"/>
      <c r="I691" s="135"/>
      <c r="J691" s="59"/>
      <c r="K691" s="59"/>
      <c r="L691" s="65"/>
      <c r="M691" s="66"/>
      <c r="N691" s="59"/>
      <c r="O691" s="59"/>
      <c r="P691" s="67"/>
      <c r="Q691" s="68"/>
      <c r="R691" s="69"/>
      <c r="S691" s="59"/>
      <c r="T691" s="59"/>
      <c r="U691" s="59"/>
      <c r="V691" s="59"/>
      <c r="W691" s="59"/>
      <c r="X691" s="59"/>
      <c r="Y691" s="59"/>
    </row>
    <row r="692" spans="1:25">
      <c r="A692" s="166"/>
      <c r="B692" s="60"/>
      <c r="C692" s="60"/>
      <c r="D692" s="61"/>
      <c r="E692" s="59"/>
      <c r="F692" s="59"/>
      <c r="G692" s="59"/>
      <c r="H692" s="59"/>
      <c r="I692" s="135"/>
      <c r="J692" s="59"/>
      <c r="K692" s="59"/>
      <c r="L692" s="65"/>
      <c r="M692" s="66"/>
      <c r="N692" s="59"/>
      <c r="O692" s="59"/>
      <c r="P692" s="67"/>
      <c r="Q692" s="68"/>
      <c r="R692" s="69"/>
      <c r="S692" s="59"/>
      <c r="T692" s="59"/>
      <c r="U692" s="59"/>
      <c r="V692" s="59"/>
      <c r="W692" s="59"/>
      <c r="X692" s="59"/>
      <c r="Y692" s="59"/>
    </row>
    <row r="693" spans="1:25">
      <c r="A693" s="167"/>
      <c r="B693" s="60"/>
      <c r="C693" s="60"/>
      <c r="D693" s="61"/>
      <c r="E693" s="59"/>
      <c r="F693" s="59"/>
      <c r="G693" s="59"/>
      <c r="H693" s="59"/>
      <c r="I693" s="135"/>
      <c r="J693" s="59"/>
      <c r="K693" s="59"/>
      <c r="L693" s="65"/>
      <c r="M693" s="66"/>
      <c r="N693" s="59"/>
      <c r="O693" s="59"/>
      <c r="P693" s="67"/>
      <c r="Q693" s="68"/>
      <c r="R693" s="69"/>
      <c r="S693" s="59"/>
      <c r="T693" s="59"/>
      <c r="U693" s="59"/>
      <c r="V693" s="59"/>
      <c r="W693" s="59"/>
      <c r="X693" s="59"/>
      <c r="Y693" s="59"/>
    </row>
    <row r="694" spans="1:25">
      <c r="A694" s="166"/>
      <c r="B694" s="60"/>
      <c r="C694" s="60"/>
      <c r="D694" s="61"/>
      <c r="E694" s="59"/>
      <c r="F694" s="59"/>
      <c r="G694" s="59"/>
      <c r="H694" s="59"/>
      <c r="I694" s="135"/>
      <c r="J694" s="59"/>
      <c r="K694" s="59"/>
      <c r="L694" s="65"/>
      <c r="M694" s="66"/>
      <c r="N694" s="59"/>
      <c r="O694" s="59"/>
      <c r="P694" s="67"/>
      <c r="Q694" s="68"/>
      <c r="R694" s="69"/>
      <c r="S694" s="59"/>
      <c r="T694" s="59"/>
      <c r="U694" s="59"/>
      <c r="V694" s="59"/>
      <c r="W694" s="59"/>
      <c r="X694" s="59"/>
      <c r="Y694" s="59"/>
    </row>
    <row r="695" spans="1:25">
      <c r="A695" s="166"/>
      <c r="B695" s="60"/>
      <c r="C695" s="60"/>
      <c r="D695" s="61"/>
      <c r="E695" s="59"/>
      <c r="F695" s="59"/>
      <c r="G695" s="59"/>
      <c r="H695" s="59"/>
      <c r="I695" s="135"/>
      <c r="J695" s="59"/>
      <c r="K695" s="59"/>
      <c r="L695" s="65"/>
      <c r="M695" s="66"/>
      <c r="N695" s="59"/>
      <c r="O695" s="59"/>
      <c r="P695" s="67"/>
      <c r="Q695" s="68"/>
      <c r="R695" s="69"/>
      <c r="S695" s="59"/>
      <c r="T695" s="59"/>
      <c r="U695" s="59"/>
      <c r="V695" s="59"/>
      <c r="W695" s="59"/>
      <c r="X695" s="59"/>
      <c r="Y695" s="59"/>
    </row>
    <row r="696" spans="1:25">
      <c r="A696" s="167"/>
      <c r="B696" s="60"/>
      <c r="C696" s="60"/>
      <c r="D696" s="61"/>
      <c r="E696" s="59"/>
      <c r="F696" s="59"/>
      <c r="G696" s="59"/>
      <c r="H696" s="59"/>
      <c r="I696" s="135"/>
      <c r="J696" s="59"/>
      <c r="K696" s="59"/>
      <c r="L696" s="65"/>
      <c r="M696" s="66"/>
      <c r="N696" s="59"/>
      <c r="O696" s="59"/>
      <c r="P696" s="67"/>
      <c r="Q696" s="68"/>
      <c r="R696" s="69"/>
      <c r="S696" s="59"/>
      <c r="T696" s="59"/>
      <c r="U696" s="59"/>
      <c r="V696" s="59"/>
      <c r="W696" s="59"/>
      <c r="X696" s="59"/>
      <c r="Y696" s="59"/>
    </row>
    <row r="697" spans="1:25">
      <c r="A697" s="166"/>
      <c r="B697" s="60"/>
      <c r="C697" s="60"/>
      <c r="D697" s="61"/>
      <c r="E697" s="59"/>
      <c r="F697" s="59"/>
      <c r="G697" s="59"/>
      <c r="H697" s="59"/>
      <c r="I697" s="135"/>
      <c r="J697" s="59"/>
      <c r="K697" s="59"/>
      <c r="L697" s="65"/>
      <c r="M697" s="66"/>
      <c r="N697" s="59"/>
      <c r="O697" s="59"/>
      <c r="P697" s="67"/>
      <c r="Q697" s="68"/>
      <c r="R697" s="69"/>
      <c r="S697" s="59"/>
      <c r="T697" s="59"/>
      <c r="U697" s="59"/>
      <c r="V697" s="59"/>
      <c r="W697" s="59"/>
      <c r="X697" s="59"/>
      <c r="Y697" s="59"/>
    </row>
    <row r="698" spans="1:25">
      <c r="A698" s="167"/>
      <c r="B698" s="60"/>
      <c r="C698" s="60"/>
      <c r="D698" s="61"/>
      <c r="E698" s="59"/>
      <c r="F698" s="59"/>
      <c r="G698" s="59"/>
      <c r="H698" s="59"/>
      <c r="I698" s="135"/>
      <c r="J698" s="59"/>
      <c r="K698" s="59"/>
      <c r="L698" s="65"/>
      <c r="M698" s="66"/>
      <c r="N698" s="59"/>
      <c r="O698" s="59"/>
      <c r="P698" s="67"/>
      <c r="Q698" s="68"/>
      <c r="R698" s="69"/>
      <c r="S698" s="59"/>
      <c r="T698" s="59"/>
      <c r="U698" s="59"/>
      <c r="V698" s="59"/>
      <c r="W698" s="59"/>
      <c r="X698" s="59"/>
      <c r="Y698" s="59"/>
    </row>
    <row r="699" spans="1:25">
      <c r="A699" s="166"/>
      <c r="B699" s="60"/>
      <c r="C699" s="60"/>
      <c r="D699" s="61"/>
      <c r="E699" s="59"/>
      <c r="F699" s="59"/>
      <c r="G699" s="59"/>
      <c r="H699" s="59"/>
      <c r="I699" s="135"/>
      <c r="J699" s="59"/>
      <c r="K699" s="59"/>
      <c r="L699" s="65"/>
      <c r="M699" s="66"/>
      <c r="N699" s="59"/>
      <c r="O699" s="59"/>
      <c r="P699" s="67"/>
      <c r="Q699" s="68"/>
      <c r="R699" s="69"/>
      <c r="S699" s="59"/>
      <c r="T699" s="59"/>
      <c r="U699" s="59"/>
      <c r="V699" s="59"/>
      <c r="W699" s="59"/>
      <c r="X699" s="59"/>
      <c r="Y699" s="59"/>
    </row>
    <row r="700" spans="1:25">
      <c r="A700" s="167"/>
      <c r="B700" s="60"/>
      <c r="C700" s="60"/>
      <c r="D700" s="61"/>
      <c r="E700" s="59"/>
      <c r="F700" s="59"/>
      <c r="G700" s="59"/>
      <c r="H700" s="59"/>
      <c r="I700" s="135"/>
      <c r="J700" s="59"/>
      <c r="K700" s="59"/>
      <c r="L700" s="65"/>
      <c r="M700" s="66"/>
      <c r="N700" s="59"/>
      <c r="O700" s="59"/>
      <c r="P700" s="67"/>
      <c r="Q700" s="68"/>
      <c r="R700" s="69"/>
      <c r="S700" s="59"/>
      <c r="T700" s="59"/>
      <c r="U700" s="59"/>
      <c r="V700" s="59"/>
      <c r="W700" s="59"/>
      <c r="X700" s="59"/>
      <c r="Y700" s="59"/>
    </row>
    <row r="701" spans="1:25">
      <c r="A701" s="166"/>
      <c r="B701" s="60"/>
      <c r="C701" s="60"/>
      <c r="D701" s="61"/>
      <c r="E701" s="59"/>
      <c r="F701" s="59"/>
      <c r="G701" s="59"/>
      <c r="H701" s="59"/>
      <c r="I701" s="135"/>
      <c r="J701" s="59"/>
      <c r="K701" s="59"/>
      <c r="L701" s="65"/>
      <c r="M701" s="66"/>
      <c r="N701" s="59"/>
      <c r="O701" s="59"/>
      <c r="P701" s="67"/>
      <c r="Q701" s="68"/>
      <c r="R701" s="69"/>
      <c r="S701" s="59"/>
      <c r="T701" s="59"/>
      <c r="U701" s="59"/>
      <c r="V701" s="59"/>
      <c r="W701" s="59"/>
      <c r="X701" s="59"/>
      <c r="Y701" s="59"/>
    </row>
    <row r="702" spans="1:25">
      <c r="A702" s="166"/>
      <c r="B702" s="60"/>
      <c r="C702" s="60"/>
      <c r="D702" s="61"/>
      <c r="E702" s="59"/>
      <c r="F702" s="59"/>
      <c r="G702" s="59"/>
      <c r="H702" s="59"/>
      <c r="I702" s="135"/>
      <c r="J702" s="59"/>
      <c r="K702" s="59"/>
      <c r="L702" s="65"/>
      <c r="M702" s="66"/>
      <c r="N702" s="59"/>
      <c r="O702" s="59"/>
      <c r="P702" s="67"/>
      <c r="Q702" s="68"/>
      <c r="R702" s="69"/>
      <c r="S702" s="59"/>
      <c r="T702" s="59"/>
      <c r="U702" s="59"/>
      <c r="V702" s="59"/>
      <c r="W702" s="59"/>
      <c r="X702" s="59"/>
      <c r="Y702" s="59"/>
    </row>
    <row r="703" spans="1:25">
      <c r="A703" s="167"/>
      <c r="B703" s="60"/>
      <c r="C703" s="60"/>
      <c r="D703" s="61"/>
      <c r="E703" s="59"/>
      <c r="F703" s="59"/>
      <c r="G703" s="59"/>
      <c r="H703" s="59"/>
      <c r="I703" s="135"/>
      <c r="J703" s="59"/>
      <c r="K703" s="59"/>
      <c r="L703" s="65"/>
      <c r="M703" s="66"/>
      <c r="N703" s="59"/>
      <c r="O703" s="59"/>
      <c r="P703" s="67"/>
      <c r="Q703" s="68"/>
      <c r="R703" s="69"/>
      <c r="S703" s="59"/>
      <c r="T703" s="59"/>
      <c r="U703" s="59"/>
      <c r="V703" s="59"/>
      <c r="W703" s="59"/>
      <c r="X703" s="59"/>
      <c r="Y703" s="59"/>
    </row>
    <row r="704" spans="1:25">
      <c r="A704" s="166"/>
      <c r="B704" s="60"/>
      <c r="C704" s="60"/>
      <c r="D704" s="61"/>
      <c r="E704" s="59"/>
      <c r="F704" s="59"/>
      <c r="G704" s="59"/>
      <c r="H704" s="59"/>
      <c r="I704" s="135"/>
      <c r="J704" s="59"/>
      <c r="K704" s="59"/>
      <c r="L704" s="65"/>
      <c r="M704" s="66"/>
      <c r="N704" s="59"/>
      <c r="O704" s="59"/>
      <c r="P704" s="67"/>
      <c r="Q704" s="68"/>
      <c r="R704" s="69"/>
      <c r="S704" s="59"/>
      <c r="T704" s="59"/>
      <c r="U704" s="59"/>
      <c r="V704" s="59"/>
      <c r="W704" s="59"/>
      <c r="X704" s="59"/>
      <c r="Y704" s="59"/>
    </row>
    <row r="705" spans="1:25">
      <c r="A705" s="167"/>
      <c r="B705" s="60"/>
      <c r="C705" s="60"/>
      <c r="D705" s="61"/>
      <c r="E705" s="59"/>
      <c r="F705" s="59"/>
      <c r="G705" s="59"/>
      <c r="H705" s="59"/>
      <c r="I705" s="135"/>
      <c r="J705" s="59"/>
      <c r="K705" s="59"/>
      <c r="L705" s="65"/>
      <c r="M705" s="66"/>
      <c r="N705" s="59"/>
      <c r="O705" s="59"/>
      <c r="P705" s="67"/>
      <c r="Q705" s="68"/>
      <c r="R705" s="69"/>
      <c r="S705" s="59"/>
      <c r="T705" s="59"/>
      <c r="U705" s="59"/>
      <c r="V705" s="59"/>
      <c r="W705" s="59"/>
      <c r="X705" s="59"/>
      <c r="Y705" s="59"/>
    </row>
    <row r="706" spans="1:25">
      <c r="A706" s="166"/>
      <c r="B706" s="60"/>
      <c r="C706" s="60"/>
      <c r="D706" s="61"/>
      <c r="E706" s="59"/>
      <c r="F706" s="59"/>
      <c r="G706" s="59"/>
      <c r="H706" s="59"/>
      <c r="I706" s="135"/>
      <c r="J706" s="59"/>
      <c r="K706" s="59"/>
      <c r="L706" s="65"/>
      <c r="M706" s="66"/>
      <c r="N706" s="59"/>
      <c r="O706" s="59"/>
      <c r="P706" s="67"/>
      <c r="Q706" s="68"/>
      <c r="R706" s="69"/>
      <c r="S706" s="59"/>
      <c r="T706" s="59"/>
      <c r="U706" s="59"/>
      <c r="V706" s="59"/>
      <c r="W706" s="59"/>
      <c r="X706" s="59"/>
      <c r="Y706" s="59"/>
    </row>
    <row r="707" spans="1:25">
      <c r="A707" s="167"/>
      <c r="B707" s="60"/>
      <c r="C707" s="60"/>
      <c r="D707" s="61"/>
      <c r="E707" s="59"/>
      <c r="F707" s="59"/>
      <c r="G707" s="59"/>
      <c r="H707" s="59"/>
      <c r="I707" s="135"/>
      <c r="J707" s="59"/>
      <c r="K707" s="59"/>
      <c r="L707" s="65"/>
      <c r="M707" s="66"/>
      <c r="N707" s="59"/>
      <c r="O707" s="59"/>
      <c r="P707" s="67"/>
      <c r="Q707" s="68"/>
      <c r="R707" s="69"/>
      <c r="S707" s="59"/>
      <c r="T707" s="59"/>
      <c r="U707" s="59"/>
      <c r="V707" s="59"/>
      <c r="W707" s="59"/>
      <c r="X707" s="59"/>
      <c r="Y707" s="59"/>
    </row>
    <row r="708" spans="1:25">
      <c r="A708" s="166"/>
      <c r="B708" s="60"/>
      <c r="C708" s="60"/>
      <c r="D708" s="61"/>
      <c r="E708" s="59"/>
      <c r="F708" s="59"/>
      <c r="G708" s="59"/>
      <c r="H708" s="59"/>
      <c r="I708" s="135"/>
      <c r="J708" s="59"/>
      <c r="K708" s="59"/>
      <c r="L708" s="65"/>
      <c r="M708" s="66"/>
      <c r="N708" s="59"/>
      <c r="O708" s="59"/>
      <c r="P708" s="67"/>
      <c r="Q708" s="68"/>
      <c r="R708" s="69"/>
      <c r="S708" s="59"/>
      <c r="T708" s="59"/>
      <c r="U708" s="59"/>
      <c r="V708" s="59"/>
      <c r="W708" s="59"/>
      <c r="X708" s="59"/>
      <c r="Y708" s="59"/>
    </row>
    <row r="709" spans="1:25">
      <c r="A709" s="166"/>
      <c r="B709" s="60"/>
      <c r="C709" s="60"/>
      <c r="D709" s="61"/>
      <c r="E709" s="59"/>
      <c r="F709" s="59"/>
      <c r="G709" s="59"/>
      <c r="H709" s="59"/>
      <c r="I709" s="135"/>
      <c r="J709" s="59"/>
      <c r="K709" s="59"/>
      <c r="L709" s="65"/>
      <c r="M709" s="66"/>
      <c r="N709" s="59"/>
      <c r="O709" s="59"/>
      <c r="P709" s="67"/>
      <c r="Q709" s="68"/>
      <c r="R709" s="69"/>
      <c r="S709" s="59"/>
      <c r="T709" s="59"/>
      <c r="U709" s="59"/>
      <c r="V709" s="59"/>
      <c r="W709" s="59"/>
      <c r="X709" s="59"/>
      <c r="Y709" s="59"/>
    </row>
    <row r="710" spans="1:25">
      <c r="A710" s="167"/>
      <c r="B710" s="60"/>
      <c r="C710" s="60"/>
      <c r="D710" s="61"/>
      <c r="E710" s="59"/>
      <c r="F710" s="59"/>
      <c r="G710" s="59"/>
      <c r="H710" s="59"/>
      <c r="I710" s="135"/>
      <c r="J710" s="59"/>
      <c r="K710" s="59"/>
      <c r="L710" s="65"/>
      <c r="M710" s="66"/>
      <c r="N710" s="59"/>
      <c r="O710" s="59"/>
      <c r="P710" s="67"/>
      <c r="Q710" s="68"/>
      <c r="R710" s="69"/>
      <c r="S710" s="59"/>
      <c r="T710" s="59"/>
      <c r="U710" s="59"/>
      <c r="V710" s="59"/>
      <c r="W710" s="59"/>
      <c r="X710" s="59"/>
      <c r="Y710" s="59"/>
    </row>
    <row r="711" spans="1:25">
      <c r="A711" s="166"/>
      <c r="B711" s="60"/>
      <c r="C711" s="60"/>
      <c r="D711" s="61"/>
      <c r="E711" s="59"/>
      <c r="F711" s="59"/>
      <c r="G711" s="59"/>
      <c r="H711" s="59"/>
      <c r="I711" s="135"/>
      <c r="J711" s="59"/>
      <c r="K711" s="59"/>
      <c r="L711" s="65"/>
      <c r="M711" s="66"/>
      <c r="N711" s="59"/>
      <c r="O711" s="59"/>
      <c r="P711" s="67"/>
      <c r="Q711" s="68"/>
      <c r="R711" s="69"/>
      <c r="S711" s="59"/>
      <c r="T711" s="59"/>
      <c r="U711" s="59"/>
      <c r="V711" s="59"/>
      <c r="W711" s="59"/>
      <c r="X711" s="59"/>
      <c r="Y711" s="59"/>
    </row>
    <row r="712" spans="1:25">
      <c r="A712" s="167"/>
      <c r="B712" s="60"/>
      <c r="C712" s="60"/>
      <c r="D712" s="61"/>
      <c r="E712" s="59"/>
      <c r="F712" s="59"/>
      <c r="G712" s="59"/>
      <c r="H712" s="59"/>
      <c r="I712" s="135"/>
      <c r="J712" s="59"/>
      <c r="K712" s="59"/>
      <c r="L712" s="65"/>
      <c r="M712" s="66"/>
      <c r="N712" s="59"/>
      <c r="O712" s="59"/>
      <c r="P712" s="67"/>
      <c r="Q712" s="68"/>
      <c r="R712" s="69"/>
      <c r="S712" s="59"/>
      <c r="T712" s="59"/>
      <c r="U712" s="59"/>
      <c r="V712" s="59"/>
      <c r="W712" s="59"/>
      <c r="X712" s="59"/>
      <c r="Y712" s="59"/>
    </row>
    <row r="713" spans="1:25">
      <c r="A713" s="166"/>
      <c r="B713" s="60"/>
      <c r="C713" s="60"/>
      <c r="D713" s="61"/>
      <c r="E713" s="59"/>
      <c r="F713" s="59"/>
      <c r="G713" s="59"/>
      <c r="H713" s="59"/>
      <c r="I713" s="135"/>
      <c r="J713" s="59"/>
      <c r="K713" s="59"/>
      <c r="L713" s="65"/>
      <c r="M713" s="66"/>
      <c r="N713" s="59"/>
      <c r="O713" s="59"/>
      <c r="P713" s="67"/>
      <c r="Q713" s="68"/>
      <c r="R713" s="69"/>
      <c r="S713" s="59"/>
      <c r="T713" s="59"/>
      <c r="U713" s="59"/>
      <c r="V713" s="59"/>
      <c r="W713" s="59"/>
      <c r="X713" s="59"/>
      <c r="Y713" s="59"/>
    </row>
    <row r="714" spans="1:25">
      <c r="A714" s="167"/>
      <c r="B714" s="60"/>
      <c r="C714" s="60"/>
      <c r="D714" s="61"/>
      <c r="E714" s="59"/>
      <c r="F714" s="59"/>
      <c r="G714" s="59"/>
      <c r="H714" s="59"/>
      <c r="I714" s="135"/>
      <c r="J714" s="59"/>
      <c r="K714" s="59"/>
      <c r="L714" s="65"/>
      <c r="M714" s="66"/>
      <c r="N714" s="59"/>
      <c r="O714" s="59"/>
      <c r="P714" s="67"/>
      <c r="Q714" s="68"/>
      <c r="R714" s="69"/>
      <c r="S714" s="59"/>
      <c r="T714" s="59"/>
      <c r="U714" s="59"/>
      <c r="V714" s="59"/>
      <c r="W714" s="59"/>
      <c r="X714" s="59"/>
      <c r="Y714" s="59"/>
    </row>
    <row r="715" spans="1:25">
      <c r="A715" s="166"/>
      <c r="B715" s="60"/>
      <c r="C715" s="60"/>
      <c r="D715" s="61"/>
      <c r="E715" s="59"/>
      <c r="F715" s="59"/>
      <c r="G715" s="59"/>
      <c r="H715" s="59"/>
      <c r="I715" s="135"/>
      <c r="J715" s="59"/>
      <c r="K715" s="59"/>
      <c r="L715" s="65"/>
      <c r="M715" s="66"/>
      <c r="N715" s="59"/>
      <c r="O715" s="59"/>
      <c r="P715" s="67"/>
      <c r="Q715" s="68"/>
      <c r="R715" s="69"/>
      <c r="S715" s="59"/>
      <c r="T715" s="59"/>
      <c r="U715" s="59"/>
      <c r="V715" s="59"/>
      <c r="W715" s="59"/>
      <c r="X715" s="59"/>
      <c r="Y715" s="59"/>
    </row>
    <row r="716" spans="1:25">
      <c r="A716" s="166"/>
      <c r="B716" s="60"/>
      <c r="C716" s="60"/>
      <c r="D716" s="61"/>
      <c r="E716" s="59"/>
      <c r="F716" s="59"/>
      <c r="G716" s="59"/>
      <c r="H716" s="59"/>
      <c r="I716" s="135"/>
      <c r="J716" s="59"/>
      <c r="K716" s="59"/>
      <c r="L716" s="65"/>
      <c r="M716" s="66"/>
      <c r="N716" s="59"/>
      <c r="O716" s="59"/>
      <c r="P716" s="67"/>
      <c r="Q716" s="68"/>
      <c r="R716" s="69"/>
      <c r="S716" s="59"/>
      <c r="T716" s="59"/>
      <c r="U716" s="59"/>
      <c r="V716" s="59"/>
      <c r="W716" s="59"/>
      <c r="X716" s="59"/>
      <c r="Y716" s="59"/>
    </row>
    <row r="717" spans="1:25">
      <c r="A717" s="167"/>
      <c r="B717" s="60"/>
      <c r="C717" s="60"/>
      <c r="D717" s="61"/>
      <c r="E717" s="59"/>
      <c r="F717" s="59"/>
      <c r="G717" s="59"/>
      <c r="H717" s="59"/>
      <c r="I717" s="135"/>
      <c r="J717" s="59"/>
      <c r="K717" s="59"/>
      <c r="L717" s="65"/>
      <c r="M717" s="66"/>
      <c r="N717" s="59"/>
      <c r="O717" s="59"/>
      <c r="P717" s="67"/>
      <c r="Q717" s="68"/>
      <c r="R717" s="69"/>
      <c r="S717" s="59"/>
      <c r="T717" s="59"/>
      <c r="U717" s="59"/>
      <c r="V717" s="59"/>
      <c r="W717" s="59"/>
      <c r="X717" s="59"/>
      <c r="Y717" s="59"/>
    </row>
    <row r="718" spans="1:25">
      <c r="A718" s="166"/>
      <c r="B718" s="60"/>
      <c r="C718" s="60"/>
      <c r="D718" s="61"/>
      <c r="E718" s="59"/>
      <c r="F718" s="59"/>
      <c r="G718" s="59"/>
      <c r="H718" s="59"/>
      <c r="I718" s="135"/>
      <c r="J718" s="59"/>
      <c r="K718" s="59"/>
      <c r="L718" s="65"/>
      <c r="M718" s="66"/>
      <c r="N718" s="59"/>
      <c r="O718" s="59"/>
      <c r="P718" s="67"/>
      <c r="Q718" s="68"/>
      <c r="R718" s="69"/>
      <c r="S718" s="59"/>
      <c r="T718" s="59"/>
      <c r="U718" s="59"/>
      <c r="V718" s="59"/>
      <c r="W718" s="59"/>
      <c r="X718" s="59"/>
      <c r="Y718" s="59"/>
    </row>
    <row r="719" spans="1:25">
      <c r="A719" s="167"/>
      <c r="B719" s="60"/>
      <c r="C719" s="60"/>
      <c r="D719" s="61"/>
      <c r="E719" s="59"/>
      <c r="F719" s="59"/>
      <c r="G719" s="59"/>
      <c r="H719" s="59"/>
      <c r="I719" s="135"/>
      <c r="J719" s="59"/>
      <c r="K719" s="59"/>
      <c r="L719" s="65"/>
      <c r="M719" s="66"/>
      <c r="N719" s="59"/>
      <c r="O719" s="59"/>
      <c r="P719" s="67"/>
      <c r="Q719" s="68"/>
      <c r="R719" s="69"/>
      <c r="S719" s="59"/>
      <c r="T719" s="59"/>
      <c r="U719" s="59"/>
      <c r="V719" s="59"/>
      <c r="W719" s="59"/>
      <c r="X719" s="59"/>
      <c r="Y719" s="59"/>
    </row>
    <row r="720" spans="1:25">
      <c r="A720" s="166"/>
      <c r="B720" s="60"/>
      <c r="C720" s="60"/>
      <c r="D720" s="61"/>
      <c r="E720" s="59"/>
      <c r="F720" s="59"/>
      <c r="G720" s="59"/>
      <c r="H720" s="59"/>
      <c r="I720" s="135"/>
      <c r="J720" s="59"/>
      <c r="K720" s="59"/>
      <c r="L720" s="65"/>
      <c r="M720" s="66"/>
      <c r="N720" s="59"/>
      <c r="O720" s="59"/>
      <c r="P720" s="67"/>
      <c r="Q720" s="68"/>
      <c r="R720" s="69"/>
      <c r="S720" s="59"/>
      <c r="T720" s="59"/>
      <c r="U720" s="59"/>
      <c r="V720" s="59"/>
      <c r="W720" s="59"/>
      <c r="X720" s="59"/>
      <c r="Y720" s="59"/>
    </row>
    <row r="721" spans="1:25">
      <c r="A721" s="167"/>
      <c r="B721" s="60"/>
      <c r="C721" s="60"/>
      <c r="D721" s="61"/>
      <c r="E721" s="59"/>
      <c r="F721" s="59"/>
      <c r="G721" s="59"/>
      <c r="H721" s="59"/>
      <c r="I721" s="135"/>
      <c r="J721" s="59"/>
      <c r="K721" s="59"/>
      <c r="L721" s="65"/>
      <c r="M721" s="66"/>
      <c r="N721" s="59"/>
      <c r="O721" s="59"/>
      <c r="P721" s="67"/>
      <c r="Q721" s="68"/>
      <c r="R721" s="69"/>
      <c r="S721" s="59"/>
      <c r="T721" s="59"/>
      <c r="U721" s="59"/>
      <c r="V721" s="59"/>
      <c r="W721" s="59"/>
      <c r="X721" s="59"/>
      <c r="Y721" s="59"/>
    </row>
    <row r="722" spans="1:25">
      <c r="A722" s="166"/>
      <c r="B722" s="60"/>
      <c r="C722" s="60"/>
      <c r="D722" s="61"/>
      <c r="E722" s="59"/>
      <c r="F722" s="59"/>
      <c r="G722" s="59"/>
      <c r="H722" s="59"/>
      <c r="I722" s="135"/>
      <c r="J722" s="59"/>
      <c r="K722" s="59"/>
      <c r="L722" s="65"/>
      <c r="M722" s="66"/>
      <c r="N722" s="59"/>
      <c r="O722" s="59"/>
      <c r="P722" s="67"/>
      <c r="Q722" s="68"/>
      <c r="R722" s="69"/>
      <c r="S722" s="59"/>
      <c r="T722" s="59"/>
      <c r="U722" s="59"/>
      <c r="V722" s="59"/>
      <c r="W722" s="59"/>
      <c r="X722" s="59"/>
      <c r="Y722" s="59"/>
    </row>
    <row r="723" spans="1:25">
      <c r="A723" s="166"/>
      <c r="B723" s="60"/>
      <c r="C723" s="60"/>
      <c r="D723" s="61"/>
      <c r="E723" s="59"/>
      <c r="F723" s="59"/>
      <c r="G723" s="59"/>
      <c r="H723" s="59"/>
      <c r="I723" s="135"/>
      <c r="J723" s="59"/>
      <c r="K723" s="59"/>
      <c r="L723" s="65"/>
      <c r="M723" s="66"/>
      <c r="N723" s="59"/>
      <c r="O723" s="59"/>
      <c r="P723" s="67"/>
      <c r="Q723" s="68"/>
      <c r="R723" s="69"/>
      <c r="S723" s="59"/>
      <c r="T723" s="59"/>
      <c r="U723" s="59"/>
      <c r="V723" s="59"/>
      <c r="W723" s="59"/>
      <c r="X723" s="59"/>
      <c r="Y723" s="59"/>
    </row>
    <row r="724" spans="1:25">
      <c r="A724" s="167"/>
      <c r="B724" s="60"/>
      <c r="C724" s="60"/>
      <c r="D724" s="61"/>
      <c r="E724" s="59"/>
      <c r="F724" s="59"/>
      <c r="G724" s="59"/>
      <c r="H724" s="59"/>
      <c r="I724" s="135"/>
      <c r="J724" s="59"/>
      <c r="K724" s="59"/>
      <c r="L724" s="65"/>
      <c r="M724" s="66"/>
      <c r="N724" s="59"/>
      <c r="O724" s="59"/>
      <c r="P724" s="67"/>
      <c r="Q724" s="68"/>
      <c r="R724" s="69"/>
      <c r="S724" s="59"/>
      <c r="T724" s="59"/>
      <c r="U724" s="59"/>
      <c r="V724" s="59"/>
      <c r="W724" s="59"/>
      <c r="X724" s="59"/>
      <c r="Y724" s="59"/>
    </row>
    <row r="725" spans="1:25">
      <c r="A725" s="166"/>
      <c r="B725" s="60"/>
      <c r="C725" s="60"/>
      <c r="D725" s="61"/>
      <c r="E725" s="59"/>
      <c r="F725" s="59"/>
      <c r="G725" s="59"/>
      <c r="H725" s="59"/>
      <c r="I725" s="135"/>
      <c r="J725" s="59"/>
      <c r="K725" s="59"/>
      <c r="L725" s="65"/>
      <c r="M725" s="66"/>
      <c r="N725" s="59"/>
      <c r="O725" s="59"/>
      <c r="P725" s="67"/>
      <c r="Q725" s="68"/>
      <c r="R725" s="69"/>
      <c r="S725" s="59"/>
      <c r="T725" s="59"/>
      <c r="U725" s="59"/>
      <c r="V725" s="59"/>
      <c r="W725" s="59"/>
      <c r="X725" s="59"/>
      <c r="Y725" s="59"/>
    </row>
    <row r="726" spans="1:25">
      <c r="A726" s="167"/>
      <c r="B726" s="60"/>
      <c r="C726" s="60"/>
      <c r="D726" s="61"/>
      <c r="E726" s="59"/>
      <c r="F726" s="59"/>
      <c r="G726" s="59"/>
      <c r="H726" s="59"/>
      <c r="I726" s="135"/>
      <c r="J726" s="59"/>
      <c r="K726" s="59"/>
      <c r="L726" s="65"/>
      <c r="M726" s="66"/>
      <c r="N726" s="59"/>
      <c r="O726" s="59"/>
      <c r="P726" s="67"/>
      <c r="Q726" s="68"/>
      <c r="R726" s="69"/>
      <c r="S726" s="59"/>
      <c r="T726" s="59"/>
      <c r="U726" s="59"/>
      <c r="V726" s="59"/>
      <c r="W726" s="59"/>
      <c r="X726" s="59"/>
      <c r="Y726" s="59"/>
    </row>
    <row r="727" spans="1:25">
      <c r="A727" s="166"/>
      <c r="B727" s="60"/>
      <c r="C727" s="60"/>
      <c r="D727" s="61"/>
      <c r="E727" s="59"/>
      <c r="F727" s="59"/>
      <c r="G727" s="59"/>
      <c r="H727" s="59"/>
      <c r="I727" s="135"/>
      <c r="J727" s="59"/>
      <c r="K727" s="59"/>
      <c r="L727" s="65"/>
      <c r="M727" s="66"/>
      <c r="N727" s="59"/>
      <c r="O727" s="59"/>
      <c r="P727" s="67"/>
      <c r="Q727" s="68"/>
      <c r="R727" s="69"/>
      <c r="S727" s="59"/>
      <c r="T727" s="59"/>
      <c r="U727" s="59"/>
      <c r="V727" s="59"/>
      <c r="W727" s="59"/>
      <c r="X727" s="59"/>
      <c r="Y727" s="59"/>
    </row>
    <row r="728" spans="1:25">
      <c r="A728" s="167"/>
      <c r="B728" s="60"/>
      <c r="C728" s="60"/>
      <c r="D728" s="61"/>
      <c r="E728" s="59"/>
      <c r="F728" s="59"/>
      <c r="G728" s="59"/>
      <c r="H728" s="59"/>
      <c r="I728" s="135"/>
      <c r="J728" s="59"/>
      <c r="K728" s="59"/>
      <c r="L728" s="65"/>
      <c r="M728" s="66"/>
      <c r="N728" s="59"/>
      <c r="O728" s="59"/>
      <c r="P728" s="67"/>
      <c r="Q728" s="68"/>
      <c r="R728" s="69"/>
      <c r="S728" s="59"/>
      <c r="T728" s="59"/>
      <c r="U728" s="59"/>
      <c r="V728" s="59"/>
      <c r="W728" s="59"/>
      <c r="X728" s="59"/>
      <c r="Y728" s="59"/>
    </row>
    <row r="729" spans="1:25">
      <c r="A729" s="166"/>
      <c r="B729" s="60"/>
      <c r="C729" s="60"/>
      <c r="D729" s="61"/>
      <c r="E729" s="59"/>
      <c r="F729" s="59"/>
      <c r="G729" s="59"/>
      <c r="H729" s="59"/>
      <c r="I729" s="135"/>
      <c r="J729" s="59"/>
      <c r="K729" s="59"/>
      <c r="L729" s="65"/>
      <c r="M729" s="66"/>
      <c r="N729" s="59"/>
      <c r="O729" s="59"/>
      <c r="P729" s="67"/>
      <c r="Q729" s="68"/>
      <c r="R729" s="69"/>
      <c r="S729" s="59"/>
      <c r="T729" s="59"/>
      <c r="U729" s="59"/>
      <c r="V729" s="59"/>
      <c r="W729" s="59"/>
      <c r="X729" s="59"/>
      <c r="Y729" s="59"/>
    </row>
    <row r="730" spans="1:25">
      <c r="A730" s="166"/>
      <c r="B730" s="60"/>
      <c r="C730" s="60"/>
      <c r="D730" s="61"/>
      <c r="E730" s="59"/>
      <c r="F730" s="59"/>
      <c r="G730" s="59"/>
      <c r="H730" s="59"/>
      <c r="I730" s="135"/>
      <c r="J730" s="59"/>
      <c r="K730" s="59"/>
      <c r="L730" s="65"/>
      <c r="M730" s="66"/>
      <c r="N730" s="59"/>
      <c r="O730" s="59"/>
      <c r="P730" s="67"/>
      <c r="Q730" s="68"/>
      <c r="R730" s="69"/>
      <c r="S730" s="59"/>
      <c r="T730" s="59"/>
      <c r="U730" s="59"/>
      <c r="V730" s="59"/>
      <c r="W730" s="59"/>
      <c r="X730" s="59"/>
      <c r="Y730" s="59"/>
    </row>
    <row r="731" spans="1:25">
      <c r="A731" s="167"/>
      <c r="B731" s="60"/>
      <c r="C731" s="60"/>
      <c r="D731" s="61"/>
      <c r="E731" s="59"/>
      <c r="F731" s="59"/>
      <c r="G731" s="59"/>
      <c r="H731" s="59"/>
      <c r="I731" s="135"/>
      <c r="J731" s="59"/>
      <c r="K731" s="59"/>
      <c r="L731" s="65"/>
      <c r="M731" s="66"/>
      <c r="N731" s="59"/>
      <c r="O731" s="59"/>
      <c r="P731" s="67"/>
      <c r="Q731" s="68"/>
      <c r="R731" s="69"/>
      <c r="S731" s="59"/>
      <c r="T731" s="59"/>
      <c r="U731" s="59"/>
      <c r="V731" s="59"/>
      <c r="W731" s="59"/>
      <c r="X731" s="59"/>
      <c r="Y731" s="59"/>
    </row>
    <row r="732" spans="1:25">
      <c r="A732" s="166"/>
      <c r="B732" s="60"/>
      <c r="C732" s="60"/>
      <c r="D732" s="61"/>
      <c r="E732" s="59"/>
      <c r="F732" s="59"/>
      <c r="G732" s="59"/>
      <c r="H732" s="59"/>
      <c r="I732" s="135"/>
      <c r="J732" s="59"/>
      <c r="K732" s="59"/>
      <c r="L732" s="65"/>
      <c r="M732" s="66"/>
      <c r="N732" s="59"/>
      <c r="O732" s="59"/>
      <c r="P732" s="67"/>
      <c r="Q732" s="68"/>
      <c r="R732" s="69"/>
      <c r="S732" s="59"/>
      <c r="T732" s="59"/>
      <c r="U732" s="59"/>
      <c r="V732" s="59"/>
      <c r="W732" s="59"/>
      <c r="X732" s="59"/>
      <c r="Y732" s="59"/>
    </row>
    <row r="733" spans="1:25">
      <c r="A733" s="167">
        <v>747</v>
      </c>
      <c r="B733" s="60"/>
      <c r="C733" s="60"/>
      <c r="D733" s="61"/>
      <c r="E733" s="59"/>
      <c r="F733" s="59"/>
      <c r="G733" s="59"/>
      <c r="H733" s="59"/>
      <c r="I733" s="135"/>
      <c r="J733" s="59"/>
      <c r="K733" s="59"/>
      <c r="L733" s="65"/>
      <c r="M733" s="66"/>
      <c r="N733" s="59"/>
      <c r="O733" s="59"/>
      <c r="P733" s="67"/>
      <c r="Q733" s="68"/>
      <c r="R733" s="69"/>
      <c r="S733" s="59"/>
      <c r="T733" s="59"/>
      <c r="U733" s="59"/>
      <c r="V733" s="59"/>
      <c r="W733" s="59"/>
      <c r="X733" s="59"/>
      <c r="Y733" s="59"/>
    </row>
    <row r="734" spans="1:25">
      <c r="A734" s="166">
        <v>748</v>
      </c>
      <c r="B734" s="60"/>
      <c r="C734" s="60"/>
      <c r="D734" s="61"/>
      <c r="E734" s="59"/>
      <c r="F734" s="59"/>
      <c r="G734" s="59"/>
      <c r="H734" s="59"/>
      <c r="I734" s="135"/>
      <c r="J734" s="59"/>
      <c r="K734" s="59"/>
      <c r="L734" s="65"/>
      <c r="M734" s="66"/>
      <c r="N734" s="59"/>
      <c r="O734" s="59"/>
      <c r="P734" s="67"/>
      <c r="Q734" s="68"/>
      <c r="R734" s="69"/>
      <c r="S734" s="59"/>
      <c r="T734" s="59"/>
      <c r="U734" s="59"/>
      <c r="V734" s="59"/>
      <c r="W734" s="59"/>
      <c r="X734" s="59"/>
      <c r="Y734" s="59"/>
    </row>
    <row r="735" spans="1:25">
      <c r="A735" s="167">
        <v>749</v>
      </c>
      <c r="B735" s="60"/>
      <c r="C735" s="60"/>
      <c r="D735" s="61"/>
      <c r="E735" s="59"/>
      <c r="F735" s="59"/>
      <c r="G735" s="59"/>
      <c r="H735" s="59"/>
      <c r="I735" s="135"/>
      <c r="J735" s="59"/>
      <c r="K735" s="59"/>
      <c r="L735" s="65"/>
      <c r="M735" s="66"/>
      <c r="N735" s="59"/>
      <c r="O735" s="59"/>
      <c r="P735" s="67"/>
      <c r="Q735" s="68"/>
      <c r="R735" s="69"/>
      <c r="S735" s="59"/>
      <c r="T735" s="59"/>
      <c r="U735" s="59"/>
      <c r="V735" s="59"/>
      <c r="W735" s="59"/>
      <c r="X735" s="59"/>
      <c r="Y735" s="59"/>
    </row>
    <row r="736" spans="1:25">
      <c r="A736" s="166">
        <v>750</v>
      </c>
      <c r="B736" s="60"/>
      <c r="C736" s="60"/>
      <c r="D736" s="61"/>
      <c r="E736" s="59"/>
      <c r="F736" s="59"/>
      <c r="G736" s="59"/>
      <c r="H736" s="59"/>
      <c r="I736" s="135"/>
      <c r="J736" s="59"/>
      <c r="K736" s="59"/>
      <c r="L736" s="65"/>
      <c r="M736" s="66"/>
      <c r="N736" s="59"/>
      <c r="O736" s="59"/>
      <c r="P736" s="67"/>
      <c r="Q736" s="68"/>
      <c r="R736" s="69"/>
      <c r="S736" s="59"/>
      <c r="T736" s="59"/>
      <c r="U736" s="59"/>
      <c r="V736" s="59"/>
      <c r="W736" s="59"/>
      <c r="X736" s="59"/>
      <c r="Y736" s="59"/>
    </row>
    <row r="737" spans="1:25">
      <c r="A737" s="166">
        <v>751</v>
      </c>
      <c r="B737" s="60"/>
      <c r="C737" s="60"/>
      <c r="D737" s="61"/>
      <c r="E737" s="59"/>
      <c r="F737" s="59"/>
      <c r="G737" s="59"/>
      <c r="H737" s="59"/>
      <c r="I737" s="135"/>
      <c r="J737" s="59"/>
      <c r="K737" s="59"/>
      <c r="L737" s="65"/>
      <c r="M737" s="66"/>
      <c r="N737" s="59"/>
      <c r="O737" s="59"/>
      <c r="P737" s="67"/>
      <c r="Q737" s="68"/>
      <c r="R737" s="69"/>
      <c r="S737" s="59"/>
      <c r="T737" s="59"/>
      <c r="U737" s="59"/>
      <c r="V737" s="59"/>
      <c r="W737" s="59"/>
      <c r="X737" s="59"/>
      <c r="Y737" s="59"/>
    </row>
    <row r="738" spans="1:25">
      <c r="A738" s="167">
        <v>752</v>
      </c>
      <c r="B738" s="60"/>
      <c r="C738" s="60"/>
      <c r="D738" s="61"/>
      <c r="E738" s="59"/>
      <c r="F738" s="59"/>
      <c r="G738" s="59"/>
      <c r="H738" s="59"/>
      <c r="I738" s="135"/>
      <c r="J738" s="59"/>
      <c r="K738" s="59"/>
      <c r="L738" s="65"/>
      <c r="M738" s="66"/>
      <c r="N738" s="59"/>
      <c r="O738" s="59"/>
      <c r="P738" s="67"/>
      <c r="Q738" s="68"/>
      <c r="R738" s="69"/>
      <c r="S738" s="59"/>
      <c r="T738" s="59"/>
      <c r="U738" s="59"/>
      <c r="V738" s="59"/>
      <c r="W738" s="59"/>
      <c r="X738" s="59"/>
      <c r="Y738" s="59"/>
    </row>
    <row r="739" spans="1:25">
      <c r="A739" s="166">
        <v>753</v>
      </c>
      <c r="B739" s="60"/>
      <c r="C739" s="60"/>
      <c r="D739" s="61"/>
      <c r="E739" s="59"/>
      <c r="F739" s="59"/>
      <c r="G739" s="59"/>
      <c r="H739" s="59"/>
      <c r="I739" s="135"/>
      <c r="J739" s="59"/>
      <c r="K739" s="59"/>
      <c r="L739" s="65"/>
      <c r="M739" s="66"/>
      <c r="N739" s="59"/>
      <c r="O739" s="59"/>
      <c r="P739" s="67"/>
      <c r="Q739" s="68"/>
      <c r="R739" s="69"/>
      <c r="S739" s="59"/>
      <c r="T739" s="59"/>
      <c r="U739" s="59"/>
      <c r="V739" s="59"/>
      <c r="W739" s="59"/>
      <c r="X739" s="59"/>
      <c r="Y739" s="59"/>
    </row>
    <row r="740" spans="1:25">
      <c r="A740" s="167">
        <v>754</v>
      </c>
      <c r="B740" s="60"/>
      <c r="C740" s="60"/>
      <c r="D740" s="61"/>
      <c r="E740" s="59"/>
      <c r="F740" s="59"/>
      <c r="G740" s="59"/>
      <c r="H740" s="59"/>
      <c r="I740" s="135"/>
      <c r="J740" s="59"/>
      <c r="K740" s="59"/>
      <c r="L740" s="65"/>
      <c r="M740" s="66"/>
      <c r="N740" s="59"/>
      <c r="O740" s="59"/>
      <c r="P740" s="67"/>
      <c r="Q740" s="68"/>
      <c r="R740" s="69"/>
      <c r="S740" s="59"/>
      <c r="T740" s="59"/>
      <c r="U740" s="59"/>
      <c r="V740" s="59"/>
      <c r="W740" s="59"/>
      <c r="X740" s="59"/>
      <c r="Y740" s="59"/>
    </row>
    <row r="741" spans="1:25">
      <c r="A741" s="166">
        <v>755</v>
      </c>
      <c r="B741" s="60"/>
      <c r="C741" s="60"/>
      <c r="D741" s="61"/>
      <c r="E741" s="59"/>
      <c r="F741" s="59"/>
      <c r="G741" s="59"/>
      <c r="H741" s="59"/>
      <c r="I741" s="135"/>
      <c r="J741" s="59"/>
      <c r="K741" s="59"/>
      <c r="L741" s="65"/>
      <c r="M741" s="66"/>
      <c r="N741" s="59"/>
      <c r="O741" s="59"/>
      <c r="P741" s="67"/>
      <c r="Q741" s="68"/>
      <c r="R741" s="69"/>
      <c r="S741" s="59"/>
      <c r="T741" s="59"/>
      <c r="U741" s="59"/>
      <c r="V741" s="59"/>
      <c r="W741" s="59"/>
      <c r="X741" s="59"/>
      <c r="Y741" s="59"/>
    </row>
    <row r="742" spans="1:25">
      <c r="A742" s="167">
        <v>756</v>
      </c>
      <c r="B742" s="60"/>
      <c r="C742" s="60"/>
      <c r="D742" s="61"/>
      <c r="E742" s="59"/>
      <c r="F742" s="59"/>
      <c r="G742" s="59"/>
      <c r="H742" s="59"/>
      <c r="I742" s="135"/>
      <c r="J742" s="59"/>
      <c r="K742" s="59"/>
      <c r="L742" s="65"/>
      <c r="M742" s="66"/>
      <c r="N742" s="59"/>
      <c r="O742" s="59"/>
      <c r="P742" s="67"/>
      <c r="Q742" s="68"/>
      <c r="R742" s="69"/>
      <c r="S742" s="59"/>
      <c r="T742" s="59"/>
      <c r="U742" s="59"/>
      <c r="V742" s="59"/>
      <c r="W742" s="59"/>
      <c r="X742" s="59"/>
      <c r="Y742" s="59"/>
    </row>
    <row r="743" spans="1:25">
      <c r="A743" s="166">
        <v>757</v>
      </c>
      <c r="B743" s="60"/>
      <c r="C743" s="60"/>
      <c r="D743" s="61"/>
      <c r="E743" s="59"/>
      <c r="F743" s="59"/>
      <c r="G743" s="59"/>
      <c r="H743" s="59"/>
      <c r="I743" s="135"/>
      <c r="J743" s="59"/>
      <c r="K743" s="59"/>
      <c r="L743" s="65"/>
      <c r="M743" s="66"/>
      <c r="N743" s="59"/>
      <c r="O743" s="59"/>
      <c r="P743" s="67"/>
      <c r="Q743" s="68"/>
      <c r="R743" s="69"/>
      <c r="S743" s="59"/>
      <c r="T743" s="59"/>
      <c r="U743" s="59"/>
      <c r="V743" s="59"/>
      <c r="W743" s="59"/>
      <c r="X743" s="59"/>
      <c r="Y743" s="59"/>
    </row>
    <row r="744" spans="1:25">
      <c r="A744" s="166">
        <v>758</v>
      </c>
      <c r="B744" s="60"/>
      <c r="C744" s="60"/>
      <c r="D744" s="61"/>
      <c r="E744" s="59"/>
      <c r="F744" s="59"/>
      <c r="G744" s="59"/>
      <c r="H744" s="59"/>
      <c r="I744" s="135"/>
      <c r="J744" s="59"/>
      <c r="K744" s="59"/>
      <c r="L744" s="65"/>
      <c r="M744" s="66"/>
      <c r="N744" s="59"/>
      <c r="O744" s="59"/>
      <c r="P744" s="67"/>
      <c r="Q744" s="68"/>
      <c r="R744" s="69"/>
      <c r="S744" s="59"/>
      <c r="T744" s="59"/>
      <c r="U744" s="59"/>
      <c r="V744" s="59"/>
      <c r="W744" s="59"/>
      <c r="X744" s="59"/>
      <c r="Y744" s="59"/>
    </row>
    <row r="745" spans="1:25">
      <c r="A745" s="167">
        <v>759</v>
      </c>
      <c r="B745" s="60"/>
      <c r="C745" s="60"/>
      <c r="D745" s="61"/>
      <c r="E745" s="59"/>
      <c r="F745" s="59"/>
      <c r="G745" s="59"/>
      <c r="H745" s="59"/>
      <c r="I745" s="135"/>
      <c r="J745" s="59"/>
      <c r="K745" s="59"/>
      <c r="L745" s="65"/>
      <c r="M745" s="66"/>
      <c r="N745" s="59"/>
      <c r="O745" s="59"/>
      <c r="P745" s="67"/>
      <c r="Q745" s="68"/>
      <c r="R745" s="69"/>
      <c r="S745" s="59"/>
      <c r="T745" s="59"/>
      <c r="U745" s="59"/>
      <c r="V745" s="59"/>
      <c r="W745" s="59"/>
      <c r="X745" s="59"/>
      <c r="Y745" s="59"/>
    </row>
    <row r="746" spans="1:25">
      <c r="A746" s="166">
        <v>760</v>
      </c>
      <c r="B746" s="60"/>
      <c r="C746" s="60"/>
      <c r="D746" s="61"/>
      <c r="E746" s="59"/>
      <c r="F746" s="59"/>
      <c r="G746" s="59"/>
      <c r="H746" s="59"/>
      <c r="I746" s="135"/>
      <c r="J746" s="59"/>
      <c r="K746" s="59"/>
      <c r="L746" s="65"/>
      <c r="M746" s="66"/>
      <c r="N746" s="59"/>
      <c r="O746" s="59"/>
      <c r="P746" s="67"/>
      <c r="Q746" s="68"/>
      <c r="R746" s="69"/>
      <c r="S746" s="59"/>
      <c r="T746" s="59"/>
      <c r="U746" s="59"/>
      <c r="V746" s="59"/>
      <c r="W746" s="59"/>
      <c r="X746" s="59"/>
      <c r="Y746" s="59"/>
    </row>
    <row r="747" spans="1:25">
      <c r="A747" s="167">
        <v>761</v>
      </c>
      <c r="B747" s="60"/>
      <c r="C747" s="60"/>
      <c r="D747" s="61"/>
      <c r="E747" s="59"/>
      <c r="F747" s="59"/>
      <c r="G747" s="59"/>
      <c r="H747" s="59"/>
      <c r="I747" s="135"/>
      <c r="J747" s="59"/>
      <c r="K747" s="59"/>
      <c r="L747" s="65"/>
      <c r="M747" s="66"/>
      <c r="N747" s="59"/>
      <c r="O747" s="59"/>
      <c r="P747" s="67"/>
      <c r="Q747" s="68"/>
      <c r="R747" s="69"/>
      <c r="S747" s="59"/>
      <c r="T747" s="59"/>
      <c r="U747" s="59"/>
      <c r="V747" s="59"/>
      <c r="W747" s="59"/>
      <c r="X747" s="59"/>
      <c r="Y747" s="59"/>
    </row>
    <row r="748" spans="1:25">
      <c r="A748" s="166">
        <v>762</v>
      </c>
      <c r="B748" s="60"/>
      <c r="C748" s="60"/>
      <c r="D748" s="61"/>
      <c r="E748" s="59"/>
      <c r="F748" s="59"/>
      <c r="G748" s="59"/>
      <c r="H748" s="59"/>
      <c r="I748" s="135"/>
      <c r="J748" s="59"/>
      <c r="K748" s="59"/>
      <c r="L748" s="65"/>
      <c r="M748" s="66"/>
      <c r="N748" s="59"/>
      <c r="O748" s="59"/>
      <c r="P748" s="67"/>
      <c r="Q748" s="68"/>
      <c r="R748" s="69"/>
      <c r="S748" s="59"/>
      <c r="T748" s="59"/>
      <c r="U748" s="59"/>
      <c r="V748" s="59"/>
      <c r="W748" s="59"/>
      <c r="X748" s="59"/>
      <c r="Y748" s="59"/>
    </row>
    <row r="749" spans="1:25">
      <c r="A749" s="167">
        <v>763</v>
      </c>
      <c r="B749" s="60"/>
      <c r="C749" s="60"/>
      <c r="D749" s="61"/>
      <c r="E749" s="59"/>
      <c r="F749" s="59"/>
      <c r="G749" s="59"/>
      <c r="H749" s="59"/>
      <c r="I749" s="135"/>
      <c r="J749" s="59"/>
      <c r="K749" s="59"/>
      <c r="L749" s="65"/>
      <c r="M749" s="66"/>
      <c r="N749" s="59"/>
      <c r="O749" s="59"/>
      <c r="P749" s="67"/>
      <c r="Q749" s="68"/>
      <c r="R749" s="69"/>
      <c r="S749" s="59"/>
      <c r="T749" s="59"/>
      <c r="U749" s="59"/>
      <c r="V749" s="59"/>
      <c r="W749" s="59"/>
      <c r="X749" s="59"/>
      <c r="Y749" s="59"/>
    </row>
    <row r="750" spans="1:25">
      <c r="A750" s="166">
        <v>764</v>
      </c>
      <c r="B750" s="60"/>
      <c r="C750" s="60"/>
      <c r="D750" s="61"/>
      <c r="E750" s="59"/>
      <c r="F750" s="59"/>
      <c r="G750" s="59"/>
      <c r="H750" s="59"/>
      <c r="I750" s="135"/>
      <c r="J750" s="59"/>
      <c r="K750" s="59"/>
      <c r="L750" s="65"/>
      <c r="M750" s="66"/>
      <c r="N750" s="59"/>
      <c r="O750" s="59"/>
      <c r="P750" s="67"/>
      <c r="Q750" s="68"/>
      <c r="R750" s="69"/>
      <c r="S750" s="59"/>
      <c r="T750" s="59"/>
      <c r="U750" s="59"/>
      <c r="V750" s="59"/>
      <c r="W750" s="59"/>
      <c r="X750" s="59"/>
      <c r="Y750" s="59"/>
    </row>
    <row r="751" spans="1:25">
      <c r="A751" s="166">
        <v>765</v>
      </c>
      <c r="B751" s="60"/>
      <c r="C751" s="60"/>
      <c r="D751" s="61"/>
      <c r="E751" s="59"/>
      <c r="F751" s="59"/>
      <c r="G751" s="59"/>
      <c r="H751" s="59"/>
      <c r="I751" s="135"/>
      <c r="J751" s="59"/>
      <c r="K751" s="59"/>
      <c r="L751" s="65"/>
      <c r="M751" s="66"/>
      <c r="N751" s="59"/>
      <c r="O751" s="59"/>
      <c r="P751" s="67"/>
      <c r="Q751" s="68"/>
      <c r="R751" s="69"/>
      <c r="S751" s="59"/>
      <c r="T751" s="59"/>
      <c r="U751" s="59"/>
      <c r="V751" s="59"/>
      <c r="W751" s="59"/>
      <c r="X751" s="59"/>
      <c r="Y751" s="59"/>
    </row>
    <row r="752" spans="1:25">
      <c r="A752" s="167">
        <v>766</v>
      </c>
      <c r="B752" s="60"/>
      <c r="C752" s="60"/>
      <c r="D752" s="61"/>
      <c r="E752" s="59"/>
      <c r="F752" s="59"/>
      <c r="G752" s="59"/>
      <c r="H752" s="59"/>
      <c r="I752" s="135"/>
      <c r="J752" s="59"/>
      <c r="K752" s="59"/>
      <c r="L752" s="65"/>
      <c r="M752" s="66"/>
      <c r="N752" s="59"/>
      <c r="O752" s="59"/>
      <c r="P752" s="67"/>
      <c r="Q752" s="68"/>
      <c r="R752" s="69"/>
      <c r="S752" s="59"/>
      <c r="T752" s="59"/>
      <c r="U752" s="59"/>
      <c r="V752" s="59"/>
      <c r="W752" s="59"/>
      <c r="X752" s="59"/>
      <c r="Y752" s="59"/>
    </row>
    <row r="753" spans="1:25">
      <c r="A753" s="166">
        <v>767</v>
      </c>
      <c r="B753" s="60"/>
      <c r="C753" s="60"/>
      <c r="D753" s="61"/>
      <c r="E753" s="59"/>
      <c r="F753" s="59"/>
      <c r="G753" s="59"/>
      <c r="H753" s="59"/>
      <c r="I753" s="135"/>
      <c r="J753" s="59"/>
      <c r="K753" s="59"/>
      <c r="L753" s="65"/>
      <c r="M753" s="66"/>
      <c r="N753" s="59"/>
      <c r="O753" s="59"/>
      <c r="P753" s="67"/>
      <c r="Q753" s="68"/>
      <c r="R753" s="69"/>
      <c r="S753" s="59"/>
      <c r="T753" s="59"/>
      <c r="U753" s="59"/>
      <c r="V753" s="59"/>
      <c r="W753" s="59"/>
      <c r="X753" s="59"/>
      <c r="Y753" s="59"/>
    </row>
    <row r="754" spans="1:25">
      <c r="A754" s="167">
        <v>768</v>
      </c>
      <c r="B754" s="60"/>
      <c r="C754" s="60"/>
      <c r="D754" s="61"/>
      <c r="E754" s="59"/>
      <c r="F754" s="59"/>
      <c r="G754" s="59"/>
      <c r="H754" s="59"/>
      <c r="I754" s="135"/>
      <c r="J754" s="59"/>
      <c r="K754" s="59"/>
      <c r="L754" s="65"/>
      <c r="M754" s="66"/>
      <c r="N754" s="59"/>
      <c r="O754" s="59"/>
      <c r="P754" s="67"/>
      <c r="Q754" s="68"/>
      <c r="R754" s="69"/>
      <c r="S754" s="59"/>
      <c r="T754" s="59"/>
      <c r="U754" s="59"/>
      <c r="V754" s="59"/>
      <c r="W754" s="59"/>
      <c r="X754" s="59"/>
      <c r="Y754" s="59"/>
    </row>
    <row r="755" spans="1:25">
      <c r="A755" s="166">
        <v>769</v>
      </c>
      <c r="B755" s="60"/>
      <c r="C755" s="60"/>
      <c r="D755" s="61"/>
      <c r="E755" s="59"/>
      <c r="F755" s="59"/>
      <c r="G755" s="59"/>
      <c r="H755" s="59"/>
      <c r="I755" s="135"/>
      <c r="J755" s="59"/>
      <c r="K755" s="59"/>
      <c r="L755" s="65"/>
      <c r="M755" s="66"/>
      <c r="N755" s="59"/>
      <c r="O755" s="59"/>
      <c r="P755" s="67"/>
      <c r="Q755" s="68"/>
      <c r="R755" s="69"/>
      <c r="S755" s="59"/>
      <c r="T755" s="59"/>
      <c r="U755" s="59"/>
      <c r="V755" s="59"/>
      <c r="W755" s="59"/>
      <c r="X755" s="59"/>
      <c r="Y755" s="59"/>
    </row>
    <row r="756" spans="1:25">
      <c r="A756" s="167">
        <v>770</v>
      </c>
      <c r="B756" s="60"/>
      <c r="C756" s="60"/>
      <c r="D756" s="61"/>
      <c r="E756" s="59"/>
      <c r="F756" s="59"/>
      <c r="G756" s="59"/>
      <c r="H756" s="59"/>
      <c r="I756" s="135"/>
      <c r="J756" s="59"/>
      <c r="K756" s="59"/>
      <c r="L756" s="65"/>
      <c r="M756" s="66"/>
      <c r="N756" s="59"/>
      <c r="O756" s="59"/>
      <c r="P756" s="67"/>
      <c r="Q756" s="68"/>
      <c r="R756" s="69"/>
      <c r="S756" s="59"/>
      <c r="T756" s="59"/>
      <c r="U756" s="59"/>
      <c r="V756" s="59"/>
      <c r="W756" s="59"/>
      <c r="X756" s="59"/>
      <c r="Y756" s="59"/>
    </row>
    <row r="757" spans="1:25">
      <c r="A757" s="166">
        <v>771</v>
      </c>
      <c r="B757" s="60"/>
      <c r="C757" s="60"/>
      <c r="D757" s="61"/>
      <c r="E757" s="59"/>
      <c r="F757" s="59"/>
      <c r="G757" s="59"/>
      <c r="H757" s="59"/>
      <c r="I757" s="135"/>
      <c r="J757" s="59"/>
      <c r="K757" s="59"/>
      <c r="L757" s="65"/>
      <c r="M757" s="66"/>
      <c r="N757" s="59"/>
      <c r="O757" s="59"/>
      <c r="P757" s="67"/>
      <c r="Q757" s="68"/>
      <c r="R757" s="69"/>
      <c r="S757" s="59"/>
      <c r="T757" s="59"/>
      <c r="U757" s="59"/>
      <c r="V757" s="59"/>
      <c r="W757" s="59"/>
      <c r="X757" s="59"/>
      <c r="Y757" s="59"/>
    </row>
    <row r="758" spans="1:25">
      <c r="A758" s="166">
        <v>772</v>
      </c>
      <c r="B758" s="60"/>
      <c r="C758" s="60"/>
      <c r="D758" s="61"/>
      <c r="E758" s="59"/>
      <c r="F758" s="59"/>
      <c r="G758" s="59"/>
      <c r="H758" s="59"/>
      <c r="I758" s="135"/>
      <c r="J758" s="59"/>
      <c r="K758" s="59"/>
      <c r="L758" s="65"/>
      <c r="M758" s="66"/>
      <c r="N758" s="59"/>
      <c r="O758" s="59"/>
      <c r="P758" s="67"/>
      <c r="Q758" s="68"/>
      <c r="R758" s="69"/>
      <c r="S758" s="59"/>
      <c r="T758" s="59"/>
      <c r="U758" s="59"/>
      <c r="V758" s="59"/>
      <c r="W758" s="59"/>
      <c r="X758" s="59"/>
      <c r="Y758" s="59"/>
    </row>
    <row r="759" spans="1:25">
      <c r="A759" s="167">
        <v>773</v>
      </c>
      <c r="B759" s="60"/>
      <c r="C759" s="60"/>
      <c r="D759" s="61"/>
      <c r="E759" s="59"/>
      <c r="F759" s="59"/>
      <c r="G759" s="59"/>
      <c r="H759" s="59"/>
      <c r="I759" s="135"/>
      <c r="J759" s="59"/>
      <c r="K759" s="59"/>
      <c r="L759" s="65"/>
      <c r="M759" s="66"/>
      <c r="N759" s="59"/>
      <c r="O759" s="59"/>
      <c r="P759" s="67"/>
      <c r="Q759" s="68"/>
      <c r="R759" s="69"/>
      <c r="S759" s="59"/>
      <c r="T759" s="59"/>
      <c r="U759" s="59"/>
      <c r="V759" s="59"/>
      <c r="W759" s="59"/>
      <c r="X759" s="59"/>
      <c r="Y759" s="59"/>
    </row>
    <row r="760" spans="1:25">
      <c r="A760" s="166">
        <v>774</v>
      </c>
      <c r="B760" s="60"/>
      <c r="C760" s="60"/>
      <c r="D760" s="61"/>
      <c r="E760" s="59"/>
      <c r="F760" s="59"/>
      <c r="G760" s="59"/>
      <c r="H760" s="59"/>
      <c r="I760" s="135"/>
      <c r="J760" s="59"/>
      <c r="K760" s="59"/>
      <c r="L760" s="65"/>
      <c r="M760" s="66"/>
      <c r="N760" s="59"/>
      <c r="O760" s="59"/>
      <c r="P760" s="67"/>
      <c r="Q760" s="68"/>
      <c r="R760" s="69"/>
      <c r="S760" s="59"/>
      <c r="T760" s="59"/>
      <c r="U760" s="59"/>
      <c r="V760" s="59"/>
      <c r="W760" s="59"/>
      <c r="X760" s="59"/>
      <c r="Y760" s="59"/>
    </row>
    <row r="761" spans="1:25">
      <c r="A761" s="167">
        <v>775</v>
      </c>
      <c r="B761" s="60"/>
      <c r="C761" s="60"/>
      <c r="D761" s="61"/>
      <c r="E761" s="59"/>
      <c r="F761" s="59"/>
      <c r="G761" s="59"/>
      <c r="H761" s="59"/>
      <c r="I761" s="135"/>
      <c r="J761" s="59"/>
      <c r="K761" s="59"/>
      <c r="L761" s="65"/>
      <c r="M761" s="66"/>
      <c r="N761" s="59"/>
      <c r="O761" s="59"/>
      <c r="P761" s="67"/>
      <c r="Q761" s="68"/>
      <c r="R761" s="69"/>
      <c r="S761" s="59"/>
      <c r="T761" s="59"/>
      <c r="U761" s="59"/>
      <c r="V761" s="59"/>
      <c r="W761" s="59"/>
      <c r="X761" s="59"/>
      <c r="Y761" s="59"/>
    </row>
    <row r="762" spans="1:25">
      <c r="A762" s="166">
        <v>776</v>
      </c>
      <c r="B762" s="60"/>
      <c r="C762" s="60"/>
      <c r="D762" s="61"/>
      <c r="E762" s="59"/>
      <c r="F762" s="59"/>
      <c r="G762" s="59"/>
      <c r="H762" s="59"/>
      <c r="I762" s="135"/>
      <c r="J762" s="59"/>
      <c r="K762" s="59"/>
      <c r="L762" s="65"/>
      <c r="M762" s="66"/>
      <c r="N762" s="59"/>
      <c r="O762" s="59"/>
      <c r="P762" s="67"/>
      <c r="Q762" s="68"/>
      <c r="R762" s="69"/>
      <c r="S762" s="59"/>
      <c r="T762" s="59"/>
      <c r="U762" s="59"/>
      <c r="V762" s="59"/>
      <c r="W762" s="59"/>
      <c r="X762" s="59"/>
      <c r="Y762" s="59"/>
    </row>
    <row r="763" spans="1:25">
      <c r="A763" s="167">
        <v>777</v>
      </c>
      <c r="B763" s="60"/>
      <c r="C763" s="60"/>
      <c r="D763" s="61"/>
      <c r="E763" s="59"/>
      <c r="F763" s="59"/>
      <c r="G763" s="59"/>
      <c r="H763" s="59"/>
      <c r="I763" s="135"/>
      <c r="J763" s="59"/>
      <c r="K763" s="59"/>
      <c r="L763" s="65"/>
      <c r="M763" s="66"/>
      <c r="N763" s="59"/>
      <c r="O763" s="59"/>
      <c r="P763" s="67"/>
      <c r="Q763" s="68"/>
      <c r="R763" s="69"/>
      <c r="S763" s="59"/>
      <c r="T763" s="59"/>
      <c r="U763" s="59"/>
      <c r="V763" s="59"/>
      <c r="W763" s="59"/>
      <c r="X763" s="59"/>
      <c r="Y763" s="59"/>
    </row>
    <row r="764" spans="1:25">
      <c r="A764" s="166">
        <v>778</v>
      </c>
      <c r="B764" s="60"/>
      <c r="C764" s="60"/>
      <c r="D764" s="61"/>
      <c r="E764" s="59"/>
      <c r="F764" s="59"/>
      <c r="G764" s="59"/>
      <c r="H764" s="59"/>
      <c r="I764" s="135"/>
      <c r="J764" s="59"/>
      <c r="K764" s="59"/>
      <c r="L764" s="65"/>
      <c r="M764" s="66"/>
      <c r="N764" s="59"/>
      <c r="O764" s="59"/>
      <c r="P764" s="67"/>
      <c r="Q764" s="68"/>
      <c r="R764" s="69"/>
      <c r="S764" s="59"/>
      <c r="T764" s="59"/>
      <c r="U764" s="59"/>
      <c r="V764" s="59"/>
      <c r="W764" s="59"/>
      <c r="X764" s="59"/>
      <c r="Y764" s="59"/>
    </row>
    <row r="765" spans="1:25">
      <c r="A765" s="166">
        <v>779</v>
      </c>
      <c r="B765" s="60"/>
      <c r="C765" s="60"/>
      <c r="D765" s="61"/>
      <c r="E765" s="59"/>
      <c r="F765" s="59"/>
      <c r="G765" s="59"/>
      <c r="H765" s="59"/>
      <c r="I765" s="135"/>
      <c r="J765" s="59"/>
      <c r="K765" s="59"/>
      <c r="L765" s="65"/>
      <c r="M765" s="66"/>
      <c r="N765" s="59"/>
      <c r="O765" s="59"/>
      <c r="P765" s="67"/>
      <c r="Q765" s="68"/>
      <c r="R765" s="69"/>
      <c r="S765" s="59"/>
      <c r="T765" s="59"/>
      <c r="U765" s="59"/>
      <c r="V765" s="59"/>
      <c r="W765" s="59"/>
      <c r="X765" s="59"/>
      <c r="Y765" s="59"/>
    </row>
    <row r="766" spans="1:25">
      <c r="A766" s="167">
        <v>780</v>
      </c>
      <c r="B766" s="60"/>
      <c r="C766" s="60"/>
      <c r="D766" s="61"/>
      <c r="E766" s="59"/>
      <c r="F766" s="59"/>
      <c r="G766" s="59"/>
      <c r="H766" s="59"/>
      <c r="I766" s="135"/>
      <c r="J766" s="59"/>
      <c r="K766" s="59"/>
      <c r="L766" s="65"/>
      <c r="M766" s="66"/>
      <c r="N766" s="59"/>
      <c r="O766" s="59"/>
      <c r="P766" s="67"/>
      <c r="Q766" s="68"/>
      <c r="R766" s="69"/>
      <c r="S766" s="59"/>
      <c r="T766" s="59"/>
      <c r="U766" s="59"/>
      <c r="V766" s="59"/>
      <c r="W766" s="59"/>
      <c r="X766" s="59"/>
      <c r="Y766" s="59"/>
    </row>
    <row r="767" spans="1:25">
      <c r="A767" s="166">
        <v>781</v>
      </c>
      <c r="B767" s="60"/>
      <c r="C767" s="60"/>
      <c r="D767" s="61"/>
      <c r="E767" s="59"/>
      <c r="F767" s="59"/>
      <c r="G767" s="59"/>
      <c r="H767" s="59"/>
      <c r="I767" s="135"/>
      <c r="J767" s="59"/>
      <c r="K767" s="59"/>
      <c r="L767" s="65"/>
      <c r="M767" s="66"/>
      <c r="N767" s="59"/>
      <c r="O767" s="59"/>
      <c r="P767" s="67"/>
      <c r="Q767" s="68"/>
      <c r="R767" s="69"/>
      <c r="S767" s="59"/>
      <c r="T767" s="59"/>
      <c r="U767" s="59"/>
      <c r="V767" s="59"/>
      <c r="W767" s="59"/>
      <c r="X767" s="59"/>
      <c r="Y767" s="59"/>
    </row>
    <row r="768" spans="1:25">
      <c r="A768" s="167">
        <v>782</v>
      </c>
      <c r="B768" s="60"/>
      <c r="C768" s="60"/>
      <c r="D768" s="61"/>
      <c r="E768" s="59"/>
      <c r="F768" s="59"/>
      <c r="G768" s="59"/>
      <c r="H768" s="59"/>
      <c r="I768" s="135"/>
      <c r="J768" s="59"/>
      <c r="K768" s="59"/>
      <c r="L768" s="65"/>
      <c r="M768" s="66"/>
      <c r="N768" s="59"/>
      <c r="O768" s="59"/>
      <c r="P768" s="67"/>
      <c r="Q768" s="68"/>
      <c r="R768" s="69"/>
      <c r="S768" s="59"/>
      <c r="T768" s="59"/>
      <c r="U768" s="59"/>
      <c r="V768" s="59"/>
      <c r="W768" s="59"/>
      <c r="X768" s="59"/>
      <c r="Y768" s="59"/>
    </row>
    <row r="769" spans="1:25">
      <c r="A769" s="166">
        <v>783</v>
      </c>
      <c r="B769" s="60"/>
      <c r="C769" s="60"/>
      <c r="D769" s="61"/>
      <c r="E769" s="59"/>
      <c r="F769" s="59"/>
      <c r="G769" s="59"/>
      <c r="H769" s="59"/>
      <c r="I769" s="135"/>
      <c r="J769" s="59"/>
      <c r="K769" s="59"/>
      <c r="L769" s="65"/>
      <c r="M769" s="66"/>
      <c r="N769" s="59"/>
      <c r="O769" s="59"/>
      <c r="P769" s="67"/>
      <c r="Q769" s="68"/>
      <c r="R769" s="69"/>
      <c r="S769" s="59"/>
      <c r="T769" s="59"/>
      <c r="U769" s="59"/>
      <c r="V769" s="59"/>
      <c r="W769" s="59"/>
      <c r="X769" s="59"/>
      <c r="Y769" s="59"/>
    </row>
    <row r="770" spans="1:25">
      <c r="A770" s="167">
        <v>784</v>
      </c>
      <c r="B770" s="60"/>
      <c r="C770" s="60"/>
      <c r="D770" s="61"/>
      <c r="E770" s="59"/>
      <c r="F770" s="59"/>
      <c r="G770" s="59"/>
      <c r="H770" s="59"/>
      <c r="I770" s="135"/>
      <c r="J770" s="59"/>
      <c r="K770" s="59"/>
      <c r="L770" s="65"/>
      <c r="M770" s="66"/>
      <c r="N770" s="59"/>
      <c r="O770" s="59"/>
      <c r="P770" s="67"/>
      <c r="Q770" s="68"/>
      <c r="R770" s="69"/>
      <c r="S770" s="59"/>
      <c r="T770" s="59"/>
      <c r="U770" s="59"/>
      <c r="V770" s="59"/>
      <c r="W770" s="59"/>
      <c r="X770" s="59"/>
      <c r="Y770" s="59"/>
    </row>
    <row r="771" spans="1:25">
      <c r="A771" s="166">
        <v>785</v>
      </c>
      <c r="B771" s="60"/>
      <c r="C771" s="60"/>
      <c r="D771" s="61"/>
      <c r="E771" s="59"/>
      <c r="F771" s="59"/>
      <c r="G771" s="59"/>
      <c r="H771" s="59"/>
      <c r="I771" s="135"/>
      <c r="J771" s="59"/>
      <c r="K771" s="59"/>
      <c r="L771" s="65"/>
      <c r="M771" s="66"/>
      <c r="N771" s="59"/>
      <c r="O771" s="59"/>
      <c r="P771" s="67"/>
      <c r="Q771" s="68"/>
      <c r="R771" s="69"/>
      <c r="S771" s="59"/>
      <c r="T771" s="59"/>
      <c r="U771" s="59"/>
      <c r="V771" s="59"/>
      <c r="W771" s="59"/>
      <c r="X771" s="59"/>
      <c r="Y771" s="59"/>
    </row>
    <row r="772" spans="1:25">
      <c r="A772" s="166">
        <v>786</v>
      </c>
      <c r="B772" s="60"/>
      <c r="C772" s="60"/>
      <c r="D772" s="61"/>
      <c r="E772" s="59"/>
      <c r="F772" s="59"/>
      <c r="G772" s="59"/>
      <c r="H772" s="59"/>
      <c r="I772" s="135"/>
      <c r="J772" s="59"/>
      <c r="K772" s="59"/>
      <c r="L772" s="65"/>
      <c r="M772" s="66"/>
      <c r="N772" s="59"/>
      <c r="O772" s="59"/>
      <c r="P772" s="67"/>
      <c r="Q772" s="68"/>
      <c r="R772" s="69"/>
      <c r="S772" s="59"/>
      <c r="T772" s="59"/>
      <c r="U772" s="59"/>
      <c r="V772" s="59"/>
      <c r="W772" s="59"/>
      <c r="X772" s="59"/>
      <c r="Y772" s="59"/>
    </row>
    <row r="773" spans="1:25">
      <c r="A773" s="167">
        <v>787</v>
      </c>
      <c r="B773" s="60"/>
      <c r="C773" s="60"/>
      <c r="D773" s="61"/>
      <c r="E773" s="59"/>
      <c r="F773" s="59"/>
      <c r="G773" s="59"/>
      <c r="H773" s="59"/>
      <c r="I773" s="135"/>
      <c r="J773" s="59"/>
      <c r="K773" s="59"/>
      <c r="L773" s="65"/>
      <c r="M773" s="66"/>
      <c r="N773" s="59"/>
      <c r="O773" s="59"/>
      <c r="P773" s="67"/>
      <c r="Q773" s="68"/>
      <c r="R773" s="69"/>
      <c r="S773" s="59"/>
      <c r="T773" s="59"/>
      <c r="U773" s="59"/>
      <c r="V773" s="59"/>
      <c r="W773" s="59"/>
      <c r="X773" s="59"/>
      <c r="Y773" s="59"/>
    </row>
    <row r="774" spans="1:25">
      <c r="A774" s="166">
        <v>788</v>
      </c>
      <c r="B774" s="60"/>
      <c r="C774" s="60"/>
      <c r="D774" s="61"/>
      <c r="E774" s="59"/>
      <c r="F774" s="59"/>
      <c r="G774" s="59"/>
      <c r="H774" s="59"/>
      <c r="I774" s="135"/>
      <c r="J774" s="59"/>
      <c r="K774" s="59"/>
      <c r="L774" s="65"/>
      <c r="M774" s="66"/>
      <c r="N774" s="59"/>
      <c r="O774" s="59"/>
      <c r="P774" s="67"/>
      <c r="Q774" s="68"/>
      <c r="R774" s="69"/>
      <c r="S774" s="59"/>
      <c r="T774" s="59"/>
      <c r="U774" s="59"/>
      <c r="V774" s="59"/>
      <c r="W774" s="59"/>
      <c r="X774" s="59"/>
      <c r="Y774" s="59"/>
    </row>
    <row r="775" spans="1:25">
      <c r="A775" s="167">
        <v>789</v>
      </c>
      <c r="B775" s="60"/>
      <c r="C775" s="60"/>
      <c r="D775" s="61"/>
      <c r="E775" s="59"/>
      <c r="F775" s="59"/>
      <c r="G775" s="59"/>
      <c r="H775" s="59"/>
      <c r="I775" s="135"/>
      <c r="J775" s="59"/>
      <c r="K775" s="59"/>
      <c r="L775" s="65"/>
      <c r="M775" s="66"/>
      <c r="N775" s="59"/>
      <c r="O775" s="59"/>
      <c r="P775" s="67"/>
      <c r="Q775" s="68"/>
      <c r="R775" s="69"/>
      <c r="S775" s="59"/>
      <c r="T775" s="59"/>
      <c r="U775" s="59"/>
      <c r="V775" s="59"/>
      <c r="W775" s="59"/>
      <c r="X775" s="59"/>
      <c r="Y775" s="59"/>
    </row>
    <row r="776" spans="1:25">
      <c r="A776" s="166">
        <v>790</v>
      </c>
      <c r="B776" s="60"/>
      <c r="C776" s="60"/>
      <c r="D776" s="61"/>
      <c r="E776" s="59"/>
      <c r="F776" s="59"/>
      <c r="G776" s="59"/>
      <c r="H776" s="59"/>
      <c r="I776" s="135"/>
      <c r="J776" s="59"/>
      <c r="K776" s="59"/>
      <c r="L776" s="65"/>
      <c r="M776" s="66"/>
      <c r="N776" s="59"/>
      <c r="O776" s="59"/>
      <c r="P776" s="67"/>
      <c r="Q776" s="68"/>
      <c r="R776" s="69"/>
      <c r="S776" s="59"/>
      <c r="T776" s="59"/>
      <c r="U776" s="59"/>
      <c r="V776" s="59"/>
      <c r="W776" s="59"/>
      <c r="X776" s="59"/>
      <c r="Y776" s="59"/>
    </row>
    <row r="777" spans="1:25">
      <c r="A777" s="167">
        <v>791</v>
      </c>
      <c r="B777" s="60"/>
      <c r="C777" s="60"/>
      <c r="D777" s="61"/>
      <c r="E777" s="59"/>
      <c r="F777" s="59"/>
      <c r="G777" s="59"/>
      <c r="H777" s="59"/>
      <c r="I777" s="135"/>
      <c r="J777" s="59"/>
      <c r="K777" s="59"/>
      <c r="L777" s="65"/>
      <c r="M777" s="66"/>
      <c r="N777" s="59"/>
      <c r="O777" s="59"/>
      <c r="P777" s="67"/>
      <c r="Q777" s="68"/>
      <c r="R777" s="69"/>
      <c r="S777" s="59"/>
      <c r="T777" s="59"/>
      <c r="U777" s="59"/>
      <c r="V777" s="59"/>
      <c r="W777" s="59"/>
      <c r="X777" s="59"/>
      <c r="Y777" s="59"/>
    </row>
    <row r="778" spans="1:25">
      <c r="A778" s="166">
        <v>792</v>
      </c>
      <c r="B778" s="60"/>
      <c r="C778" s="60"/>
      <c r="D778" s="61"/>
      <c r="E778" s="59"/>
      <c r="F778" s="59"/>
      <c r="G778" s="59"/>
      <c r="H778" s="59"/>
      <c r="I778" s="135"/>
      <c r="J778" s="59"/>
      <c r="K778" s="59"/>
      <c r="L778" s="65"/>
      <c r="M778" s="66"/>
      <c r="N778" s="59"/>
      <c r="O778" s="59"/>
      <c r="P778" s="67"/>
      <c r="Q778" s="68"/>
      <c r="R778" s="69"/>
      <c r="S778" s="59"/>
      <c r="T778" s="59"/>
      <c r="U778" s="59"/>
      <c r="V778" s="59"/>
      <c r="W778" s="59"/>
      <c r="X778" s="59"/>
      <c r="Y778" s="59"/>
    </row>
    <row r="779" spans="1:25">
      <c r="A779" s="166">
        <v>793</v>
      </c>
      <c r="B779" s="60"/>
      <c r="C779" s="60"/>
      <c r="D779" s="61"/>
      <c r="E779" s="59"/>
      <c r="F779" s="59"/>
      <c r="G779" s="59"/>
      <c r="H779" s="59"/>
      <c r="I779" s="135"/>
      <c r="J779" s="59"/>
      <c r="K779" s="59"/>
      <c r="L779" s="65"/>
      <c r="M779" s="66"/>
      <c r="N779" s="59"/>
      <c r="O779" s="59"/>
      <c r="P779" s="67"/>
      <c r="Q779" s="68"/>
      <c r="R779" s="69"/>
      <c r="S779" s="59"/>
      <c r="T779" s="59"/>
      <c r="U779" s="59"/>
      <c r="V779" s="59"/>
      <c r="W779" s="59"/>
      <c r="X779" s="59"/>
      <c r="Y779" s="59"/>
    </row>
    <row r="780" spans="1:25">
      <c r="A780" s="167">
        <v>794</v>
      </c>
      <c r="B780" s="60"/>
      <c r="C780" s="60"/>
      <c r="D780" s="61"/>
      <c r="E780" s="59"/>
      <c r="F780" s="59"/>
      <c r="G780" s="59"/>
      <c r="H780" s="59"/>
      <c r="I780" s="135"/>
      <c r="J780" s="59"/>
      <c r="K780" s="59"/>
      <c r="L780" s="65"/>
      <c r="M780" s="66"/>
      <c r="N780" s="59"/>
      <c r="O780" s="59"/>
      <c r="P780" s="67"/>
      <c r="Q780" s="68"/>
      <c r="R780" s="69"/>
      <c r="S780" s="59"/>
      <c r="T780" s="59"/>
      <c r="U780" s="59"/>
      <c r="V780" s="59"/>
      <c r="W780" s="59"/>
      <c r="X780" s="59"/>
      <c r="Y780" s="59"/>
    </row>
    <row r="781" spans="1:25">
      <c r="A781" s="166">
        <v>795</v>
      </c>
      <c r="B781" s="60"/>
      <c r="C781" s="60"/>
      <c r="D781" s="61"/>
      <c r="E781" s="59"/>
      <c r="F781" s="59"/>
      <c r="G781" s="59"/>
      <c r="H781" s="59"/>
      <c r="I781" s="135"/>
      <c r="J781" s="59"/>
      <c r="K781" s="59"/>
      <c r="L781" s="65"/>
      <c r="M781" s="66"/>
      <c r="N781" s="59"/>
      <c r="O781" s="59"/>
      <c r="P781" s="67"/>
      <c r="Q781" s="68"/>
      <c r="R781" s="69"/>
      <c r="S781" s="59"/>
      <c r="T781" s="59"/>
      <c r="U781" s="59"/>
      <c r="V781" s="59"/>
      <c r="W781" s="59"/>
      <c r="X781" s="59"/>
      <c r="Y781" s="59"/>
    </row>
    <row r="782" spans="1:25">
      <c r="A782" s="167">
        <v>796</v>
      </c>
      <c r="B782" s="60"/>
      <c r="C782" s="60"/>
      <c r="D782" s="61"/>
      <c r="E782" s="59"/>
      <c r="F782" s="59"/>
      <c r="G782" s="59"/>
      <c r="H782" s="59"/>
      <c r="I782" s="135"/>
      <c r="J782" s="59"/>
      <c r="K782" s="59"/>
      <c r="L782" s="65"/>
      <c r="M782" s="66"/>
      <c r="N782" s="59"/>
      <c r="O782" s="59"/>
      <c r="P782" s="67"/>
      <c r="Q782" s="68"/>
      <c r="R782" s="69"/>
      <c r="S782" s="59"/>
      <c r="T782" s="59"/>
      <c r="U782" s="59"/>
      <c r="V782" s="59"/>
      <c r="W782" s="59"/>
      <c r="X782" s="59"/>
      <c r="Y782" s="59"/>
    </row>
    <row r="783" spans="1:25">
      <c r="A783" s="166">
        <v>797</v>
      </c>
      <c r="B783" s="60"/>
      <c r="C783" s="60"/>
      <c r="D783" s="61"/>
      <c r="E783" s="59"/>
      <c r="F783" s="59"/>
      <c r="G783" s="59"/>
      <c r="H783" s="59"/>
      <c r="I783" s="135"/>
      <c r="J783" s="59"/>
      <c r="K783" s="59"/>
      <c r="L783" s="65"/>
      <c r="M783" s="66"/>
      <c r="N783" s="59"/>
      <c r="O783" s="59"/>
      <c r="P783" s="67"/>
      <c r="Q783" s="68"/>
      <c r="R783" s="69"/>
      <c r="S783" s="59"/>
      <c r="T783" s="59"/>
      <c r="U783" s="59"/>
      <c r="V783" s="59"/>
      <c r="W783" s="59"/>
      <c r="X783" s="59"/>
      <c r="Y783" s="59"/>
    </row>
    <row r="784" spans="1:25">
      <c r="A784" s="167">
        <v>798</v>
      </c>
      <c r="B784" s="60"/>
      <c r="C784" s="60"/>
      <c r="D784" s="61"/>
      <c r="E784" s="59"/>
      <c r="F784" s="59"/>
      <c r="G784" s="59"/>
      <c r="H784" s="59"/>
      <c r="I784" s="135"/>
      <c r="J784" s="59"/>
      <c r="K784" s="59"/>
      <c r="L784" s="65"/>
      <c r="M784" s="66"/>
      <c r="N784" s="59"/>
      <c r="O784" s="59"/>
      <c r="P784" s="67"/>
      <c r="Q784" s="68"/>
      <c r="R784" s="69"/>
      <c r="S784" s="59"/>
      <c r="T784" s="59"/>
      <c r="U784" s="59"/>
      <c r="V784" s="59"/>
      <c r="W784" s="59"/>
      <c r="X784" s="59"/>
      <c r="Y784" s="59"/>
    </row>
    <row r="785" spans="1:25">
      <c r="A785" s="166">
        <v>799</v>
      </c>
      <c r="B785" s="60"/>
      <c r="C785" s="60"/>
      <c r="D785" s="61"/>
      <c r="E785" s="59"/>
      <c r="F785" s="59"/>
      <c r="G785" s="59"/>
      <c r="H785" s="59"/>
      <c r="I785" s="135"/>
      <c r="J785" s="59"/>
      <c r="K785" s="59"/>
      <c r="L785" s="65"/>
      <c r="M785" s="66"/>
      <c r="N785" s="59"/>
      <c r="O785" s="59"/>
      <c r="P785" s="67"/>
      <c r="Q785" s="68"/>
      <c r="R785" s="69"/>
      <c r="S785" s="59"/>
      <c r="T785" s="59"/>
      <c r="U785" s="59"/>
      <c r="V785" s="59"/>
      <c r="W785" s="59"/>
      <c r="X785" s="59"/>
      <c r="Y785" s="59"/>
    </row>
    <row r="786" spans="1:25">
      <c r="A786" s="166">
        <v>800</v>
      </c>
      <c r="B786" s="60"/>
      <c r="C786" s="60"/>
      <c r="D786" s="61"/>
      <c r="E786" s="59"/>
      <c r="F786" s="59"/>
      <c r="G786" s="59"/>
      <c r="H786" s="59"/>
      <c r="I786" s="135"/>
      <c r="J786" s="59"/>
      <c r="K786" s="59"/>
      <c r="L786" s="65"/>
      <c r="M786" s="66"/>
      <c r="N786" s="59"/>
      <c r="O786" s="59"/>
      <c r="P786" s="67"/>
      <c r="Q786" s="68"/>
      <c r="R786" s="69"/>
      <c r="S786" s="59"/>
      <c r="T786" s="59"/>
      <c r="U786" s="59"/>
      <c r="V786" s="59"/>
      <c r="W786" s="59"/>
      <c r="X786" s="59"/>
      <c r="Y786" s="59"/>
    </row>
    <row r="787" spans="1:25">
      <c r="A787" s="167">
        <v>801</v>
      </c>
      <c r="B787" s="60"/>
      <c r="C787" s="60"/>
      <c r="D787" s="61"/>
      <c r="E787" s="59"/>
      <c r="F787" s="59"/>
      <c r="G787" s="59"/>
      <c r="H787" s="59"/>
      <c r="I787" s="135"/>
      <c r="J787" s="59"/>
      <c r="K787" s="59"/>
      <c r="L787" s="65"/>
      <c r="M787" s="66"/>
      <c r="N787" s="59"/>
      <c r="O787" s="59"/>
      <c r="P787" s="67"/>
      <c r="Q787" s="68"/>
      <c r="R787" s="69"/>
      <c r="S787" s="59"/>
      <c r="T787" s="59"/>
      <c r="U787" s="59"/>
      <c r="V787" s="59"/>
      <c r="W787" s="59"/>
      <c r="X787" s="59"/>
      <c r="Y787" s="59"/>
    </row>
    <row r="788" spans="1:25">
      <c r="A788" s="166">
        <v>802</v>
      </c>
      <c r="B788" s="60"/>
      <c r="C788" s="60"/>
      <c r="D788" s="61"/>
      <c r="E788" s="59"/>
      <c r="F788" s="59"/>
      <c r="G788" s="59"/>
      <c r="H788" s="59"/>
      <c r="I788" s="135"/>
      <c r="J788" s="59"/>
      <c r="K788" s="59"/>
      <c r="L788" s="65"/>
      <c r="M788" s="66"/>
      <c r="N788" s="59"/>
      <c r="O788" s="59"/>
      <c r="P788" s="67"/>
      <c r="Q788" s="68"/>
      <c r="R788" s="69"/>
      <c r="S788" s="59"/>
      <c r="T788" s="59"/>
      <c r="U788" s="59"/>
      <c r="V788" s="59"/>
      <c r="W788" s="59"/>
      <c r="X788" s="59"/>
      <c r="Y788" s="59"/>
    </row>
    <row r="789" spans="1:25">
      <c r="A789" s="167">
        <v>803</v>
      </c>
      <c r="B789" s="60"/>
      <c r="C789" s="60"/>
      <c r="D789" s="61"/>
      <c r="E789" s="59"/>
      <c r="F789" s="59"/>
      <c r="G789" s="59"/>
      <c r="H789" s="59"/>
      <c r="I789" s="135"/>
      <c r="J789" s="59"/>
      <c r="K789" s="59"/>
      <c r="L789" s="65"/>
      <c r="M789" s="66"/>
      <c r="N789" s="59"/>
      <c r="O789" s="59"/>
      <c r="P789" s="67"/>
      <c r="Q789" s="68"/>
      <c r="R789" s="69"/>
      <c r="S789" s="59"/>
      <c r="T789" s="59"/>
      <c r="U789" s="59"/>
      <c r="V789" s="59"/>
      <c r="W789" s="59"/>
      <c r="X789" s="59"/>
      <c r="Y789" s="59"/>
    </row>
    <row r="790" spans="1:25">
      <c r="A790" s="166">
        <v>804</v>
      </c>
      <c r="B790" s="60"/>
      <c r="C790" s="60"/>
      <c r="D790" s="61"/>
      <c r="E790" s="59"/>
      <c r="F790" s="59"/>
      <c r="G790" s="59"/>
      <c r="H790" s="59"/>
      <c r="I790" s="135"/>
      <c r="J790" s="59"/>
      <c r="K790" s="59"/>
      <c r="L790" s="65"/>
      <c r="M790" s="66"/>
      <c r="N790" s="59"/>
      <c r="O790" s="59"/>
      <c r="P790" s="67"/>
      <c r="Q790" s="68"/>
      <c r="R790" s="69"/>
      <c r="S790" s="59"/>
      <c r="T790" s="59"/>
      <c r="U790" s="59"/>
      <c r="V790" s="59"/>
      <c r="W790" s="59"/>
      <c r="X790" s="59"/>
      <c r="Y790" s="59"/>
    </row>
    <row r="791" spans="1:25">
      <c r="A791" s="167">
        <v>805</v>
      </c>
      <c r="B791" s="60"/>
      <c r="C791" s="60"/>
      <c r="D791" s="61"/>
      <c r="E791" s="59"/>
      <c r="F791" s="59"/>
      <c r="G791" s="59"/>
      <c r="H791" s="59"/>
      <c r="I791" s="135"/>
      <c r="J791" s="59"/>
      <c r="K791" s="59"/>
      <c r="L791" s="65"/>
      <c r="M791" s="66"/>
      <c r="N791" s="59"/>
      <c r="O791" s="59"/>
      <c r="P791" s="67"/>
      <c r="Q791" s="68"/>
      <c r="R791" s="69"/>
      <c r="S791" s="59"/>
      <c r="T791" s="59"/>
      <c r="U791" s="59"/>
      <c r="V791" s="59"/>
      <c r="W791" s="59"/>
      <c r="X791" s="59"/>
      <c r="Y791" s="59"/>
    </row>
    <row r="792" spans="1:25">
      <c r="A792" s="166">
        <v>806</v>
      </c>
      <c r="B792" s="60"/>
      <c r="C792" s="60"/>
      <c r="D792" s="61"/>
      <c r="E792" s="59"/>
      <c r="F792" s="59"/>
      <c r="G792" s="59"/>
      <c r="H792" s="59"/>
      <c r="I792" s="135"/>
      <c r="J792" s="59"/>
      <c r="K792" s="59"/>
      <c r="L792" s="65"/>
      <c r="M792" s="66"/>
      <c r="N792" s="59"/>
      <c r="O792" s="59"/>
      <c r="P792" s="67"/>
      <c r="Q792" s="68"/>
      <c r="R792" s="69"/>
      <c r="S792" s="59"/>
      <c r="T792" s="59"/>
      <c r="U792" s="59"/>
      <c r="V792" s="59"/>
      <c r="W792" s="59"/>
      <c r="X792" s="59"/>
      <c r="Y792" s="59"/>
    </row>
    <row r="793" spans="1:25">
      <c r="A793" s="166">
        <v>807</v>
      </c>
      <c r="B793" s="60"/>
      <c r="C793" s="60"/>
      <c r="D793" s="61"/>
      <c r="E793" s="59"/>
      <c r="F793" s="59"/>
      <c r="G793" s="59"/>
      <c r="H793" s="59"/>
      <c r="I793" s="135"/>
      <c r="J793" s="59"/>
      <c r="K793" s="59"/>
      <c r="L793" s="65"/>
      <c r="M793" s="66"/>
      <c r="N793" s="59"/>
      <c r="O793" s="59"/>
      <c r="P793" s="67"/>
      <c r="Q793" s="68"/>
      <c r="R793" s="69"/>
      <c r="S793" s="59"/>
      <c r="T793" s="59"/>
      <c r="U793" s="59"/>
      <c r="V793" s="59"/>
      <c r="W793" s="59"/>
      <c r="X793" s="59"/>
      <c r="Y793" s="59"/>
    </row>
    <row r="794" spans="1:25">
      <c r="A794" s="167">
        <v>808</v>
      </c>
      <c r="B794" s="60"/>
      <c r="C794" s="60"/>
      <c r="D794" s="61"/>
      <c r="E794" s="59"/>
      <c r="F794" s="59"/>
      <c r="G794" s="59"/>
      <c r="H794" s="59"/>
      <c r="I794" s="135"/>
      <c r="J794" s="59"/>
      <c r="K794" s="59"/>
      <c r="L794" s="65"/>
      <c r="M794" s="66"/>
      <c r="N794" s="59"/>
      <c r="O794" s="59"/>
      <c r="P794" s="67"/>
      <c r="Q794" s="68"/>
      <c r="R794" s="69"/>
      <c r="S794" s="59"/>
      <c r="T794" s="59"/>
      <c r="U794" s="59"/>
      <c r="V794" s="59"/>
      <c r="W794" s="59"/>
      <c r="X794" s="59"/>
      <c r="Y794" s="59"/>
    </row>
    <row r="795" spans="1:25">
      <c r="A795" s="166">
        <v>809</v>
      </c>
      <c r="B795" s="60"/>
      <c r="C795" s="60"/>
      <c r="D795" s="61"/>
      <c r="E795" s="59"/>
      <c r="F795" s="59"/>
      <c r="G795" s="59"/>
      <c r="H795" s="59"/>
      <c r="I795" s="135"/>
      <c r="J795" s="59"/>
      <c r="K795" s="59"/>
      <c r="L795" s="65"/>
      <c r="M795" s="66"/>
      <c r="N795" s="59"/>
      <c r="O795" s="59"/>
      <c r="P795" s="67"/>
      <c r="Q795" s="68"/>
      <c r="R795" s="69"/>
      <c r="S795" s="59"/>
      <c r="T795" s="59"/>
      <c r="U795" s="59"/>
      <c r="V795" s="59"/>
      <c r="W795" s="59"/>
      <c r="X795" s="59"/>
      <c r="Y795" s="59"/>
    </row>
    <row r="796" spans="1:25">
      <c r="A796" s="167">
        <v>810</v>
      </c>
      <c r="B796" s="60"/>
      <c r="C796" s="60"/>
      <c r="D796" s="61"/>
      <c r="E796" s="59"/>
      <c r="F796" s="59"/>
      <c r="G796" s="59"/>
      <c r="H796" s="59"/>
      <c r="I796" s="135"/>
      <c r="J796" s="59"/>
      <c r="K796" s="59"/>
      <c r="L796" s="65"/>
      <c r="M796" s="66"/>
      <c r="N796" s="59"/>
      <c r="O796" s="59"/>
      <c r="P796" s="67"/>
      <c r="Q796" s="68"/>
      <c r="R796" s="69"/>
      <c r="S796" s="59"/>
      <c r="T796" s="59"/>
      <c r="U796" s="59"/>
      <c r="V796" s="59"/>
      <c r="W796" s="59"/>
      <c r="X796" s="59"/>
      <c r="Y796" s="59"/>
    </row>
    <row r="797" spans="1:25">
      <c r="A797" s="166">
        <v>811</v>
      </c>
      <c r="B797" s="60"/>
      <c r="C797" s="60"/>
      <c r="D797" s="61"/>
      <c r="E797" s="59"/>
      <c r="F797" s="59"/>
      <c r="G797" s="59"/>
      <c r="H797" s="59"/>
      <c r="I797" s="135"/>
      <c r="J797" s="59"/>
      <c r="K797" s="59"/>
      <c r="L797" s="65"/>
      <c r="M797" s="66"/>
      <c r="N797" s="59"/>
      <c r="O797" s="59"/>
      <c r="P797" s="67"/>
      <c r="Q797" s="68"/>
      <c r="R797" s="69"/>
      <c r="S797" s="59"/>
      <c r="T797" s="59"/>
      <c r="U797" s="59"/>
      <c r="V797" s="59"/>
      <c r="W797" s="59"/>
      <c r="X797" s="59"/>
      <c r="Y797" s="59"/>
    </row>
    <row r="798" spans="1:25">
      <c r="A798" s="167">
        <v>812</v>
      </c>
      <c r="B798" s="60"/>
      <c r="C798" s="60"/>
      <c r="D798" s="61"/>
      <c r="E798" s="59"/>
      <c r="F798" s="59"/>
      <c r="G798" s="59"/>
      <c r="H798" s="59"/>
      <c r="I798" s="135"/>
      <c r="J798" s="59"/>
      <c r="K798" s="59"/>
      <c r="L798" s="65"/>
      <c r="M798" s="66"/>
      <c r="N798" s="59"/>
      <c r="O798" s="59"/>
      <c r="P798" s="67"/>
      <c r="Q798" s="68"/>
      <c r="R798" s="69"/>
      <c r="S798" s="59"/>
      <c r="T798" s="59"/>
      <c r="U798" s="59"/>
      <c r="V798" s="59"/>
      <c r="W798" s="59"/>
      <c r="X798" s="59"/>
      <c r="Y798" s="59"/>
    </row>
    <row r="799" spans="1:25">
      <c r="A799" s="166">
        <v>813</v>
      </c>
      <c r="B799" s="60"/>
      <c r="C799" s="60"/>
      <c r="D799" s="61"/>
      <c r="E799" s="59"/>
      <c r="F799" s="59"/>
      <c r="G799" s="59"/>
      <c r="H799" s="59"/>
      <c r="I799" s="135"/>
      <c r="J799" s="59"/>
      <c r="K799" s="59"/>
      <c r="L799" s="65"/>
      <c r="M799" s="66"/>
      <c r="N799" s="59"/>
      <c r="O799" s="59"/>
      <c r="P799" s="67"/>
      <c r="Q799" s="68"/>
      <c r="R799" s="69"/>
      <c r="S799" s="59"/>
      <c r="T799" s="59"/>
      <c r="U799" s="59"/>
      <c r="V799" s="59"/>
      <c r="W799" s="59"/>
      <c r="X799" s="59"/>
      <c r="Y799" s="59"/>
    </row>
    <row r="800" spans="1:25">
      <c r="A800" s="166">
        <v>814</v>
      </c>
      <c r="B800" s="60"/>
      <c r="C800" s="60"/>
      <c r="D800" s="61"/>
      <c r="E800" s="59"/>
      <c r="F800" s="59"/>
      <c r="G800" s="59"/>
      <c r="H800" s="59"/>
      <c r="I800" s="135"/>
      <c r="J800" s="59"/>
      <c r="K800" s="59"/>
      <c r="L800" s="65"/>
      <c r="M800" s="66"/>
      <c r="N800" s="59"/>
      <c r="O800" s="59"/>
      <c r="P800" s="67"/>
      <c r="Q800" s="68"/>
      <c r="R800" s="69"/>
      <c r="S800" s="59"/>
      <c r="T800" s="59"/>
      <c r="U800" s="59"/>
      <c r="V800" s="59"/>
      <c r="W800" s="59"/>
      <c r="X800" s="59"/>
      <c r="Y800" s="59"/>
    </row>
    <row r="801" spans="1:25">
      <c r="A801" s="167">
        <v>815</v>
      </c>
      <c r="B801" s="60"/>
      <c r="C801" s="60"/>
      <c r="D801" s="61"/>
      <c r="E801" s="59"/>
      <c r="F801" s="59"/>
      <c r="G801" s="59"/>
      <c r="H801" s="59"/>
      <c r="I801" s="135"/>
      <c r="J801" s="59"/>
      <c r="K801" s="59"/>
      <c r="L801" s="65"/>
      <c r="M801" s="66"/>
      <c r="N801" s="59"/>
      <c r="O801" s="59"/>
      <c r="P801" s="67"/>
      <c r="Q801" s="68"/>
      <c r="R801" s="69"/>
      <c r="S801" s="59"/>
      <c r="T801" s="59"/>
      <c r="U801" s="59"/>
      <c r="V801" s="59"/>
      <c r="W801" s="59"/>
      <c r="X801" s="59"/>
      <c r="Y801" s="59"/>
    </row>
    <row r="802" spans="1:25">
      <c r="A802" s="166">
        <v>816</v>
      </c>
      <c r="B802" s="60"/>
      <c r="C802" s="60"/>
      <c r="D802" s="61"/>
      <c r="E802" s="59"/>
      <c r="F802" s="59"/>
      <c r="G802" s="59"/>
      <c r="H802" s="59"/>
      <c r="I802" s="135"/>
      <c r="J802" s="59"/>
      <c r="K802" s="59"/>
      <c r="L802" s="65"/>
      <c r="M802" s="66"/>
      <c r="N802" s="59"/>
      <c r="O802" s="59"/>
      <c r="P802" s="67"/>
      <c r="Q802" s="68"/>
      <c r="R802" s="69"/>
      <c r="S802" s="59"/>
      <c r="T802" s="59"/>
      <c r="U802" s="59"/>
      <c r="V802" s="59"/>
      <c r="W802" s="59"/>
      <c r="X802" s="59"/>
      <c r="Y802" s="59"/>
    </row>
    <row r="803" spans="1:25">
      <c r="A803" s="167">
        <v>817</v>
      </c>
      <c r="B803" s="60"/>
      <c r="C803" s="60"/>
      <c r="D803" s="61"/>
      <c r="E803" s="59"/>
      <c r="F803" s="59"/>
      <c r="G803" s="59"/>
      <c r="H803" s="59"/>
      <c r="I803" s="135"/>
      <c r="J803" s="59"/>
      <c r="K803" s="59"/>
      <c r="L803" s="65"/>
      <c r="M803" s="66"/>
      <c r="N803" s="59"/>
      <c r="O803" s="59"/>
      <c r="P803" s="67"/>
      <c r="Q803" s="68"/>
      <c r="R803" s="69"/>
      <c r="S803" s="59"/>
      <c r="T803" s="59"/>
      <c r="U803" s="59"/>
      <c r="V803" s="59"/>
      <c r="W803" s="59"/>
      <c r="X803" s="59"/>
      <c r="Y803" s="59"/>
    </row>
    <row r="804" spans="1:25">
      <c r="A804" s="166">
        <v>818</v>
      </c>
      <c r="B804" s="60"/>
      <c r="C804" s="60"/>
      <c r="D804" s="61"/>
      <c r="E804" s="59"/>
      <c r="F804" s="59"/>
      <c r="G804" s="59"/>
      <c r="H804" s="59"/>
      <c r="I804" s="135"/>
      <c r="J804" s="59"/>
      <c r="K804" s="59"/>
      <c r="L804" s="65"/>
      <c r="M804" s="66"/>
      <c r="N804" s="59"/>
      <c r="O804" s="59"/>
      <c r="P804" s="67"/>
      <c r="Q804" s="68"/>
      <c r="R804" s="69"/>
      <c r="S804" s="59"/>
      <c r="T804" s="59"/>
      <c r="U804" s="59"/>
      <c r="V804" s="59"/>
      <c r="W804" s="59"/>
      <c r="X804" s="59"/>
      <c r="Y804" s="59"/>
    </row>
    <row r="805" spans="1:25">
      <c r="A805" s="167">
        <v>819</v>
      </c>
      <c r="B805" s="60"/>
      <c r="C805" s="60"/>
      <c r="D805" s="61"/>
      <c r="E805" s="59"/>
      <c r="F805" s="59"/>
      <c r="G805" s="59"/>
      <c r="H805" s="59"/>
      <c r="I805" s="135"/>
      <c r="J805" s="59"/>
      <c r="K805" s="59"/>
      <c r="L805" s="65"/>
      <c r="M805" s="66"/>
      <c r="N805" s="59"/>
      <c r="O805" s="59"/>
      <c r="P805" s="67"/>
      <c r="Q805" s="68"/>
      <c r="R805" s="69"/>
      <c r="S805" s="59"/>
      <c r="T805" s="59"/>
      <c r="U805" s="59"/>
      <c r="V805" s="59"/>
      <c r="W805" s="59"/>
      <c r="X805" s="59"/>
      <c r="Y805" s="59"/>
    </row>
    <row r="806" spans="1:25">
      <c r="A806" s="166">
        <v>820</v>
      </c>
      <c r="B806" s="60"/>
      <c r="C806" s="60"/>
      <c r="D806" s="61"/>
      <c r="E806" s="59"/>
      <c r="F806" s="59"/>
      <c r="G806" s="59"/>
      <c r="H806" s="59"/>
      <c r="I806" s="135"/>
      <c r="J806" s="59"/>
      <c r="K806" s="59"/>
      <c r="L806" s="65"/>
      <c r="M806" s="66"/>
      <c r="N806" s="59"/>
      <c r="O806" s="59"/>
      <c r="P806" s="67"/>
      <c r="Q806" s="68"/>
      <c r="R806" s="69"/>
      <c r="S806" s="59"/>
      <c r="T806" s="59"/>
      <c r="U806" s="59"/>
      <c r="V806" s="59"/>
      <c r="W806" s="59"/>
      <c r="X806" s="59"/>
      <c r="Y806" s="59"/>
    </row>
    <row r="807" spans="1:25">
      <c r="A807" s="166">
        <v>821</v>
      </c>
      <c r="B807" s="60"/>
      <c r="C807" s="60"/>
      <c r="D807" s="61"/>
      <c r="E807" s="59"/>
      <c r="F807" s="59"/>
      <c r="G807" s="59"/>
      <c r="H807" s="59"/>
      <c r="I807" s="135"/>
      <c r="J807" s="59"/>
      <c r="K807" s="59"/>
      <c r="L807" s="65"/>
      <c r="M807" s="66"/>
      <c r="N807" s="59"/>
      <c r="O807" s="59"/>
      <c r="P807" s="67"/>
      <c r="Q807" s="68"/>
      <c r="R807" s="69"/>
      <c r="S807" s="59"/>
      <c r="T807" s="59"/>
      <c r="U807" s="59"/>
      <c r="V807" s="59"/>
      <c r="W807" s="59"/>
      <c r="X807" s="59"/>
      <c r="Y807" s="59"/>
    </row>
    <row r="808" spans="1:25">
      <c r="A808" s="167">
        <v>822</v>
      </c>
      <c r="B808" s="60"/>
      <c r="C808" s="60"/>
      <c r="D808" s="61"/>
      <c r="E808" s="59"/>
      <c r="F808" s="59"/>
      <c r="G808" s="59"/>
      <c r="H808" s="59"/>
      <c r="I808" s="135"/>
      <c r="J808" s="59"/>
      <c r="K808" s="59"/>
      <c r="L808" s="65"/>
      <c r="M808" s="66"/>
      <c r="N808" s="59"/>
      <c r="O808" s="59"/>
      <c r="P808" s="67"/>
      <c r="Q808" s="68"/>
      <c r="R808" s="69"/>
      <c r="S808" s="59"/>
      <c r="T808" s="59"/>
      <c r="U808" s="59"/>
      <c r="V808" s="59"/>
      <c r="W808" s="59"/>
      <c r="X808" s="59"/>
      <c r="Y808" s="59"/>
    </row>
    <row r="809" spans="1:25">
      <c r="A809" s="166">
        <v>823</v>
      </c>
      <c r="B809" s="60"/>
      <c r="C809" s="60"/>
      <c r="D809" s="61"/>
      <c r="E809" s="59"/>
      <c r="F809" s="59"/>
      <c r="G809" s="59"/>
      <c r="H809" s="59"/>
      <c r="I809" s="135"/>
      <c r="J809" s="59"/>
      <c r="K809" s="59"/>
      <c r="L809" s="65"/>
      <c r="M809" s="66"/>
      <c r="N809" s="59"/>
      <c r="O809" s="59"/>
      <c r="P809" s="67"/>
      <c r="Q809" s="68"/>
      <c r="R809" s="69"/>
      <c r="S809" s="59"/>
      <c r="T809" s="59"/>
      <c r="U809" s="59"/>
      <c r="V809" s="59"/>
      <c r="W809" s="59"/>
      <c r="X809" s="59"/>
      <c r="Y809" s="59"/>
    </row>
    <row r="810" spans="1:25">
      <c r="A810" s="167">
        <v>824</v>
      </c>
      <c r="B810" s="60"/>
      <c r="C810" s="60"/>
      <c r="D810" s="61"/>
      <c r="E810" s="59"/>
      <c r="F810" s="59"/>
      <c r="G810" s="59"/>
      <c r="H810" s="59"/>
      <c r="I810" s="135"/>
      <c r="J810" s="59"/>
      <c r="K810" s="59"/>
      <c r="L810" s="65"/>
      <c r="M810" s="66"/>
      <c r="N810" s="59"/>
      <c r="O810" s="59"/>
      <c r="P810" s="67"/>
      <c r="Q810" s="68"/>
      <c r="R810" s="69"/>
      <c r="S810" s="59"/>
      <c r="T810" s="59"/>
      <c r="U810" s="59"/>
      <c r="V810" s="59"/>
      <c r="W810" s="59"/>
      <c r="X810" s="59"/>
      <c r="Y810" s="59"/>
    </row>
    <row r="811" spans="1:25">
      <c r="A811" s="166">
        <v>825</v>
      </c>
      <c r="B811" s="60"/>
      <c r="C811" s="60"/>
      <c r="D811" s="61"/>
      <c r="E811" s="59"/>
      <c r="F811" s="59"/>
      <c r="G811" s="59"/>
      <c r="H811" s="59"/>
      <c r="I811" s="135"/>
      <c r="J811" s="59"/>
      <c r="K811" s="59"/>
      <c r="L811" s="65"/>
      <c r="M811" s="66"/>
      <c r="N811" s="59"/>
      <c r="O811" s="59"/>
      <c r="P811" s="67"/>
      <c r="Q811" s="68"/>
      <c r="R811" s="69"/>
      <c r="S811" s="59"/>
      <c r="T811" s="59"/>
      <c r="U811" s="59"/>
      <c r="V811" s="59"/>
      <c r="W811" s="59"/>
      <c r="X811" s="59"/>
      <c r="Y811" s="59"/>
    </row>
    <row r="812" spans="1:25">
      <c r="A812" s="167">
        <v>826</v>
      </c>
      <c r="B812" s="60"/>
      <c r="C812" s="60"/>
      <c r="D812" s="61"/>
      <c r="E812" s="59"/>
      <c r="F812" s="59"/>
      <c r="G812" s="59"/>
      <c r="H812" s="59"/>
      <c r="I812" s="135"/>
      <c r="J812" s="59"/>
      <c r="K812" s="59"/>
      <c r="L812" s="65"/>
      <c r="M812" s="66"/>
      <c r="N812" s="59"/>
      <c r="O812" s="59"/>
      <c r="P812" s="67"/>
      <c r="Q812" s="68"/>
      <c r="R812" s="69"/>
      <c r="S812" s="59"/>
      <c r="T812" s="59"/>
      <c r="U812" s="59"/>
      <c r="V812" s="59"/>
      <c r="W812" s="59"/>
      <c r="X812" s="59"/>
      <c r="Y812" s="59"/>
    </row>
    <row r="813" spans="1:25">
      <c r="A813" s="166">
        <v>827</v>
      </c>
      <c r="B813" s="60"/>
      <c r="C813" s="60"/>
      <c r="D813" s="61"/>
      <c r="E813" s="59"/>
      <c r="F813" s="59"/>
      <c r="G813" s="59"/>
      <c r="H813" s="59"/>
      <c r="I813" s="135"/>
      <c r="J813" s="59"/>
      <c r="K813" s="59"/>
      <c r="L813" s="65"/>
      <c r="M813" s="66"/>
      <c r="N813" s="59"/>
      <c r="O813" s="59"/>
      <c r="P813" s="67"/>
      <c r="Q813" s="68"/>
      <c r="R813" s="69"/>
      <c r="S813" s="59"/>
      <c r="T813" s="59"/>
      <c r="U813" s="59"/>
      <c r="V813" s="59"/>
      <c r="W813" s="59"/>
      <c r="X813" s="59"/>
      <c r="Y813" s="59"/>
    </row>
    <row r="814" spans="1:25">
      <c r="A814" s="166">
        <v>828</v>
      </c>
      <c r="B814" s="60"/>
      <c r="C814" s="60"/>
      <c r="D814" s="61"/>
      <c r="E814" s="59"/>
      <c r="F814" s="59"/>
      <c r="G814" s="59"/>
      <c r="H814" s="59"/>
      <c r="I814" s="135"/>
      <c r="J814" s="59"/>
      <c r="K814" s="59"/>
      <c r="L814" s="65"/>
      <c r="M814" s="66"/>
      <c r="N814" s="59"/>
      <c r="O814" s="59"/>
      <c r="P814" s="67"/>
      <c r="Q814" s="68"/>
      <c r="R814" s="69"/>
      <c r="S814" s="59"/>
      <c r="T814" s="59"/>
      <c r="U814" s="59"/>
      <c r="V814" s="59"/>
      <c r="W814" s="59"/>
      <c r="X814" s="59"/>
      <c r="Y814" s="59"/>
    </row>
    <row r="815" spans="1:25">
      <c r="A815" s="167">
        <v>829</v>
      </c>
      <c r="B815" s="60"/>
      <c r="C815" s="60"/>
      <c r="D815" s="61"/>
      <c r="E815" s="59"/>
      <c r="F815" s="59"/>
      <c r="G815" s="59"/>
      <c r="H815" s="59"/>
      <c r="I815" s="135"/>
      <c r="J815" s="59"/>
      <c r="K815" s="59"/>
      <c r="L815" s="65"/>
      <c r="M815" s="66"/>
      <c r="N815" s="59"/>
      <c r="O815" s="59"/>
      <c r="P815" s="67"/>
      <c r="Q815" s="68"/>
      <c r="R815" s="69"/>
      <c r="S815" s="59"/>
      <c r="T815" s="59"/>
      <c r="U815" s="59"/>
      <c r="V815" s="59"/>
      <c r="W815" s="59"/>
      <c r="X815" s="59"/>
      <c r="Y815" s="59"/>
    </row>
    <row r="816" spans="1:25">
      <c r="A816" s="166">
        <v>830</v>
      </c>
      <c r="B816" s="60"/>
      <c r="C816" s="60"/>
      <c r="D816" s="61"/>
      <c r="E816" s="59"/>
      <c r="F816" s="59"/>
      <c r="G816" s="59"/>
      <c r="H816" s="59"/>
      <c r="I816" s="135"/>
      <c r="J816" s="59"/>
      <c r="K816" s="59"/>
      <c r="L816" s="65"/>
      <c r="M816" s="66"/>
      <c r="N816" s="59"/>
      <c r="O816" s="59"/>
      <c r="P816" s="67"/>
      <c r="Q816" s="68"/>
      <c r="R816" s="69"/>
      <c r="S816" s="59"/>
      <c r="T816" s="59"/>
      <c r="U816" s="59"/>
      <c r="V816" s="59"/>
      <c r="W816" s="59"/>
      <c r="X816" s="59"/>
      <c r="Y816" s="59"/>
    </row>
    <row r="817" spans="1:25">
      <c r="A817" s="167">
        <v>831</v>
      </c>
      <c r="B817" s="60"/>
      <c r="C817" s="60"/>
      <c r="D817" s="61"/>
      <c r="E817" s="59"/>
      <c r="F817" s="59"/>
      <c r="G817" s="59"/>
      <c r="H817" s="59"/>
      <c r="I817" s="135"/>
      <c r="J817" s="59"/>
      <c r="K817" s="59"/>
      <c r="L817" s="65"/>
      <c r="M817" s="66"/>
      <c r="N817" s="59"/>
      <c r="O817" s="59"/>
      <c r="P817" s="67"/>
      <c r="Q817" s="68"/>
      <c r="R817" s="69"/>
      <c r="S817" s="59"/>
      <c r="T817" s="59"/>
      <c r="U817" s="59"/>
      <c r="V817" s="59"/>
      <c r="W817" s="59"/>
      <c r="X817" s="59"/>
      <c r="Y817" s="59"/>
    </row>
    <row r="818" spans="1:25">
      <c r="A818" s="166">
        <v>832</v>
      </c>
      <c r="B818" s="60"/>
      <c r="C818" s="60"/>
      <c r="D818" s="61"/>
      <c r="E818" s="59"/>
      <c r="F818" s="59"/>
      <c r="G818" s="59"/>
      <c r="H818" s="59"/>
      <c r="I818" s="135"/>
      <c r="J818" s="59"/>
      <c r="K818" s="59"/>
      <c r="L818" s="65"/>
      <c r="M818" s="66"/>
      <c r="N818" s="59"/>
      <c r="O818" s="59"/>
      <c r="P818" s="67"/>
      <c r="Q818" s="68"/>
      <c r="R818" s="69"/>
      <c r="S818" s="59"/>
      <c r="T818" s="59"/>
      <c r="U818" s="59"/>
      <c r="V818" s="59"/>
      <c r="W818" s="59"/>
      <c r="X818" s="59"/>
      <c r="Y818" s="59"/>
    </row>
    <row r="819" spans="1:25">
      <c r="A819" s="167">
        <v>833</v>
      </c>
      <c r="B819" s="60"/>
      <c r="C819" s="60"/>
      <c r="D819" s="61"/>
      <c r="E819" s="59"/>
      <c r="F819" s="59"/>
      <c r="G819" s="59"/>
      <c r="H819" s="59"/>
      <c r="I819" s="135"/>
      <c r="J819" s="59"/>
      <c r="K819" s="59"/>
      <c r="L819" s="65"/>
      <c r="M819" s="66"/>
      <c r="N819" s="59"/>
      <c r="O819" s="59"/>
      <c r="P819" s="67"/>
      <c r="Q819" s="68"/>
      <c r="R819" s="69"/>
      <c r="S819" s="59"/>
      <c r="T819" s="59"/>
      <c r="U819" s="59"/>
      <c r="V819" s="59"/>
      <c r="W819" s="59"/>
      <c r="X819" s="59"/>
      <c r="Y819" s="59"/>
    </row>
    <row r="820" spans="1:25">
      <c r="A820" s="166">
        <v>834</v>
      </c>
      <c r="B820" s="60"/>
      <c r="C820" s="60"/>
      <c r="D820" s="61"/>
      <c r="E820" s="59"/>
      <c r="F820" s="59"/>
      <c r="G820" s="59"/>
      <c r="H820" s="59"/>
      <c r="I820" s="135"/>
      <c r="J820" s="59"/>
      <c r="K820" s="59"/>
      <c r="L820" s="65"/>
      <c r="M820" s="66"/>
      <c r="N820" s="59"/>
      <c r="O820" s="59"/>
      <c r="P820" s="67"/>
      <c r="Q820" s="68"/>
      <c r="R820" s="69"/>
      <c r="S820" s="59"/>
      <c r="T820" s="59"/>
      <c r="U820" s="59"/>
      <c r="V820" s="59"/>
      <c r="W820" s="59"/>
      <c r="X820" s="59"/>
      <c r="Y820" s="59"/>
    </row>
    <row r="821" spans="1:25">
      <c r="A821" s="166">
        <v>835</v>
      </c>
      <c r="B821" s="60"/>
      <c r="C821" s="60"/>
      <c r="D821" s="61"/>
      <c r="E821" s="59"/>
      <c r="F821" s="59"/>
      <c r="G821" s="59"/>
      <c r="H821" s="59"/>
      <c r="I821" s="135"/>
      <c r="J821" s="59"/>
      <c r="K821" s="59"/>
      <c r="L821" s="65"/>
      <c r="M821" s="66"/>
      <c r="N821" s="59"/>
      <c r="O821" s="59"/>
      <c r="P821" s="67"/>
      <c r="Q821" s="68"/>
      <c r="R821" s="69"/>
      <c r="S821" s="59"/>
      <c r="T821" s="59"/>
      <c r="U821" s="59"/>
      <c r="V821" s="59"/>
      <c r="W821" s="59"/>
      <c r="X821" s="59"/>
      <c r="Y821" s="59"/>
    </row>
    <row r="822" spans="1:25">
      <c r="A822" s="167">
        <v>836</v>
      </c>
      <c r="B822" s="60"/>
      <c r="C822" s="60"/>
      <c r="D822" s="61"/>
      <c r="E822" s="59"/>
      <c r="F822" s="59"/>
      <c r="G822" s="59"/>
      <c r="H822" s="59"/>
      <c r="I822" s="135"/>
      <c r="J822" s="59"/>
      <c r="K822" s="59"/>
      <c r="L822" s="65"/>
      <c r="M822" s="66"/>
      <c r="N822" s="59"/>
      <c r="O822" s="59"/>
      <c r="P822" s="67"/>
      <c r="Q822" s="68"/>
      <c r="R822" s="69"/>
      <c r="S822" s="59"/>
      <c r="T822" s="59"/>
      <c r="U822" s="59"/>
      <c r="V822" s="59"/>
      <c r="W822" s="59"/>
      <c r="X822" s="59"/>
      <c r="Y822" s="59"/>
    </row>
    <row r="823" spans="1:25">
      <c r="A823" s="166">
        <v>837</v>
      </c>
      <c r="B823" s="60"/>
      <c r="C823" s="60"/>
      <c r="D823" s="61"/>
      <c r="E823" s="59"/>
      <c r="F823" s="59"/>
      <c r="G823" s="59"/>
      <c r="H823" s="59"/>
      <c r="I823" s="135"/>
      <c r="J823" s="59"/>
      <c r="K823" s="59"/>
      <c r="L823" s="65"/>
      <c r="M823" s="66"/>
      <c r="N823" s="59"/>
      <c r="O823" s="59"/>
      <c r="P823" s="67"/>
      <c r="Q823" s="68"/>
      <c r="R823" s="69"/>
      <c r="S823" s="59"/>
      <c r="T823" s="59"/>
      <c r="U823" s="59"/>
      <c r="V823" s="59"/>
      <c r="W823" s="59"/>
      <c r="X823" s="59"/>
      <c r="Y823" s="59"/>
    </row>
    <row r="824" spans="1:25">
      <c r="A824" s="167">
        <v>838</v>
      </c>
      <c r="B824" s="60"/>
      <c r="C824" s="60"/>
      <c r="D824" s="61"/>
      <c r="E824" s="59"/>
      <c r="F824" s="59"/>
      <c r="G824" s="59"/>
      <c r="H824" s="59"/>
      <c r="I824" s="135"/>
      <c r="J824" s="59"/>
      <c r="K824" s="59"/>
      <c r="L824" s="65"/>
      <c r="M824" s="66"/>
      <c r="N824" s="59"/>
      <c r="O824" s="59"/>
      <c r="P824" s="67"/>
      <c r="Q824" s="68"/>
      <c r="R824" s="69"/>
      <c r="S824" s="59"/>
      <c r="T824" s="59"/>
      <c r="U824" s="59"/>
      <c r="V824" s="59"/>
      <c r="W824" s="59"/>
      <c r="X824" s="59"/>
      <c r="Y824" s="59"/>
    </row>
    <row r="825" spans="1:25">
      <c r="A825" s="166">
        <v>839</v>
      </c>
      <c r="B825" s="60"/>
      <c r="C825" s="60"/>
      <c r="D825" s="61"/>
      <c r="E825" s="59"/>
      <c r="F825" s="59"/>
      <c r="G825" s="59"/>
      <c r="H825" s="59"/>
      <c r="I825" s="135"/>
      <c r="J825" s="59"/>
      <c r="K825" s="59"/>
      <c r="L825" s="65"/>
      <c r="M825" s="66"/>
      <c r="N825" s="59"/>
      <c r="O825" s="59"/>
      <c r="P825" s="67"/>
      <c r="Q825" s="68"/>
      <c r="R825" s="69"/>
      <c r="S825" s="59"/>
      <c r="T825" s="59"/>
      <c r="U825" s="59"/>
      <c r="V825" s="59"/>
      <c r="W825" s="59"/>
      <c r="X825" s="59"/>
      <c r="Y825" s="59"/>
    </row>
    <row r="826" spans="1:25">
      <c r="A826" s="167">
        <v>840</v>
      </c>
      <c r="B826" s="60"/>
      <c r="C826" s="60"/>
      <c r="D826" s="61"/>
      <c r="E826" s="59"/>
      <c r="F826" s="59"/>
      <c r="G826" s="59"/>
      <c r="H826" s="59"/>
      <c r="I826" s="135"/>
      <c r="J826" s="59"/>
      <c r="K826" s="59"/>
      <c r="L826" s="65"/>
      <c r="M826" s="66"/>
      <c r="N826" s="59"/>
      <c r="O826" s="59"/>
      <c r="P826" s="67"/>
      <c r="Q826" s="68"/>
      <c r="R826" s="69"/>
      <c r="S826" s="59"/>
      <c r="T826" s="59"/>
      <c r="U826" s="59"/>
      <c r="V826" s="59"/>
      <c r="W826" s="59"/>
      <c r="X826" s="59"/>
      <c r="Y826" s="59"/>
    </row>
    <row r="827" spans="1:25">
      <c r="A827" s="166">
        <v>841</v>
      </c>
      <c r="B827" s="60"/>
      <c r="C827" s="60"/>
      <c r="D827" s="61"/>
      <c r="E827" s="59"/>
      <c r="F827" s="59"/>
      <c r="G827" s="59"/>
      <c r="H827" s="59"/>
      <c r="I827" s="135"/>
      <c r="J827" s="59"/>
      <c r="K827" s="59"/>
      <c r="L827" s="65"/>
      <c r="M827" s="66"/>
      <c r="N827" s="59"/>
      <c r="O827" s="59"/>
      <c r="P827" s="67"/>
      <c r="Q827" s="68"/>
      <c r="R827" s="69"/>
      <c r="S827" s="59"/>
      <c r="T827" s="59"/>
      <c r="U827" s="59"/>
      <c r="V827" s="59"/>
      <c r="W827" s="59"/>
      <c r="X827" s="59"/>
      <c r="Y827" s="59"/>
    </row>
    <row r="828" spans="1:25">
      <c r="A828" s="166">
        <v>842</v>
      </c>
      <c r="B828" s="60"/>
      <c r="C828" s="60"/>
      <c r="D828" s="61"/>
      <c r="E828" s="59"/>
      <c r="F828" s="59"/>
      <c r="G828" s="59"/>
      <c r="H828" s="59"/>
      <c r="I828" s="135"/>
      <c r="J828" s="59"/>
      <c r="K828" s="59"/>
      <c r="L828" s="65"/>
      <c r="M828" s="66"/>
      <c r="N828" s="59"/>
      <c r="O828" s="59"/>
      <c r="P828" s="67"/>
      <c r="Q828" s="68"/>
      <c r="R828" s="69"/>
      <c r="S828" s="59"/>
      <c r="T828" s="59"/>
      <c r="U828" s="59"/>
      <c r="V828" s="59"/>
      <c r="W828" s="59"/>
      <c r="X828" s="59"/>
      <c r="Y828" s="59"/>
    </row>
    <row r="829" spans="1:25">
      <c r="A829" s="167">
        <v>843</v>
      </c>
      <c r="B829" s="60"/>
      <c r="C829" s="60"/>
      <c r="D829" s="61"/>
      <c r="E829" s="59"/>
      <c r="F829" s="59"/>
      <c r="G829" s="59"/>
      <c r="H829" s="59"/>
      <c r="I829" s="135"/>
      <c r="J829" s="59"/>
      <c r="K829" s="59"/>
      <c r="L829" s="65"/>
      <c r="M829" s="66"/>
      <c r="N829" s="59"/>
      <c r="O829" s="59"/>
      <c r="P829" s="67"/>
      <c r="Q829" s="68"/>
      <c r="R829" s="69"/>
      <c r="S829" s="59"/>
      <c r="T829" s="59"/>
      <c r="U829" s="59"/>
      <c r="V829" s="59"/>
      <c r="W829" s="59"/>
      <c r="X829" s="59"/>
      <c r="Y829" s="59"/>
    </row>
    <row r="830" spans="1:25">
      <c r="A830" s="166">
        <v>844</v>
      </c>
      <c r="B830" s="60"/>
      <c r="C830" s="60"/>
      <c r="D830" s="61"/>
      <c r="E830" s="59"/>
      <c r="F830" s="59"/>
      <c r="G830" s="59"/>
      <c r="H830" s="59"/>
      <c r="I830" s="135"/>
      <c r="J830" s="59"/>
      <c r="K830" s="59"/>
      <c r="L830" s="65"/>
      <c r="M830" s="66"/>
      <c r="N830" s="59"/>
      <c r="O830" s="59"/>
      <c r="P830" s="67"/>
      <c r="Q830" s="68"/>
      <c r="R830" s="69"/>
      <c r="S830" s="59"/>
      <c r="T830" s="59"/>
      <c r="U830" s="59"/>
      <c r="V830" s="59"/>
      <c r="W830" s="59"/>
      <c r="X830" s="59"/>
      <c r="Y830" s="59"/>
    </row>
    <row r="831" spans="1:25">
      <c r="A831" s="167">
        <v>845</v>
      </c>
      <c r="B831" s="60"/>
      <c r="C831" s="60"/>
      <c r="D831" s="61"/>
      <c r="E831" s="59"/>
      <c r="F831" s="59"/>
      <c r="G831" s="59"/>
      <c r="H831" s="59"/>
      <c r="I831" s="135"/>
      <c r="J831" s="59"/>
      <c r="K831" s="59"/>
      <c r="L831" s="65"/>
      <c r="M831" s="66"/>
      <c r="N831" s="59"/>
      <c r="O831" s="59"/>
      <c r="P831" s="67"/>
      <c r="Q831" s="68"/>
      <c r="R831" s="69"/>
      <c r="S831" s="59"/>
      <c r="T831" s="59"/>
      <c r="U831" s="59"/>
      <c r="V831" s="59"/>
      <c r="W831" s="59"/>
      <c r="X831" s="59"/>
      <c r="Y831" s="59"/>
    </row>
    <row r="832" spans="1:25">
      <c r="A832" s="166">
        <v>846</v>
      </c>
      <c r="B832" s="60"/>
      <c r="C832" s="60"/>
      <c r="D832" s="61"/>
      <c r="E832" s="59"/>
      <c r="F832" s="59"/>
      <c r="G832" s="59"/>
      <c r="H832" s="59"/>
      <c r="I832" s="135"/>
      <c r="J832" s="59"/>
      <c r="K832" s="59"/>
      <c r="L832" s="65"/>
      <c r="M832" s="66"/>
      <c r="N832" s="59"/>
      <c r="O832" s="59"/>
      <c r="P832" s="67"/>
      <c r="Q832" s="68"/>
      <c r="R832" s="69"/>
      <c r="S832" s="59"/>
      <c r="T832" s="59"/>
      <c r="U832" s="59"/>
      <c r="V832" s="59"/>
      <c r="W832" s="59"/>
      <c r="X832" s="59"/>
      <c r="Y832" s="59"/>
    </row>
    <row r="833" spans="1:25">
      <c r="A833" s="167">
        <v>847</v>
      </c>
      <c r="B833" s="60"/>
      <c r="C833" s="60"/>
      <c r="D833" s="61"/>
      <c r="E833" s="59"/>
      <c r="F833" s="59"/>
      <c r="G833" s="59"/>
      <c r="H833" s="59"/>
      <c r="I833" s="135"/>
      <c r="J833" s="59"/>
      <c r="K833" s="59"/>
      <c r="L833" s="65"/>
      <c r="M833" s="66"/>
      <c r="N833" s="59"/>
      <c r="O833" s="59"/>
      <c r="P833" s="67"/>
      <c r="Q833" s="68"/>
      <c r="R833" s="69"/>
      <c r="S833" s="59"/>
      <c r="T833" s="59"/>
      <c r="U833" s="59"/>
      <c r="V833" s="59"/>
      <c r="W833" s="59"/>
      <c r="X833" s="59"/>
      <c r="Y833" s="59"/>
    </row>
    <row r="834" spans="1:25">
      <c r="A834" s="166">
        <v>848</v>
      </c>
      <c r="B834" s="60"/>
      <c r="C834" s="60"/>
      <c r="D834" s="61"/>
      <c r="E834" s="59"/>
      <c r="F834" s="59"/>
      <c r="G834" s="59"/>
      <c r="H834" s="59"/>
      <c r="I834" s="135"/>
      <c r="J834" s="59"/>
      <c r="K834" s="59"/>
      <c r="L834" s="65"/>
      <c r="M834" s="66"/>
      <c r="N834" s="59"/>
      <c r="O834" s="59"/>
      <c r="P834" s="67"/>
      <c r="Q834" s="68"/>
      <c r="R834" s="69"/>
      <c r="S834" s="59"/>
      <c r="T834" s="59"/>
      <c r="U834" s="59"/>
      <c r="V834" s="59"/>
      <c r="W834" s="59"/>
      <c r="X834" s="59"/>
      <c r="Y834" s="59"/>
    </row>
    <row r="835" spans="1:25">
      <c r="A835" s="166">
        <v>849</v>
      </c>
      <c r="B835" s="60"/>
      <c r="C835" s="60"/>
      <c r="D835" s="61"/>
      <c r="E835" s="59"/>
      <c r="F835" s="59"/>
      <c r="G835" s="59"/>
      <c r="H835" s="59"/>
      <c r="I835" s="135"/>
      <c r="J835" s="59"/>
      <c r="K835" s="59"/>
      <c r="L835" s="65"/>
      <c r="M835" s="66"/>
      <c r="N835" s="59"/>
      <c r="O835" s="59"/>
      <c r="P835" s="67"/>
      <c r="Q835" s="68"/>
      <c r="R835" s="69"/>
      <c r="S835" s="59"/>
      <c r="T835" s="59"/>
      <c r="U835" s="59"/>
      <c r="V835" s="59"/>
      <c r="W835" s="59"/>
      <c r="X835" s="59"/>
      <c r="Y835" s="59"/>
    </row>
    <row r="836" spans="1:25">
      <c r="A836" s="167">
        <v>850</v>
      </c>
      <c r="B836" s="60"/>
      <c r="C836" s="60"/>
      <c r="D836" s="61"/>
      <c r="E836" s="59"/>
      <c r="F836" s="59"/>
      <c r="G836" s="59"/>
      <c r="H836" s="59"/>
      <c r="I836" s="135"/>
      <c r="J836" s="59"/>
      <c r="K836" s="59"/>
      <c r="L836" s="65"/>
      <c r="M836" s="66"/>
      <c r="N836" s="59"/>
      <c r="O836" s="59"/>
      <c r="P836" s="67"/>
      <c r="Q836" s="68"/>
      <c r="R836" s="69"/>
      <c r="S836" s="59"/>
      <c r="T836" s="59"/>
      <c r="U836" s="59"/>
      <c r="V836" s="59"/>
      <c r="W836" s="59"/>
      <c r="X836" s="59"/>
      <c r="Y836" s="59"/>
    </row>
    <row r="837" spans="1:25">
      <c r="A837" s="166">
        <v>851</v>
      </c>
      <c r="B837" s="60"/>
      <c r="C837" s="60"/>
      <c r="D837" s="61"/>
      <c r="E837" s="59"/>
      <c r="F837" s="59"/>
      <c r="G837" s="59"/>
      <c r="H837" s="59"/>
      <c r="I837" s="135"/>
      <c r="J837" s="59"/>
      <c r="K837" s="59"/>
      <c r="L837" s="65"/>
      <c r="M837" s="66"/>
      <c r="N837" s="59"/>
      <c r="O837" s="59"/>
      <c r="P837" s="67"/>
      <c r="Q837" s="68"/>
      <c r="R837" s="69"/>
      <c r="S837" s="59"/>
      <c r="T837" s="59"/>
      <c r="U837" s="59"/>
      <c r="V837" s="59"/>
      <c r="W837" s="59"/>
      <c r="X837" s="59"/>
      <c r="Y837" s="59"/>
    </row>
    <row r="838" spans="1:25">
      <c r="A838" s="167">
        <v>852</v>
      </c>
      <c r="B838" s="60"/>
      <c r="C838" s="60"/>
      <c r="D838" s="61"/>
      <c r="E838" s="59"/>
      <c r="F838" s="59"/>
      <c r="G838" s="59"/>
      <c r="H838" s="59"/>
      <c r="I838" s="135"/>
      <c r="J838" s="59"/>
      <c r="K838" s="59"/>
      <c r="L838" s="65"/>
      <c r="M838" s="66"/>
      <c r="N838" s="59"/>
      <c r="O838" s="59"/>
      <c r="P838" s="67"/>
      <c r="Q838" s="68"/>
      <c r="R838" s="69"/>
      <c r="S838" s="59"/>
      <c r="T838" s="59"/>
      <c r="U838" s="59"/>
      <c r="V838" s="59"/>
      <c r="W838" s="59"/>
      <c r="X838" s="59"/>
      <c r="Y838" s="59"/>
    </row>
    <row r="839" spans="1:25">
      <c r="A839" s="166">
        <v>853</v>
      </c>
      <c r="B839" s="60"/>
      <c r="C839" s="60"/>
      <c r="D839" s="61"/>
      <c r="E839" s="59"/>
      <c r="F839" s="59"/>
      <c r="G839" s="59"/>
      <c r="H839" s="59"/>
      <c r="I839" s="135"/>
      <c r="J839" s="59"/>
      <c r="K839" s="59"/>
      <c r="L839" s="65"/>
      <c r="M839" s="66"/>
      <c r="N839" s="59"/>
      <c r="O839" s="59"/>
      <c r="P839" s="67"/>
      <c r="Q839" s="68"/>
      <c r="R839" s="69"/>
      <c r="S839" s="59"/>
      <c r="T839" s="59"/>
      <c r="U839" s="59"/>
      <c r="V839" s="59"/>
      <c r="W839" s="59"/>
      <c r="X839" s="59"/>
      <c r="Y839" s="59"/>
    </row>
    <row r="840" spans="1:25">
      <c r="A840" s="167">
        <v>854</v>
      </c>
      <c r="B840" s="60"/>
      <c r="C840" s="60"/>
      <c r="D840" s="61"/>
      <c r="E840" s="59"/>
      <c r="F840" s="59"/>
      <c r="G840" s="59"/>
      <c r="H840" s="59"/>
      <c r="I840" s="135"/>
      <c r="J840" s="59"/>
      <c r="K840" s="59"/>
      <c r="L840" s="65"/>
      <c r="M840" s="66"/>
      <c r="N840" s="59"/>
      <c r="O840" s="59"/>
      <c r="P840" s="67"/>
      <c r="Q840" s="68"/>
      <c r="R840" s="69"/>
      <c r="S840" s="59"/>
      <c r="T840" s="59"/>
      <c r="U840" s="59"/>
      <c r="V840" s="59"/>
      <c r="W840" s="59"/>
      <c r="X840" s="59"/>
      <c r="Y840" s="59"/>
    </row>
    <row r="841" spans="1:25">
      <c r="A841" s="166">
        <v>855</v>
      </c>
      <c r="B841" s="60"/>
      <c r="C841" s="60"/>
      <c r="D841" s="61"/>
      <c r="E841" s="59"/>
      <c r="F841" s="59"/>
      <c r="G841" s="59"/>
      <c r="H841" s="59"/>
      <c r="I841" s="135"/>
      <c r="J841" s="59"/>
      <c r="K841" s="59"/>
      <c r="L841" s="65"/>
      <c r="M841" s="66"/>
      <c r="N841" s="59"/>
      <c r="O841" s="59"/>
      <c r="P841" s="67"/>
      <c r="Q841" s="68"/>
      <c r="R841" s="69"/>
      <c r="S841" s="59"/>
      <c r="T841" s="59"/>
      <c r="U841" s="59"/>
      <c r="V841" s="59"/>
      <c r="W841" s="59"/>
      <c r="X841" s="59"/>
      <c r="Y841" s="59"/>
    </row>
    <row r="842" spans="1:25">
      <c r="A842" s="166">
        <v>856</v>
      </c>
      <c r="B842" s="60"/>
      <c r="C842" s="60"/>
      <c r="D842" s="61"/>
      <c r="E842" s="59"/>
      <c r="F842" s="59"/>
      <c r="G842" s="59"/>
      <c r="H842" s="59"/>
      <c r="I842" s="135"/>
      <c r="J842" s="59"/>
      <c r="K842" s="59"/>
      <c r="L842" s="65"/>
      <c r="M842" s="66"/>
      <c r="N842" s="59"/>
      <c r="O842" s="59"/>
      <c r="P842" s="67"/>
      <c r="Q842" s="68"/>
      <c r="R842" s="69"/>
      <c r="S842" s="59"/>
      <c r="T842" s="59"/>
      <c r="U842" s="59"/>
      <c r="V842" s="59"/>
      <c r="W842" s="59"/>
      <c r="X842" s="59"/>
      <c r="Y842" s="59"/>
    </row>
    <row r="843" spans="1:25">
      <c r="A843" s="167">
        <v>857</v>
      </c>
      <c r="B843" s="60"/>
      <c r="C843" s="60"/>
      <c r="D843" s="61"/>
      <c r="E843" s="59"/>
      <c r="F843" s="59"/>
      <c r="G843" s="59"/>
      <c r="H843" s="59"/>
      <c r="I843" s="135"/>
      <c r="J843" s="59"/>
      <c r="K843" s="59"/>
      <c r="L843" s="65"/>
      <c r="M843" s="66"/>
      <c r="N843" s="59"/>
      <c r="O843" s="59"/>
      <c r="P843" s="67"/>
      <c r="Q843" s="68"/>
      <c r="R843" s="69"/>
      <c r="S843" s="59"/>
      <c r="T843" s="59"/>
      <c r="U843" s="59"/>
      <c r="V843" s="59"/>
      <c r="W843" s="59"/>
      <c r="X843" s="59"/>
      <c r="Y843" s="59"/>
    </row>
    <row r="844" spans="1:25">
      <c r="A844" s="166">
        <v>858</v>
      </c>
      <c r="B844" s="60"/>
      <c r="C844" s="60"/>
      <c r="D844" s="61"/>
      <c r="E844" s="59"/>
      <c r="F844" s="59"/>
      <c r="G844" s="59"/>
      <c r="H844" s="59"/>
      <c r="I844" s="135"/>
      <c r="J844" s="59"/>
      <c r="K844" s="59"/>
      <c r="L844" s="65"/>
      <c r="M844" s="66"/>
      <c r="N844" s="59"/>
      <c r="O844" s="59"/>
      <c r="P844" s="67"/>
      <c r="Q844" s="68"/>
      <c r="R844" s="69"/>
      <c r="S844" s="59"/>
      <c r="T844" s="59"/>
      <c r="U844" s="59"/>
      <c r="V844" s="59"/>
      <c r="W844" s="59"/>
      <c r="X844" s="59"/>
      <c r="Y844" s="59"/>
    </row>
    <row r="845" spans="1:25">
      <c r="A845" s="167">
        <v>859</v>
      </c>
      <c r="B845" s="60"/>
      <c r="C845" s="60"/>
      <c r="D845" s="61"/>
      <c r="E845" s="59"/>
      <c r="F845" s="59"/>
      <c r="G845" s="59"/>
      <c r="H845" s="59"/>
      <c r="I845" s="135"/>
      <c r="J845" s="59"/>
      <c r="K845" s="59"/>
      <c r="L845" s="65"/>
      <c r="M845" s="66"/>
      <c r="N845" s="59"/>
      <c r="O845" s="59"/>
      <c r="P845" s="67"/>
      <c r="Q845" s="68"/>
      <c r="R845" s="69"/>
      <c r="S845" s="59"/>
      <c r="T845" s="59"/>
      <c r="U845" s="59"/>
      <c r="V845" s="59"/>
      <c r="W845" s="59"/>
      <c r="X845" s="59"/>
      <c r="Y845" s="59"/>
    </row>
    <row r="846" spans="1:25">
      <c r="A846" s="166">
        <v>860</v>
      </c>
      <c r="B846" s="60"/>
      <c r="C846" s="60"/>
      <c r="D846" s="61"/>
      <c r="E846" s="59"/>
      <c r="F846" s="59"/>
      <c r="G846" s="59"/>
      <c r="H846" s="59"/>
      <c r="I846" s="135"/>
      <c r="J846" s="59"/>
      <c r="K846" s="59"/>
      <c r="L846" s="65"/>
      <c r="M846" s="66"/>
      <c r="N846" s="59"/>
      <c r="O846" s="59"/>
      <c r="P846" s="67"/>
      <c r="Q846" s="68"/>
      <c r="R846" s="69"/>
      <c r="S846" s="59"/>
      <c r="T846" s="59"/>
      <c r="U846" s="59"/>
      <c r="V846" s="59"/>
      <c r="W846" s="59"/>
      <c r="X846" s="59"/>
      <c r="Y846" s="59"/>
    </row>
    <row r="847" spans="1:25">
      <c r="A847" s="167">
        <v>861</v>
      </c>
      <c r="B847" s="60"/>
      <c r="C847" s="60"/>
      <c r="D847" s="61"/>
      <c r="E847" s="59"/>
      <c r="F847" s="59"/>
      <c r="G847" s="59"/>
      <c r="H847" s="59"/>
      <c r="I847" s="135"/>
      <c r="J847" s="59"/>
      <c r="K847" s="59"/>
      <c r="L847" s="65"/>
      <c r="M847" s="66"/>
      <c r="N847" s="59"/>
      <c r="O847" s="59"/>
      <c r="P847" s="67"/>
      <c r="Q847" s="68"/>
      <c r="R847" s="69"/>
      <c r="S847" s="59"/>
      <c r="T847" s="59"/>
      <c r="U847" s="59"/>
      <c r="V847" s="59"/>
      <c r="W847" s="59"/>
      <c r="X847" s="59"/>
      <c r="Y847" s="59"/>
    </row>
    <row r="848" spans="1:25">
      <c r="A848" s="166">
        <v>862</v>
      </c>
      <c r="B848" s="60"/>
      <c r="C848" s="60"/>
      <c r="D848" s="61"/>
      <c r="E848" s="59"/>
      <c r="F848" s="59"/>
      <c r="G848" s="59"/>
      <c r="H848" s="59"/>
      <c r="I848" s="135"/>
      <c r="J848" s="59"/>
      <c r="K848" s="59"/>
      <c r="L848" s="65"/>
      <c r="M848" s="66"/>
      <c r="N848" s="59"/>
      <c r="O848" s="59"/>
      <c r="P848" s="67"/>
      <c r="Q848" s="68"/>
      <c r="R848" s="69"/>
      <c r="S848" s="59"/>
      <c r="T848" s="59"/>
      <c r="U848" s="59"/>
      <c r="V848" s="59"/>
      <c r="W848" s="59"/>
      <c r="X848" s="59"/>
      <c r="Y848" s="59"/>
    </row>
    <row r="849" spans="1:25">
      <c r="A849" s="166">
        <v>863</v>
      </c>
      <c r="B849" s="60"/>
      <c r="C849" s="60"/>
      <c r="D849" s="61"/>
      <c r="E849" s="59"/>
      <c r="F849" s="59"/>
      <c r="G849" s="59"/>
      <c r="H849" s="59"/>
      <c r="I849" s="135"/>
      <c r="J849" s="59"/>
      <c r="K849" s="59"/>
      <c r="L849" s="65"/>
      <c r="M849" s="66"/>
      <c r="N849" s="59"/>
      <c r="O849" s="59"/>
      <c r="P849" s="67"/>
      <c r="Q849" s="68"/>
      <c r="R849" s="69"/>
      <c r="S849" s="59"/>
      <c r="T849" s="59"/>
      <c r="U849" s="59"/>
      <c r="V849" s="59"/>
      <c r="W849" s="59"/>
      <c r="X849" s="59"/>
      <c r="Y849" s="59"/>
    </row>
    <row r="850" spans="1:25">
      <c r="A850" s="167">
        <v>864</v>
      </c>
      <c r="B850" s="60"/>
      <c r="C850" s="60"/>
      <c r="D850" s="61"/>
      <c r="E850" s="59"/>
      <c r="F850" s="59"/>
      <c r="G850" s="59"/>
      <c r="H850" s="59"/>
      <c r="I850" s="135"/>
      <c r="J850" s="59"/>
      <c r="K850" s="59"/>
      <c r="L850" s="65"/>
      <c r="M850" s="66"/>
      <c r="N850" s="59"/>
      <c r="O850" s="59"/>
      <c r="P850" s="67"/>
      <c r="Q850" s="68"/>
      <c r="R850" s="69"/>
      <c r="S850" s="59"/>
      <c r="T850" s="59"/>
      <c r="U850" s="59"/>
      <c r="V850" s="59"/>
      <c r="W850" s="59"/>
      <c r="X850" s="59"/>
      <c r="Y850" s="59"/>
    </row>
    <row r="851" spans="1:25">
      <c r="A851" s="166">
        <v>865</v>
      </c>
      <c r="B851" s="60"/>
      <c r="C851" s="60"/>
      <c r="D851" s="61"/>
      <c r="E851" s="59"/>
      <c r="F851" s="59"/>
      <c r="G851" s="59"/>
      <c r="H851" s="59"/>
      <c r="I851" s="135"/>
      <c r="J851" s="59"/>
      <c r="K851" s="59"/>
      <c r="L851" s="65"/>
      <c r="M851" s="66"/>
      <c r="N851" s="59"/>
      <c r="O851" s="59"/>
      <c r="P851" s="67"/>
      <c r="Q851" s="68"/>
      <c r="R851" s="69"/>
      <c r="S851" s="59"/>
      <c r="T851" s="59"/>
      <c r="U851" s="59"/>
      <c r="V851" s="59"/>
      <c r="W851" s="59"/>
      <c r="X851" s="59"/>
      <c r="Y851" s="59"/>
    </row>
    <row r="852" spans="1:25">
      <c r="A852" s="167">
        <v>866</v>
      </c>
      <c r="B852" s="60"/>
      <c r="C852" s="60"/>
      <c r="D852" s="61"/>
      <c r="E852" s="59"/>
      <c r="F852" s="59"/>
      <c r="G852" s="59"/>
      <c r="H852" s="59"/>
      <c r="I852" s="135"/>
      <c r="J852" s="59"/>
      <c r="K852" s="59"/>
      <c r="L852" s="65"/>
      <c r="M852" s="66"/>
      <c r="N852" s="59"/>
      <c r="O852" s="59"/>
      <c r="P852" s="67"/>
      <c r="Q852" s="68"/>
      <c r="R852" s="69"/>
      <c r="S852" s="59"/>
      <c r="T852" s="59"/>
      <c r="U852" s="59"/>
      <c r="V852" s="59"/>
      <c r="W852" s="59"/>
      <c r="X852" s="59"/>
      <c r="Y852" s="59"/>
    </row>
    <row r="853" spans="1:25">
      <c r="A853" s="166">
        <v>867</v>
      </c>
      <c r="B853" s="60"/>
      <c r="C853" s="60"/>
      <c r="D853" s="61"/>
      <c r="E853" s="59"/>
      <c r="F853" s="59"/>
      <c r="G853" s="59"/>
      <c r="H853" s="59"/>
      <c r="I853" s="135"/>
      <c r="J853" s="59"/>
      <c r="K853" s="59"/>
      <c r="L853" s="65"/>
      <c r="M853" s="66"/>
      <c r="N853" s="59"/>
      <c r="O853" s="59"/>
      <c r="P853" s="67"/>
      <c r="Q853" s="68"/>
      <c r="R853" s="69"/>
      <c r="S853" s="59"/>
      <c r="T853" s="59"/>
      <c r="U853" s="59"/>
      <c r="V853" s="59"/>
      <c r="W853" s="59"/>
      <c r="X853" s="59"/>
      <c r="Y853" s="59"/>
    </row>
    <row r="854" spans="1:25">
      <c r="A854" s="167">
        <v>868</v>
      </c>
      <c r="B854" s="60"/>
      <c r="C854" s="60"/>
      <c r="D854" s="61"/>
      <c r="E854" s="59"/>
      <c r="F854" s="59"/>
      <c r="G854" s="59"/>
      <c r="H854" s="59"/>
      <c r="I854" s="135"/>
      <c r="J854" s="59"/>
      <c r="K854" s="59"/>
      <c r="L854" s="65"/>
      <c r="M854" s="66"/>
      <c r="N854" s="59"/>
      <c r="O854" s="59"/>
      <c r="P854" s="67"/>
      <c r="Q854" s="68"/>
      <c r="R854" s="69"/>
      <c r="S854" s="59"/>
      <c r="T854" s="59"/>
      <c r="U854" s="59"/>
      <c r="V854" s="59"/>
      <c r="W854" s="59"/>
      <c r="X854" s="59"/>
      <c r="Y854" s="59"/>
    </row>
    <row r="855" spans="1:25">
      <c r="A855" s="166">
        <v>869</v>
      </c>
      <c r="B855" s="60"/>
      <c r="C855" s="60"/>
      <c r="D855" s="61"/>
      <c r="E855" s="59"/>
      <c r="F855" s="59"/>
      <c r="G855" s="59"/>
      <c r="H855" s="59"/>
      <c r="I855" s="135"/>
      <c r="J855" s="59"/>
      <c r="K855" s="59"/>
      <c r="L855" s="65"/>
      <c r="M855" s="66"/>
      <c r="N855" s="59"/>
      <c r="O855" s="59"/>
      <c r="P855" s="67"/>
      <c r="Q855" s="68"/>
      <c r="R855" s="69"/>
      <c r="S855" s="59"/>
      <c r="T855" s="59"/>
      <c r="U855" s="59"/>
      <c r="V855" s="59"/>
      <c r="W855" s="59"/>
      <c r="X855" s="59"/>
      <c r="Y855" s="59"/>
    </row>
    <row r="856" spans="1:25">
      <c r="A856" s="166">
        <v>870</v>
      </c>
      <c r="B856" s="60"/>
      <c r="C856" s="60"/>
      <c r="D856" s="61"/>
      <c r="E856" s="59"/>
      <c r="F856" s="59"/>
      <c r="G856" s="59"/>
      <c r="H856" s="59"/>
      <c r="I856" s="135"/>
      <c r="J856" s="59"/>
      <c r="K856" s="59"/>
      <c r="L856" s="65"/>
      <c r="M856" s="66"/>
      <c r="N856" s="59"/>
      <c r="O856" s="59"/>
      <c r="P856" s="67"/>
      <c r="Q856" s="68"/>
      <c r="R856" s="69"/>
      <c r="S856" s="59"/>
      <c r="T856" s="59"/>
      <c r="U856" s="59"/>
      <c r="V856" s="59"/>
      <c r="W856" s="59"/>
      <c r="X856" s="59"/>
      <c r="Y856" s="59"/>
    </row>
    <row r="857" spans="1:25">
      <c r="A857" s="167">
        <v>871</v>
      </c>
      <c r="B857" s="60"/>
      <c r="C857" s="60"/>
      <c r="D857" s="61"/>
      <c r="E857" s="59"/>
      <c r="F857" s="59"/>
      <c r="G857" s="59"/>
      <c r="H857" s="59"/>
      <c r="I857" s="135"/>
      <c r="J857" s="59"/>
      <c r="K857" s="59"/>
      <c r="L857" s="65"/>
      <c r="M857" s="66"/>
      <c r="N857" s="59"/>
      <c r="O857" s="59"/>
      <c r="P857" s="67"/>
      <c r="Q857" s="68"/>
      <c r="R857" s="69"/>
      <c r="S857" s="59"/>
      <c r="T857" s="59"/>
      <c r="U857" s="59"/>
      <c r="V857" s="59"/>
      <c r="W857" s="59"/>
      <c r="X857" s="59"/>
      <c r="Y857" s="59"/>
    </row>
    <row r="858" spans="1:25">
      <c r="A858" s="166">
        <v>872</v>
      </c>
      <c r="B858" s="60"/>
      <c r="C858" s="60"/>
      <c r="D858" s="61"/>
      <c r="E858" s="59"/>
      <c r="F858" s="59"/>
      <c r="G858" s="59"/>
      <c r="H858" s="59"/>
      <c r="I858" s="135"/>
      <c r="J858" s="59"/>
      <c r="K858" s="59"/>
      <c r="L858" s="65"/>
      <c r="M858" s="66"/>
      <c r="N858" s="59"/>
      <c r="O858" s="59"/>
      <c r="P858" s="67"/>
      <c r="Q858" s="68"/>
      <c r="R858" s="69"/>
      <c r="S858" s="59"/>
      <c r="T858" s="59"/>
      <c r="U858" s="59"/>
      <c r="V858" s="59"/>
      <c r="W858" s="59"/>
      <c r="X858" s="59"/>
      <c r="Y858" s="59"/>
    </row>
    <row r="859" spans="1:25">
      <c r="A859" s="167">
        <v>873</v>
      </c>
      <c r="B859" s="60"/>
      <c r="C859" s="60"/>
      <c r="D859" s="61"/>
      <c r="E859" s="59"/>
      <c r="F859" s="59"/>
      <c r="G859" s="59"/>
      <c r="H859" s="59"/>
      <c r="I859" s="135"/>
      <c r="J859" s="59"/>
      <c r="K859" s="59"/>
      <c r="L859" s="65"/>
      <c r="M859" s="66"/>
      <c r="N859" s="59"/>
      <c r="O859" s="59"/>
      <c r="P859" s="67"/>
      <c r="Q859" s="68"/>
      <c r="R859" s="69"/>
      <c r="S859" s="59"/>
      <c r="T859" s="59"/>
      <c r="U859" s="59"/>
      <c r="V859" s="59"/>
      <c r="W859" s="59"/>
      <c r="X859" s="59"/>
      <c r="Y859" s="59"/>
    </row>
    <row r="860" spans="1:25">
      <c r="A860" s="166">
        <v>874</v>
      </c>
      <c r="B860" s="60"/>
      <c r="C860" s="60"/>
      <c r="D860" s="61"/>
      <c r="E860" s="59"/>
      <c r="F860" s="59"/>
      <c r="G860" s="59"/>
      <c r="H860" s="59"/>
      <c r="I860" s="135"/>
      <c r="J860" s="59"/>
      <c r="K860" s="59"/>
      <c r="L860" s="65"/>
      <c r="M860" s="66"/>
      <c r="N860" s="59"/>
      <c r="O860" s="59"/>
      <c r="P860" s="67"/>
      <c r="Q860" s="68"/>
      <c r="R860" s="69"/>
      <c r="S860" s="59"/>
      <c r="T860" s="59"/>
      <c r="U860" s="59"/>
      <c r="V860" s="59"/>
      <c r="W860" s="59"/>
      <c r="X860" s="59"/>
      <c r="Y860" s="59"/>
    </row>
    <row r="861" spans="1:25">
      <c r="A861" s="167">
        <v>875</v>
      </c>
      <c r="B861" s="60"/>
      <c r="C861" s="60"/>
      <c r="D861" s="61"/>
      <c r="E861" s="59"/>
      <c r="F861" s="59"/>
      <c r="G861" s="59"/>
      <c r="H861" s="59"/>
      <c r="I861" s="135"/>
      <c r="J861" s="59"/>
      <c r="K861" s="59"/>
      <c r="L861" s="65"/>
      <c r="M861" s="66"/>
      <c r="N861" s="59"/>
      <c r="O861" s="59"/>
      <c r="P861" s="67"/>
      <c r="Q861" s="68"/>
      <c r="R861" s="69"/>
      <c r="S861" s="59"/>
      <c r="T861" s="59"/>
      <c r="U861" s="59"/>
      <c r="V861" s="59"/>
      <c r="W861" s="59"/>
      <c r="X861" s="59"/>
      <c r="Y861" s="59"/>
    </row>
    <row r="862" spans="1:25">
      <c r="A862" s="166">
        <v>876</v>
      </c>
      <c r="B862" s="60"/>
      <c r="C862" s="60"/>
      <c r="D862" s="61"/>
      <c r="E862" s="59"/>
      <c r="F862" s="59"/>
      <c r="G862" s="59"/>
      <c r="H862" s="59"/>
      <c r="I862" s="135"/>
      <c r="J862" s="59"/>
      <c r="K862" s="59"/>
      <c r="L862" s="65"/>
      <c r="M862" s="66"/>
      <c r="N862" s="59"/>
      <c r="O862" s="59"/>
      <c r="P862" s="67"/>
      <c r="Q862" s="68"/>
      <c r="R862" s="69"/>
      <c r="S862" s="59"/>
      <c r="T862" s="59"/>
      <c r="U862" s="59"/>
      <c r="V862" s="59"/>
      <c r="W862" s="59"/>
      <c r="X862" s="59"/>
      <c r="Y862" s="59"/>
    </row>
    <row r="863" spans="1:25">
      <c r="A863" s="166">
        <v>877</v>
      </c>
      <c r="B863" s="60"/>
      <c r="C863" s="60"/>
      <c r="D863" s="61"/>
      <c r="E863" s="59"/>
      <c r="F863" s="59"/>
      <c r="G863" s="59"/>
      <c r="H863" s="59"/>
      <c r="I863" s="135"/>
      <c r="J863" s="59"/>
      <c r="K863" s="59"/>
      <c r="L863" s="65"/>
      <c r="M863" s="66"/>
      <c r="N863" s="59"/>
      <c r="O863" s="59"/>
      <c r="P863" s="67"/>
      <c r="Q863" s="68"/>
      <c r="R863" s="69"/>
      <c r="S863" s="59"/>
      <c r="T863" s="59"/>
      <c r="U863" s="59"/>
      <c r="V863" s="59"/>
      <c r="W863" s="59"/>
      <c r="X863" s="59"/>
      <c r="Y863" s="59"/>
    </row>
    <row r="864" spans="1:25">
      <c r="A864" s="167">
        <v>878</v>
      </c>
      <c r="B864" s="60"/>
      <c r="C864" s="60"/>
      <c r="D864" s="61"/>
      <c r="E864" s="59"/>
      <c r="F864" s="59"/>
      <c r="G864" s="59"/>
      <c r="H864" s="59"/>
      <c r="I864" s="135"/>
      <c r="J864" s="59"/>
      <c r="K864" s="59"/>
      <c r="L864" s="65"/>
      <c r="M864" s="66"/>
      <c r="N864" s="59"/>
      <c r="O864" s="59"/>
      <c r="P864" s="67"/>
      <c r="Q864" s="68"/>
      <c r="R864" s="69"/>
      <c r="S864" s="59"/>
      <c r="T864" s="59"/>
      <c r="U864" s="59"/>
      <c r="V864" s="59"/>
      <c r="W864" s="59"/>
      <c r="X864" s="59"/>
      <c r="Y864" s="59"/>
    </row>
    <row r="865" spans="1:25">
      <c r="A865" s="166">
        <v>879</v>
      </c>
      <c r="B865" s="60"/>
      <c r="C865" s="60"/>
      <c r="D865" s="61"/>
      <c r="E865" s="59"/>
      <c r="F865" s="59"/>
      <c r="G865" s="59"/>
      <c r="H865" s="59"/>
      <c r="I865" s="135"/>
      <c r="J865" s="59"/>
      <c r="K865" s="59"/>
      <c r="L865" s="65"/>
      <c r="M865" s="66"/>
      <c r="N865" s="59"/>
      <c r="O865" s="59"/>
      <c r="P865" s="67"/>
      <c r="Q865" s="68"/>
      <c r="R865" s="69"/>
      <c r="S865" s="59"/>
      <c r="T865" s="59"/>
      <c r="U865" s="59"/>
      <c r="V865" s="59"/>
      <c r="W865" s="59"/>
      <c r="X865" s="59"/>
      <c r="Y865" s="59"/>
    </row>
    <row r="866" spans="1:25">
      <c r="A866" s="167">
        <v>880</v>
      </c>
      <c r="B866" s="60"/>
      <c r="C866" s="60"/>
      <c r="D866" s="61"/>
      <c r="E866" s="59"/>
      <c r="F866" s="59"/>
      <c r="G866" s="59"/>
      <c r="H866" s="59"/>
      <c r="I866" s="135"/>
      <c r="J866" s="59"/>
      <c r="K866" s="59"/>
      <c r="L866" s="65"/>
      <c r="M866" s="66"/>
      <c r="N866" s="59"/>
      <c r="O866" s="59"/>
      <c r="P866" s="67"/>
      <c r="Q866" s="68"/>
      <c r="R866" s="69"/>
      <c r="S866" s="59"/>
      <c r="T866" s="59"/>
      <c r="U866" s="59"/>
      <c r="V866" s="59"/>
      <c r="W866" s="59"/>
      <c r="X866" s="59"/>
      <c r="Y866" s="59"/>
    </row>
    <row r="867" spans="1:25">
      <c r="A867" s="166">
        <v>881</v>
      </c>
      <c r="B867" s="60"/>
      <c r="C867" s="60"/>
      <c r="D867" s="61"/>
      <c r="E867" s="59"/>
      <c r="F867" s="59"/>
      <c r="G867" s="59"/>
      <c r="H867" s="59"/>
      <c r="I867" s="135"/>
      <c r="J867" s="59"/>
      <c r="K867" s="59"/>
      <c r="L867" s="65"/>
      <c r="M867" s="66"/>
      <c r="N867" s="59"/>
      <c r="O867" s="59"/>
      <c r="P867" s="67"/>
      <c r="Q867" s="68"/>
      <c r="R867" s="69"/>
      <c r="S867" s="59"/>
      <c r="T867" s="59"/>
      <c r="U867" s="59"/>
      <c r="V867" s="59"/>
      <c r="W867" s="59"/>
      <c r="X867" s="59"/>
      <c r="Y867" s="59"/>
    </row>
    <row r="868" spans="1:25">
      <c r="A868" s="167">
        <v>882</v>
      </c>
      <c r="B868" s="60"/>
      <c r="C868" s="60"/>
      <c r="D868" s="61"/>
      <c r="E868" s="59"/>
      <c r="F868" s="59"/>
      <c r="G868" s="59"/>
      <c r="H868" s="59"/>
      <c r="I868" s="135"/>
      <c r="J868" s="59"/>
      <c r="K868" s="59"/>
      <c r="L868" s="65"/>
      <c r="M868" s="66"/>
      <c r="N868" s="59"/>
      <c r="O868" s="59"/>
      <c r="P868" s="67"/>
      <c r="Q868" s="68"/>
      <c r="R868" s="69"/>
      <c r="S868" s="59"/>
      <c r="T868" s="59"/>
      <c r="U868" s="59"/>
      <c r="V868" s="59"/>
      <c r="W868" s="59"/>
      <c r="X868" s="59"/>
      <c r="Y868" s="59"/>
    </row>
    <row r="869" spans="1:25">
      <c r="A869" s="166">
        <v>883</v>
      </c>
      <c r="B869" s="60"/>
      <c r="C869" s="60"/>
      <c r="D869" s="61"/>
      <c r="E869" s="59"/>
      <c r="F869" s="59"/>
      <c r="G869" s="59"/>
      <c r="H869" s="59"/>
      <c r="I869" s="135"/>
      <c r="J869" s="59"/>
      <c r="K869" s="59"/>
      <c r="L869" s="65"/>
      <c r="M869" s="66"/>
      <c r="N869" s="59"/>
      <c r="O869" s="59"/>
      <c r="P869" s="67"/>
      <c r="Q869" s="68"/>
      <c r="R869" s="69"/>
      <c r="S869" s="59"/>
      <c r="T869" s="59"/>
      <c r="U869" s="59"/>
      <c r="V869" s="59"/>
      <c r="W869" s="59"/>
      <c r="X869" s="59"/>
      <c r="Y869" s="59"/>
    </row>
    <row r="870" spans="1:25">
      <c r="A870" s="166">
        <v>884</v>
      </c>
      <c r="B870" s="60"/>
      <c r="C870" s="60"/>
      <c r="D870" s="61"/>
      <c r="E870" s="59"/>
      <c r="F870" s="59"/>
      <c r="G870" s="59"/>
      <c r="H870" s="59"/>
      <c r="I870" s="135"/>
      <c r="J870" s="59"/>
      <c r="K870" s="59"/>
      <c r="L870" s="65"/>
      <c r="M870" s="66"/>
      <c r="N870" s="59"/>
      <c r="O870" s="59"/>
      <c r="P870" s="67"/>
      <c r="Q870" s="68"/>
      <c r="R870" s="69"/>
      <c r="S870" s="59"/>
      <c r="T870" s="59"/>
      <c r="U870" s="59"/>
      <c r="V870" s="59"/>
      <c r="W870" s="59"/>
      <c r="X870" s="59"/>
      <c r="Y870" s="59"/>
    </row>
    <row r="871" spans="1:25">
      <c r="A871" s="167">
        <v>885</v>
      </c>
      <c r="B871" s="60"/>
      <c r="C871" s="60"/>
      <c r="D871" s="61"/>
      <c r="E871" s="59"/>
      <c r="F871" s="59"/>
      <c r="G871" s="59"/>
      <c r="H871" s="59"/>
      <c r="I871" s="135"/>
      <c r="J871" s="59"/>
      <c r="K871" s="59"/>
      <c r="L871" s="65"/>
      <c r="M871" s="66"/>
      <c r="N871" s="59"/>
      <c r="O871" s="59"/>
      <c r="P871" s="67"/>
      <c r="Q871" s="68"/>
      <c r="R871" s="69"/>
      <c r="S871" s="59"/>
      <c r="T871" s="59"/>
      <c r="U871" s="59"/>
      <c r="V871" s="59"/>
      <c r="W871" s="59"/>
      <c r="X871" s="59"/>
      <c r="Y871" s="59"/>
    </row>
    <row r="872" spans="1:25">
      <c r="A872" s="166">
        <v>886</v>
      </c>
      <c r="B872" s="60"/>
      <c r="C872" s="60"/>
      <c r="D872" s="61"/>
      <c r="E872" s="59"/>
      <c r="F872" s="59"/>
      <c r="G872" s="59"/>
      <c r="H872" s="59"/>
      <c r="I872" s="135"/>
      <c r="J872" s="59"/>
      <c r="K872" s="59"/>
      <c r="L872" s="65"/>
      <c r="M872" s="66"/>
      <c r="N872" s="59"/>
      <c r="O872" s="59"/>
      <c r="P872" s="67"/>
      <c r="Q872" s="68"/>
      <c r="R872" s="69"/>
      <c r="S872" s="59"/>
      <c r="T872" s="59"/>
      <c r="U872" s="59"/>
      <c r="V872" s="59"/>
      <c r="W872" s="59"/>
      <c r="X872" s="59"/>
      <c r="Y872" s="59"/>
    </row>
    <row r="873" spans="1:25">
      <c r="A873" s="167">
        <v>887</v>
      </c>
      <c r="B873" s="60"/>
      <c r="C873" s="60"/>
      <c r="D873" s="61"/>
      <c r="E873" s="59"/>
      <c r="F873" s="59"/>
      <c r="G873" s="59"/>
      <c r="H873" s="59"/>
      <c r="I873" s="135"/>
      <c r="J873" s="59"/>
      <c r="K873" s="59"/>
      <c r="L873" s="65"/>
      <c r="M873" s="66"/>
      <c r="N873" s="59"/>
      <c r="O873" s="59"/>
      <c r="P873" s="67"/>
      <c r="Q873" s="68"/>
      <c r="R873" s="69"/>
      <c r="S873" s="59"/>
      <c r="T873" s="59"/>
      <c r="U873" s="59"/>
      <c r="V873" s="59"/>
      <c r="W873" s="59"/>
      <c r="X873" s="59"/>
      <c r="Y873" s="59"/>
    </row>
    <row r="874" spans="1:25">
      <c r="A874" s="166">
        <v>888</v>
      </c>
      <c r="B874" s="60"/>
      <c r="C874" s="60"/>
      <c r="D874" s="61"/>
      <c r="E874" s="59"/>
      <c r="F874" s="59"/>
      <c r="G874" s="59"/>
      <c r="H874" s="59"/>
      <c r="I874" s="135"/>
      <c r="J874" s="59"/>
      <c r="K874" s="59"/>
      <c r="L874" s="65"/>
      <c r="M874" s="66"/>
      <c r="N874" s="59"/>
      <c r="O874" s="59"/>
      <c r="P874" s="67"/>
      <c r="Q874" s="68"/>
      <c r="R874" s="69"/>
      <c r="S874" s="59"/>
      <c r="T874" s="59"/>
      <c r="U874" s="59"/>
      <c r="V874" s="59"/>
      <c r="W874" s="59"/>
      <c r="X874" s="59"/>
      <c r="Y874" s="59"/>
    </row>
    <row r="875" spans="1:25">
      <c r="A875" s="167">
        <v>889</v>
      </c>
      <c r="B875" s="60"/>
      <c r="C875" s="60"/>
      <c r="D875" s="61"/>
      <c r="E875" s="59"/>
      <c r="F875" s="59"/>
      <c r="G875" s="59"/>
      <c r="H875" s="59"/>
      <c r="I875" s="135"/>
      <c r="J875" s="59"/>
      <c r="K875" s="59"/>
      <c r="L875" s="65"/>
      <c r="M875" s="66"/>
      <c r="N875" s="59"/>
      <c r="O875" s="59"/>
      <c r="P875" s="67"/>
      <c r="Q875" s="68"/>
      <c r="R875" s="69"/>
      <c r="S875" s="59"/>
      <c r="T875" s="59"/>
      <c r="U875" s="59"/>
      <c r="V875" s="59"/>
      <c r="W875" s="59"/>
      <c r="X875" s="59"/>
      <c r="Y875" s="59"/>
    </row>
    <row r="876" spans="1:25">
      <c r="A876" s="166">
        <v>890</v>
      </c>
      <c r="B876" s="60"/>
      <c r="C876" s="60"/>
      <c r="D876" s="61"/>
      <c r="E876" s="59"/>
      <c r="F876" s="59"/>
      <c r="G876" s="59"/>
      <c r="H876" s="59"/>
      <c r="I876" s="135"/>
      <c r="J876" s="59"/>
      <c r="K876" s="59"/>
      <c r="L876" s="65"/>
      <c r="M876" s="66"/>
      <c r="N876" s="59"/>
      <c r="O876" s="59"/>
      <c r="P876" s="67"/>
      <c r="Q876" s="68"/>
      <c r="R876" s="69"/>
      <c r="S876" s="59"/>
      <c r="T876" s="59"/>
      <c r="U876" s="59"/>
      <c r="V876" s="59"/>
      <c r="W876" s="59"/>
      <c r="X876" s="59"/>
      <c r="Y876" s="59"/>
    </row>
    <row r="877" spans="1:25">
      <c r="A877" s="166">
        <v>891</v>
      </c>
      <c r="B877" s="60"/>
      <c r="C877" s="60"/>
      <c r="D877" s="61"/>
      <c r="E877" s="59"/>
      <c r="F877" s="59"/>
      <c r="G877" s="59"/>
      <c r="H877" s="59"/>
      <c r="I877" s="135"/>
      <c r="J877" s="59"/>
      <c r="K877" s="59"/>
      <c r="L877" s="65"/>
      <c r="M877" s="66"/>
      <c r="N877" s="59"/>
      <c r="O877" s="59"/>
      <c r="P877" s="67"/>
      <c r="Q877" s="68"/>
      <c r="R877" s="69"/>
      <c r="S877" s="59"/>
      <c r="T877" s="59"/>
      <c r="U877" s="59"/>
      <c r="V877" s="59"/>
      <c r="W877" s="59"/>
      <c r="X877" s="59"/>
      <c r="Y877" s="59"/>
    </row>
    <row r="878" spans="1:25">
      <c r="A878" s="167">
        <v>892</v>
      </c>
      <c r="B878" s="60"/>
      <c r="C878" s="60"/>
      <c r="D878" s="61"/>
      <c r="E878" s="59"/>
      <c r="F878" s="59"/>
      <c r="G878" s="59"/>
      <c r="H878" s="59"/>
      <c r="I878" s="135"/>
      <c r="J878" s="59"/>
      <c r="K878" s="59"/>
      <c r="L878" s="65"/>
      <c r="M878" s="66"/>
      <c r="N878" s="59"/>
      <c r="O878" s="59"/>
      <c r="P878" s="67"/>
      <c r="Q878" s="68"/>
      <c r="R878" s="69"/>
      <c r="S878" s="59"/>
      <c r="T878" s="59"/>
      <c r="U878" s="59"/>
      <c r="V878" s="59"/>
      <c r="W878" s="59"/>
      <c r="X878" s="59"/>
      <c r="Y878" s="59"/>
    </row>
    <row r="879" spans="1:25">
      <c r="A879" s="166">
        <v>893</v>
      </c>
      <c r="B879" s="60"/>
      <c r="C879" s="60"/>
      <c r="D879" s="61"/>
      <c r="E879" s="59"/>
      <c r="F879" s="59"/>
      <c r="G879" s="59"/>
      <c r="H879" s="59"/>
      <c r="I879" s="135"/>
      <c r="J879" s="59"/>
      <c r="K879" s="59"/>
      <c r="L879" s="65"/>
      <c r="M879" s="66"/>
      <c r="N879" s="59"/>
      <c r="O879" s="59"/>
      <c r="P879" s="67"/>
      <c r="Q879" s="68"/>
      <c r="R879" s="69"/>
      <c r="S879" s="59"/>
      <c r="T879" s="59"/>
      <c r="U879" s="59"/>
      <c r="V879" s="59"/>
      <c r="W879" s="59"/>
      <c r="X879" s="59"/>
      <c r="Y879" s="59"/>
    </row>
    <row r="880" spans="1:25">
      <c r="A880" s="167">
        <v>894</v>
      </c>
      <c r="B880" s="60"/>
      <c r="C880" s="60"/>
      <c r="D880" s="61"/>
      <c r="E880" s="59"/>
      <c r="F880" s="59"/>
      <c r="G880" s="59"/>
      <c r="H880" s="59"/>
      <c r="I880" s="135"/>
      <c r="J880" s="59"/>
      <c r="K880" s="59"/>
      <c r="L880" s="65"/>
      <c r="M880" s="66"/>
      <c r="N880" s="59"/>
      <c r="O880" s="59"/>
      <c r="P880" s="67"/>
      <c r="Q880" s="68"/>
      <c r="R880" s="69"/>
      <c r="S880" s="59"/>
      <c r="T880" s="59"/>
      <c r="U880" s="59"/>
      <c r="V880" s="59"/>
      <c r="W880" s="59"/>
      <c r="X880" s="59"/>
      <c r="Y880" s="59"/>
    </row>
    <row r="881" spans="1:25">
      <c r="A881" s="166">
        <v>895</v>
      </c>
      <c r="B881" s="60"/>
      <c r="C881" s="60"/>
      <c r="D881" s="61"/>
      <c r="E881" s="59"/>
      <c r="F881" s="59"/>
      <c r="G881" s="59"/>
      <c r="H881" s="59"/>
      <c r="I881" s="135"/>
      <c r="J881" s="59"/>
      <c r="K881" s="59"/>
      <c r="L881" s="65"/>
      <c r="M881" s="66"/>
      <c r="N881" s="59"/>
      <c r="O881" s="59"/>
      <c r="P881" s="67"/>
      <c r="Q881" s="68"/>
      <c r="R881" s="69"/>
      <c r="S881" s="59"/>
      <c r="T881" s="59"/>
      <c r="U881" s="59"/>
      <c r="V881" s="59"/>
      <c r="W881" s="59"/>
      <c r="X881" s="59"/>
      <c r="Y881" s="59"/>
    </row>
    <row r="882" spans="1:25">
      <c r="A882" s="167">
        <v>896</v>
      </c>
      <c r="B882" s="60"/>
      <c r="C882" s="60"/>
      <c r="D882" s="61"/>
      <c r="E882" s="59"/>
      <c r="F882" s="59"/>
      <c r="G882" s="59"/>
      <c r="H882" s="59"/>
      <c r="I882" s="135"/>
      <c r="J882" s="59"/>
      <c r="K882" s="59"/>
      <c r="L882" s="65"/>
      <c r="M882" s="66"/>
      <c r="N882" s="59"/>
      <c r="O882" s="59"/>
      <c r="P882" s="67"/>
      <c r="Q882" s="68"/>
      <c r="R882" s="69"/>
      <c r="S882" s="59"/>
      <c r="T882" s="59"/>
      <c r="U882" s="59"/>
      <c r="V882" s="59"/>
      <c r="W882" s="59"/>
      <c r="X882" s="59"/>
      <c r="Y882" s="59"/>
    </row>
    <row r="883" spans="1:25">
      <c r="A883" s="166">
        <v>897</v>
      </c>
      <c r="B883" s="60"/>
      <c r="C883" s="60"/>
      <c r="D883" s="61"/>
      <c r="E883" s="59"/>
      <c r="F883" s="59"/>
      <c r="G883" s="59"/>
      <c r="H883" s="59"/>
      <c r="I883" s="135"/>
      <c r="J883" s="59"/>
      <c r="K883" s="59"/>
      <c r="L883" s="65"/>
      <c r="M883" s="66"/>
      <c r="N883" s="59"/>
      <c r="O883" s="59"/>
      <c r="P883" s="67"/>
      <c r="Q883" s="68"/>
      <c r="R883" s="69"/>
      <c r="S883" s="59"/>
      <c r="T883" s="59"/>
      <c r="U883" s="59"/>
      <c r="V883" s="59"/>
      <c r="W883" s="59"/>
      <c r="X883" s="59"/>
      <c r="Y883" s="59"/>
    </row>
    <row r="884" spans="1:25">
      <c r="A884" s="166">
        <v>898</v>
      </c>
      <c r="B884" s="60"/>
      <c r="C884" s="60"/>
      <c r="D884" s="61"/>
      <c r="E884" s="59"/>
      <c r="F884" s="59"/>
      <c r="G884" s="59"/>
      <c r="H884" s="59"/>
      <c r="I884" s="135"/>
      <c r="J884" s="59"/>
      <c r="K884" s="59"/>
      <c r="L884" s="65"/>
      <c r="M884" s="66"/>
      <c r="N884" s="59"/>
      <c r="O884" s="59"/>
      <c r="P884" s="67"/>
      <c r="Q884" s="68"/>
      <c r="R884" s="69"/>
      <c r="S884" s="59"/>
      <c r="T884" s="59"/>
      <c r="U884" s="59"/>
      <c r="V884" s="59"/>
      <c r="W884" s="59"/>
      <c r="X884" s="59"/>
      <c r="Y884" s="59"/>
    </row>
    <row r="885" spans="1:25">
      <c r="A885" s="167">
        <v>899</v>
      </c>
      <c r="B885" s="60"/>
      <c r="C885" s="60"/>
      <c r="D885" s="61"/>
      <c r="E885" s="59"/>
      <c r="F885" s="59"/>
      <c r="G885" s="59"/>
      <c r="H885" s="59"/>
      <c r="I885" s="135"/>
      <c r="J885" s="59"/>
      <c r="K885" s="59"/>
      <c r="L885" s="65"/>
      <c r="M885" s="66"/>
      <c r="N885" s="59"/>
      <c r="O885" s="59"/>
      <c r="P885" s="67"/>
      <c r="Q885" s="68"/>
      <c r="R885" s="69"/>
      <c r="S885" s="59"/>
      <c r="T885" s="59"/>
      <c r="U885" s="59"/>
      <c r="V885" s="59"/>
      <c r="W885" s="59"/>
      <c r="X885" s="59"/>
      <c r="Y885" s="59"/>
    </row>
    <row r="886" spans="1:25">
      <c r="A886" s="166">
        <v>900</v>
      </c>
      <c r="B886" s="60"/>
      <c r="C886" s="60"/>
      <c r="D886" s="61"/>
      <c r="E886" s="59"/>
      <c r="F886" s="59"/>
      <c r="G886" s="59"/>
      <c r="H886" s="59"/>
      <c r="I886" s="135"/>
      <c r="J886" s="59"/>
      <c r="K886" s="59"/>
      <c r="L886" s="65"/>
      <c r="M886" s="66"/>
      <c r="N886" s="59"/>
      <c r="O886" s="59"/>
      <c r="P886" s="67"/>
      <c r="Q886" s="68"/>
      <c r="R886" s="69"/>
      <c r="S886" s="59"/>
      <c r="T886" s="59"/>
      <c r="U886" s="59"/>
      <c r="V886" s="59"/>
      <c r="W886" s="59"/>
      <c r="X886" s="59"/>
      <c r="Y886" s="59"/>
    </row>
    <row r="887" spans="1:25">
      <c r="A887" s="167">
        <v>901</v>
      </c>
      <c r="B887" s="60"/>
      <c r="C887" s="60"/>
      <c r="D887" s="61"/>
      <c r="E887" s="59"/>
      <c r="F887" s="59"/>
      <c r="G887" s="59"/>
      <c r="H887" s="59"/>
      <c r="I887" s="135"/>
      <c r="J887" s="59"/>
      <c r="K887" s="59"/>
      <c r="L887" s="65"/>
      <c r="M887" s="66"/>
      <c r="N887" s="59"/>
      <c r="O887" s="59"/>
      <c r="P887" s="67"/>
      <c r="Q887" s="68"/>
      <c r="R887" s="69"/>
      <c r="S887" s="59"/>
      <c r="T887" s="59"/>
      <c r="U887" s="59"/>
      <c r="V887" s="59"/>
      <c r="W887" s="59"/>
      <c r="X887" s="59"/>
      <c r="Y887" s="59"/>
    </row>
    <row r="888" spans="1:25">
      <c r="A888" s="166">
        <v>902</v>
      </c>
      <c r="B888" s="60"/>
      <c r="C888" s="60"/>
      <c r="D888" s="61"/>
      <c r="E888" s="59"/>
      <c r="F888" s="59"/>
      <c r="G888" s="59"/>
      <c r="H888" s="59"/>
      <c r="I888" s="135"/>
      <c r="J888" s="59"/>
      <c r="K888" s="59"/>
      <c r="L888" s="65"/>
      <c r="M888" s="66"/>
      <c r="N888" s="59"/>
      <c r="O888" s="59"/>
      <c r="P888" s="67"/>
      <c r="Q888" s="68"/>
      <c r="R888" s="69"/>
      <c r="S888" s="59"/>
      <c r="T888" s="59"/>
      <c r="U888" s="59"/>
      <c r="V888" s="59"/>
      <c r="W888" s="59"/>
      <c r="X888" s="59"/>
      <c r="Y888" s="59"/>
    </row>
    <row r="889" spans="1:25">
      <c r="A889" s="167">
        <v>903</v>
      </c>
      <c r="B889" s="60"/>
      <c r="C889" s="60"/>
      <c r="D889" s="61"/>
      <c r="E889" s="59"/>
      <c r="F889" s="59"/>
      <c r="G889" s="59"/>
      <c r="H889" s="59"/>
      <c r="I889" s="135"/>
      <c r="J889" s="59"/>
      <c r="K889" s="59"/>
      <c r="L889" s="65"/>
      <c r="M889" s="66"/>
      <c r="N889" s="59"/>
      <c r="O889" s="59"/>
      <c r="P889" s="67"/>
      <c r="Q889" s="68"/>
      <c r="R889" s="69"/>
      <c r="S889" s="59"/>
      <c r="T889" s="59"/>
      <c r="U889" s="59"/>
      <c r="V889" s="59"/>
      <c r="W889" s="59"/>
      <c r="X889" s="59"/>
      <c r="Y889" s="59"/>
    </row>
    <row r="890" spans="1:25">
      <c r="A890" s="166">
        <v>904</v>
      </c>
      <c r="B890" s="60"/>
      <c r="C890" s="60"/>
      <c r="D890" s="61"/>
      <c r="E890" s="59"/>
      <c r="F890" s="59"/>
      <c r="G890" s="59"/>
      <c r="H890" s="59"/>
      <c r="I890" s="135"/>
      <c r="J890" s="59"/>
      <c r="K890" s="59"/>
      <c r="L890" s="65"/>
      <c r="M890" s="66"/>
      <c r="N890" s="59"/>
      <c r="O890" s="59"/>
      <c r="P890" s="67"/>
      <c r="Q890" s="68"/>
      <c r="R890" s="69"/>
      <c r="S890" s="59"/>
      <c r="T890" s="59"/>
      <c r="U890" s="59"/>
      <c r="V890" s="59"/>
      <c r="W890" s="59"/>
      <c r="X890" s="59"/>
      <c r="Y890" s="59"/>
    </row>
    <row r="891" spans="1:25">
      <c r="A891" s="166">
        <v>905</v>
      </c>
      <c r="B891" s="60"/>
      <c r="C891" s="60"/>
      <c r="D891" s="61"/>
      <c r="E891" s="59"/>
      <c r="F891" s="59"/>
      <c r="G891" s="59"/>
      <c r="H891" s="59"/>
      <c r="I891" s="135"/>
      <c r="J891" s="59"/>
      <c r="K891" s="59"/>
      <c r="L891" s="65"/>
      <c r="M891" s="66"/>
      <c r="N891" s="59"/>
      <c r="O891" s="59"/>
      <c r="P891" s="67"/>
      <c r="Q891" s="68"/>
      <c r="R891" s="69"/>
      <c r="S891" s="59"/>
      <c r="T891" s="59"/>
      <c r="U891" s="59"/>
      <c r="V891" s="59"/>
      <c r="W891" s="59"/>
      <c r="X891" s="59"/>
      <c r="Y891" s="59"/>
    </row>
    <row r="892" spans="1:25">
      <c r="A892" s="167">
        <v>906</v>
      </c>
      <c r="B892" s="60"/>
      <c r="C892" s="60"/>
      <c r="D892" s="61"/>
      <c r="E892" s="59"/>
      <c r="F892" s="59"/>
      <c r="G892" s="59"/>
      <c r="H892" s="59"/>
      <c r="I892" s="135"/>
      <c r="J892" s="59"/>
      <c r="K892" s="59"/>
      <c r="L892" s="65"/>
      <c r="M892" s="66"/>
      <c r="N892" s="59"/>
      <c r="O892" s="59"/>
      <c r="P892" s="67"/>
      <c r="Q892" s="68"/>
      <c r="R892" s="69"/>
      <c r="S892" s="59"/>
      <c r="T892" s="59"/>
      <c r="U892" s="59"/>
      <c r="V892" s="59"/>
      <c r="W892" s="59"/>
      <c r="X892" s="59"/>
      <c r="Y892" s="59"/>
    </row>
    <row r="893" spans="1:25">
      <c r="A893" s="166">
        <v>907</v>
      </c>
      <c r="B893" s="60"/>
      <c r="C893" s="60"/>
      <c r="D893" s="61"/>
      <c r="E893" s="59"/>
      <c r="F893" s="59"/>
      <c r="G893" s="59"/>
      <c r="H893" s="59"/>
      <c r="I893" s="135"/>
      <c r="J893" s="59"/>
      <c r="K893" s="59"/>
      <c r="L893" s="65"/>
      <c r="M893" s="66"/>
      <c r="N893" s="59"/>
      <c r="O893" s="59"/>
      <c r="P893" s="67"/>
      <c r="Q893" s="68"/>
      <c r="R893" s="69"/>
      <c r="S893" s="59"/>
      <c r="T893" s="59"/>
      <c r="U893" s="59"/>
      <c r="V893" s="59"/>
      <c r="W893" s="59"/>
      <c r="X893" s="59"/>
      <c r="Y893" s="59"/>
    </row>
    <row r="894" spans="1:25">
      <c r="A894" s="167">
        <v>908</v>
      </c>
      <c r="B894" s="60"/>
      <c r="C894" s="60"/>
      <c r="D894" s="61"/>
      <c r="E894" s="59"/>
      <c r="F894" s="59"/>
      <c r="G894" s="59"/>
      <c r="H894" s="59"/>
      <c r="I894" s="135"/>
      <c r="J894" s="59"/>
      <c r="K894" s="59"/>
      <c r="L894" s="65"/>
      <c r="M894" s="66"/>
      <c r="N894" s="59"/>
      <c r="O894" s="59"/>
      <c r="P894" s="67"/>
      <c r="Q894" s="68"/>
      <c r="R894" s="69"/>
      <c r="S894" s="59"/>
      <c r="T894" s="59"/>
      <c r="U894" s="59"/>
      <c r="V894" s="59"/>
      <c r="W894" s="59"/>
      <c r="X894" s="59"/>
      <c r="Y894" s="59"/>
    </row>
    <row r="895" spans="1:25">
      <c r="A895" s="166">
        <v>909</v>
      </c>
      <c r="B895" s="60"/>
      <c r="C895" s="60"/>
      <c r="D895" s="61"/>
      <c r="E895" s="59"/>
      <c r="F895" s="59"/>
      <c r="G895" s="59"/>
      <c r="H895" s="59"/>
      <c r="I895" s="135"/>
      <c r="J895" s="59"/>
      <c r="K895" s="59"/>
      <c r="L895" s="65"/>
      <c r="M895" s="66"/>
      <c r="N895" s="59"/>
      <c r="O895" s="59"/>
      <c r="P895" s="67"/>
      <c r="Q895" s="68"/>
      <c r="R895" s="69"/>
      <c r="S895" s="59"/>
      <c r="T895" s="59"/>
      <c r="U895" s="59"/>
      <c r="V895" s="59"/>
      <c r="W895" s="59"/>
      <c r="X895" s="59"/>
      <c r="Y895" s="59"/>
    </row>
    <row r="896" spans="1:25">
      <c r="A896" s="167">
        <v>910</v>
      </c>
      <c r="B896" s="60"/>
      <c r="C896" s="60"/>
      <c r="D896" s="61"/>
      <c r="E896" s="59"/>
      <c r="F896" s="59"/>
      <c r="G896" s="59"/>
      <c r="H896" s="59"/>
      <c r="I896" s="135"/>
      <c r="J896" s="59"/>
      <c r="K896" s="59"/>
      <c r="L896" s="65"/>
      <c r="M896" s="66"/>
      <c r="N896" s="59"/>
      <c r="O896" s="59"/>
      <c r="P896" s="67"/>
      <c r="Q896" s="68"/>
      <c r="R896" s="69"/>
      <c r="S896" s="59"/>
      <c r="T896" s="59"/>
      <c r="U896" s="59"/>
      <c r="V896" s="59"/>
      <c r="W896" s="59"/>
      <c r="X896" s="59"/>
      <c r="Y896" s="59"/>
    </row>
    <row r="897" spans="1:25">
      <c r="A897" s="166">
        <v>911</v>
      </c>
      <c r="B897" s="60"/>
      <c r="C897" s="60"/>
      <c r="D897" s="61"/>
      <c r="E897" s="59"/>
      <c r="F897" s="59"/>
      <c r="G897" s="59"/>
      <c r="H897" s="59"/>
      <c r="I897" s="135"/>
      <c r="J897" s="59"/>
      <c r="K897" s="59"/>
      <c r="L897" s="65"/>
      <c r="M897" s="66"/>
      <c r="N897" s="59"/>
      <c r="O897" s="59"/>
      <c r="P897" s="67"/>
      <c r="Q897" s="68"/>
      <c r="R897" s="69"/>
      <c r="S897" s="59"/>
      <c r="T897" s="59"/>
      <c r="U897" s="59"/>
      <c r="V897" s="59"/>
      <c r="W897" s="59"/>
      <c r="X897" s="59"/>
      <c r="Y897" s="59"/>
    </row>
    <row r="898" spans="1:25">
      <c r="A898" s="166">
        <v>912</v>
      </c>
      <c r="B898" s="60"/>
      <c r="C898" s="60"/>
      <c r="D898" s="61"/>
      <c r="E898" s="59"/>
      <c r="F898" s="59"/>
      <c r="G898" s="59"/>
      <c r="H898" s="59"/>
      <c r="I898" s="135"/>
      <c r="J898" s="59"/>
      <c r="K898" s="59"/>
      <c r="L898" s="65"/>
      <c r="M898" s="66"/>
      <c r="N898" s="59"/>
      <c r="O898" s="59"/>
      <c r="P898" s="67"/>
      <c r="Q898" s="68"/>
      <c r="R898" s="69"/>
      <c r="S898" s="59"/>
      <c r="T898" s="59"/>
      <c r="U898" s="59"/>
      <c r="V898" s="59"/>
      <c r="W898" s="59"/>
      <c r="X898" s="59"/>
      <c r="Y898" s="59"/>
    </row>
    <row r="899" spans="1:25">
      <c r="A899" s="167">
        <v>913</v>
      </c>
      <c r="B899" s="60"/>
      <c r="C899" s="60"/>
      <c r="D899" s="61"/>
      <c r="E899" s="59"/>
      <c r="F899" s="59"/>
      <c r="G899" s="59"/>
      <c r="H899" s="59"/>
      <c r="I899" s="135"/>
      <c r="J899" s="59"/>
      <c r="K899" s="59"/>
      <c r="L899" s="65"/>
      <c r="M899" s="66"/>
      <c r="N899" s="59"/>
      <c r="O899" s="59"/>
      <c r="P899" s="67"/>
      <c r="Q899" s="68"/>
      <c r="R899" s="69"/>
      <c r="S899" s="59"/>
      <c r="T899" s="59"/>
      <c r="U899" s="59"/>
      <c r="V899" s="59"/>
      <c r="W899" s="59"/>
      <c r="X899" s="59"/>
      <c r="Y899" s="59"/>
    </row>
    <row r="900" spans="1:25">
      <c r="A900" s="166">
        <v>914</v>
      </c>
      <c r="B900" s="60"/>
      <c r="C900" s="60"/>
      <c r="D900" s="61"/>
      <c r="E900" s="59"/>
      <c r="F900" s="59"/>
      <c r="G900" s="59"/>
      <c r="H900" s="59"/>
      <c r="I900" s="135"/>
      <c r="J900" s="59"/>
      <c r="K900" s="59"/>
      <c r="L900" s="65"/>
      <c r="M900" s="66"/>
      <c r="N900" s="59"/>
      <c r="O900" s="59"/>
      <c r="P900" s="67"/>
      <c r="Q900" s="68"/>
      <c r="R900" s="69"/>
      <c r="S900" s="59"/>
      <c r="T900" s="59"/>
      <c r="U900" s="59"/>
      <c r="V900" s="59"/>
      <c r="W900" s="59"/>
      <c r="X900" s="59"/>
      <c r="Y900" s="59"/>
    </row>
    <row r="901" spans="1:25">
      <c r="A901" s="167">
        <v>915</v>
      </c>
      <c r="B901" s="60"/>
      <c r="C901" s="60"/>
      <c r="D901" s="61"/>
      <c r="E901" s="59"/>
      <c r="F901" s="59"/>
      <c r="G901" s="59"/>
      <c r="H901" s="59"/>
      <c r="I901" s="135"/>
      <c r="J901" s="59"/>
      <c r="K901" s="59"/>
      <c r="L901" s="65"/>
      <c r="M901" s="66"/>
      <c r="N901" s="59"/>
      <c r="O901" s="59"/>
      <c r="P901" s="67"/>
      <c r="Q901" s="68"/>
      <c r="R901" s="69"/>
      <c r="S901" s="59"/>
      <c r="T901" s="59"/>
      <c r="U901" s="59"/>
      <c r="V901" s="59"/>
      <c r="W901" s="59"/>
      <c r="X901" s="59"/>
      <c r="Y901" s="59"/>
    </row>
    <row r="902" spans="1:25">
      <c r="A902" s="166">
        <v>916</v>
      </c>
      <c r="B902" s="60"/>
      <c r="C902" s="60"/>
      <c r="D902" s="61"/>
      <c r="E902" s="59"/>
      <c r="F902" s="59"/>
      <c r="G902" s="59"/>
      <c r="H902" s="59"/>
      <c r="I902" s="135"/>
      <c r="J902" s="59"/>
      <c r="K902" s="59"/>
      <c r="L902" s="65"/>
      <c r="M902" s="66"/>
      <c r="N902" s="59"/>
      <c r="O902" s="59"/>
      <c r="P902" s="67"/>
      <c r="Q902" s="68"/>
      <c r="R902" s="69"/>
      <c r="S902" s="59"/>
      <c r="T902" s="59"/>
      <c r="U902" s="59"/>
      <c r="V902" s="59"/>
      <c r="W902" s="59"/>
      <c r="X902" s="59"/>
      <c r="Y902" s="59"/>
    </row>
    <row r="903" spans="1:25">
      <c r="A903" s="167">
        <v>917</v>
      </c>
      <c r="B903" s="60"/>
      <c r="C903" s="60"/>
      <c r="D903" s="61"/>
      <c r="E903" s="59"/>
      <c r="F903" s="59"/>
      <c r="G903" s="59"/>
      <c r="H903" s="59"/>
      <c r="I903" s="135"/>
      <c r="J903" s="59"/>
      <c r="K903" s="59"/>
      <c r="L903" s="65"/>
      <c r="M903" s="66"/>
      <c r="N903" s="59"/>
      <c r="O903" s="59"/>
      <c r="P903" s="67"/>
      <c r="Q903" s="68"/>
      <c r="R903" s="69"/>
      <c r="S903" s="59"/>
      <c r="T903" s="59"/>
      <c r="U903" s="59"/>
      <c r="V903" s="59"/>
      <c r="W903" s="59"/>
      <c r="X903" s="59"/>
      <c r="Y903" s="59"/>
    </row>
    <row r="904" spans="1:25">
      <c r="A904" s="166">
        <v>918</v>
      </c>
      <c r="B904" s="60"/>
      <c r="C904" s="60"/>
      <c r="D904" s="61"/>
      <c r="E904" s="59"/>
      <c r="F904" s="59"/>
      <c r="G904" s="59"/>
      <c r="H904" s="59"/>
      <c r="I904" s="135"/>
      <c r="J904" s="59"/>
      <c r="K904" s="59"/>
      <c r="L904" s="65"/>
      <c r="M904" s="66"/>
      <c r="N904" s="59"/>
      <c r="O904" s="59"/>
      <c r="P904" s="67"/>
      <c r="Q904" s="68"/>
      <c r="R904" s="69"/>
      <c r="S904" s="59"/>
      <c r="T904" s="59"/>
      <c r="U904" s="59"/>
      <c r="V904" s="59"/>
      <c r="W904" s="59"/>
      <c r="X904" s="59"/>
      <c r="Y904" s="59"/>
    </row>
    <row r="905" spans="1:25">
      <c r="A905" s="166">
        <v>919</v>
      </c>
      <c r="B905" s="60"/>
      <c r="C905" s="60"/>
      <c r="D905" s="61"/>
      <c r="E905" s="59"/>
      <c r="F905" s="59"/>
      <c r="G905" s="59"/>
      <c r="H905" s="59"/>
      <c r="I905" s="135"/>
      <c r="J905" s="59"/>
      <c r="K905" s="59"/>
      <c r="L905" s="65"/>
      <c r="M905" s="66"/>
      <c r="N905" s="59"/>
      <c r="O905" s="59"/>
      <c r="P905" s="67"/>
      <c r="Q905" s="68"/>
      <c r="R905" s="69"/>
      <c r="S905" s="59"/>
      <c r="T905" s="59"/>
      <c r="U905" s="59"/>
      <c r="V905" s="59"/>
      <c r="W905" s="59"/>
      <c r="X905" s="59"/>
      <c r="Y905" s="59"/>
    </row>
    <row r="906" spans="1:25">
      <c r="A906" s="167">
        <v>920</v>
      </c>
      <c r="B906" s="60"/>
      <c r="C906" s="60"/>
      <c r="D906" s="61"/>
      <c r="E906" s="59"/>
      <c r="F906" s="59"/>
      <c r="G906" s="59"/>
      <c r="H906" s="59"/>
      <c r="I906" s="135"/>
      <c r="J906" s="59"/>
      <c r="K906" s="59"/>
      <c r="L906" s="65"/>
      <c r="M906" s="66"/>
      <c r="N906" s="59"/>
      <c r="O906" s="59"/>
      <c r="P906" s="67"/>
      <c r="Q906" s="68"/>
      <c r="R906" s="69"/>
      <c r="S906" s="59"/>
      <c r="T906" s="59"/>
      <c r="U906" s="59"/>
      <c r="V906" s="59"/>
      <c r="W906" s="59"/>
      <c r="X906" s="59"/>
      <c r="Y906" s="59"/>
    </row>
    <row r="907" spans="1:25">
      <c r="A907" s="166">
        <v>921</v>
      </c>
      <c r="B907" s="60"/>
      <c r="C907" s="60"/>
      <c r="D907" s="61"/>
      <c r="E907" s="59"/>
      <c r="F907" s="59"/>
      <c r="G907" s="59"/>
      <c r="H907" s="59"/>
      <c r="I907" s="135"/>
      <c r="J907" s="59"/>
      <c r="K907" s="59"/>
      <c r="L907" s="65"/>
      <c r="M907" s="66"/>
      <c r="N907" s="59"/>
      <c r="O907" s="59"/>
      <c r="P907" s="67"/>
      <c r="Q907" s="68"/>
      <c r="R907" s="69"/>
      <c r="S907" s="59"/>
      <c r="T907" s="59"/>
      <c r="U907" s="59"/>
      <c r="V907" s="59"/>
      <c r="W907" s="59"/>
      <c r="X907" s="59"/>
      <c r="Y907" s="59"/>
    </row>
    <row r="908" spans="1:25">
      <c r="A908" s="167">
        <v>922</v>
      </c>
      <c r="B908" s="60"/>
      <c r="C908" s="60"/>
      <c r="D908" s="61"/>
      <c r="E908" s="59"/>
      <c r="F908" s="59"/>
      <c r="G908" s="59"/>
      <c r="H908" s="59"/>
      <c r="I908" s="135"/>
      <c r="J908" s="59"/>
      <c r="K908" s="59"/>
      <c r="L908" s="65"/>
      <c r="M908" s="66"/>
      <c r="N908" s="59"/>
      <c r="O908" s="59"/>
      <c r="P908" s="67"/>
      <c r="Q908" s="68"/>
      <c r="R908" s="69"/>
      <c r="S908" s="59"/>
      <c r="T908" s="59"/>
      <c r="U908" s="59"/>
      <c r="V908" s="59"/>
      <c r="W908" s="59"/>
      <c r="X908" s="59"/>
      <c r="Y908" s="59"/>
    </row>
    <row r="909" spans="1:25">
      <c r="A909" s="166">
        <v>923</v>
      </c>
      <c r="B909" s="60"/>
      <c r="C909" s="60"/>
      <c r="D909" s="61"/>
      <c r="E909" s="59"/>
      <c r="F909" s="59"/>
      <c r="G909" s="59"/>
      <c r="H909" s="59"/>
      <c r="I909" s="135"/>
      <c r="J909" s="59"/>
      <c r="K909" s="59"/>
      <c r="L909" s="65"/>
      <c r="M909" s="66"/>
      <c r="N909" s="59"/>
      <c r="O909" s="59"/>
      <c r="P909" s="67"/>
      <c r="Q909" s="68"/>
      <c r="R909" s="69"/>
      <c r="S909" s="59"/>
      <c r="T909" s="59"/>
      <c r="U909" s="59"/>
      <c r="V909" s="59"/>
      <c r="W909" s="59"/>
      <c r="X909" s="59"/>
      <c r="Y909" s="59"/>
    </row>
    <row r="910" spans="1:25">
      <c r="A910" s="167">
        <v>924</v>
      </c>
      <c r="B910" s="60"/>
      <c r="C910" s="60"/>
      <c r="D910" s="61"/>
      <c r="E910" s="59"/>
      <c r="F910" s="59"/>
      <c r="G910" s="59"/>
      <c r="H910" s="59"/>
      <c r="I910" s="135"/>
      <c r="J910" s="59"/>
      <c r="K910" s="59"/>
      <c r="L910" s="65"/>
      <c r="M910" s="66"/>
      <c r="N910" s="59"/>
      <c r="O910" s="59"/>
      <c r="P910" s="67"/>
      <c r="Q910" s="68"/>
      <c r="R910" s="69"/>
      <c r="S910" s="59"/>
      <c r="T910" s="59"/>
      <c r="U910" s="59"/>
      <c r="V910" s="59"/>
      <c r="W910" s="59"/>
      <c r="X910" s="59"/>
      <c r="Y910" s="59"/>
    </row>
    <row r="911" spans="1:25">
      <c r="A911" s="166">
        <v>925</v>
      </c>
      <c r="B911" s="60"/>
      <c r="C911" s="60"/>
      <c r="D911" s="61"/>
      <c r="E911" s="59"/>
      <c r="F911" s="59"/>
      <c r="G911" s="59"/>
      <c r="H911" s="59"/>
      <c r="I911" s="135"/>
      <c r="J911" s="59"/>
      <c r="K911" s="59"/>
      <c r="L911" s="65"/>
      <c r="M911" s="66"/>
      <c r="N911" s="59"/>
      <c r="O911" s="59"/>
      <c r="P911" s="67"/>
      <c r="Q911" s="68"/>
      <c r="R911" s="69"/>
      <c r="S911" s="59"/>
      <c r="T911" s="59"/>
      <c r="U911" s="59"/>
      <c r="V911" s="59"/>
      <c r="W911" s="59"/>
      <c r="X911" s="59"/>
      <c r="Y911" s="59"/>
    </row>
    <row r="912" spans="1:25">
      <c r="A912" s="166">
        <v>926</v>
      </c>
      <c r="B912" s="60"/>
      <c r="C912" s="60"/>
      <c r="D912" s="61"/>
      <c r="E912" s="59"/>
      <c r="F912" s="59"/>
      <c r="G912" s="59"/>
      <c r="H912" s="59"/>
      <c r="I912" s="135"/>
      <c r="J912" s="59"/>
      <c r="K912" s="59"/>
      <c r="L912" s="65"/>
      <c r="M912" s="66"/>
      <c r="N912" s="59"/>
      <c r="O912" s="59"/>
      <c r="P912" s="67"/>
      <c r="Q912" s="68"/>
      <c r="R912" s="69"/>
      <c r="S912" s="59"/>
      <c r="T912" s="59"/>
      <c r="U912" s="59"/>
      <c r="V912" s="59"/>
      <c r="W912" s="59"/>
      <c r="X912" s="59"/>
      <c r="Y912" s="59"/>
    </row>
    <row r="913" spans="1:25">
      <c r="A913" s="167">
        <v>927</v>
      </c>
      <c r="B913" s="60"/>
      <c r="C913" s="60"/>
      <c r="D913" s="61"/>
      <c r="E913" s="59"/>
      <c r="F913" s="59"/>
      <c r="G913" s="59"/>
      <c r="H913" s="59"/>
      <c r="I913" s="135"/>
      <c r="J913" s="59"/>
      <c r="K913" s="59"/>
      <c r="L913" s="65"/>
      <c r="M913" s="66"/>
      <c r="N913" s="59"/>
      <c r="O913" s="59"/>
      <c r="P913" s="67"/>
      <c r="Q913" s="68"/>
      <c r="R913" s="69"/>
      <c r="S913" s="59"/>
      <c r="T913" s="59"/>
      <c r="U913" s="59"/>
      <c r="V913" s="59"/>
      <c r="W913" s="59"/>
      <c r="X913" s="59"/>
      <c r="Y913" s="59"/>
    </row>
    <row r="914" spans="1:25">
      <c r="A914" s="166">
        <v>928</v>
      </c>
      <c r="B914" s="60"/>
      <c r="C914" s="60"/>
      <c r="D914" s="61"/>
      <c r="E914" s="59"/>
      <c r="F914" s="59"/>
      <c r="G914" s="59"/>
      <c r="H914" s="59"/>
      <c r="I914" s="135"/>
      <c r="J914" s="59"/>
      <c r="K914" s="59"/>
      <c r="L914" s="65"/>
      <c r="M914" s="66"/>
      <c r="N914" s="59"/>
      <c r="O914" s="59"/>
      <c r="P914" s="67"/>
      <c r="Q914" s="68"/>
      <c r="R914" s="69"/>
      <c r="S914" s="59"/>
      <c r="T914" s="59"/>
      <c r="U914" s="59"/>
      <c r="V914" s="59"/>
      <c r="W914" s="59"/>
      <c r="X914" s="59"/>
      <c r="Y914" s="59"/>
    </row>
    <row r="915" spans="1:25">
      <c r="A915" s="167">
        <v>929</v>
      </c>
      <c r="B915" s="60"/>
      <c r="C915" s="60"/>
      <c r="D915" s="61"/>
      <c r="E915" s="59"/>
      <c r="F915" s="59"/>
      <c r="G915" s="59"/>
      <c r="H915" s="59"/>
      <c r="I915" s="135"/>
      <c r="J915" s="59"/>
      <c r="K915" s="59"/>
      <c r="L915" s="65"/>
      <c r="M915" s="66"/>
      <c r="N915" s="59"/>
      <c r="O915" s="59"/>
      <c r="P915" s="67"/>
      <c r="Q915" s="68"/>
      <c r="R915" s="69"/>
      <c r="S915" s="59"/>
      <c r="T915" s="59"/>
      <c r="U915" s="59"/>
      <c r="V915" s="59"/>
      <c r="W915" s="59"/>
      <c r="X915" s="59"/>
      <c r="Y915" s="59"/>
    </row>
    <row r="916" spans="1:25">
      <c r="A916" s="166">
        <v>930</v>
      </c>
      <c r="B916" s="60"/>
      <c r="C916" s="60"/>
      <c r="D916" s="61"/>
      <c r="E916" s="59"/>
      <c r="F916" s="59"/>
      <c r="G916" s="59"/>
      <c r="H916" s="59"/>
      <c r="I916" s="135"/>
      <c r="J916" s="59"/>
      <c r="K916" s="59"/>
      <c r="L916" s="65"/>
      <c r="M916" s="66"/>
      <c r="N916" s="59"/>
      <c r="O916" s="59"/>
      <c r="P916" s="67"/>
      <c r="Q916" s="68"/>
      <c r="R916" s="69"/>
      <c r="S916" s="59"/>
      <c r="T916" s="59"/>
      <c r="U916" s="59"/>
      <c r="V916" s="59"/>
      <c r="W916" s="59"/>
      <c r="X916" s="59"/>
      <c r="Y916" s="59"/>
    </row>
    <row r="917" spans="1:25">
      <c r="A917" s="167">
        <v>931</v>
      </c>
      <c r="B917" s="60"/>
      <c r="C917" s="60"/>
      <c r="D917" s="61"/>
      <c r="E917" s="59"/>
      <c r="F917" s="59"/>
      <c r="G917" s="59"/>
      <c r="H917" s="59"/>
      <c r="I917" s="135"/>
      <c r="J917" s="59"/>
      <c r="K917" s="59"/>
      <c r="L917" s="65"/>
      <c r="M917" s="66"/>
      <c r="N917" s="59"/>
      <c r="O917" s="59"/>
      <c r="P917" s="67"/>
      <c r="Q917" s="68"/>
      <c r="R917" s="69"/>
      <c r="S917" s="59"/>
      <c r="T917" s="59"/>
      <c r="U917" s="59"/>
      <c r="V917" s="59"/>
      <c r="W917" s="59"/>
      <c r="X917" s="59"/>
      <c r="Y917" s="59"/>
    </row>
    <row r="918" spans="1:25">
      <c r="A918" s="166">
        <v>932</v>
      </c>
      <c r="B918" s="60"/>
      <c r="C918" s="60"/>
      <c r="D918" s="61"/>
      <c r="E918" s="59"/>
      <c r="F918" s="59"/>
      <c r="G918" s="59"/>
      <c r="H918" s="59"/>
      <c r="I918" s="135"/>
      <c r="J918" s="59"/>
      <c r="K918" s="59"/>
      <c r="L918" s="65"/>
      <c r="M918" s="66"/>
      <c r="N918" s="59"/>
      <c r="O918" s="59"/>
      <c r="P918" s="67"/>
      <c r="Q918" s="68"/>
      <c r="R918" s="69"/>
      <c r="S918" s="59"/>
      <c r="T918" s="59"/>
      <c r="U918" s="59"/>
      <c r="V918" s="59"/>
      <c r="W918" s="59"/>
      <c r="X918" s="59"/>
      <c r="Y918" s="59"/>
    </row>
    <row r="919" spans="1:25">
      <c r="A919" s="166">
        <v>933</v>
      </c>
      <c r="B919" s="60"/>
      <c r="C919" s="60"/>
      <c r="D919" s="61"/>
      <c r="E919" s="59"/>
      <c r="F919" s="59"/>
      <c r="G919" s="59"/>
      <c r="H919" s="59"/>
      <c r="I919" s="135"/>
      <c r="J919" s="59"/>
      <c r="K919" s="59"/>
      <c r="L919" s="65"/>
      <c r="M919" s="66"/>
      <c r="N919" s="59"/>
      <c r="O919" s="59"/>
      <c r="P919" s="67"/>
      <c r="Q919" s="68"/>
      <c r="R919" s="69"/>
      <c r="S919" s="59"/>
      <c r="T919" s="59"/>
      <c r="U919" s="59"/>
      <c r="V919" s="59"/>
      <c r="W919" s="59"/>
      <c r="X919" s="59"/>
      <c r="Y919" s="59"/>
    </row>
    <row r="920" spans="1:25">
      <c r="A920" s="167">
        <v>934</v>
      </c>
      <c r="B920" s="60"/>
      <c r="C920" s="60"/>
      <c r="D920" s="61"/>
      <c r="E920" s="59"/>
      <c r="F920" s="59"/>
      <c r="G920" s="59"/>
      <c r="H920" s="59"/>
      <c r="I920" s="135"/>
      <c r="J920" s="59"/>
      <c r="K920" s="59"/>
      <c r="L920" s="65"/>
      <c r="M920" s="66"/>
      <c r="N920" s="59"/>
      <c r="O920" s="59"/>
      <c r="P920" s="67"/>
      <c r="Q920" s="68"/>
      <c r="R920" s="69"/>
      <c r="S920" s="59"/>
      <c r="T920" s="59"/>
      <c r="U920" s="59"/>
      <c r="V920" s="59"/>
      <c r="W920" s="59"/>
      <c r="X920" s="59"/>
      <c r="Y920" s="59"/>
    </row>
    <row r="921" spans="1:25">
      <c r="A921" s="166">
        <v>935</v>
      </c>
      <c r="B921" s="60"/>
      <c r="C921" s="60"/>
      <c r="D921" s="61"/>
      <c r="E921" s="59"/>
      <c r="F921" s="59"/>
      <c r="G921" s="59"/>
      <c r="H921" s="59"/>
      <c r="I921" s="135"/>
      <c r="J921" s="59"/>
      <c r="K921" s="59"/>
      <c r="L921" s="65"/>
      <c r="M921" s="66"/>
      <c r="N921" s="59"/>
      <c r="O921" s="59"/>
      <c r="P921" s="67"/>
      <c r="Q921" s="68"/>
      <c r="R921" s="69"/>
      <c r="S921" s="59"/>
      <c r="T921" s="59"/>
      <c r="U921" s="59"/>
      <c r="V921" s="59"/>
      <c r="W921" s="59"/>
      <c r="X921" s="59"/>
      <c r="Y921" s="59"/>
    </row>
    <row r="922" spans="1:25">
      <c r="A922" s="167">
        <v>936</v>
      </c>
      <c r="B922" s="60"/>
      <c r="C922" s="60"/>
      <c r="D922" s="61"/>
      <c r="E922" s="59"/>
      <c r="F922" s="59"/>
      <c r="G922" s="59"/>
      <c r="H922" s="59"/>
      <c r="I922" s="135"/>
      <c r="J922" s="59"/>
      <c r="K922" s="59"/>
      <c r="L922" s="65"/>
      <c r="M922" s="66"/>
      <c r="N922" s="59"/>
      <c r="O922" s="59"/>
      <c r="P922" s="67"/>
      <c r="Q922" s="68"/>
      <c r="R922" s="69"/>
      <c r="S922" s="59"/>
      <c r="T922" s="59"/>
      <c r="U922" s="59"/>
      <c r="V922" s="59"/>
      <c r="W922" s="59"/>
      <c r="X922" s="59"/>
      <c r="Y922" s="59"/>
    </row>
    <row r="923" spans="1:25">
      <c r="A923" s="166">
        <v>937</v>
      </c>
      <c r="B923" s="60"/>
      <c r="C923" s="60"/>
      <c r="D923" s="61"/>
      <c r="E923" s="59"/>
      <c r="F923" s="59"/>
      <c r="G923" s="59"/>
      <c r="H923" s="59"/>
      <c r="I923" s="135"/>
      <c r="J923" s="59"/>
      <c r="K923" s="59"/>
      <c r="L923" s="65"/>
      <c r="M923" s="66"/>
      <c r="N923" s="59"/>
      <c r="O923" s="59"/>
      <c r="P923" s="67"/>
      <c r="Q923" s="68"/>
      <c r="R923" s="69"/>
      <c r="S923" s="59"/>
      <c r="T923" s="59"/>
      <c r="U923" s="59"/>
      <c r="V923" s="59"/>
      <c r="W923" s="59"/>
      <c r="X923" s="59"/>
      <c r="Y923" s="59"/>
    </row>
    <row r="924" spans="1:25">
      <c r="A924" s="167">
        <v>938</v>
      </c>
      <c r="B924" s="60"/>
      <c r="C924" s="60"/>
      <c r="D924" s="61"/>
      <c r="E924" s="59"/>
      <c r="F924" s="59"/>
      <c r="G924" s="59"/>
      <c r="H924" s="59"/>
      <c r="I924" s="135"/>
      <c r="J924" s="59"/>
      <c r="K924" s="59"/>
      <c r="L924" s="65"/>
      <c r="M924" s="66"/>
      <c r="N924" s="59"/>
      <c r="O924" s="59"/>
      <c r="P924" s="67"/>
      <c r="Q924" s="68"/>
      <c r="R924" s="69"/>
      <c r="S924" s="59"/>
      <c r="T924" s="59"/>
      <c r="U924" s="59"/>
      <c r="V924" s="59"/>
      <c r="W924" s="59"/>
      <c r="X924" s="59"/>
      <c r="Y924" s="59"/>
    </row>
    <row r="925" spans="1:25">
      <c r="A925" s="166">
        <v>939</v>
      </c>
      <c r="B925" s="60"/>
      <c r="C925" s="60"/>
      <c r="D925" s="61"/>
      <c r="E925" s="59"/>
      <c r="F925" s="59"/>
      <c r="G925" s="59"/>
      <c r="H925" s="59"/>
      <c r="I925" s="135"/>
      <c r="J925" s="59"/>
      <c r="K925" s="59"/>
      <c r="L925" s="65"/>
      <c r="M925" s="66"/>
      <c r="N925" s="59"/>
      <c r="O925" s="59"/>
      <c r="P925" s="67"/>
      <c r="Q925" s="68"/>
      <c r="R925" s="69"/>
      <c r="S925" s="59"/>
      <c r="T925" s="59"/>
      <c r="U925" s="59"/>
      <c r="V925" s="59"/>
      <c r="W925" s="59"/>
      <c r="X925" s="59"/>
      <c r="Y925" s="59"/>
    </row>
    <row r="926" spans="1:25">
      <c r="A926" s="166">
        <v>940</v>
      </c>
      <c r="B926" s="60"/>
      <c r="C926" s="60"/>
      <c r="D926" s="61"/>
      <c r="E926" s="59"/>
      <c r="F926" s="59"/>
      <c r="G926" s="59"/>
      <c r="H926" s="59"/>
      <c r="I926" s="135"/>
      <c r="J926" s="59"/>
      <c r="K926" s="59"/>
      <c r="L926" s="65"/>
      <c r="M926" s="66"/>
      <c r="N926" s="59"/>
      <c r="O926" s="59"/>
      <c r="P926" s="67"/>
      <c r="Q926" s="68"/>
      <c r="R926" s="69"/>
      <c r="S926" s="59"/>
      <c r="T926" s="59"/>
      <c r="U926" s="59"/>
      <c r="V926" s="59"/>
      <c r="W926" s="59"/>
      <c r="X926" s="59"/>
      <c r="Y926" s="59"/>
    </row>
    <row r="927" spans="1:25">
      <c r="A927" s="167">
        <v>941</v>
      </c>
      <c r="B927" s="60"/>
      <c r="C927" s="60"/>
      <c r="D927" s="61"/>
      <c r="E927" s="59"/>
      <c r="F927" s="59"/>
      <c r="G927" s="59"/>
      <c r="H927" s="59"/>
      <c r="I927" s="135"/>
      <c r="J927" s="59"/>
      <c r="K927" s="59"/>
      <c r="L927" s="65"/>
      <c r="M927" s="66"/>
      <c r="N927" s="59"/>
      <c r="O927" s="59"/>
      <c r="P927" s="67"/>
      <c r="Q927" s="68"/>
      <c r="R927" s="69"/>
      <c r="S927" s="59"/>
      <c r="T927" s="59"/>
      <c r="U927" s="59"/>
      <c r="V927" s="59"/>
      <c r="W927" s="59"/>
      <c r="X927" s="59"/>
      <c r="Y927" s="59"/>
    </row>
    <row r="928" spans="1:25">
      <c r="A928" s="166">
        <v>942</v>
      </c>
      <c r="B928" s="60"/>
      <c r="C928" s="60"/>
      <c r="D928" s="61"/>
      <c r="E928" s="59"/>
      <c r="F928" s="59"/>
      <c r="G928" s="59"/>
      <c r="H928" s="59"/>
      <c r="I928" s="135"/>
      <c r="J928" s="59"/>
      <c r="K928" s="59"/>
      <c r="L928" s="65"/>
      <c r="M928" s="66"/>
      <c r="N928" s="59"/>
      <c r="O928" s="59"/>
      <c r="P928" s="67"/>
      <c r="Q928" s="68"/>
      <c r="R928" s="69"/>
      <c r="S928" s="59"/>
      <c r="T928" s="59"/>
      <c r="U928" s="59"/>
      <c r="V928" s="59"/>
      <c r="W928" s="59"/>
      <c r="X928" s="59"/>
      <c r="Y928" s="59"/>
    </row>
    <row r="929" spans="1:25">
      <c r="A929" s="167">
        <v>943</v>
      </c>
      <c r="B929" s="60"/>
      <c r="C929" s="60"/>
      <c r="D929" s="61"/>
      <c r="E929" s="59"/>
      <c r="F929" s="59"/>
      <c r="G929" s="59"/>
      <c r="H929" s="59"/>
      <c r="I929" s="135"/>
      <c r="J929" s="59"/>
      <c r="K929" s="59"/>
      <c r="L929" s="65"/>
      <c r="M929" s="66"/>
      <c r="N929" s="59"/>
      <c r="O929" s="59"/>
      <c r="P929" s="67"/>
      <c r="Q929" s="68"/>
      <c r="R929" s="69"/>
      <c r="S929" s="59"/>
      <c r="T929" s="59"/>
      <c r="U929" s="59"/>
      <c r="V929" s="59"/>
      <c r="W929" s="59"/>
      <c r="X929" s="59"/>
      <c r="Y929" s="59"/>
    </row>
    <row r="930" spans="1:25">
      <c r="A930" s="166">
        <v>944</v>
      </c>
      <c r="B930" s="60"/>
      <c r="C930" s="60"/>
      <c r="D930" s="61"/>
      <c r="E930" s="59"/>
      <c r="F930" s="59"/>
      <c r="G930" s="59"/>
      <c r="H930" s="59"/>
      <c r="I930" s="135"/>
      <c r="J930" s="59"/>
      <c r="K930" s="59"/>
      <c r="L930" s="65"/>
      <c r="M930" s="66"/>
      <c r="N930" s="59"/>
      <c r="O930" s="59"/>
      <c r="P930" s="67"/>
      <c r="Q930" s="68"/>
      <c r="R930" s="69"/>
      <c r="S930" s="59"/>
      <c r="T930" s="59"/>
      <c r="U930" s="59"/>
      <c r="V930" s="59"/>
      <c r="W930" s="59"/>
      <c r="X930" s="59"/>
      <c r="Y930" s="59"/>
    </row>
    <row r="931" spans="1:25">
      <c r="A931" s="167">
        <v>945</v>
      </c>
      <c r="B931" s="60"/>
      <c r="C931" s="60"/>
      <c r="D931" s="61"/>
      <c r="E931" s="59"/>
      <c r="F931" s="59"/>
      <c r="G931" s="59"/>
      <c r="H931" s="59"/>
      <c r="I931" s="135"/>
      <c r="J931" s="59"/>
      <c r="K931" s="59"/>
      <c r="L931" s="65"/>
      <c r="M931" s="66"/>
      <c r="N931" s="59"/>
      <c r="O931" s="59"/>
      <c r="P931" s="67"/>
      <c r="Q931" s="68"/>
      <c r="R931" s="69"/>
      <c r="S931" s="59"/>
      <c r="T931" s="59"/>
      <c r="U931" s="59"/>
      <c r="V931" s="59"/>
      <c r="W931" s="59"/>
      <c r="X931" s="59"/>
      <c r="Y931" s="59"/>
    </row>
    <row r="932" spans="1:25">
      <c r="A932" s="166">
        <v>946</v>
      </c>
      <c r="B932" s="60"/>
      <c r="C932" s="60"/>
      <c r="D932" s="61"/>
      <c r="E932" s="59"/>
      <c r="F932" s="59"/>
      <c r="G932" s="59"/>
      <c r="H932" s="59"/>
      <c r="I932" s="135"/>
      <c r="J932" s="59"/>
      <c r="K932" s="59"/>
      <c r="L932" s="65"/>
      <c r="M932" s="66"/>
      <c r="N932" s="59"/>
      <c r="O932" s="59"/>
      <c r="P932" s="67"/>
      <c r="Q932" s="68"/>
      <c r="R932" s="69"/>
      <c r="S932" s="59"/>
      <c r="T932" s="59"/>
      <c r="U932" s="59"/>
      <c r="V932" s="59"/>
      <c r="W932" s="59"/>
      <c r="X932" s="59"/>
      <c r="Y932" s="59"/>
    </row>
    <row r="933" spans="1:25">
      <c r="A933" s="166">
        <v>947</v>
      </c>
      <c r="B933" s="60"/>
      <c r="C933" s="60"/>
      <c r="D933" s="61"/>
      <c r="E933" s="59"/>
      <c r="F933" s="59"/>
      <c r="G933" s="59"/>
      <c r="H933" s="59"/>
      <c r="I933" s="135"/>
      <c r="J933" s="59"/>
      <c r="K933" s="59"/>
      <c r="L933" s="65"/>
      <c r="M933" s="66"/>
      <c r="N933" s="59"/>
      <c r="O933" s="59"/>
      <c r="P933" s="67"/>
      <c r="Q933" s="68"/>
      <c r="R933" s="69"/>
      <c r="S933" s="59"/>
      <c r="T933" s="59"/>
      <c r="U933" s="59"/>
      <c r="V933" s="59"/>
      <c r="W933" s="59"/>
      <c r="X933" s="59"/>
      <c r="Y933" s="59"/>
    </row>
    <row r="934" spans="1:25">
      <c r="A934" s="167">
        <v>948</v>
      </c>
      <c r="B934" s="60"/>
      <c r="C934" s="60"/>
      <c r="D934" s="61"/>
      <c r="E934" s="59"/>
      <c r="F934" s="59"/>
      <c r="G934" s="59"/>
      <c r="H934" s="59"/>
      <c r="I934" s="135"/>
      <c r="J934" s="59"/>
      <c r="K934" s="59"/>
      <c r="L934" s="65"/>
      <c r="M934" s="66"/>
      <c r="N934" s="59"/>
      <c r="O934" s="59"/>
      <c r="P934" s="67"/>
      <c r="Q934" s="68"/>
      <c r="R934" s="69"/>
      <c r="S934" s="59"/>
      <c r="T934" s="59"/>
      <c r="U934" s="59"/>
      <c r="V934" s="59"/>
      <c r="W934" s="59"/>
      <c r="X934" s="59"/>
      <c r="Y934" s="59"/>
    </row>
    <row r="935" spans="1:25">
      <c r="A935" s="166">
        <v>949</v>
      </c>
      <c r="B935" s="60"/>
      <c r="C935" s="60"/>
      <c r="D935" s="61"/>
      <c r="E935" s="59"/>
      <c r="F935" s="59"/>
      <c r="G935" s="59"/>
      <c r="H935" s="59"/>
      <c r="I935" s="135"/>
      <c r="J935" s="59"/>
      <c r="K935" s="59"/>
      <c r="L935" s="65"/>
      <c r="M935" s="66"/>
      <c r="N935" s="59"/>
      <c r="O935" s="59"/>
      <c r="P935" s="67"/>
      <c r="Q935" s="68"/>
      <c r="R935" s="69"/>
      <c r="S935" s="59"/>
      <c r="T935" s="59"/>
      <c r="U935" s="59"/>
      <c r="V935" s="59"/>
      <c r="W935" s="59"/>
      <c r="X935" s="59"/>
      <c r="Y935" s="59"/>
    </row>
    <row r="936" spans="1:25">
      <c r="A936" s="167">
        <v>950</v>
      </c>
      <c r="B936" s="60"/>
      <c r="C936" s="60"/>
      <c r="D936" s="61"/>
      <c r="E936" s="59"/>
      <c r="F936" s="59"/>
      <c r="G936" s="59"/>
      <c r="H936" s="59"/>
      <c r="I936" s="135"/>
      <c r="J936" s="59"/>
      <c r="K936" s="59"/>
      <c r="L936" s="65"/>
      <c r="M936" s="66"/>
      <c r="N936" s="59"/>
      <c r="O936" s="59"/>
      <c r="P936" s="67"/>
      <c r="Q936" s="68"/>
      <c r="R936" s="69"/>
      <c r="S936" s="59"/>
      <c r="T936" s="59"/>
      <c r="U936" s="59"/>
      <c r="V936" s="59"/>
      <c r="W936" s="59"/>
      <c r="X936" s="59"/>
      <c r="Y936" s="59"/>
    </row>
    <row r="937" spans="1:25">
      <c r="A937" s="166">
        <v>951</v>
      </c>
      <c r="B937" s="60"/>
      <c r="C937" s="60"/>
      <c r="D937" s="61"/>
      <c r="E937" s="59"/>
      <c r="F937" s="59"/>
      <c r="G937" s="59"/>
      <c r="H937" s="59"/>
      <c r="I937" s="135"/>
      <c r="J937" s="59"/>
      <c r="K937" s="59"/>
      <c r="L937" s="65"/>
      <c r="M937" s="66"/>
      <c r="N937" s="59"/>
      <c r="O937" s="59"/>
      <c r="P937" s="67"/>
      <c r="Q937" s="68"/>
      <c r="R937" s="69"/>
      <c r="S937" s="59"/>
      <c r="T937" s="59"/>
      <c r="U937" s="59"/>
      <c r="V937" s="59"/>
      <c r="W937" s="59"/>
      <c r="X937" s="59"/>
      <c r="Y937" s="59"/>
    </row>
    <row r="938" spans="1:25">
      <c r="A938" s="167">
        <v>952</v>
      </c>
      <c r="B938" s="60"/>
      <c r="C938" s="60"/>
      <c r="D938" s="61"/>
      <c r="E938" s="59"/>
      <c r="F938" s="59"/>
      <c r="G938" s="59"/>
      <c r="H938" s="59"/>
      <c r="I938" s="135"/>
      <c r="J938" s="59"/>
      <c r="K938" s="59"/>
      <c r="L938" s="65"/>
      <c r="M938" s="66"/>
      <c r="N938" s="59"/>
      <c r="O938" s="59"/>
      <c r="P938" s="67"/>
      <c r="Q938" s="68"/>
      <c r="R938" s="69"/>
      <c r="S938" s="59"/>
      <c r="T938" s="59"/>
      <c r="U938" s="59"/>
      <c r="V938" s="59"/>
      <c r="W938" s="59"/>
      <c r="X938" s="59"/>
      <c r="Y938" s="59"/>
    </row>
    <row r="939" spans="1:25">
      <c r="A939" s="166">
        <v>953</v>
      </c>
      <c r="B939" s="60"/>
      <c r="C939" s="60"/>
      <c r="D939" s="61"/>
      <c r="E939" s="59"/>
      <c r="F939" s="59"/>
      <c r="G939" s="59"/>
      <c r="H939" s="59"/>
      <c r="I939" s="135"/>
      <c r="J939" s="59"/>
      <c r="K939" s="59"/>
      <c r="L939" s="65"/>
      <c r="M939" s="66"/>
      <c r="N939" s="59"/>
      <c r="O939" s="59"/>
      <c r="P939" s="67"/>
      <c r="Q939" s="68"/>
      <c r="R939" s="69"/>
      <c r="S939" s="59"/>
      <c r="T939" s="59"/>
      <c r="U939" s="59"/>
      <c r="V939" s="59"/>
      <c r="W939" s="59"/>
      <c r="X939" s="59"/>
      <c r="Y939" s="59"/>
    </row>
    <row r="940" spans="1:25">
      <c r="A940" s="166">
        <v>954</v>
      </c>
      <c r="B940" s="60"/>
      <c r="C940" s="60"/>
      <c r="D940" s="61"/>
      <c r="E940" s="59"/>
      <c r="F940" s="59"/>
      <c r="G940" s="59"/>
      <c r="H940" s="59"/>
      <c r="I940" s="135"/>
      <c r="J940" s="59"/>
      <c r="K940" s="59"/>
      <c r="L940" s="65"/>
      <c r="M940" s="66"/>
      <c r="N940" s="59"/>
      <c r="O940" s="59"/>
      <c r="P940" s="67"/>
      <c r="Q940" s="68"/>
      <c r="R940" s="69"/>
      <c r="S940" s="59"/>
      <c r="T940" s="59"/>
      <c r="U940" s="59"/>
      <c r="V940" s="59"/>
      <c r="W940" s="59"/>
      <c r="X940" s="59"/>
      <c r="Y940" s="59"/>
    </row>
    <row r="941" spans="1:25">
      <c r="A941" s="167">
        <v>955</v>
      </c>
      <c r="B941" s="60"/>
      <c r="C941" s="60"/>
      <c r="D941" s="61"/>
      <c r="E941" s="59"/>
      <c r="F941" s="59"/>
      <c r="G941" s="59"/>
      <c r="H941" s="59"/>
      <c r="I941" s="135"/>
      <c r="J941" s="59"/>
      <c r="K941" s="59"/>
      <c r="L941" s="65"/>
      <c r="M941" s="66"/>
      <c r="N941" s="59"/>
      <c r="O941" s="59"/>
      <c r="P941" s="67"/>
      <c r="Q941" s="68"/>
      <c r="R941" s="69"/>
      <c r="S941" s="59"/>
      <c r="T941" s="59"/>
      <c r="U941" s="59"/>
      <c r="V941" s="59"/>
      <c r="W941" s="59"/>
      <c r="X941" s="59"/>
      <c r="Y941" s="59"/>
    </row>
    <row r="942" spans="1:25">
      <c r="A942" s="166">
        <v>956</v>
      </c>
      <c r="B942" s="60"/>
      <c r="C942" s="60"/>
      <c r="D942" s="61"/>
      <c r="E942" s="59"/>
      <c r="F942" s="59"/>
      <c r="G942" s="59"/>
      <c r="H942" s="59"/>
      <c r="I942" s="135"/>
      <c r="J942" s="59"/>
      <c r="K942" s="59"/>
      <c r="L942" s="65"/>
      <c r="M942" s="66"/>
      <c r="N942" s="59"/>
      <c r="O942" s="59"/>
      <c r="P942" s="67"/>
      <c r="Q942" s="68"/>
      <c r="R942" s="69"/>
      <c r="S942" s="59"/>
      <c r="T942" s="59"/>
      <c r="U942" s="59"/>
      <c r="V942" s="59"/>
      <c r="W942" s="59"/>
      <c r="X942" s="59"/>
      <c r="Y942" s="59"/>
    </row>
    <row r="943" spans="1:25">
      <c r="A943" s="167">
        <v>957</v>
      </c>
      <c r="B943" s="60"/>
      <c r="C943" s="60"/>
      <c r="D943" s="61"/>
      <c r="E943" s="59"/>
      <c r="F943" s="59"/>
      <c r="G943" s="59"/>
      <c r="H943" s="59"/>
      <c r="I943" s="135"/>
      <c r="J943" s="59"/>
      <c r="K943" s="59"/>
      <c r="L943" s="65"/>
      <c r="M943" s="66"/>
      <c r="N943" s="59"/>
      <c r="O943" s="59"/>
      <c r="P943" s="67"/>
      <c r="Q943" s="68"/>
      <c r="R943" s="69"/>
      <c r="S943" s="59"/>
      <c r="T943" s="59"/>
      <c r="U943" s="59"/>
      <c r="V943" s="59"/>
      <c r="W943" s="59"/>
      <c r="X943" s="59"/>
      <c r="Y943" s="59"/>
    </row>
    <row r="944" spans="1:25">
      <c r="A944" s="166">
        <v>958</v>
      </c>
      <c r="B944" s="60"/>
      <c r="C944" s="60"/>
      <c r="D944" s="61"/>
      <c r="E944" s="59"/>
      <c r="F944" s="59"/>
      <c r="G944" s="59"/>
      <c r="H944" s="59"/>
      <c r="I944" s="135"/>
      <c r="J944" s="59"/>
      <c r="K944" s="59"/>
      <c r="L944" s="65"/>
      <c r="M944" s="66"/>
      <c r="N944" s="59"/>
      <c r="O944" s="59"/>
      <c r="P944" s="67"/>
      <c r="Q944" s="68"/>
      <c r="R944" s="69"/>
      <c r="S944" s="59"/>
      <c r="T944" s="59"/>
      <c r="U944" s="59"/>
      <c r="V944" s="59"/>
      <c r="W944" s="59"/>
      <c r="X944" s="59"/>
      <c r="Y944" s="59"/>
    </row>
    <row r="945" spans="1:25">
      <c r="A945" s="167">
        <v>959</v>
      </c>
      <c r="B945" s="60"/>
      <c r="C945" s="60"/>
      <c r="D945" s="61"/>
      <c r="E945" s="59"/>
      <c r="F945" s="59"/>
      <c r="G945" s="59"/>
      <c r="H945" s="59"/>
      <c r="I945" s="135"/>
      <c r="J945" s="59"/>
      <c r="K945" s="59"/>
      <c r="L945" s="65"/>
      <c r="M945" s="66"/>
      <c r="N945" s="59"/>
      <c r="O945" s="59"/>
      <c r="P945" s="67"/>
      <c r="Q945" s="68"/>
      <c r="R945" s="69"/>
      <c r="S945" s="59"/>
      <c r="T945" s="59"/>
      <c r="U945" s="59"/>
      <c r="V945" s="59"/>
      <c r="W945" s="59"/>
      <c r="X945" s="59"/>
      <c r="Y945" s="59"/>
    </row>
    <row r="946" spans="1:25">
      <c r="A946" s="166">
        <v>960</v>
      </c>
      <c r="B946" s="60"/>
      <c r="C946" s="60"/>
      <c r="D946" s="61"/>
      <c r="E946" s="59"/>
      <c r="F946" s="59"/>
      <c r="G946" s="59"/>
      <c r="H946" s="59"/>
      <c r="I946" s="135"/>
      <c r="J946" s="59"/>
      <c r="K946" s="59"/>
      <c r="L946" s="65"/>
      <c r="M946" s="66"/>
      <c r="N946" s="59"/>
      <c r="O946" s="59"/>
      <c r="P946" s="67"/>
      <c r="Q946" s="68"/>
      <c r="R946" s="69"/>
      <c r="S946" s="59"/>
      <c r="T946" s="59"/>
      <c r="U946" s="59"/>
      <c r="V946" s="59"/>
      <c r="W946" s="59"/>
      <c r="X946" s="59"/>
      <c r="Y946" s="59"/>
    </row>
    <row r="947" spans="1:25">
      <c r="A947" s="166">
        <v>961</v>
      </c>
      <c r="B947" s="60"/>
      <c r="C947" s="60"/>
      <c r="D947" s="61"/>
      <c r="E947" s="59"/>
      <c r="F947" s="59"/>
      <c r="G947" s="59"/>
      <c r="H947" s="59"/>
      <c r="I947" s="135"/>
      <c r="J947" s="59"/>
      <c r="K947" s="59"/>
      <c r="L947" s="65"/>
      <c r="M947" s="66"/>
      <c r="N947" s="59"/>
      <c r="O947" s="59"/>
      <c r="P947" s="67"/>
      <c r="Q947" s="68"/>
      <c r="R947" s="69"/>
      <c r="S947" s="59"/>
      <c r="T947" s="59"/>
      <c r="U947" s="59"/>
      <c r="V947" s="59"/>
      <c r="W947" s="59"/>
      <c r="X947" s="59"/>
      <c r="Y947" s="59"/>
    </row>
    <row r="948" spans="1:25">
      <c r="A948" s="167">
        <v>962</v>
      </c>
      <c r="B948" s="60"/>
      <c r="C948" s="60"/>
      <c r="D948" s="61"/>
      <c r="E948" s="59"/>
      <c r="F948" s="59"/>
      <c r="G948" s="59"/>
      <c r="H948" s="59"/>
      <c r="I948" s="135"/>
      <c r="J948" s="59"/>
      <c r="K948" s="59"/>
      <c r="L948" s="65"/>
      <c r="M948" s="66"/>
      <c r="N948" s="59"/>
      <c r="O948" s="59"/>
      <c r="P948" s="67"/>
      <c r="Q948" s="68"/>
      <c r="R948" s="69"/>
      <c r="S948" s="59"/>
      <c r="T948" s="59"/>
      <c r="U948" s="59"/>
      <c r="V948" s="59"/>
      <c r="W948" s="59"/>
      <c r="X948" s="59"/>
      <c r="Y948" s="59"/>
    </row>
    <row r="949" spans="1:25">
      <c r="A949" s="166">
        <v>963</v>
      </c>
      <c r="B949" s="60"/>
      <c r="C949" s="60"/>
      <c r="D949" s="61"/>
      <c r="E949" s="59"/>
      <c r="F949" s="59"/>
      <c r="G949" s="59"/>
      <c r="H949" s="59"/>
      <c r="I949" s="135"/>
      <c r="J949" s="59"/>
      <c r="K949" s="59"/>
      <c r="L949" s="65"/>
      <c r="M949" s="66"/>
      <c r="N949" s="59"/>
      <c r="O949" s="59"/>
      <c r="P949" s="67"/>
      <c r="Q949" s="68"/>
      <c r="R949" s="69"/>
      <c r="S949" s="59"/>
      <c r="T949" s="59"/>
      <c r="U949" s="59"/>
      <c r="V949" s="59"/>
      <c r="W949" s="59"/>
      <c r="X949" s="59"/>
      <c r="Y949" s="59"/>
    </row>
    <row r="950" spans="1:25">
      <c r="A950" s="167">
        <v>964</v>
      </c>
      <c r="B950" s="60"/>
      <c r="C950" s="60"/>
      <c r="D950" s="61"/>
      <c r="E950" s="59"/>
      <c r="F950" s="59"/>
      <c r="G950" s="59"/>
      <c r="H950" s="59"/>
      <c r="I950" s="135"/>
      <c r="J950" s="59"/>
      <c r="K950" s="59"/>
      <c r="L950" s="65"/>
      <c r="M950" s="66"/>
      <c r="N950" s="59"/>
      <c r="O950" s="59"/>
      <c r="P950" s="67"/>
      <c r="Q950" s="68"/>
      <c r="R950" s="69"/>
      <c r="S950" s="59"/>
      <c r="T950" s="59"/>
      <c r="U950" s="59"/>
      <c r="V950" s="59"/>
      <c r="W950" s="59"/>
      <c r="X950" s="59"/>
      <c r="Y950" s="59"/>
    </row>
    <row r="951" spans="1:25">
      <c r="A951" s="166">
        <v>965</v>
      </c>
      <c r="B951" s="60"/>
      <c r="C951" s="60"/>
      <c r="D951" s="61"/>
      <c r="E951" s="59"/>
      <c r="F951" s="59"/>
      <c r="G951" s="59"/>
      <c r="H951" s="59"/>
      <c r="I951" s="135"/>
      <c r="J951" s="59"/>
      <c r="K951" s="59"/>
      <c r="L951" s="65"/>
      <c r="M951" s="66"/>
      <c r="N951" s="59"/>
      <c r="O951" s="59"/>
      <c r="P951" s="67"/>
      <c r="Q951" s="68"/>
      <c r="R951" s="69"/>
      <c r="S951" s="59"/>
      <c r="T951" s="59"/>
      <c r="U951" s="59"/>
      <c r="V951" s="59"/>
      <c r="W951" s="59"/>
      <c r="X951" s="59"/>
      <c r="Y951" s="59"/>
    </row>
    <row r="952" spans="1:25">
      <c r="A952" s="167">
        <v>966</v>
      </c>
      <c r="B952" s="60"/>
      <c r="C952" s="60"/>
      <c r="D952" s="61"/>
      <c r="E952" s="59"/>
      <c r="F952" s="59"/>
      <c r="G952" s="59"/>
      <c r="H952" s="59"/>
      <c r="I952" s="135"/>
      <c r="J952" s="59"/>
      <c r="K952" s="59"/>
      <c r="L952" s="65"/>
      <c r="M952" s="66"/>
      <c r="N952" s="59"/>
      <c r="O952" s="59"/>
      <c r="P952" s="67"/>
      <c r="Q952" s="68"/>
      <c r="R952" s="69"/>
      <c r="S952" s="59"/>
      <c r="T952" s="59"/>
      <c r="U952" s="59"/>
      <c r="V952" s="59"/>
      <c r="W952" s="59"/>
      <c r="X952" s="59"/>
      <c r="Y952" s="59"/>
    </row>
    <row r="953" spans="1:25">
      <c r="A953" s="166">
        <v>967</v>
      </c>
      <c r="B953" s="60"/>
      <c r="C953" s="60"/>
      <c r="D953" s="61"/>
      <c r="E953" s="59"/>
      <c r="F953" s="59"/>
      <c r="G953" s="59"/>
      <c r="H953" s="59"/>
      <c r="I953" s="135"/>
      <c r="J953" s="59"/>
      <c r="K953" s="59"/>
      <c r="L953" s="65"/>
      <c r="M953" s="66"/>
      <c r="N953" s="59"/>
      <c r="O953" s="59"/>
      <c r="P953" s="67"/>
      <c r="Q953" s="68"/>
      <c r="R953" s="69"/>
      <c r="S953" s="59"/>
      <c r="T953" s="59"/>
      <c r="U953" s="59"/>
      <c r="V953" s="59"/>
      <c r="W953" s="59"/>
      <c r="X953" s="59"/>
      <c r="Y953" s="59"/>
    </row>
    <row r="954" spans="1:25">
      <c r="A954" s="166">
        <v>968</v>
      </c>
      <c r="B954" s="60"/>
      <c r="C954" s="60"/>
      <c r="D954" s="61"/>
      <c r="E954" s="59"/>
      <c r="F954" s="59"/>
      <c r="G954" s="59"/>
      <c r="H954" s="59"/>
      <c r="I954" s="135"/>
      <c r="J954" s="59"/>
      <c r="K954" s="59"/>
      <c r="L954" s="65"/>
      <c r="M954" s="66"/>
      <c r="N954" s="59"/>
      <c r="O954" s="59"/>
      <c r="P954" s="67"/>
      <c r="Q954" s="68"/>
      <c r="R954" s="69"/>
      <c r="S954" s="59"/>
      <c r="T954" s="59"/>
      <c r="U954" s="59"/>
      <c r="V954" s="59"/>
      <c r="W954" s="59"/>
      <c r="X954" s="59"/>
      <c r="Y954" s="59"/>
    </row>
    <row r="955" spans="1:25">
      <c r="A955" s="167">
        <v>969</v>
      </c>
      <c r="B955" s="60"/>
      <c r="C955" s="60"/>
      <c r="D955" s="61"/>
      <c r="E955" s="59"/>
      <c r="F955" s="59"/>
      <c r="G955" s="59"/>
      <c r="H955" s="59"/>
      <c r="I955" s="135"/>
      <c r="J955" s="59"/>
      <c r="K955" s="59"/>
      <c r="L955" s="65"/>
      <c r="M955" s="66"/>
      <c r="N955" s="59"/>
      <c r="O955" s="59"/>
      <c r="P955" s="67"/>
      <c r="Q955" s="68"/>
      <c r="R955" s="69"/>
      <c r="S955" s="59"/>
      <c r="T955" s="59"/>
      <c r="U955" s="59"/>
      <c r="V955" s="59"/>
      <c r="W955" s="59"/>
      <c r="X955" s="59"/>
      <c r="Y955" s="59"/>
    </row>
    <row r="956" spans="1:25">
      <c r="A956" s="166">
        <v>970</v>
      </c>
      <c r="B956" s="60"/>
      <c r="C956" s="60"/>
      <c r="D956" s="61"/>
      <c r="E956" s="59"/>
      <c r="F956" s="59"/>
      <c r="G956" s="59"/>
      <c r="H956" s="59"/>
      <c r="I956" s="135"/>
      <c r="J956" s="59"/>
      <c r="K956" s="59"/>
      <c r="L956" s="65"/>
      <c r="M956" s="66"/>
      <c r="N956" s="59"/>
      <c r="O956" s="59"/>
      <c r="P956" s="67"/>
      <c r="Q956" s="68"/>
      <c r="R956" s="69"/>
      <c r="S956" s="59"/>
      <c r="T956" s="59"/>
      <c r="U956" s="59"/>
      <c r="V956" s="59"/>
      <c r="W956" s="59"/>
      <c r="X956" s="59"/>
      <c r="Y956" s="59"/>
    </row>
    <row r="957" spans="1:25">
      <c r="A957" s="167">
        <v>971</v>
      </c>
      <c r="B957" s="60"/>
      <c r="C957" s="60"/>
      <c r="D957" s="61"/>
      <c r="E957" s="59"/>
      <c r="F957" s="59"/>
      <c r="G957" s="59"/>
      <c r="H957" s="59"/>
      <c r="I957" s="135"/>
      <c r="J957" s="59"/>
      <c r="K957" s="59"/>
      <c r="L957" s="65"/>
      <c r="M957" s="66"/>
      <c r="N957" s="59"/>
      <c r="O957" s="59"/>
      <c r="P957" s="67"/>
      <c r="Q957" s="68"/>
      <c r="R957" s="69"/>
      <c r="S957" s="59"/>
      <c r="T957" s="59"/>
      <c r="U957" s="59"/>
      <c r="V957" s="59"/>
      <c r="W957" s="59"/>
      <c r="X957" s="59"/>
      <c r="Y957" s="59"/>
    </row>
    <row r="958" spans="1:25">
      <c r="A958" s="166">
        <v>972</v>
      </c>
      <c r="B958" s="60"/>
      <c r="C958" s="60"/>
      <c r="D958" s="61"/>
      <c r="E958" s="59"/>
      <c r="F958" s="59"/>
      <c r="G958" s="59"/>
      <c r="H958" s="59"/>
      <c r="I958" s="135"/>
      <c r="J958" s="59"/>
      <c r="K958" s="59"/>
      <c r="L958" s="65"/>
      <c r="M958" s="66"/>
      <c r="N958" s="59"/>
      <c r="O958" s="59"/>
      <c r="P958" s="67"/>
      <c r="Q958" s="68"/>
      <c r="R958" s="69"/>
      <c r="S958" s="59"/>
      <c r="T958" s="59"/>
      <c r="U958" s="59"/>
      <c r="V958" s="59"/>
      <c r="W958" s="59"/>
      <c r="X958" s="59"/>
      <c r="Y958" s="59"/>
    </row>
    <row r="959" spans="1:25">
      <c r="A959" s="167">
        <v>973</v>
      </c>
      <c r="B959" s="60"/>
      <c r="C959" s="60"/>
      <c r="D959" s="61"/>
      <c r="E959" s="59"/>
      <c r="F959" s="59"/>
      <c r="G959" s="59"/>
      <c r="H959" s="59"/>
      <c r="I959" s="135"/>
      <c r="J959" s="59"/>
      <c r="K959" s="59"/>
      <c r="L959" s="65"/>
      <c r="M959" s="66"/>
      <c r="N959" s="59"/>
      <c r="O959" s="59"/>
      <c r="P959" s="67"/>
      <c r="Q959" s="68"/>
      <c r="R959" s="69"/>
      <c r="S959" s="59"/>
      <c r="T959" s="59"/>
      <c r="U959" s="59"/>
      <c r="V959" s="59"/>
      <c r="W959" s="59"/>
      <c r="X959" s="59"/>
      <c r="Y959" s="59"/>
    </row>
    <row r="960" spans="1:25">
      <c r="A960" s="166">
        <v>974</v>
      </c>
      <c r="B960" s="60"/>
      <c r="C960" s="60"/>
      <c r="D960" s="61"/>
      <c r="E960" s="59"/>
      <c r="F960" s="59"/>
      <c r="G960" s="59"/>
      <c r="H960" s="59"/>
      <c r="I960" s="135"/>
      <c r="J960" s="59"/>
      <c r="K960" s="59"/>
      <c r="L960" s="65"/>
      <c r="M960" s="66"/>
      <c r="N960" s="59"/>
      <c r="O960" s="59"/>
      <c r="P960" s="67"/>
      <c r="Q960" s="68"/>
      <c r="R960" s="69"/>
      <c r="S960" s="59"/>
      <c r="T960" s="59"/>
      <c r="U960" s="59"/>
      <c r="V960" s="59"/>
      <c r="W960" s="59"/>
      <c r="X960" s="59"/>
      <c r="Y960" s="59"/>
    </row>
    <row r="961" spans="1:25">
      <c r="A961" s="166">
        <v>975</v>
      </c>
      <c r="B961" s="60"/>
      <c r="C961" s="60"/>
      <c r="D961" s="61"/>
      <c r="E961" s="59"/>
      <c r="F961" s="59"/>
      <c r="G961" s="59"/>
      <c r="H961" s="59"/>
      <c r="I961" s="135"/>
      <c r="J961" s="59"/>
      <c r="K961" s="59"/>
      <c r="L961" s="65"/>
      <c r="M961" s="66"/>
      <c r="N961" s="59"/>
      <c r="O961" s="59"/>
      <c r="P961" s="67"/>
      <c r="Q961" s="68"/>
      <c r="R961" s="69"/>
      <c r="S961" s="59"/>
      <c r="T961" s="59"/>
      <c r="U961" s="59"/>
      <c r="V961" s="59"/>
      <c r="W961" s="59"/>
      <c r="X961" s="59"/>
      <c r="Y961" s="59"/>
    </row>
    <row r="962" spans="1:25">
      <c r="A962" s="167">
        <v>976</v>
      </c>
      <c r="B962" s="60"/>
      <c r="C962" s="60"/>
      <c r="D962" s="61"/>
      <c r="E962" s="59"/>
      <c r="F962" s="59"/>
      <c r="G962" s="59"/>
      <c r="H962" s="59"/>
      <c r="I962" s="135"/>
      <c r="J962" s="59"/>
      <c r="K962" s="59"/>
      <c r="L962" s="65"/>
      <c r="M962" s="66"/>
      <c r="N962" s="59"/>
      <c r="O962" s="59"/>
      <c r="P962" s="67"/>
      <c r="Q962" s="68"/>
      <c r="R962" s="69"/>
      <c r="S962" s="59"/>
      <c r="T962" s="59"/>
      <c r="U962" s="59"/>
      <c r="V962" s="59"/>
      <c r="W962" s="59"/>
      <c r="X962" s="59"/>
      <c r="Y962" s="59"/>
    </row>
    <row r="963" spans="1:25">
      <c r="A963" s="166">
        <v>977</v>
      </c>
      <c r="B963" s="60"/>
      <c r="C963" s="60"/>
      <c r="D963" s="61"/>
      <c r="E963" s="59"/>
      <c r="F963" s="59"/>
      <c r="G963" s="59"/>
      <c r="H963" s="59"/>
      <c r="I963" s="135"/>
      <c r="J963" s="59"/>
      <c r="K963" s="59"/>
      <c r="L963" s="65"/>
      <c r="M963" s="66"/>
      <c r="N963" s="59"/>
      <c r="O963" s="59"/>
      <c r="P963" s="67"/>
      <c r="Q963" s="68"/>
      <c r="R963" s="69"/>
      <c r="S963" s="59"/>
      <c r="T963" s="59"/>
      <c r="U963" s="59"/>
      <c r="V963" s="59"/>
      <c r="W963" s="59"/>
      <c r="X963" s="59"/>
      <c r="Y963" s="59"/>
    </row>
    <row r="964" spans="1:25">
      <c r="A964" s="167">
        <v>978</v>
      </c>
      <c r="B964" s="60"/>
      <c r="C964" s="60"/>
      <c r="D964" s="61"/>
      <c r="E964" s="59"/>
      <c r="F964" s="59"/>
      <c r="G964" s="59"/>
      <c r="H964" s="59"/>
      <c r="I964" s="135"/>
      <c r="J964" s="59"/>
      <c r="K964" s="59"/>
      <c r="L964" s="65"/>
      <c r="M964" s="66"/>
      <c r="N964" s="59"/>
      <c r="O964" s="59"/>
      <c r="P964" s="67"/>
      <c r="Q964" s="68"/>
      <c r="R964" s="69"/>
      <c r="S964" s="59"/>
      <c r="T964" s="59"/>
      <c r="U964" s="59"/>
      <c r="V964" s="59"/>
      <c r="W964" s="59"/>
      <c r="X964" s="59"/>
      <c r="Y964" s="59"/>
    </row>
    <row r="965" spans="1:25">
      <c r="A965" s="166">
        <v>979</v>
      </c>
      <c r="B965" s="60"/>
      <c r="C965" s="60"/>
      <c r="D965" s="61"/>
      <c r="E965" s="59"/>
      <c r="F965" s="59"/>
      <c r="G965" s="59"/>
      <c r="H965" s="59"/>
      <c r="I965" s="135"/>
      <c r="J965" s="59"/>
      <c r="K965" s="59"/>
      <c r="L965" s="65"/>
      <c r="M965" s="66"/>
      <c r="N965" s="59"/>
      <c r="O965" s="59"/>
      <c r="P965" s="67"/>
      <c r="Q965" s="68"/>
      <c r="R965" s="69"/>
      <c r="S965" s="59"/>
      <c r="T965" s="59"/>
      <c r="U965" s="59"/>
      <c r="V965" s="59"/>
      <c r="W965" s="59"/>
      <c r="X965" s="59"/>
      <c r="Y965" s="59"/>
    </row>
    <row r="966" spans="1:25">
      <c r="A966" s="167">
        <v>980</v>
      </c>
      <c r="B966" s="60"/>
      <c r="C966" s="60"/>
      <c r="D966" s="61"/>
      <c r="E966" s="59"/>
      <c r="F966" s="59"/>
      <c r="G966" s="59"/>
      <c r="H966" s="59"/>
      <c r="I966" s="135"/>
      <c r="J966" s="59"/>
      <c r="K966" s="59"/>
      <c r="L966" s="65"/>
      <c r="M966" s="66"/>
      <c r="N966" s="59"/>
      <c r="O966" s="59"/>
      <c r="P966" s="67"/>
      <c r="Q966" s="68"/>
      <c r="R966" s="69"/>
      <c r="S966" s="59"/>
      <c r="T966" s="59"/>
      <c r="U966" s="59"/>
      <c r="V966" s="59"/>
      <c r="W966" s="59"/>
      <c r="X966" s="59"/>
      <c r="Y966" s="59"/>
    </row>
    <row r="967" spans="1:25">
      <c r="A967" s="166">
        <v>981</v>
      </c>
      <c r="B967" s="60"/>
      <c r="C967" s="60"/>
      <c r="D967" s="61"/>
      <c r="E967" s="59"/>
      <c r="F967" s="59"/>
      <c r="G967" s="59"/>
      <c r="H967" s="59"/>
      <c r="I967" s="135"/>
      <c r="J967" s="59"/>
      <c r="K967" s="59"/>
      <c r="L967" s="65"/>
      <c r="M967" s="66"/>
      <c r="N967" s="59"/>
      <c r="O967" s="59"/>
      <c r="P967" s="67"/>
      <c r="Q967" s="68"/>
      <c r="R967" s="69"/>
      <c r="S967" s="59"/>
      <c r="T967" s="59"/>
      <c r="U967" s="59"/>
      <c r="V967" s="59"/>
      <c r="W967" s="59"/>
      <c r="X967" s="59"/>
      <c r="Y967" s="59"/>
    </row>
    <row r="968" spans="1:25">
      <c r="A968" s="166">
        <v>982</v>
      </c>
      <c r="B968" s="60"/>
      <c r="C968" s="60"/>
      <c r="D968" s="61"/>
      <c r="E968" s="59"/>
      <c r="F968" s="59"/>
      <c r="G968" s="59"/>
      <c r="H968" s="59"/>
      <c r="I968" s="135"/>
      <c r="J968" s="59"/>
      <c r="K968" s="59"/>
      <c r="L968" s="65"/>
      <c r="M968" s="66"/>
      <c r="N968" s="59"/>
      <c r="O968" s="59"/>
      <c r="P968" s="67"/>
      <c r="Q968" s="68"/>
      <c r="R968" s="69"/>
      <c r="S968" s="59"/>
      <c r="T968" s="59"/>
      <c r="U968" s="59"/>
      <c r="V968" s="59"/>
      <c r="W968" s="59"/>
      <c r="X968" s="59"/>
      <c r="Y968" s="59"/>
    </row>
    <row r="969" spans="1:25">
      <c r="A969" s="167">
        <v>983</v>
      </c>
      <c r="B969" s="60"/>
      <c r="C969" s="60"/>
      <c r="D969" s="61"/>
      <c r="E969" s="59"/>
      <c r="F969" s="59"/>
      <c r="G969" s="59"/>
      <c r="H969" s="59"/>
      <c r="I969" s="135"/>
      <c r="J969" s="59"/>
      <c r="K969" s="59"/>
      <c r="L969" s="65"/>
      <c r="M969" s="66"/>
      <c r="N969" s="59"/>
      <c r="O969" s="59"/>
      <c r="P969" s="67"/>
      <c r="Q969" s="68"/>
      <c r="R969" s="69"/>
      <c r="S969" s="59"/>
      <c r="T969" s="59"/>
      <c r="U969" s="59"/>
      <c r="V969" s="59"/>
      <c r="W969" s="59"/>
      <c r="X969" s="59"/>
      <c r="Y969" s="59"/>
    </row>
    <row r="970" spans="1:25">
      <c r="A970" s="166">
        <v>984</v>
      </c>
      <c r="B970" s="60"/>
      <c r="C970" s="60"/>
      <c r="D970" s="61"/>
      <c r="E970" s="59"/>
      <c r="F970" s="59"/>
      <c r="G970" s="59"/>
      <c r="H970" s="59"/>
      <c r="I970" s="135"/>
      <c r="J970" s="59"/>
      <c r="K970" s="59"/>
      <c r="L970" s="65"/>
      <c r="M970" s="66"/>
      <c r="N970" s="59"/>
      <c r="O970" s="59"/>
      <c r="P970" s="67"/>
      <c r="Q970" s="68"/>
      <c r="R970" s="69"/>
      <c r="S970" s="59"/>
      <c r="T970" s="59"/>
      <c r="U970" s="59"/>
      <c r="V970" s="59"/>
      <c r="W970" s="59"/>
      <c r="X970" s="59"/>
      <c r="Y970" s="59"/>
    </row>
    <row r="971" spans="1:25">
      <c r="A971" s="167">
        <v>985</v>
      </c>
      <c r="B971" s="60"/>
      <c r="C971" s="60"/>
      <c r="D971" s="61"/>
      <c r="E971" s="59"/>
      <c r="F971" s="59"/>
      <c r="G971" s="59"/>
      <c r="H971" s="59"/>
      <c r="I971" s="135"/>
      <c r="J971" s="59"/>
      <c r="K971" s="59"/>
      <c r="L971" s="65"/>
      <c r="M971" s="66"/>
      <c r="N971" s="59"/>
      <c r="O971" s="59"/>
      <c r="P971" s="67"/>
      <c r="Q971" s="68"/>
      <c r="R971" s="69"/>
      <c r="S971" s="59"/>
      <c r="T971" s="59"/>
      <c r="U971" s="59"/>
      <c r="V971" s="59"/>
      <c r="W971" s="59"/>
      <c r="X971" s="59"/>
      <c r="Y971" s="59"/>
    </row>
    <row r="972" spans="1:25">
      <c r="A972" s="166">
        <v>986</v>
      </c>
      <c r="B972" s="60"/>
      <c r="C972" s="60"/>
      <c r="D972" s="61"/>
      <c r="E972" s="59"/>
      <c r="F972" s="59"/>
      <c r="G972" s="59"/>
      <c r="H972" s="59"/>
      <c r="I972" s="135"/>
      <c r="J972" s="59"/>
      <c r="K972" s="59"/>
      <c r="L972" s="65"/>
      <c r="M972" s="66"/>
      <c r="N972" s="59"/>
      <c r="O972" s="59"/>
      <c r="P972" s="67"/>
      <c r="Q972" s="68"/>
      <c r="R972" s="69"/>
      <c r="S972" s="59"/>
      <c r="T972" s="59"/>
      <c r="U972" s="59"/>
      <c r="V972" s="59"/>
      <c r="W972" s="59"/>
      <c r="X972" s="59"/>
      <c r="Y972" s="59"/>
    </row>
    <row r="973" spans="1:25">
      <c r="A973" s="167">
        <v>987</v>
      </c>
      <c r="B973" s="60"/>
      <c r="C973" s="60"/>
      <c r="D973" s="61"/>
      <c r="E973" s="59"/>
      <c r="F973" s="59"/>
      <c r="G973" s="59"/>
      <c r="H973" s="59"/>
      <c r="I973" s="135"/>
      <c r="J973" s="59"/>
      <c r="K973" s="59"/>
      <c r="L973" s="65"/>
      <c r="M973" s="66"/>
      <c r="N973" s="59"/>
      <c r="O973" s="59"/>
      <c r="P973" s="67"/>
      <c r="Q973" s="68"/>
      <c r="R973" s="69"/>
      <c r="S973" s="59"/>
      <c r="T973" s="59"/>
      <c r="U973" s="59"/>
      <c r="V973" s="59"/>
      <c r="W973" s="59"/>
      <c r="X973" s="59"/>
      <c r="Y973" s="59"/>
    </row>
    <row r="974" spans="1:25">
      <c r="A974" s="166">
        <v>988</v>
      </c>
      <c r="B974" s="60"/>
      <c r="C974" s="60"/>
      <c r="D974" s="61"/>
      <c r="E974" s="59"/>
      <c r="F974" s="59"/>
      <c r="G974" s="59"/>
      <c r="H974" s="59"/>
      <c r="I974" s="135"/>
      <c r="J974" s="59"/>
      <c r="K974" s="59"/>
      <c r="L974" s="65"/>
      <c r="M974" s="66"/>
      <c r="N974" s="59"/>
      <c r="O974" s="59"/>
      <c r="P974" s="67"/>
      <c r="Q974" s="68"/>
      <c r="R974" s="69"/>
      <c r="S974" s="59"/>
      <c r="T974" s="59"/>
      <c r="U974" s="59"/>
      <c r="V974" s="59"/>
      <c r="W974" s="59"/>
      <c r="X974" s="59"/>
      <c r="Y974" s="59"/>
    </row>
    <row r="975" spans="1:25">
      <c r="A975" s="166">
        <v>989</v>
      </c>
      <c r="B975" s="60"/>
      <c r="C975" s="60"/>
      <c r="D975" s="61"/>
      <c r="E975" s="59"/>
      <c r="F975" s="59"/>
      <c r="G975" s="59"/>
      <c r="H975" s="59"/>
      <c r="I975" s="135"/>
      <c r="J975" s="59"/>
      <c r="K975" s="59"/>
      <c r="L975" s="65"/>
      <c r="M975" s="66"/>
      <c r="N975" s="59"/>
      <c r="O975" s="59"/>
      <c r="P975" s="67"/>
      <c r="Q975" s="68"/>
      <c r="R975" s="69"/>
      <c r="S975" s="59"/>
      <c r="T975" s="59"/>
      <c r="U975" s="59"/>
      <c r="V975" s="59"/>
      <c r="W975" s="59"/>
      <c r="X975" s="59"/>
      <c r="Y975" s="59"/>
    </row>
    <row r="976" spans="1:25">
      <c r="A976" s="167">
        <v>990</v>
      </c>
      <c r="B976" s="60"/>
      <c r="C976" s="60"/>
      <c r="D976" s="61"/>
      <c r="E976" s="59"/>
      <c r="F976" s="59"/>
      <c r="G976" s="59"/>
      <c r="H976" s="59"/>
      <c r="I976" s="135"/>
      <c r="J976" s="59"/>
      <c r="K976" s="59"/>
      <c r="L976" s="65"/>
      <c r="M976" s="66"/>
      <c r="N976" s="59"/>
      <c r="O976" s="59"/>
      <c r="P976" s="67"/>
      <c r="Q976" s="68"/>
      <c r="R976" s="69"/>
      <c r="S976" s="59"/>
      <c r="T976" s="59"/>
      <c r="U976" s="59"/>
      <c r="V976" s="59"/>
      <c r="W976" s="59"/>
      <c r="X976" s="59"/>
      <c r="Y976" s="59"/>
    </row>
    <row r="977" spans="1:25">
      <c r="A977" s="166">
        <v>991</v>
      </c>
      <c r="B977" s="60"/>
      <c r="C977" s="60"/>
      <c r="D977" s="61"/>
      <c r="E977" s="59"/>
      <c r="F977" s="59"/>
      <c r="G977" s="59"/>
      <c r="H977" s="59"/>
      <c r="I977" s="135"/>
      <c r="J977" s="59"/>
      <c r="K977" s="59"/>
      <c r="L977" s="65"/>
      <c r="M977" s="66"/>
      <c r="N977" s="59"/>
      <c r="O977" s="59"/>
      <c r="P977" s="67"/>
      <c r="Q977" s="68"/>
      <c r="R977" s="69"/>
      <c r="S977" s="59"/>
      <c r="T977" s="59"/>
      <c r="U977" s="59"/>
      <c r="V977" s="59"/>
      <c r="W977" s="59"/>
      <c r="X977" s="59"/>
      <c r="Y977" s="59"/>
    </row>
    <row r="978" spans="1:25">
      <c r="A978" s="167">
        <v>992</v>
      </c>
      <c r="B978" s="60"/>
      <c r="C978" s="60"/>
      <c r="D978" s="61"/>
      <c r="E978" s="59"/>
      <c r="F978" s="59"/>
      <c r="G978" s="59"/>
      <c r="H978" s="59"/>
      <c r="I978" s="135"/>
      <c r="J978" s="59"/>
      <c r="K978" s="59"/>
      <c r="L978" s="65"/>
      <c r="M978" s="66"/>
      <c r="N978" s="59"/>
      <c r="O978" s="59"/>
      <c r="P978" s="67"/>
      <c r="Q978" s="68"/>
      <c r="R978" s="69"/>
      <c r="S978" s="59"/>
      <c r="T978" s="59"/>
      <c r="U978" s="59"/>
      <c r="V978" s="59"/>
      <c r="W978" s="59"/>
      <c r="X978" s="59"/>
      <c r="Y978" s="59"/>
    </row>
    <row r="979" spans="1:25">
      <c r="A979" s="166">
        <v>993</v>
      </c>
      <c r="B979" s="60"/>
      <c r="C979" s="60"/>
      <c r="D979" s="61"/>
      <c r="E979" s="59"/>
      <c r="F979" s="59"/>
      <c r="G979" s="59"/>
      <c r="H979" s="59"/>
      <c r="I979" s="135"/>
      <c r="J979" s="59"/>
      <c r="K979" s="59"/>
      <c r="L979" s="65"/>
      <c r="M979" s="66"/>
      <c r="N979" s="59"/>
      <c r="O979" s="59"/>
      <c r="P979" s="67"/>
      <c r="Q979" s="68"/>
      <c r="R979" s="69"/>
      <c r="S979" s="59"/>
      <c r="T979" s="59"/>
      <c r="U979" s="59"/>
      <c r="V979" s="59"/>
      <c r="W979" s="59"/>
      <c r="X979" s="59"/>
      <c r="Y979" s="59"/>
    </row>
    <row r="980" spans="1:25">
      <c r="A980" s="167">
        <v>994</v>
      </c>
      <c r="B980" s="60"/>
      <c r="C980" s="60"/>
      <c r="D980" s="61"/>
      <c r="E980" s="59"/>
      <c r="F980" s="59"/>
      <c r="G980" s="59"/>
      <c r="H980" s="59"/>
      <c r="I980" s="135"/>
      <c r="J980" s="59"/>
      <c r="K980" s="59"/>
      <c r="L980" s="65"/>
      <c r="M980" s="66"/>
      <c r="N980" s="59"/>
      <c r="O980" s="59"/>
      <c r="P980" s="67"/>
      <c r="Q980" s="68"/>
      <c r="R980" s="69"/>
      <c r="S980" s="59"/>
      <c r="T980" s="59"/>
      <c r="U980" s="59"/>
      <c r="V980" s="59"/>
      <c r="W980" s="59"/>
      <c r="X980" s="59"/>
      <c r="Y980" s="59"/>
    </row>
    <row r="981" spans="1:25">
      <c r="A981" s="166">
        <v>995</v>
      </c>
      <c r="B981" s="60"/>
      <c r="C981" s="60"/>
      <c r="D981" s="61"/>
      <c r="E981" s="59"/>
      <c r="F981" s="59"/>
      <c r="G981" s="59"/>
      <c r="H981" s="59"/>
      <c r="I981" s="135"/>
      <c r="J981" s="59"/>
      <c r="K981" s="59"/>
      <c r="L981" s="65"/>
      <c r="M981" s="66"/>
      <c r="N981" s="59"/>
      <c r="O981" s="59"/>
      <c r="P981" s="67"/>
      <c r="Q981" s="68"/>
      <c r="R981" s="69"/>
      <c r="S981" s="59"/>
      <c r="T981" s="59"/>
      <c r="U981" s="59"/>
      <c r="V981" s="59"/>
      <c r="W981" s="59"/>
      <c r="X981" s="59"/>
      <c r="Y981" s="59"/>
    </row>
    <row r="982" spans="1:25">
      <c r="A982" s="166">
        <v>996</v>
      </c>
      <c r="B982" s="60"/>
      <c r="C982" s="60"/>
      <c r="D982" s="61"/>
      <c r="E982" s="59"/>
      <c r="F982" s="59"/>
      <c r="G982" s="59"/>
      <c r="H982" s="59"/>
      <c r="I982" s="135"/>
      <c r="J982" s="59"/>
      <c r="K982" s="59"/>
      <c r="L982" s="65"/>
      <c r="M982" s="66"/>
      <c r="N982" s="59"/>
      <c r="O982" s="59"/>
      <c r="P982" s="67"/>
      <c r="Q982" s="68"/>
      <c r="R982" s="69"/>
      <c r="S982" s="59"/>
      <c r="T982" s="59"/>
      <c r="U982" s="59"/>
      <c r="V982" s="59"/>
      <c r="W982" s="59"/>
      <c r="X982" s="59"/>
      <c r="Y982" s="59"/>
    </row>
    <row r="983" spans="1:25">
      <c r="A983" s="167">
        <v>997</v>
      </c>
      <c r="B983" s="60"/>
      <c r="C983" s="60"/>
      <c r="D983" s="61"/>
      <c r="E983" s="59"/>
      <c r="F983" s="59"/>
      <c r="G983" s="59"/>
      <c r="H983" s="59"/>
      <c r="I983" s="135"/>
      <c r="J983" s="59"/>
      <c r="K983" s="59"/>
      <c r="L983" s="65"/>
      <c r="M983" s="66"/>
      <c r="N983" s="59"/>
      <c r="O983" s="59"/>
      <c r="P983" s="67"/>
      <c r="Q983" s="68"/>
      <c r="R983" s="69"/>
      <c r="S983" s="59"/>
      <c r="T983" s="59"/>
      <c r="U983" s="59"/>
      <c r="V983" s="59"/>
      <c r="W983" s="59"/>
      <c r="X983" s="59"/>
      <c r="Y983" s="59"/>
    </row>
    <row r="984" spans="1:25">
      <c r="A984" s="166">
        <v>998</v>
      </c>
      <c r="B984" s="60"/>
      <c r="C984" s="60"/>
      <c r="D984" s="61"/>
      <c r="E984" s="59"/>
      <c r="F984" s="59"/>
      <c r="G984" s="59"/>
      <c r="H984" s="59"/>
      <c r="I984" s="135"/>
      <c r="J984" s="59"/>
      <c r="K984" s="59"/>
      <c r="L984" s="65"/>
      <c r="M984" s="66"/>
      <c r="N984" s="59"/>
      <c r="O984" s="59"/>
      <c r="P984" s="67"/>
      <c r="Q984" s="68"/>
      <c r="R984" s="69"/>
      <c r="S984" s="59"/>
      <c r="T984" s="59"/>
      <c r="U984" s="59"/>
      <c r="V984" s="59"/>
      <c r="W984" s="59"/>
      <c r="X984" s="59"/>
      <c r="Y984" s="59"/>
    </row>
    <row r="985" spans="1:25">
      <c r="A985" s="167">
        <v>999</v>
      </c>
      <c r="B985" s="60"/>
      <c r="C985" s="60"/>
      <c r="D985" s="61"/>
      <c r="E985" s="59"/>
      <c r="F985" s="59"/>
      <c r="G985" s="59"/>
      <c r="H985" s="59"/>
      <c r="I985" s="135"/>
      <c r="J985" s="59"/>
      <c r="K985" s="59"/>
      <c r="L985" s="65"/>
      <c r="M985" s="66"/>
      <c r="N985" s="59"/>
      <c r="O985" s="59"/>
      <c r="P985" s="67"/>
      <c r="Q985" s="68"/>
      <c r="R985" s="69"/>
      <c r="S985" s="59"/>
      <c r="T985" s="59"/>
      <c r="U985" s="59"/>
      <c r="V985" s="59"/>
      <c r="W985" s="59"/>
      <c r="X985" s="59"/>
      <c r="Y985" s="59"/>
    </row>
    <row r="986" spans="1:25">
      <c r="A986" s="166">
        <v>1000</v>
      </c>
      <c r="B986" s="60"/>
      <c r="C986" s="60"/>
      <c r="D986" s="61"/>
      <c r="E986" s="59"/>
      <c r="F986" s="59"/>
      <c r="G986" s="59"/>
      <c r="H986" s="59"/>
      <c r="I986" s="135"/>
      <c r="J986" s="59"/>
      <c r="K986" s="59"/>
      <c r="L986" s="65"/>
      <c r="M986" s="66"/>
      <c r="N986" s="59"/>
      <c r="O986" s="59"/>
      <c r="P986" s="67"/>
      <c r="Q986" s="68"/>
      <c r="R986" s="69"/>
      <c r="S986" s="59"/>
      <c r="T986" s="59"/>
      <c r="U986" s="59"/>
      <c r="V986" s="59"/>
      <c r="W986" s="59"/>
      <c r="X986" s="59"/>
      <c r="Y986" s="59"/>
    </row>
    <row r="987" spans="1:25">
      <c r="A987" s="167">
        <v>1001</v>
      </c>
      <c r="B987" s="60"/>
      <c r="C987" s="60"/>
      <c r="D987" s="61"/>
      <c r="E987" s="59"/>
      <c r="F987" s="59"/>
      <c r="G987" s="59"/>
      <c r="H987" s="59"/>
      <c r="I987" s="135"/>
      <c r="J987" s="59"/>
      <c r="K987" s="59"/>
      <c r="L987" s="65"/>
      <c r="M987" s="66"/>
      <c r="N987" s="59"/>
      <c r="O987" s="59"/>
      <c r="P987" s="67"/>
      <c r="Q987" s="68"/>
      <c r="R987" s="69"/>
      <c r="S987" s="59"/>
      <c r="T987" s="59"/>
      <c r="U987" s="59"/>
      <c r="V987" s="59"/>
      <c r="W987" s="59"/>
      <c r="X987" s="59"/>
      <c r="Y987" s="59"/>
    </row>
    <row r="988" spans="1:25">
      <c r="A988" s="166">
        <v>1002</v>
      </c>
      <c r="B988" s="60"/>
      <c r="C988" s="60"/>
      <c r="D988" s="61"/>
      <c r="E988" s="59"/>
      <c r="F988" s="59"/>
      <c r="G988" s="59"/>
      <c r="H988" s="59"/>
      <c r="I988" s="135"/>
      <c r="J988" s="59"/>
      <c r="K988" s="59"/>
      <c r="L988" s="65"/>
      <c r="M988" s="66"/>
      <c r="N988" s="59"/>
      <c r="O988" s="59"/>
      <c r="P988" s="67"/>
      <c r="Q988" s="68"/>
      <c r="R988" s="69"/>
      <c r="S988" s="59"/>
      <c r="T988" s="59"/>
      <c r="U988" s="59"/>
      <c r="V988" s="59"/>
      <c r="W988" s="59"/>
      <c r="X988" s="59"/>
      <c r="Y988" s="59"/>
    </row>
    <row r="989" spans="1:25">
      <c r="A989" s="166">
        <v>1003</v>
      </c>
      <c r="B989" s="60"/>
      <c r="C989" s="60"/>
      <c r="D989" s="61"/>
      <c r="E989" s="59"/>
      <c r="F989" s="59"/>
      <c r="G989" s="59"/>
      <c r="H989" s="59"/>
      <c r="I989" s="135"/>
      <c r="J989" s="59"/>
      <c r="K989" s="59"/>
      <c r="L989" s="65"/>
      <c r="M989" s="66"/>
      <c r="N989" s="59"/>
      <c r="O989" s="59"/>
      <c r="P989" s="67"/>
      <c r="Q989" s="68"/>
      <c r="R989" s="69"/>
      <c r="S989" s="59"/>
      <c r="T989" s="59"/>
      <c r="U989" s="59"/>
      <c r="V989" s="59"/>
      <c r="W989" s="59"/>
      <c r="X989" s="59"/>
      <c r="Y989" s="59"/>
    </row>
    <row r="990" spans="1:25">
      <c r="A990" s="167">
        <v>1004</v>
      </c>
      <c r="B990" s="60"/>
      <c r="C990" s="60"/>
      <c r="D990" s="61"/>
      <c r="E990" s="59"/>
      <c r="F990" s="59"/>
      <c r="G990" s="59"/>
      <c r="H990" s="59"/>
      <c r="I990" s="135"/>
      <c r="J990" s="59"/>
      <c r="K990" s="59"/>
      <c r="L990" s="65"/>
      <c r="M990" s="66"/>
      <c r="N990" s="59"/>
      <c r="O990" s="59"/>
      <c r="P990" s="67"/>
      <c r="Q990" s="68"/>
      <c r="R990" s="69"/>
      <c r="S990" s="59"/>
      <c r="T990" s="59"/>
      <c r="U990" s="59"/>
      <c r="V990" s="59"/>
      <c r="W990" s="59"/>
      <c r="X990" s="59"/>
      <c r="Y990" s="59"/>
    </row>
    <row r="991" spans="1:25">
      <c r="A991" s="166">
        <v>1005</v>
      </c>
      <c r="B991" s="60"/>
      <c r="C991" s="60"/>
      <c r="D991" s="61"/>
      <c r="E991" s="59"/>
      <c r="F991" s="59"/>
      <c r="G991" s="59"/>
      <c r="H991" s="59"/>
      <c r="I991" s="135"/>
      <c r="J991" s="59"/>
      <c r="K991" s="59"/>
      <c r="L991" s="65"/>
      <c r="M991" s="66"/>
      <c r="N991" s="59"/>
      <c r="O991" s="59"/>
      <c r="P991" s="67"/>
      <c r="Q991" s="68"/>
      <c r="R991" s="69"/>
      <c r="S991" s="59"/>
      <c r="T991" s="59"/>
      <c r="U991" s="59"/>
      <c r="V991" s="59"/>
      <c r="W991" s="59"/>
      <c r="X991" s="59"/>
      <c r="Y991" s="59"/>
    </row>
    <row r="992" spans="1:25">
      <c r="A992" s="167">
        <v>1006</v>
      </c>
      <c r="B992" s="60"/>
      <c r="C992" s="60"/>
      <c r="D992" s="61"/>
      <c r="E992" s="59"/>
      <c r="F992" s="59"/>
      <c r="G992" s="59"/>
      <c r="H992" s="59"/>
      <c r="I992" s="135"/>
      <c r="J992" s="59"/>
      <c r="K992" s="59"/>
      <c r="L992" s="65"/>
      <c r="M992" s="66"/>
      <c r="N992" s="59"/>
      <c r="O992" s="59"/>
      <c r="P992" s="67"/>
      <c r="Q992" s="68"/>
      <c r="R992" s="69"/>
      <c r="S992" s="59"/>
      <c r="T992" s="59"/>
      <c r="U992" s="59"/>
      <c r="V992" s="59"/>
      <c r="W992" s="59"/>
      <c r="X992" s="59"/>
      <c r="Y992" s="59"/>
    </row>
    <row r="993" spans="1:25">
      <c r="A993" s="166">
        <v>1007</v>
      </c>
      <c r="B993" s="60"/>
      <c r="C993" s="60"/>
      <c r="D993" s="61"/>
      <c r="E993" s="59"/>
      <c r="F993" s="59"/>
      <c r="G993" s="59"/>
      <c r="H993" s="59"/>
      <c r="I993" s="135"/>
      <c r="J993" s="59"/>
      <c r="K993" s="59"/>
      <c r="L993" s="65"/>
      <c r="M993" s="66"/>
      <c r="N993" s="59"/>
      <c r="O993" s="59"/>
      <c r="P993" s="67"/>
      <c r="Q993" s="68"/>
      <c r="R993" s="69"/>
      <c r="S993" s="59"/>
      <c r="T993" s="59"/>
      <c r="U993" s="59"/>
      <c r="V993" s="59"/>
      <c r="W993" s="59"/>
      <c r="X993" s="59"/>
      <c r="Y993" s="59"/>
    </row>
    <row r="994" spans="1:25">
      <c r="A994" s="167">
        <v>1008</v>
      </c>
      <c r="B994" s="60"/>
      <c r="C994" s="60"/>
      <c r="D994" s="61"/>
      <c r="E994" s="59"/>
      <c r="F994" s="59"/>
      <c r="G994" s="59"/>
      <c r="H994" s="59"/>
      <c r="I994" s="135"/>
      <c r="J994" s="59"/>
      <c r="K994" s="59"/>
      <c r="L994" s="65"/>
      <c r="M994" s="66"/>
      <c r="N994" s="59"/>
      <c r="O994" s="59"/>
      <c r="P994" s="67"/>
      <c r="Q994" s="68"/>
      <c r="R994" s="69"/>
      <c r="S994" s="59"/>
      <c r="T994" s="59"/>
      <c r="U994" s="59"/>
      <c r="V994" s="59"/>
      <c r="W994" s="59"/>
      <c r="X994" s="59"/>
      <c r="Y994" s="59"/>
    </row>
    <row r="995" spans="1:25">
      <c r="A995" s="166">
        <v>1009</v>
      </c>
      <c r="B995" s="60"/>
      <c r="C995" s="60"/>
      <c r="D995" s="61"/>
      <c r="E995" s="59"/>
      <c r="F995" s="59"/>
      <c r="G995" s="59"/>
      <c r="H995" s="59"/>
      <c r="I995" s="135"/>
      <c r="J995" s="59"/>
      <c r="K995" s="59"/>
      <c r="L995" s="65"/>
      <c r="M995" s="66"/>
      <c r="N995" s="59"/>
      <c r="O995" s="59"/>
      <c r="P995" s="67"/>
      <c r="Q995" s="68"/>
      <c r="R995" s="69"/>
      <c r="S995" s="59"/>
      <c r="T995" s="59"/>
      <c r="U995" s="59"/>
      <c r="V995" s="59"/>
      <c r="W995" s="59"/>
      <c r="X995" s="59"/>
      <c r="Y995" s="59"/>
    </row>
    <row r="996" spans="1:25">
      <c r="A996" s="166">
        <v>1010</v>
      </c>
      <c r="B996" s="60"/>
      <c r="C996" s="60"/>
      <c r="D996" s="61"/>
      <c r="E996" s="59"/>
      <c r="F996" s="59"/>
      <c r="G996" s="59"/>
      <c r="H996" s="59"/>
      <c r="I996" s="135"/>
      <c r="J996" s="59"/>
      <c r="K996" s="59"/>
      <c r="L996" s="65"/>
      <c r="M996" s="66"/>
      <c r="N996" s="59"/>
      <c r="O996" s="59"/>
      <c r="P996" s="67"/>
      <c r="Q996" s="68"/>
      <c r="R996" s="69"/>
      <c r="S996" s="59"/>
      <c r="T996" s="59"/>
      <c r="U996" s="59"/>
      <c r="V996" s="59"/>
      <c r="W996" s="59"/>
      <c r="X996" s="59"/>
      <c r="Y996" s="59"/>
    </row>
    <row r="997" spans="1:25">
      <c r="A997" s="167">
        <v>1011</v>
      </c>
      <c r="B997" s="60"/>
      <c r="C997" s="60"/>
      <c r="D997" s="61"/>
      <c r="E997" s="59"/>
      <c r="F997" s="59"/>
      <c r="G997" s="59"/>
      <c r="H997" s="59"/>
      <c r="I997" s="135"/>
      <c r="J997" s="59"/>
      <c r="K997" s="59"/>
      <c r="L997" s="65"/>
      <c r="M997" s="66"/>
      <c r="N997" s="59"/>
      <c r="O997" s="59"/>
      <c r="P997" s="67"/>
      <c r="Q997" s="68"/>
      <c r="R997" s="69"/>
      <c r="S997" s="59"/>
      <c r="T997" s="59"/>
      <c r="U997" s="59"/>
      <c r="V997" s="59"/>
      <c r="W997" s="59"/>
      <c r="X997" s="59"/>
      <c r="Y997" s="59"/>
    </row>
    <row r="998" spans="1:25">
      <c r="A998" s="166">
        <v>1012</v>
      </c>
      <c r="B998" s="60"/>
      <c r="C998" s="60"/>
      <c r="D998" s="61"/>
      <c r="E998" s="59"/>
      <c r="F998" s="59"/>
      <c r="G998" s="59"/>
      <c r="H998" s="59"/>
      <c r="I998" s="135"/>
      <c r="J998" s="59"/>
      <c r="K998" s="59"/>
      <c r="L998" s="65"/>
      <c r="M998" s="66"/>
      <c r="N998" s="59"/>
      <c r="O998" s="59"/>
      <c r="P998" s="67"/>
      <c r="Q998" s="68"/>
      <c r="R998" s="69"/>
      <c r="S998" s="59"/>
      <c r="T998" s="59"/>
      <c r="U998" s="59"/>
      <c r="V998" s="59"/>
      <c r="W998" s="59"/>
      <c r="X998" s="59"/>
      <c r="Y998" s="59"/>
    </row>
    <row r="999" spans="1:25">
      <c r="A999" s="167">
        <v>1013</v>
      </c>
      <c r="B999" s="60"/>
      <c r="C999" s="60"/>
      <c r="D999" s="61"/>
      <c r="E999" s="59"/>
      <c r="F999" s="59"/>
      <c r="G999" s="59"/>
      <c r="H999" s="59"/>
      <c r="I999" s="135"/>
      <c r="J999" s="59"/>
      <c r="K999" s="59"/>
      <c r="L999" s="65"/>
      <c r="M999" s="66"/>
      <c r="N999" s="59"/>
      <c r="O999" s="59"/>
      <c r="P999" s="67"/>
      <c r="Q999" s="68"/>
      <c r="R999" s="69"/>
      <c r="S999" s="59"/>
      <c r="T999" s="59"/>
      <c r="U999" s="59"/>
      <c r="V999" s="59"/>
      <c r="W999" s="59"/>
      <c r="X999" s="59"/>
      <c r="Y999" s="59"/>
    </row>
    <row r="1000" spans="1:25">
      <c r="A1000" s="166">
        <v>1014</v>
      </c>
      <c r="B1000" s="60"/>
      <c r="C1000" s="60"/>
      <c r="D1000" s="61"/>
      <c r="E1000" s="59"/>
      <c r="F1000" s="59"/>
      <c r="G1000" s="59"/>
      <c r="H1000" s="59"/>
      <c r="I1000" s="135"/>
      <c r="J1000" s="59"/>
      <c r="K1000" s="59"/>
      <c r="L1000" s="65"/>
      <c r="M1000" s="66"/>
      <c r="N1000" s="59"/>
      <c r="O1000" s="59"/>
      <c r="P1000" s="67"/>
      <c r="Q1000" s="68"/>
      <c r="R1000" s="69"/>
      <c r="S1000" s="59"/>
      <c r="T1000" s="59"/>
      <c r="U1000" s="59"/>
      <c r="V1000" s="59"/>
      <c r="W1000" s="59"/>
      <c r="X1000" s="59"/>
      <c r="Y1000" s="59"/>
    </row>
    <row r="1001" spans="1:25">
      <c r="A1001" s="167">
        <v>1015</v>
      </c>
      <c r="B1001" s="60"/>
      <c r="C1001" s="60"/>
      <c r="D1001" s="61"/>
      <c r="E1001" s="59"/>
      <c r="F1001" s="59"/>
      <c r="G1001" s="59"/>
      <c r="H1001" s="59"/>
      <c r="I1001" s="135"/>
      <c r="J1001" s="59"/>
      <c r="K1001" s="59"/>
      <c r="L1001" s="65"/>
      <c r="M1001" s="66"/>
      <c r="N1001" s="59"/>
      <c r="O1001" s="59"/>
      <c r="P1001" s="67"/>
      <c r="Q1001" s="68"/>
      <c r="R1001" s="69"/>
      <c r="S1001" s="59"/>
      <c r="T1001" s="59"/>
      <c r="U1001" s="59"/>
      <c r="V1001" s="59"/>
      <c r="W1001" s="59"/>
      <c r="X1001" s="59"/>
      <c r="Y1001" s="59"/>
    </row>
    <row r="1002" spans="1:25">
      <c r="A1002" s="166">
        <v>1016</v>
      </c>
      <c r="B1002" s="60"/>
      <c r="C1002" s="60"/>
      <c r="D1002" s="61"/>
      <c r="E1002" s="59"/>
      <c r="F1002" s="59"/>
      <c r="G1002" s="59"/>
      <c r="H1002" s="59"/>
      <c r="I1002" s="135"/>
      <c r="J1002" s="59"/>
      <c r="K1002" s="59"/>
      <c r="L1002" s="65"/>
      <c r="M1002" s="66"/>
      <c r="N1002" s="59"/>
      <c r="O1002" s="59"/>
      <c r="P1002" s="67"/>
      <c r="Q1002" s="68"/>
      <c r="R1002" s="69"/>
      <c r="S1002" s="59"/>
      <c r="T1002" s="59"/>
      <c r="U1002" s="59"/>
      <c r="V1002" s="59"/>
      <c r="W1002" s="59"/>
      <c r="X1002" s="59"/>
      <c r="Y1002" s="59"/>
    </row>
    <row r="1003" spans="1:25">
      <c r="A1003" s="166">
        <v>1017</v>
      </c>
      <c r="B1003" s="60"/>
      <c r="C1003" s="60"/>
      <c r="D1003" s="61"/>
      <c r="E1003" s="59"/>
      <c r="F1003" s="59"/>
      <c r="G1003" s="59"/>
      <c r="H1003" s="59"/>
      <c r="I1003" s="135"/>
      <c r="J1003" s="59"/>
      <c r="K1003" s="59"/>
      <c r="L1003" s="65"/>
      <c r="M1003" s="66"/>
      <c r="N1003" s="59"/>
      <c r="O1003" s="59"/>
      <c r="P1003" s="67"/>
      <c r="Q1003" s="68"/>
      <c r="R1003" s="69"/>
      <c r="S1003" s="59"/>
      <c r="T1003" s="59"/>
      <c r="U1003" s="59"/>
      <c r="V1003" s="59"/>
      <c r="W1003" s="59"/>
      <c r="X1003" s="59"/>
      <c r="Y1003" s="59"/>
    </row>
    <row r="1004" spans="1:25">
      <c r="A1004" s="167">
        <v>1018</v>
      </c>
      <c r="B1004" s="60"/>
      <c r="C1004" s="60"/>
      <c r="D1004" s="61"/>
      <c r="E1004" s="59"/>
      <c r="F1004" s="59"/>
      <c r="G1004" s="59"/>
      <c r="H1004" s="59"/>
      <c r="I1004" s="135"/>
      <c r="J1004" s="59"/>
      <c r="K1004" s="59"/>
      <c r="L1004" s="65"/>
      <c r="M1004" s="66"/>
      <c r="N1004" s="59"/>
      <c r="O1004" s="59"/>
      <c r="P1004" s="67"/>
      <c r="Q1004" s="68"/>
      <c r="R1004" s="69"/>
      <c r="S1004" s="59"/>
      <c r="T1004" s="59"/>
      <c r="U1004" s="59"/>
      <c r="V1004" s="59"/>
      <c r="W1004" s="59"/>
      <c r="X1004" s="59"/>
      <c r="Y1004" s="59"/>
    </row>
    <row r="1005" spans="1:25">
      <c r="A1005" s="166">
        <v>1019</v>
      </c>
      <c r="B1005" s="60"/>
      <c r="C1005" s="60"/>
      <c r="D1005" s="61"/>
      <c r="E1005" s="59"/>
      <c r="F1005" s="59"/>
      <c r="G1005" s="59"/>
      <c r="H1005" s="59"/>
      <c r="I1005" s="135"/>
      <c r="J1005" s="59"/>
      <c r="K1005" s="59"/>
      <c r="L1005" s="65"/>
      <c r="M1005" s="66"/>
      <c r="N1005" s="59"/>
      <c r="O1005" s="59"/>
      <c r="P1005" s="67"/>
      <c r="Q1005" s="68"/>
      <c r="R1005" s="69"/>
      <c r="S1005" s="59"/>
      <c r="T1005" s="59"/>
      <c r="U1005" s="59"/>
      <c r="V1005" s="59"/>
      <c r="W1005" s="59"/>
      <c r="X1005" s="59"/>
      <c r="Y1005" s="59"/>
    </row>
    <row r="1006" spans="1:25">
      <c r="A1006" s="167">
        <v>1020</v>
      </c>
      <c r="B1006" s="60"/>
      <c r="C1006" s="60"/>
      <c r="D1006" s="61"/>
      <c r="E1006" s="59"/>
      <c r="F1006" s="59"/>
      <c r="G1006" s="59"/>
      <c r="H1006" s="59"/>
      <c r="I1006" s="135"/>
      <c r="J1006" s="59"/>
      <c r="K1006" s="59"/>
      <c r="L1006" s="65"/>
      <c r="M1006" s="66"/>
      <c r="N1006" s="59"/>
      <c r="O1006" s="59"/>
      <c r="P1006" s="67"/>
      <c r="Q1006" s="68"/>
      <c r="R1006" s="69"/>
      <c r="S1006" s="59"/>
      <c r="T1006" s="59"/>
      <c r="U1006" s="59"/>
      <c r="V1006" s="59"/>
      <c r="W1006" s="59"/>
      <c r="X1006" s="59"/>
      <c r="Y1006" s="59"/>
    </row>
    <row r="1007" spans="1:25">
      <c r="A1007" s="166">
        <v>1021</v>
      </c>
      <c r="B1007" s="60"/>
      <c r="C1007" s="60"/>
      <c r="D1007" s="61"/>
      <c r="E1007" s="59"/>
      <c r="F1007" s="59"/>
      <c r="G1007" s="59"/>
      <c r="H1007" s="59"/>
      <c r="I1007" s="135"/>
      <c r="J1007" s="59"/>
      <c r="K1007" s="59"/>
      <c r="L1007" s="65"/>
      <c r="M1007" s="66"/>
      <c r="N1007" s="59"/>
      <c r="O1007" s="59"/>
      <c r="P1007" s="67"/>
      <c r="Q1007" s="68"/>
      <c r="R1007" s="69"/>
      <c r="S1007" s="59"/>
      <c r="T1007" s="59"/>
      <c r="U1007" s="59"/>
      <c r="V1007" s="59"/>
      <c r="W1007" s="59"/>
      <c r="X1007" s="59"/>
      <c r="Y1007" s="59"/>
    </row>
    <row r="1008" spans="1:25">
      <c r="A1008" s="59"/>
      <c r="B1008" s="60"/>
      <c r="C1008" s="60"/>
      <c r="D1008" s="61"/>
      <c r="E1008" s="59"/>
      <c r="F1008" s="59"/>
      <c r="G1008" s="59"/>
      <c r="H1008" s="59"/>
      <c r="I1008" s="135"/>
      <c r="J1008" s="59"/>
      <c r="K1008" s="59"/>
      <c r="L1008" s="65"/>
      <c r="M1008" s="66"/>
      <c r="N1008" s="59"/>
      <c r="O1008" s="59"/>
      <c r="P1008" s="67"/>
      <c r="Q1008" s="68"/>
      <c r="R1008" s="69"/>
      <c r="S1008" s="59"/>
      <c r="T1008" s="59"/>
      <c r="U1008" s="59"/>
      <c r="V1008" s="59"/>
      <c r="W1008" s="59"/>
      <c r="X1008" s="59"/>
      <c r="Y1008" s="59"/>
    </row>
    <row r="1009" spans="1:25">
      <c r="A1009" s="59"/>
      <c r="B1009" s="60"/>
      <c r="C1009" s="60"/>
      <c r="D1009" s="61"/>
      <c r="E1009" s="59"/>
      <c r="F1009" s="59"/>
      <c r="G1009" s="59"/>
      <c r="H1009" s="59"/>
      <c r="I1009" s="135"/>
      <c r="J1009" s="59"/>
      <c r="K1009" s="59"/>
      <c r="L1009" s="65"/>
      <c r="M1009" s="66"/>
      <c r="N1009" s="59"/>
      <c r="O1009" s="59"/>
      <c r="P1009" s="67"/>
      <c r="Q1009" s="68"/>
      <c r="R1009" s="69"/>
      <c r="S1009" s="59"/>
      <c r="T1009" s="59"/>
      <c r="U1009" s="59"/>
      <c r="V1009" s="59"/>
      <c r="W1009" s="59"/>
      <c r="X1009" s="59"/>
      <c r="Y1009" s="59"/>
    </row>
    <row r="1010" spans="1:25">
      <c r="A1010" s="59"/>
      <c r="B1010" s="60"/>
      <c r="C1010" s="60"/>
      <c r="D1010" s="61"/>
      <c r="E1010" s="59"/>
      <c r="F1010" s="59"/>
      <c r="G1010" s="59"/>
      <c r="H1010" s="59"/>
      <c r="I1010" s="135"/>
      <c r="J1010" s="59"/>
      <c r="K1010" s="59"/>
      <c r="L1010" s="65"/>
      <c r="M1010" s="66"/>
      <c r="N1010" s="59"/>
      <c r="O1010" s="59"/>
      <c r="P1010" s="67"/>
      <c r="Q1010" s="68"/>
      <c r="R1010" s="69"/>
      <c r="S1010" s="59"/>
      <c r="T1010" s="59"/>
      <c r="U1010" s="59"/>
      <c r="V1010" s="59"/>
      <c r="W1010" s="59"/>
      <c r="X1010" s="59"/>
      <c r="Y1010" s="59"/>
    </row>
    <row r="1011" spans="1:25">
      <c r="A1011" s="59"/>
      <c r="B1011" s="60"/>
      <c r="C1011" s="60"/>
      <c r="D1011" s="61"/>
      <c r="E1011" s="59"/>
      <c r="F1011" s="59"/>
      <c r="G1011" s="59"/>
      <c r="H1011" s="59"/>
      <c r="I1011" s="135"/>
      <c r="J1011" s="59"/>
      <c r="K1011" s="59"/>
      <c r="L1011" s="65"/>
      <c r="M1011" s="66"/>
      <c r="N1011" s="59"/>
      <c r="O1011" s="59"/>
      <c r="P1011" s="67"/>
      <c r="Q1011" s="68"/>
      <c r="R1011" s="69"/>
      <c r="S1011" s="59"/>
      <c r="T1011" s="59"/>
      <c r="U1011" s="59"/>
      <c r="V1011" s="59"/>
      <c r="W1011" s="59"/>
      <c r="X1011" s="59"/>
      <c r="Y1011" s="59"/>
    </row>
    <row r="1012" spans="1:25">
      <c r="A1012" s="59"/>
      <c r="B1012" s="60"/>
      <c r="C1012" s="60"/>
      <c r="D1012" s="61"/>
      <c r="E1012" s="59"/>
      <c r="F1012" s="59"/>
      <c r="G1012" s="59"/>
      <c r="H1012" s="59"/>
      <c r="I1012" s="135"/>
      <c r="J1012" s="59"/>
      <c r="K1012" s="59"/>
      <c r="L1012" s="65"/>
      <c r="M1012" s="66"/>
      <c r="N1012" s="59"/>
      <c r="O1012" s="59"/>
      <c r="P1012" s="67"/>
      <c r="Q1012" s="68"/>
      <c r="R1012" s="69"/>
      <c r="S1012" s="59"/>
      <c r="T1012" s="59"/>
      <c r="U1012" s="59"/>
      <c r="V1012" s="59"/>
      <c r="W1012" s="59"/>
      <c r="X1012" s="59"/>
      <c r="Y1012" s="59"/>
    </row>
    <row r="1013" spans="1:25">
      <c r="A1013" s="59"/>
      <c r="B1013" s="60"/>
      <c r="C1013" s="60"/>
      <c r="D1013" s="61"/>
      <c r="E1013" s="59"/>
      <c r="F1013" s="59"/>
      <c r="G1013" s="59"/>
      <c r="H1013" s="59"/>
      <c r="I1013" s="135"/>
      <c r="J1013" s="59"/>
      <c r="K1013" s="59"/>
      <c r="L1013" s="65"/>
      <c r="M1013" s="66"/>
      <c r="N1013" s="59"/>
      <c r="O1013" s="59"/>
      <c r="P1013" s="67"/>
      <c r="Q1013" s="68"/>
      <c r="R1013" s="69"/>
      <c r="S1013" s="59"/>
      <c r="T1013" s="59"/>
      <c r="U1013" s="59"/>
      <c r="V1013" s="59"/>
      <c r="W1013" s="59"/>
      <c r="X1013" s="59"/>
      <c r="Y1013" s="59"/>
    </row>
    <row r="1014" spans="1:25">
      <c r="A1014" s="59"/>
      <c r="B1014" s="60"/>
      <c r="C1014" s="60"/>
      <c r="D1014" s="61"/>
      <c r="E1014" s="59"/>
      <c r="F1014" s="59"/>
      <c r="G1014" s="59"/>
      <c r="H1014" s="59"/>
      <c r="I1014" s="135"/>
      <c r="J1014" s="59"/>
      <c r="K1014" s="59"/>
      <c r="L1014" s="65"/>
      <c r="M1014" s="66"/>
      <c r="N1014" s="59"/>
      <c r="O1014" s="59"/>
      <c r="P1014" s="67"/>
      <c r="Q1014" s="68"/>
      <c r="R1014" s="69"/>
      <c r="S1014" s="59"/>
      <c r="T1014" s="59"/>
      <c r="U1014" s="59"/>
      <c r="V1014" s="59"/>
      <c r="W1014" s="59"/>
      <c r="X1014" s="59"/>
      <c r="Y1014" s="59"/>
    </row>
    <row r="1015" spans="1:25">
      <c r="A1015" s="59"/>
      <c r="B1015" s="60"/>
      <c r="C1015" s="60"/>
      <c r="D1015" s="61"/>
      <c r="E1015" s="59"/>
      <c r="F1015" s="59"/>
      <c r="G1015" s="59"/>
      <c r="H1015" s="59"/>
      <c r="I1015" s="135"/>
      <c r="J1015" s="59"/>
      <c r="K1015" s="59"/>
      <c r="L1015" s="65"/>
      <c r="M1015" s="66"/>
      <c r="N1015" s="59"/>
      <c r="O1015" s="59"/>
      <c r="P1015" s="67"/>
      <c r="Q1015" s="68"/>
      <c r="R1015" s="69"/>
      <c r="S1015" s="59"/>
      <c r="T1015" s="59"/>
      <c r="U1015" s="59"/>
      <c r="V1015" s="59"/>
      <c r="W1015" s="59"/>
      <c r="X1015" s="59"/>
      <c r="Y1015" s="59"/>
    </row>
    <row r="1016" spans="1:25">
      <c r="A1016" s="59"/>
      <c r="B1016" s="60"/>
      <c r="C1016" s="60"/>
      <c r="D1016" s="61"/>
      <c r="E1016" s="59"/>
      <c r="F1016" s="59"/>
      <c r="G1016" s="59"/>
      <c r="H1016" s="59"/>
      <c r="I1016" s="135"/>
      <c r="J1016" s="59"/>
      <c r="K1016" s="59"/>
      <c r="L1016" s="65"/>
      <c r="M1016" s="66"/>
      <c r="N1016" s="59"/>
      <c r="O1016" s="59"/>
      <c r="P1016" s="67"/>
      <c r="Q1016" s="68"/>
      <c r="R1016" s="69"/>
      <c r="S1016" s="59"/>
      <c r="T1016" s="59"/>
      <c r="U1016" s="59"/>
      <c r="V1016" s="59"/>
      <c r="W1016" s="59"/>
      <c r="X1016" s="59"/>
      <c r="Y1016" s="59"/>
    </row>
    <row r="1017" spans="1:25">
      <c r="A1017" s="59"/>
      <c r="B1017" s="60"/>
      <c r="C1017" s="60"/>
      <c r="D1017" s="61"/>
      <c r="E1017" s="59"/>
      <c r="F1017" s="59"/>
      <c r="G1017" s="59"/>
      <c r="H1017" s="59"/>
      <c r="I1017" s="135"/>
      <c r="J1017" s="59"/>
      <c r="K1017" s="59"/>
      <c r="L1017" s="65"/>
      <c r="M1017" s="66"/>
      <c r="N1017" s="59"/>
      <c r="O1017" s="59"/>
      <c r="P1017" s="67"/>
      <c r="Q1017" s="68"/>
      <c r="R1017" s="69"/>
      <c r="S1017" s="59"/>
      <c r="T1017" s="59"/>
      <c r="U1017" s="59"/>
      <c r="V1017" s="59"/>
      <c r="W1017" s="59"/>
      <c r="X1017" s="59"/>
      <c r="Y1017" s="59"/>
    </row>
    <row r="1018" spans="1:25">
      <c r="A1018" s="59"/>
      <c r="B1018" s="60"/>
      <c r="C1018" s="60"/>
      <c r="D1018" s="61"/>
      <c r="E1018" s="59"/>
      <c r="F1018" s="59"/>
      <c r="G1018" s="59"/>
      <c r="H1018" s="59"/>
      <c r="I1018" s="135"/>
      <c r="J1018" s="59"/>
      <c r="K1018" s="59"/>
      <c r="L1018" s="65"/>
      <c r="M1018" s="66"/>
      <c r="N1018" s="59"/>
      <c r="O1018" s="59"/>
      <c r="P1018" s="67"/>
      <c r="Q1018" s="68"/>
      <c r="R1018" s="69"/>
      <c r="S1018" s="59"/>
      <c r="T1018" s="59"/>
      <c r="U1018" s="59"/>
      <c r="V1018" s="59"/>
      <c r="W1018" s="59"/>
      <c r="X1018" s="59"/>
      <c r="Y1018" s="59"/>
    </row>
    <row r="1019" spans="1:25">
      <c r="A1019" s="59"/>
      <c r="B1019" s="60"/>
      <c r="C1019" s="60"/>
      <c r="D1019" s="61"/>
      <c r="E1019" s="59"/>
      <c r="F1019" s="59"/>
      <c r="G1019" s="59"/>
      <c r="H1019" s="59"/>
      <c r="I1019" s="135"/>
      <c r="J1019" s="59"/>
      <c r="K1019" s="59"/>
      <c r="L1019" s="65"/>
      <c r="M1019" s="66"/>
      <c r="N1019" s="59"/>
      <c r="O1019" s="59"/>
      <c r="P1019" s="67"/>
      <c r="Q1019" s="68"/>
      <c r="R1019" s="69"/>
      <c r="S1019" s="59"/>
      <c r="T1019" s="59"/>
      <c r="U1019" s="59"/>
      <c r="V1019" s="59"/>
      <c r="W1019" s="59"/>
      <c r="X1019" s="59"/>
      <c r="Y1019" s="59"/>
    </row>
    <row r="1020" spans="1:25">
      <c r="A1020" s="59"/>
      <c r="B1020" s="60"/>
      <c r="C1020" s="60"/>
      <c r="D1020" s="61"/>
      <c r="E1020" s="59"/>
      <c r="F1020" s="59"/>
      <c r="G1020" s="59"/>
      <c r="H1020" s="59"/>
      <c r="I1020" s="135"/>
      <c r="J1020" s="59"/>
      <c r="K1020" s="59"/>
      <c r="L1020" s="65"/>
      <c r="M1020" s="66"/>
      <c r="N1020" s="59"/>
      <c r="O1020" s="59"/>
      <c r="P1020" s="67"/>
      <c r="Q1020" s="68"/>
      <c r="R1020" s="69"/>
      <c r="S1020" s="59"/>
      <c r="T1020" s="59"/>
      <c r="U1020" s="59"/>
      <c r="V1020" s="59"/>
      <c r="W1020" s="59"/>
      <c r="X1020" s="59"/>
      <c r="Y1020" s="59"/>
    </row>
    <row r="1021" spans="1:25">
      <c r="A1021" s="59"/>
      <c r="B1021" s="60"/>
      <c r="C1021" s="60"/>
      <c r="D1021" s="61"/>
      <c r="E1021" s="59"/>
      <c r="F1021" s="59"/>
      <c r="G1021" s="59"/>
      <c r="H1021" s="59"/>
      <c r="I1021" s="135"/>
      <c r="J1021" s="59"/>
      <c r="K1021" s="59"/>
      <c r="L1021" s="65"/>
      <c r="M1021" s="66"/>
      <c r="N1021" s="59"/>
      <c r="O1021" s="59"/>
      <c r="P1021" s="67"/>
      <c r="Q1021" s="68"/>
      <c r="R1021" s="69"/>
      <c r="S1021" s="59"/>
      <c r="T1021" s="59"/>
      <c r="U1021" s="59"/>
      <c r="V1021" s="59"/>
      <c r="W1021" s="59"/>
      <c r="X1021" s="59"/>
      <c r="Y1021" s="59"/>
    </row>
    <row r="1022" spans="1:25">
      <c r="A1022" s="59"/>
      <c r="B1022" s="60"/>
      <c r="C1022" s="60"/>
      <c r="D1022" s="61"/>
      <c r="E1022" s="59"/>
      <c r="F1022" s="59"/>
      <c r="G1022" s="59"/>
      <c r="H1022" s="59"/>
      <c r="I1022" s="135"/>
      <c r="J1022" s="59"/>
      <c r="K1022" s="59"/>
      <c r="L1022" s="65"/>
      <c r="M1022" s="66"/>
      <c r="N1022" s="59"/>
      <c r="O1022" s="59"/>
      <c r="P1022" s="67"/>
      <c r="Q1022" s="68"/>
      <c r="R1022" s="69"/>
      <c r="S1022" s="59"/>
      <c r="T1022" s="59"/>
      <c r="U1022" s="59"/>
      <c r="V1022" s="59"/>
      <c r="W1022" s="59"/>
      <c r="X1022" s="59"/>
      <c r="Y1022" s="59"/>
    </row>
    <row r="1023" spans="1:25">
      <c r="A1023" s="59"/>
      <c r="B1023" s="60"/>
      <c r="C1023" s="60"/>
      <c r="D1023" s="61"/>
      <c r="E1023" s="59"/>
      <c r="F1023" s="59"/>
      <c r="G1023" s="59"/>
      <c r="H1023" s="59"/>
      <c r="I1023" s="135"/>
      <c r="J1023" s="59"/>
      <c r="K1023" s="59"/>
      <c r="L1023" s="65"/>
      <c r="M1023" s="66"/>
      <c r="N1023" s="59"/>
      <c r="O1023" s="59"/>
      <c r="P1023" s="67"/>
      <c r="Q1023" s="68"/>
      <c r="R1023" s="69"/>
      <c r="S1023" s="59"/>
      <c r="T1023" s="59"/>
      <c r="U1023" s="59"/>
      <c r="V1023" s="59"/>
      <c r="W1023" s="59"/>
      <c r="X1023" s="59"/>
      <c r="Y1023" s="59"/>
    </row>
    <row r="1024" spans="1:25">
      <c r="A1024" s="59"/>
      <c r="B1024" s="60"/>
      <c r="C1024" s="60"/>
      <c r="D1024" s="61"/>
      <c r="E1024" s="59"/>
      <c r="F1024" s="59"/>
      <c r="G1024" s="59"/>
      <c r="H1024" s="59"/>
      <c r="I1024" s="135"/>
      <c r="J1024" s="59"/>
      <c r="K1024" s="59"/>
      <c r="L1024" s="65"/>
      <c r="M1024" s="66"/>
      <c r="N1024" s="59"/>
      <c r="O1024" s="59"/>
      <c r="P1024" s="67"/>
      <c r="Q1024" s="68"/>
      <c r="R1024" s="69"/>
      <c r="S1024" s="59"/>
      <c r="T1024" s="59"/>
      <c r="U1024" s="59"/>
      <c r="V1024" s="59"/>
      <c r="W1024" s="59"/>
      <c r="X1024" s="59"/>
      <c r="Y1024" s="59"/>
    </row>
    <row r="1025" spans="1:25">
      <c r="A1025" s="59"/>
      <c r="B1025" s="60"/>
      <c r="C1025" s="60"/>
      <c r="D1025" s="61"/>
      <c r="E1025" s="59"/>
      <c r="F1025" s="59"/>
      <c r="G1025" s="59"/>
      <c r="H1025" s="59"/>
      <c r="I1025" s="135"/>
      <c r="J1025" s="59"/>
      <c r="K1025" s="59"/>
      <c r="L1025" s="65"/>
      <c r="M1025" s="66"/>
      <c r="N1025" s="59"/>
      <c r="O1025" s="59"/>
      <c r="P1025" s="67"/>
      <c r="Q1025" s="68"/>
      <c r="R1025" s="69"/>
      <c r="S1025" s="59"/>
      <c r="T1025" s="59"/>
      <c r="U1025" s="59"/>
      <c r="V1025" s="59"/>
      <c r="W1025" s="59"/>
      <c r="X1025" s="59"/>
      <c r="Y1025" s="59"/>
    </row>
    <row r="1026" spans="1:25">
      <c r="A1026" s="59"/>
      <c r="B1026" s="60"/>
      <c r="C1026" s="60"/>
      <c r="D1026" s="61"/>
      <c r="E1026" s="59"/>
      <c r="F1026" s="59"/>
      <c r="G1026" s="59"/>
      <c r="H1026" s="59"/>
      <c r="I1026" s="135"/>
      <c r="J1026" s="59"/>
      <c r="K1026" s="59"/>
      <c r="L1026" s="65"/>
      <c r="M1026" s="66"/>
      <c r="N1026" s="59"/>
      <c r="O1026" s="59"/>
      <c r="P1026" s="67"/>
      <c r="Q1026" s="68"/>
      <c r="R1026" s="69"/>
      <c r="S1026" s="59"/>
      <c r="T1026" s="59"/>
      <c r="U1026" s="59"/>
      <c r="V1026" s="59"/>
      <c r="W1026" s="59"/>
      <c r="X1026" s="59"/>
      <c r="Y1026" s="59"/>
    </row>
    <row r="1027" spans="1:25">
      <c r="A1027" s="59"/>
      <c r="B1027" s="60"/>
      <c r="C1027" s="60"/>
      <c r="D1027" s="61"/>
      <c r="E1027" s="59"/>
      <c r="F1027" s="59"/>
      <c r="G1027" s="59"/>
      <c r="H1027" s="59"/>
      <c r="I1027" s="135"/>
      <c r="J1027" s="59"/>
      <c r="K1027" s="59"/>
      <c r="L1027" s="65"/>
      <c r="M1027" s="66"/>
      <c r="N1027" s="59"/>
      <c r="O1027" s="59"/>
      <c r="P1027" s="67"/>
      <c r="Q1027" s="68"/>
      <c r="R1027" s="69"/>
      <c r="S1027" s="59"/>
      <c r="T1027" s="59"/>
      <c r="U1027" s="59"/>
      <c r="V1027" s="59"/>
      <c r="W1027" s="59"/>
      <c r="X1027" s="59"/>
      <c r="Y1027" s="59"/>
    </row>
    <row r="1028" spans="1:25">
      <c r="A1028" s="59"/>
      <c r="B1028" s="60"/>
      <c r="C1028" s="60"/>
      <c r="D1028" s="61"/>
      <c r="E1028" s="59"/>
      <c r="F1028" s="59"/>
      <c r="G1028" s="59"/>
      <c r="H1028" s="59"/>
      <c r="I1028" s="135"/>
      <c r="J1028" s="59"/>
      <c r="K1028" s="59"/>
      <c r="L1028" s="65"/>
      <c r="M1028" s="66"/>
      <c r="N1028" s="59"/>
      <c r="O1028" s="59"/>
      <c r="P1028" s="67"/>
      <c r="Q1028" s="68"/>
      <c r="R1028" s="69"/>
      <c r="S1028" s="59"/>
      <c r="T1028" s="59"/>
      <c r="U1028" s="59"/>
      <c r="V1028" s="59"/>
      <c r="W1028" s="59"/>
      <c r="X1028" s="59"/>
      <c r="Y1028" s="59"/>
    </row>
    <row r="1029" spans="1:25">
      <c r="A1029" s="59"/>
      <c r="B1029" s="60"/>
      <c r="C1029" s="60"/>
      <c r="D1029" s="61"/>
      <c r="E1029" s="59"/>
      <c r="F1029" s="59"/>
      <c r="G1029" s="59"/>
      <c r="H1029" s="59"/>
      <c r="I1029" s="135"/>
      <c r="J1029" s="59"/>
      <c r="K1029" s="59"/>
      <c r="L1029" s="65"/>
      <c r="M1029" s="66"/>
      <c r="N1029" s="59"/>
      <c r="O1029" s="59"/>
      <c r="P1029" s="67"/>
      <c r="Q1029" s="68"/>
      <c r="R1029" s="69"/>
      <c r="S1029" s="59"/>
      <c r="T1029" s="59"/>
      <c r="U1029" s="59"/>
      <c r="V1029" s="59"/>
      <c r="W1029" s="59"/>
      <c r="X1029" s="59"/>
      <c r="Y1029" s="59"/>
    </row>
    <row r="1030" spans="1:25">
      <c r="A1030" s="59"/>
      <c r="B1030" s="60"/>
      <c r="C1030" s="60"/>
      <c r="D1030" s="61"/>
      <c r="E1030" s="59"/>
      <c r="F1030" s="59"/>
      <c r="G1030" s="59"/>
      <c r="H1030" s="59"/>
      <c r="I1030" s="135"/>
      <c r="J1030" s="59"/>
      <c r="K1030" s="59"/>
      <c r="L1030" s="65"/>
      <c r="M1030" s="66"/>
      <c r="N1030" s="59"/>
      <c r="O1030" s="59"/>
      <c r="P1030" s="67"/>
      <c r="Q1030" s="68"/>
      <c r="R1030" s="69"/>
      <c r="S1030" s="59"/>
      <c r="T1030" s="59"/>
      <c r="U1030" s="59"/>
      <c r="V1030" s="59"/>
      <c r="W1030" s="59"/>
      <c r="X1030" s="59"/>
      <c r="Y1030" s="59"/>
    </row>
    <row r="1031" spans="1:25">
      <c r="A1031" s="59"/>
      <c r="B1031" s="60"/>
      <c r="C1031" s="60"/>
      <c r="D1031" s="61"/>
      <c r="E1031" s="59"/>
      <c r="F1031" s="59"/>
      <c r="G1031" s="59"/>
      <c r="H1031" s="59"/>
      <c r="I1031" s="135"/>
      <c r="J1031" s="59"/>
      <c r="K1031" s="59"/>
      <c r="L1031" s="65"/>
      <c r="M1031" s="66"/>
      <c r="N1031" s="59"/>
      <c r="O1031" s="59"/>
      <c r="P1031" s="67"/>
      <c r="Q1031" s="68"/>
      <c r="R1031" s="69"/>
      <c r="S1031" s="59"/>
      <c r="T1031" s="59"/>
      <c r="U1031" s="59"/>
      <c r="V1031" s="59"/>
      <c r="W1031" s="59"/>
      <c r="X1031" s="59"/>
      <c r="Y1031" s="59"/>
    </row>
    <row r="1032" spans="1:25">
      <c r="A1032" s="59"/>
      <c r="B1032" s="60"/>
      <c r="C1032" s="60"/>
      <c r="D1032" s="61"/>
      <c r="E1032" s="59"/>
      <c r="F1032" s="59"/>
      <c r="G1032" s="59"/>
      <c r="H1032" s="59"/>
      <c r="I1032" s="135"/>
      <c r="J1032" s="59"/>
      <c r="K1032" s="59"/>
      <c r="L1032" s="65"/>
      <c r="M1032" s="66"/>
      <c r="N1032" s="59"/>
      <c r="O1032" s="59"/>
      <c r="P1032" s="67"/>
      <c r="Q1032" s="68"/>
      <c r="R1032" s="69"/>
      <c r="S1032" s="59"/>
      <c r="T1032" s="59"/>
      <c r="U1032" s="59"/>
      <c r="V1032" s="59"/>
      <c r="W1032" s="59"/>
      <c r="X1032" s="59"/>
      <c r="Y1032" s="59"/>
    </row>
    <row r="1033" spans="1:25">
      <c r="A1033" s="59"/>
      <c r="B1033" s="60"/>
      <c r="C1033" s="60"/>
      <c r="D1033" s="61"/>
      <c r="E1033" s="59"/>
      <c r="F1033" s="59"/>
      <c r="G1033" s="59"/>
      <c r="H1033" s="59"/>
      <c r="I1033" s="135"/>
      <c r="J1033" s="59"/>
      <c r="K1033" s="59"/>
      <c r="L1033" s="65"/>
      <c r="M1033" s="66"/>
      <c r="N1033" s="59"/>
      <c r="O1033" s="59"/>
      <c r="P1033" s="104"/>
      <c r="Q1033" s="68"/>
      <c r="R1033" s="69"/>
      <c r="S1033" s="59"/>
      <c r="T1033" s="59"/>
      <c r="U1033" s="59"/>
      <c r="V1033" s="59"/>
      <c r="W1033" s="59"/>
      <c r="X1033" s="59"/>
      <c r="Y1033" s="59"/>
    </row>
  </sheetData>
  <autoFilter ref="A4:T651" xr:uid="{00000000-0009-0000-0000-000003000000}"/>
  <customSheetViews>
    <customSheetView guid="{04F4E1FE-8EC4-4E00-948F-0D5054E332A0}" filter="1" showAutoFilter="1">
      <pageMargins left="0.7" right="0.7" top="0.75" bottom="0.75" header="0.3" footer="0.3"/>
      <autoFilter ref="A4:Y685" xr:uid="{B8341108-1816-4D0B-ADE0-7169342A1F21}">
        <filterColumn colId="1">
          <filters blank="1">
            <filter val="PUC"/>
            <filter val="UA"/>
            <filter val="UACh"/>
            <filter val="UBB"/>
            <filter val="UBO"/>
            <filter val="UCh"/>
            <filter val="UCM"/>
            <filter val="UDA"/>
            <filter val="UdeC"/>
            <filter val="UDLA"/>
            <filter val="UFT"/>
            <filter val="UHA"/>
            <filter val="UHO"/>
            <filter val="UMCE"/>
            <filter val="UNAB"/>
            <filter val="UNAP"/>
            <filter val="UPLA"/>
            <filter val="USACH"/>
            <filter val="USM"/>
            <filter val="UTA"/>
            <filter val="UTC"/>
            <filter val="UTEM"/>
            <filter val="UV"/>
          </filters>
        </filterColumn>
        <filterColumn colId="2">
          <filters>
            <filter val="Agronomía"/>
          </filters>
        </filterColumn>
        <filterColumn colId="7">
          <filters blank="1">
            <filter val="100"/>
            <filter val="101"/>
            <filter val="102"/>
            <filter val="104"/>
            <filter val="105"/>
            <filter val="106"/>
            <filter val="107"/>
            <filter val="108"/>
            <filter val="110"/>
            <filter val="111"/>
            <filter val="112"/>
            <filter val="113"/>
            <filter val="116"/>
            <filter val="117"/>
            <filter val="12"/>
            <filter val="120"/>
            <filter val="122"/>
            <filter val="124"/>
            <filter val="125"/>
            <filter val="125.75"/>
            <filter val="126"/>
            <filter val="128"/>
            <filter val="129"/>
            <filter val="130"/>
            <filter val="132"/>
            <filter val="133"/>
            <filter val="134"/>
            <filter val="135"/>
            <filter val="136"/>
            <filter val="138"/>
            <filter val="139"/>
            <filter val="140"/>
            <filter val="141"/>
            <filter val="142"/>
            <filter val="143"/>
            <filter val="144"/>
            <filter val="145"/>
            <filter val="147"/>
            <filter val="148"/>
            <filter val="150"/>
            <filter val="151"/>
            <filter val="152"/>
            <filter val="154"/>
            <filter val="155"/>
            <filter val="156"/>
            <filter val="160"/>
            <filter val="163"/>
            <filter val="164"/>
            <filter val="165"/>
            <filter val="168"/>
            <filter val="170"/>
            <filter val="171"/>
            <filter val="172"/>
            <filter val="174"/>
            <filter val="176"/>
            <filter val="178"/>
            <filter val="180"/>
            <filter val="181"/>
            <filter val="182"/>
            <filter val="183"/>
            <filter val="188"/>
            <filter val="190"/>
            <filter val="192"/>
            <filter val="200"/>
            <filter val="204"/>
            <filter val="210"/>
            <filter val="214"/>
            <filter val="216"/>
            <filter val="220"/>
            <filter val="221"/>
            <filter val="222"/>
            <filter val="223"/>
            <filter val="225"/>
            <filter val="230"/>
            <filter val="232"/>
            <filter val="238"/>
            <filter val="240"/>
            <filter val="243"/>
            <filter val="244"/>
            <filter val="245"/>
            <filter val="246"/>
            <filter val="250"/>
            <filter val="252"/>
            <filter val="260"/>
            <filter val="264"/>
            <filter val="270"/>
            <filter val="272"/>
            <filter val="280"/>
            <filter val="284"/>
            <filter val="286"/>
            <filter val="297"/>
            <filter val="298"/>
            <filter val="300"/>
            <filter val="320"/>
            <filter val="324"/>
            <filter val="336"/>
            <filter val="360"/>
            <filter val="378"/>
            <filter val="400"/>
            <filter val="432"/>
            <filter val="441"/>
            <filter val="468"/>
            <filter val="48"/>
            <filter val="486"/>
            <filter val="56"/>
            <filter val="65"/>
            <filter val="72"/>
            <filter val="75"/>
            <filter val="80"/>
            <filter val="81"/>
            <filter val="86"/>
            <filter val="87"/>
            <filter val="88"/>
            <filter val="90"/>
            <filter val="92"/>
            <filter val="95"/>
            <filter val="96"/>
            <filter val="960"/>
            <filter val="97"/>
            <filter val="98"/>
          </filters>
        </filterColumn>
      </autoFilter>
    </customSheetView>
    <customSheetView guid="{4C4EC494-3590-4268-B141-4F752695EFBC}" filter="1" showAutoFilter="1">
      <pageMargins left="0.7" right="0.7" top="0.75" bottom="0.75" header="0.3" footer="0.3"/>
      <autoFilter ref="A4:Y685" xr:uid="{C728CB0D-C0CE-4938-9B5A-02AB2D38E93F}">
        <filterColumn colId="2">
          <filters>
            <filter val="Ciencias Sociales"/>
          </filters>
        </filterColumn>
        <filterColumn colId="11">
          <filters>
            <filter val="-"/>
            <filter val="$ 111.240"/>
            <filter val="$ 154.500"/>
            <filter val="$ 50.000"/>
            <filter val="$ 66.950"/>
            <filter val="$ 77.250"/>
            <filter val="$ 98.000"/>
            <filter val="$ 99.910"/>
            <filter val="$0"/>
            <filter val="$10,000"/>
            <filter val="$100,000"/>
            <filter val="$100.000"/>
            <filter val="$105,000"/>
            <filter val="$110,000"/>
            <filter val="$111.240"/>
            <filter val="$120,000"/>
            <filter val="$125,000"/>
            <filter val="$135,000"/>
            <filter val="$140,400"/>
            <filter val="$150,000"/>
            <filter val="$154.500"/>
            <filter val="$155,000"/>
            <filter val="$165,000"/>
            <filter val="$170,000"/>
            <filter val="$175,000"/>
            <filter val="$186,000"/>
            <filter val="$196,000"/>
            <filter val="$20,000"/>
            <filter val="$200,000"/>
            <filter val="$220,000"/>
            <filter val="$230,000"/>
            <filter val="$250,000"/>
            <filter val="$280,000"/>
            <filter val="$285,000"/>
            <filter val="$30,000"/>
            <filter val="$355,000"/>
            <filter val="$40.000"/>
            <filter val="$45,000"/>
            <filter val="$50,000"/>
            <filter val="$50.000"/>
            <filter val="$500,000"/>
            <filter val="$60,000"/>
            <filter val="$60.000"/>
            <filter val="$66.950"/>
            <filter val="$68,000"/>
            <filter val="$70,000"/>
            <filter val="$75,000"/>
            <filter val="$75.000"/>
            <filter val="$77.250"/>
            <filter val="$80,000"/>
            <filter val="$82.400"/>
            <filter val="$90,000"/>
            <filter val="$96,820"/>
            <filter val="$99.910"/>
            <filter val="no"/>
          </filters>
        </filterColumn>
      </autoFilter>
    </customSheetView>
    <customSheetView guid="{72648B06-C751-47D3-8A1F-779C31296DD3}" filter="1" showAutoFilter="1">
      <pageMargins left="0.7" right="0.7" top="0.75" bottom="0.75" header="0.3" footer="0.3"/>
      <autoFilter ref="A4:T685" xr:uid="{9217E2FF-99F1-4E6E-B982-38D10B31571F}">
        <filterColumn colId="1">
          <filters blank="1">
            <filter val="UA"/>
            <filter val="UBO"/>
            <filter val="UCEN"/>
            <filter val="UCh"/>
            <filter val="UCM"/>
            <filter val="UDA"/>
            <filter val="UDLA"/>
            <filter val="UFT"/>
            <filter val="UHA"/>
            <filter val="UMCE"/>
            <filter val="UNAB"/>
            <filter val="UNAP"/>
            <filter val="USACH"/>
            <filter val="UTEM"/>
          </filters>
        </filterColumn>
        <filterColumn colId="15">
          <filters>
            <filter val="10"/>
            <filter val="12"/>
            <filter val="15"/>
            <filter val="17"/>
            <filter val="18"/>
            <filter val="2"/>
            <filter val="20"/>
            <filter val="22"/>
            <filter val="23"/>
            <filter val="24"/>
            <filter val="25"/>
            <filter val="26"/>
            <filter val="28"/>
            <filter val="30"/>
            <filter val="31"/>
            <filter val="32"/>
            <filter val="35"/>
            <filter val="40"/>
            <filter val="45"/>
            <filter val="48"/>
            <filter val="5"/>
            <filter val="50"/>
            <filter val="6"/>
            <filter val="60"/>
          </filters>
        </filterColumn>
      </autoFilter>
    </customSheetView>
  </customSheetViews>
  <hyperlinks>
    <hyperlink ref="S45" r:id="rId1" xr:uid="{00000000-0004-0000-0300-000000000000}"/>
    <hyperlink ref="S46" r:id="rId2" xr:uid="{00000000-0004-0000-0300-000001000000}"/>
    <hyperlink ref="S47" r:id="rId3" xr:uid="{00000000-0004-0000-0300-000002000000}"/>
    <hyperlink ref="S48" r:id="rId4" xr:uid="{00000000-0004-0000-0300-000003000000}"/>
    <hyperlink ref="S49" r:id="rId5" xr:uid="{00000000-0004-0000-0300-000004000000}"/>
    <hyperlink ref="S50" r:id="rId6" xr:uid="{00000000-0004-0000-0300-000005000000}"/>
    <hyperlink ref="S51" r:id="rId7" xr:uid="{00000000-0004-0000-0300-000006000000}"/>
    <hyperlink ref="S107" r:id="rId8" xr:uid="{00000000-0004-0000-0300-000007000000}"/>
    <hyperlink ref="S108" r:id="rId9" xr:uid="{00000000-0004-0000-0300-000008000000}"/>
    <hyperlink ref="S109" r:id="rId10" xr:uid="{00000000-0004-0000-0300-000009000000}"/>
    <hyperlink ref="S110" r:id="rId11" xr:uid="{00000000-0004-0000-0300-00000A000000}"/>
    <hyperlink ref="S111" r:id="rId12" xr:uid="{00000000-0004-0000-0300-00000B000000}"/>
    <hyperlink ref="S112" r:id="rId13" xr:uid="{00000000-0004-0000-0300-00000C000000}"/>
    <hyperlink ref="S113" r:id="rId14" xr:uid="{00000000-0004-0000-0300-00000D000000}"/>
    <hyperlink ref="S114" r:id="rId15" xr:uid="{00000000-0004-0000-0300-00000E000000}"/>
    <hyperlink ref="S115" r:id="rId16" xr:uid="{00000000-0004-0000-0300-00000F000000}"/>
    <hyperlink ref="S116" r:id="rId17" xr:uid="{00000000-0004-0000-0300-000010000000}"/>
    <hyperlink ref="S117" r:id="rId18" xr:uid="{00000000-0004-0000-0300-000011000000}"/>
    <hyperlink ref="S118" r:id="rId19" xr:uid="{00000000-0004-0000-0300-000012000000}"/>
    <hyperlink ref="S119" r:id="rId20" xr:uid="{00000000-0004-0000-0300-000013000000}"/>
    <hyperlink ref="S120" r:id="rId21" xr:uid="{00000000-0004-0000-0300-000014000000}"/>
    <hyperlink ref="S121" r:id="rId22" xr:uid="{00000000-0004-0000-0300-000015000000}"/>
    <hyperlink ref="S122" r:id="rId23" xr:uid="{00000000-0004-0000-0300-000016000000}"/>
    <hyperlink ref="S123" r:id="rId24" xr:uid="{00000000-0004-0000-0300-000017000000}"/>
    <hyperlink ref="S124" r:id="rId25" xr:uid="{00000000-0004-0000-0300-000018000000}"/>
    <hyperlink ref="S125" r:id="rId26" xr:uid="{00000000-0004-0000-0300-000019000000}"/>
    <hyperlink ref="S126" r:id="rId27" xr:uid="{00000000-0004-0000-0300-00001A000000}"/>
    <hyperlink ref="S127" r:id="rId28" xr:uid="{00000000-0004-0000-0300-00001B000000}"/>
    <hyperlink ref="S128" r:id="rId29" xr:uid="{00000000-0004-0000-0300-00001C000000}"/>
    <hyperlink ref="S129" r:id="rId30" xr:uid="{00000000-0004-0000-0300-00001D000000}"/>
    <hyperlink ref="S130" r:id="rId31" xr:uid="{00000000-0004-0000-0300-00001E000000}"/>
    <hyperlink ref="S131" r:id="rId32" xr:uid="{00000000-0004-0000-0300-00001F000000}"/>
    <hyperlink ref="S132" r:id="rId33" xr:uid="{00000000-0004-0000-0300-000020000000}"/>
    <hyperlink ref="S133" r:id="rId34" xr:uid="{00000000-0004-0000-0300-000021000000}"/>
    <hyperlink ref="S134" r:id="rId35" xr:uid="{00000000-0004-0000-0300-000022000000}"/>
    <hyperlink ref="S135" r:id="rId36" xr:uid="{00000000-0004-0000-0300-000023000000}"/>
    <hyperlink ref="S136" r:id="rId37" xr:uid="{00000000-0004-0000-0300-000024000000}"/>
    <hyperlink ref="S137" r:id="rId38" xr:uid="{00000000-0004-0000-0300-000025000000}"/>
    <hyperlink ref="S138" r:id="rId39" xr:uid="{00000000-0004-0000-0300-000026000000}"/>
    <hyperlink ref="S139" r:id="rId40" xr:uid="{00000000-0004-0000-0300-000027000000}"/>
    <hyperlink ref="S140" r:id="rId41" xr:uid="{00000000-0004-0000-0300-000028000000}"/>
    <hyperlink ref="S141" r:id="rId42" xr:uid="{00000000-0004-0000-0300-000029000000}"/>
    <hyperlink ref="S142" r:id="rId43" xr:uid="{00000000-0004-0000-0300-00002A000000}"/>
    <hyperlink ref="S143" r:id="rId44" xr:uid="{00000000-0004-0000-0300-00002B000000}"/>
    <hyperlink ref="S144" r:id="rId45" xr:uid="{00000000-0004-0000-0300-00002C000000}"/>
    <hyperlink ref="S145" r:id="rId46" xr:uid="{00000000-0004-0000-0300-00002D000000}"/>
    <hyperlink ref="S146" r:id="rId47" xr:uid="{00000000-0004-0000-0300-00002E000000}"/>
    <hyperlink ref="S147" r:id="rId48" xr:uid="{00000000-0004-0000-0300-00002F000000}"/>
    <hyperlink ref="S148" r:id="rId49" xr:uid="{00000000-0004-0000-0300-000030000000}"/>
    <hyperlink ref="S149" r:id="rId50" xr:uid="{00000000-0004-0000-0300-000031000000}"/>
    <hyperlink ref="S150" r:id="rId51" xr:uid="{00000000-0004-0000-0300-000032000000}"/>
    <hyperlink ref="S151" r:id="rId52" xr:uid="{00000000-0004-0000-0300-000033000000}"/>
    <hyperlink ref="S152" r:id="rId53" xr:uid="{00000000-0004-0000-0300-000034000000}"/>
    <hyperlink ref="S153" r:id="rId54" xr:uid="{00000000-0004-0000-0300-000035000000}"/>
    <hyperlink ref="S154" r:id="rId55" xr:uid="{00000000-0004-0000-0300-000036000000}"/>
    <hyperlink ref="S155" r:id="rId56" xr:uid="{00000000-0004-0000-0300-000037000000}"/>
    <hyperlink ref="S156" r:id="rId57" xr:uid="{00000000-0004-0000-0300-000038000000}"/>
    <hyperlink ref="S157" r:id="rId58" xr:uid="{00000000-0004-0000-0300-000039000000}"/>
    <hyperlink ref="S158" r:id="rId59" xr:uid="{00000000-0004-0000-0300-00003A000000}"/>
    <hyperlink ref="S159" r:id="rId60" xr:uid="{00000000-0004-0000-0300-00003B000000}"/>
    <hyperlink ref="S160" r:id="rId61" xr:uid="{00000000-0004-0000-0300-00003C000000}"/>
    <hyperlink ref="S161" r:id="rId62" xr:uid="{00000000-0004-0000-0300-00003D000000}"/>
    <hyperlink ref="S162" r:id="rId63" xr:uid="{00000000-0004-0000-0300-00003E000000}"/>
    <hyperlink ref="S163" r:id="rId64" xr:uid="{00000000-0004-0000-0300-00003F000000}"/>
    <hyperlink ref="S164" r:id="rId65" xr:uid="{00000000-0004-0000-0300-000040000000}"/>
    <hyperlink ref="S165" r:id="rId66" xr:uid="{00000000-0004-0000-0300-000041000000}"/>
    <hyperlink ref="S166" r:id="rId67" xr:uid="{00000000-0004-0000-0300-000042000000}"/>
    <hyperlink ref="S167" r:id="rId68" xr:uid="{00000000-0004-0000-0300-000043000000}"/>
    <hyperlink ref="S168" r:id="rId69" xr:uid="{00000000-0004-0000-0300-000044000000}"/>
    <hyperlink ref="S169" r:id="rId70" xr:uid="{00000000-0004-0000-0300-000045000000}"/>
    <hyperlink ref="S170" r:id="rId71" xr:uid="{00000000-0004-0000-0300-000046000000}"/>
    <hyperlink ref="S171" r:id="rId72" xr:uid="{00000000-0004-0000-0300-000047000000}"/>
    <hyperlink ref="S172" r:id="rId73" xr:uid="{00000000-0004-0000-0300-000048000000}"/>
    <hyperlink ref="S173" r:id="rId74" xr:uid="{00000000-0004-0000-0300-000049000000}"/>
    <hyperlink ref="S174" r:id="rId75" xr:uid="{00000000-0004-0000-0300-00004A000000}"/>
    <hyperlink ref="S175" r:id="rId76" xr:uid="{00000000-0004-0000-0300-00004B000000}"/>
    <hyperlink ref="S176" r:id="rId77" xr:uid="{00000000-0004-0000-0300-00004C000000}"/>
    <hyperlink ref="S177" r:id="rId78" xr:uid="{00000000-0004-0000-0300-00004D000000}"/>
    <hyperlink ref="S178" r:id="rId79" xr:uid="{00000000-0004-0000-0300-00004E000000}"/>
    <hyperlink ref="S179" r:id="rId80" xr:uid="{00000000-0004-0000-0300-00004F000000}"/>
    <hyperlink ref="S180" r:id="rId81" xr:uid="{00000000-0004-0000-0300-000050000000}"/>
    <hyperlink ref="S181" r:id="rId82" xr:uid="{00000000-0004-0000-0300-000051000000}"/>
    <hyperlink ref="S182" r:id="rId83" xr:uid="{00000000-0004-0000-0300-000052000000}"/>
    <hyperlink ref="S183" r:id="rId84" xr:uid="{00000000-0004-0000-0300-000053000000}"/>
    <hyperlink ref="S184" r:id="rId85" xr:uid="{00000000-0004-0000-0300-000054000000}"/>
    <hyperlink ref="S185" r:id="rId86" xr:uid="{00000000-0004-0000-0300-000055000000}"/>
    <hyperlink ref="S186" r:id="rId87" xr:uid="{00000000-0004-0000-0300-000056000000}"/>
    <hyperlink ref="S187" r:id="rId88" xr:uid="{00000000-0004-0000-0300-000057000000}"/>
    <hyperlink ref="S188" r:id="rId89" xr:uid="{00000000-0004-0000-0300-000058000000}"/>
    <hyperlink ref="S189" r:id="rId90" xr:uid="{00000000-0004-0000-0300-000059000000}"/>
    <hyperlink ref="S190" r:id="rId91" xr:uid="{00000000-0004-0000-0300-00005A000000}"/>
    <hyperlink ref="S191" r:id="rId92" xr:uid="{00000000-0004-0000-0300-00005B000000}"/>
    <hyperlink ref="S192" r:id="rId93" xr:uid="{00000000-0004-0000-0300-00005C000000}"/>
    <hyperlink ref="S193" r:id="rId94" xr:uid="{00000000-0004-0000-0300-00005D000000}"/>
    <hyperlink ref="S194" r:id="rId95" xr:uid="{00000000-0004-0000-0300-00005E000000}"/>
    <hyperlink ref="S195" r:id="rId96" xr:uid="{00000000-0004-0000-0300-00005F000000}"/>
    <hyperlink ref="S196" r:id="rId97" xr:uid="{00000000-0004-0000-0300-000060000000}"/>
    <hyperlink ref="S197" r:id="rId98" xr:uid="{00000000-0004-0000-0300-000061000000}"/>
    <hyperlink ref="S198" r:id="rId99" xr:uid="{00000000-0004-0000-0300-000062000000}"/>
    <hyperlink ref="S199" r:id="rId100" xr:uid="{00000000-0004-0000-0300-000063000000}"/>
    <hyperlink ref="S200" r:id="rId101" xr:uid="{00000000-0004-0000-0300-000064000000}"/>
    <hyperlink ref="S201" r:id="rId102" xr:uid="{00000000-0004-0000-0300-000065000000}"/>
    <hyperlink ref="S202" r:id="rId103" xr:uid="{00000000-0004-0000-0300-000066000000}"/>
    <hyperlink ref="S203" r:id="rId104" xr:uid="{00000000-0004-0000-0300-000067000000}"/>
    <hyperlink ref="S204" r:id="rId105" xr:uid="{00000000-0004-0000-0300-000068000000}"/>
    <hyperlink ref="S205" r:id="rId106" xr:uid="{00000000-0004-0000-0300-000069000000}"/>
    <hyperlink ref="S206" r:id="rId107" xr:uid="{00000000-0004-0000-0300-00006A000000}"/>
    <hyperlink ref="S207" r:id="rId108" xr:uid="{00000000-0004-0000-0300-00006B000000}"/>
    <hyperlink ref="S208" r:id="rId109" xr:uid="{00000000-0004-0000-0300-00006C000000}"/>
    <hyperlink ref="S209" r:id="rId110" xr:uid="{00000000-0004-0000-0300-00006D000000}"/>
    <hyperlink ref="S210" r:id="rId111" xr:uid="{00000000-0004-0000-0300-00006E000000}"/>
    <hyperlink ref="S211" r:id="rId112" xr:uid="{00000000-0004-0000-0300-00006F000000}"/>
    <hyperlink ref="S212" r:id="rId113" xr:uid="{00000000-0004-0000-0300-000070000000}"/>
    <hyperlink ref="S213" r:id="rId114" xr:uid="{00000000-0004-0000-0300-000071000000}"/>
    <hyperlink ref="S214" r:id="rId115" xr:uid="{00000000-0004-0000-0300-000072000000}"/>
    <hyperlink ref="S215" r:id="rId116" xr:uid="{00000000-0004-0000-0300-000073000000}"/>
    <hyperlink ref="S216" r:id="rId117" xr:uid="{00000000-0004-0000-0300-000074000000}"/>
    <hyperlink ref="S217" r:id="rId118" xr:uid="{00000000-0004-0000-0300-000075000000}"/>
    <hyperlink ref="S218" r:id="rId119" xr:uid="{00000000-0004-0000-0300-000076000000}"/>
    <hyperlink ref="S219" r:id="rId120" xr:uid="{00000000-0004-0000-0300-000077000000}"/>
    <hyperlink ref="S226" r:id="rId121" xr:uid="{00000000-0004-0000-0300-000078000000}"/>
    <hyperlink ref="S227" r:id="rId122" xr:uid="{00000000-0004-0000-0300-000079000000}"/>
    <hyperlink ref="S228" r:id="rId123" xr:uid="{00000000-0004-0000-0300-00007A000000}"/>
    <hyperlink ref="S229" r:id="rId124" xr:uid="{00000000-0004-0000-0300-00007B000000}"/>
    <hyperlink ref="S230" r:id="rId125" xr:uid="{00000000-0004-0000-0300-00007C000000}"/>
    <hyperlink ref="S231" r:id="rId126" xr:uid="{00000000-0004-0000-0300-00007D000000}"/>
    <hyperlink ref="S232" r:id="rId127" xr:uid="{00000000-0004-0000-0300-00007E000000}"/>
    <hyperlink ref="S233" r:id="rId128" xr:uid="{00000000-0004-0000-0300-00007F000000}"/>
    <hyperlink ref="S234" r:id="rId129" xr:uid="{00000000-0004-0000-0300-000080000000}"/>
    <hyperlink ref="S235" r:id="rId130" xr:uid="{00000000-0004-0000-0300-000081000000}"/>
    <hyperlink ref="S236" r:id="rId131" xr:uid="{00000000-0004-0000-0300-000082000000}"/>
    <hyperlink ref="S237" r:id="rId132" xr:uid="{00000000-0004-0000-0300-000083000000}"/>
    <hyperlink ref="S238" r:id="rId133" xr:uid="{00000000-0004-0000-0300-000084000000}"/>
    <hyperlink ref="S239" r:id="rId134" xr:uid="{00000000-0004-0000-0300-000085000000}"/>
    <hyperlink ref="S240" r:id="rId135" xr:uid="{00000000-0004-0000-0300-000086000000}"/>
    <hyperlink ref="S241" r:id="rId136" xr:uid="{00000000-0004-0000-0300-000087000000}"/>
    <hyperlink ref="S242" r:id="rId137" xr:uid="{00000000-0004-0000-0300-000088000000}"/>
    <hyperlink ref="S243" r:id="rId138" xr:uid="{00000000-0004-0000-0300-000089000000}"/>
    <hyperlink ref="S244" r:id="rId139" xr:uid="{00000000-0004-0000-0300-00008A000000}"/>
    <hyperlink ref="S245" r:id="rId140" xr:uid="{00000000-0004-0000-0300-00008B000000}"/>
    <hyperlink ref="S246" r:id="rId141" xr:uid="{00000000-0004-0000-0300-00008C000000}"/>
    <hyperlink ref="S247" r:id="rId142" xr:uid="{00000000-0004-0000-0300-00008D000000}"/>
    <hyperlink ref="S248" r:id="rId143" xr:uid="{00000000-0004-0000-0300-00008E000000}"/>
    <hyperlink ref="S249" r:id="rId144" xr:uid="{00000000-0004-0000-0300-00008F000000}"/>
    <hyperlink ref="S250" r:id="rId145" xr:uid="{00000000-0004-0000-0300-000090000000}"/>
    <hyperlink ref="S251" r:id="rId146" xr:uid="{00000000-0004-0000-0300-000091000000}"/>
    <hyperlink ref="S252" r:id="rId147" xr:uid="{00000000-0004-0000-0300-000092000000}"/>
    <hyperlink ref="S253" r:id="rId148" xr:uid="{00000000-0004-0000-0300-000093000000}"/>
    <hyperlink ref="S254" r:id="rId149" xr:uid="{00000000-0004-0000-0300-000094000000}"/>
    <hyperlink ref="S255" r:id="rId150" xr:uid="{00000000-0004-0000-0300-000095000000}"/>
    <hyperlink ref="S256" r:id="rId151" xr:uid="{00000000-0004-0000-0300-000096000000}"/>
    <hyperlink ref="S257" r:id="rId152" xr:uid="{00000000-0004-0000-0300-000097000000}"/>
    <hyperlink ref="S258" r:id="rId153" xr:uid="{00000000-0004-0000-0300-000098000000}"/>
    <hyperlink ref="S259" r:id="rId154" xr:uid="{00000000-0004-0000-0300-000099000000}"/>
    <hyperlink ref="S260" r:id="rId155" xr:uid="{00000000-0004-0000-0300-00009A000000}"/>
    <hyperlink ref="S261" r:id="rId156" xr:uid="{00000000-0004-0000-0300-00009B000000}"/>
    <hyperlink ref="S262" r:id="rId157" xr:uid="{00000000-0004-0000-0300-00009C000000}"/>
    <hyperlink ref="S263" r:id="rId158" xr:uid="{00000000-0004-0000-0300-00009D000000}"/>
    <hyperlink ref="S264" r:id="rId159" xr:uid="{00000000-0004-0000-0300-00009E000000}"/>
    <hyperlink ref="S265" r:id="rId160" xr:uid="{00000000-0004-0000-0300-00009F000000}"/>
    <hyperlink ref="S266" r:id="rId161" xr:uid="{00000000-0004-0000-0300-0000A0000000}"/>
    <hyperlink ref="S267" r:id="rId162" xr:uid="{00000000-0004-0000-0300-0000A1000000}"/>
    <hyperlink ref="S268" r:id="rId163" xr:uid="{00000000-0004-0000-0300-0000A2000000}"/>
    <hyperlink ref="S269" r:id="rId164" xr:uid="{00000000-0004-0000-0300-0000A3000000}"/>
    <hyperlink ref="S270" r:id="rId165" xr:uid="{00000000-0004-0000-0300-0000A4000000}"/>
    <hyperlink ref="S271" r:id="rId166" xr:uid="{00000000-0004-0000-0300-0000A5000000}"/>
    <hyperlink ref="S272" r:id="rId167" xr:uid="{00000000-0004-0000-0300-0000A6000000}"/>
    <hyperlink ref="S273" r:id="rId168" xr:uid="{00000000-0004-0000-0300-0000A7000000}"/>
    <hyperlink ref="S274" r:id="rId169" xr:uid="{00000000-0004-0000-0300-0000A8000000}"/>
    <hyperlink ref="S275" r:id="rId170" xr:uid="{00000000-0004-0000-0300-0000A9000000}"/>
    <hyperlink ref="S276" r:id="rId171" xr:uid="{00000000-0004-0000-0300-0000AA000000}"/>
    <hyperlink ref="S277" r:id="rId172" xr:uid="{00000000-0004-0000-0300-0000AB000000}"/>
    <hyperlink ref="S278" r:id="rId173" xr:uid="{00000000-0004-0000-0300-0000AC000000}"/>
    <hyperlink ref="S279" r:id="rId174" xr:uid="{00000000-0004-0000-0300-0000AD000000}"/>
    <hyperlink ref="S280" r:id="rId175" xr:uid="{00000000-0004-0000-0300-0000AE000000}"/>
    <hyperlink ref="S281" r:id="rId176" xr:uid="{00000000-0004-0000-0300-0000AF000000}"/>
    <hyperlink ref="S282" r:id="rId177" xr:uid="{00000000-0004-0000-0300-0000B0000000}"/>
    <hyperlink ref="S283" r:id="rId178" xr:uid="{00000000-0004-0000-0300-0000B1000000}"/>
    <hyperlink ref="S284" r:id="rId179" xr:uid="{00000000-0004-0000-0300-0000B2000000}"/>
    <hyperlink ref="S285" r:id="rId180" xr:uid="{00000000-0004-0000-0300-0000B3000000}"/>
    <hyperlink ref="S286" r:id="rId181" xr:uid="{00000000-0004-0000-0300-0000B4000000}"/>
    <hyperlink ref="S287" r:id="rId182" xr:uid="{00000000-0004-0000-0300-0000B5000000}"/>
    <hyperlink ref="S288" r:id="rId183" xr:uid="{00000000-0004-0000-0300-0000B6000000}"/>
    <hyperlink ref="S289" r:id="rId184" xr:uid="{00000000-0004-0000-0300-0000B7000000}"/>
    <hyperlink ref="S290" r:id="rId185" xr:uid="{00000000-0004-0000-0300-0000B8000000}"/>
    <hyperlink ref="S291" r:id="rId186" xr:uid="{00000000-0004-0000-0300-0000B9000000}"/>
    <hyperlink ref="S292" r:id="rId187" xr:uid="{00000000-0004-0000-0300-0000BA000000}"/>
    <hyperlink ref="S293" r:id="rId188" xr:uid="{00000000-0004-0000-0300-0000BB000000}"/>
    <hyperlink ref="S294" r:id="rId189" xr:uid="{00000000-0004-0000-0300-0000BC000000}"/>
    <hyperlink ref="S295" r:id="rId190" xr:uid="{00000000-0004-0000-0300-0000BD000000}"/>
    <hyperlink ref="S296" r:id="rId191" xr:uid="{00000000-0004-0000-0300-0000BE000000}"/>
    <hyperlink ref="S297" r:id="rId192" xr:uid="{00000000-0004-0000-0300-0000BF000000}"/>
    <hyperlink ref="S298" r:id="rId193" xr:uid="{00000000-0004-0000-0300-0000C0000000}"/>
    <hyperlink ref="S299" r:id="rId194" xr:uid="{00000000-0004-0000-0300-0000C1000000}"/>
    <hyperlink ref="S300" r:id="rId195" xr:uid="{00000000-0004-0000-0300-0000C2000000}"/>
    <hyperlink ref="S301" r:id="rId196" xr:uid="{00000000-0004-0000-0300-0000C3000000}"/>
    <hyperlink ref="S302" r:id="rId197" xr:uid="{00000000-0004-0000-0300-0000C4000000}"/>
    <hyperlink ref="S303" r:id="rId198" xr:uid="{00000000-0004-0000-0300-0000C5000000}"/>
    <hyperlink ref="S304" r:id="rId199" xr:uid="{00000000-0004-0000-0300-0000C6000000}"/>
    <hyperlink ref="S305" r:id="rId200" xr:uid="{00000000-0004-0000-0300-0000C7000000}"/>
    <hyperlink ref="S306" r:id="rId201" xr:uid="{00000000-0004-0000-0300-0000C8000000}"/>
    <hyperlink ref="S307" r:id="rId202" xr:uid="{00000000-0004-0000-0300-0000C9000000}"/>
    <hyperlink ref="S308" r:id="rId203" xr:uid="{00000000-0004-0000-0300-0000CA000000}"/>
    <hyperlink ref="S309" r:id="rId204" xr:uid="{00000000-0004-0000-0300-0000CB000000}"/>
    <hyperlink ref="S310" r:id="rId205" xr:uid="{00000000-0004-0000-0300-0000CC000000}"/>
    <hyperlink ref="S311" r:id="rId206" xr:uid="{00000000-0004-0000-0300-0000CD000000}"/>
    <hyperlink ref="S312" r:id="rId207" xr:uid="{00000000-0004-0000-0300-0000CE000000}"/>
    <hyperlink ref="S313" r:id="rId208" xr:uid="{00000000-0004-0000-0300-0000CF000000}"/>
    <hyperlink ref="S314" r:id="rId209" xr:uid="{00000000-0004-0000-0300-0000D0000000}"/>
    <hyperlink ref="S315" r:id="rId210" xr:uid="{00000000-0004-0000-0300-0000D1000000}"/>
    <hyperlink ref="S316" r:id="rId211" xr:uid="{00000000-0004-0000-0300-0000D2000000}"/>
    <hyperlink ref="S317" r:id="rId212" xr:uid="{00000000-0004-0000-0300-0000D3000000}"/>
    <hyperlink ref="S355" r:id="rId213" xr:uid="{00000000-0004-0000-0300-0000D4000000}"/>
    <hyperlink ref="S356" r:id="rId214" xr:uid="{00000000-0004-0000-0300-0000D5000000}"/>
    <hyperlink ref="S357" r:id="rId215" xr:uid="{00000000-0004-0000-0300-0000D6000000}"/>
    <hyperlink ref="S358" r:id="rId216" xr:uid="{00000000-0004-0000-0300-0000D7000000}"/>
    <hyperlink ref="S359" r:id="rId217" xr:uid="{00000000-0004-0000-0300-0000D8000000}"/>
    <hyperlink ref="S360" r:id="rId218" xr:uid="{00000000-0004-0000-0300-0000D9000000}"/>
    <hyperlink ref="S361" r:id="rId219" xr:uid="{00000000-0004-0000-0300-0000DA000000}"/>
    <hyperlink ref="S362" r:id="rId220" xr:uid="{00000000-0004-0000-0300-0000DB000000}"/>
    <hyperlink ref="S363" r:id="rId221" xr:uid="{00000000-0004-0000-0300-0000DC000000}"/>
    <hyperlink ref="S364" r:id="rId222" xr:uid="{00000000-0004-0000-0300-0000DD000000}"/>
    <hyperlink ref="S365" r:id="rId223" xr:uid="{00000000-0004-0000-0300-0000DE000000}"/>
    <hyperlink ref="S366" r:id="rId224" xr:uid="{00000000-0004-0000-0300-0000DF000000}"/>
    <hyperlink ref="S367" r:id="rId225" xr:uid="{00000000-0004-0000-0300-0000E0000000}"/>
    <hyperlink ref="S368" r:id="rId226" xr:uid="{00000000-0004-0000-0300-0000E1000000}"/>
    <hyperlink ref="S369" r:id="rId227" xr:uid="{00000000-0004-0000-0300-0000E2000000}"/>
    <hyperlink ref="S370" r:id="rId228" xr:uid="{00000000-0004-0000-0300-0000E3000000}"/>
    <hyperlink ref="S371" r:id="rId229" xr:uid="{00000000-0004-0000-0300-0000E4000000}"/>
    <hyperlink ref="S372" r:id="rId230" xr:uid="{00000000-0004-0000-0300-0000E5000000}"/>
    <hyperlink ref="S373" r:id="rId231" xr:uid="{00000000-0004-0000-0300-0000E6000000}"/>
    <hyperlink ref="S374" r:id="rId232" xr:uid="{00000000-0004-0000-0300-0000E7000000}"/>
    <hyperlink ref="S375" r:id="rId233" xr:uid="{00000000-0004-0000-0300-0000E8000000}"/>
    <hyperlink ref="S376" r:id="rId234" xr:uid="{00000000-0004-0000-0300-0000E9000000}"/>
    <hyperlink ref="S377" r:id="rId235" xr:uid="{00000000-0004-0000-0300-0000EA000000}"/>
    <hyperlink ref="S378" r:id="rId236" xr:uid="{00000000-0004-0000-0300-0000EB000000}"/>
    <hyperlink ref="S379" r:id="rId237" xr:uid="{00000000-0004-0000-0300-0000EC000000}"/>
    <hyperlink ref="S380" r:id="rId238" xr:uid="{00000000-0004-0000-0300-0000ED000000}"/>
    <hyperlink ref="S381" r:id="rId239" xr:uid="{00000000-0004-0000-0300-0000EE000000}"/>
    <hyperlink ref="S382" r:id="rId240" xr:uid="{00000000-0004-0000-0300-0000EF000000}"/>
    <hyperlink ref="S383" r:id="rId241" xr:uid="{00000000-0004-0000-0300-0000F0000000}"/>
    <hyperlink ref="S384" r:id="rId242" xr:uid="{00000000-0004-0000-0300-0000F1000000}"/>
    <hyperlink ref="S385" r:id="rId243" xr:uid="{00000000-0004-0000-0300-0000F2000000}"/>
    <hyperlink ref="S386" r:id="rId244" xr:uid="{00000000-0004-0000-0300-0000F3000000}"/>
    <hyperlink ref="S387" r:id="rId245" xr:uid="{00000000-0004-0000-0300-0000F4000000}"/>
    <hyperlink ref="S388" r:id="rId246" xr:uid="{00000000-0004-0000-0300-0000F5000000}"/>
    <hyperlink ref="S389" r:id="rId247" xr:uid="{00000000-0004-0000-0300-0000F6000000}"/>
    <hyperlink ref="S390" r:id="rId248" xr:uid="{00000000-0004-0000-0300-0000F7000000}"/>
    <hyperlink ref="S391" r:id="rId249" xr:uid="{00000000-0004-0000-0300-0000F8000000}"/>
    <hyperlink ref="S392" r:id="rId250" xr:uid="{00000000-0004-0000-0300-0000F9000000}"/>
    <hyperlink ref="S393" r:id="rId251" xr:uid="{00000000-0004-0000-0300-0000FA000000}"/>
    <hyperlink ref="S394" r:id="rId252" xr:uid="{00000000-0004-0000-0300-0000FB000000}"/>
    <hyperlink ref="S395" r:id="rId253" xr:uid="{00000000-0004-0000-0300-0000FC000000}"/>
    <hyperlink ref="S396" r:id="rId254" xr:uid="{00000000-0004-0000-0300-0000FD000000}"/>
    <hyperlink ref="S397" r:id="rId255" xr:uid="{00000000-0004-0000-0300-0000FE000000}"/>
    <hyperlink ref="S398" r:id="rId256" xr:uid="{00000000-0004-0000-0300-0000FF000000}"/>
    <hyperlink ref="S399" r:id="rId257" xr:uid="{00000000-0004-0000-0300-000000010000}"/>
    <hyperlink ref="S400" r:id="rId258" xr:uid="{00000000-0004-0000-0300-000001010000}"/>
    <hyperlink ref="S401" r:id="rId259" xr:uid="{00000000-0004-0000-0300-000002010000}"/>
    <hyperlink ref="S402" r:id="rId260" xr:uid="{00000000-0004-0000-0300-000003010000}"/>
    <hyperlink ref="S403" r:id="rId261" xr:uid="{00000000-0004-0000-0300-000004010000}"/>
    <hyperlink ref="S404" r:id="rId262" xr:uid="{00000000-0004-0000-0300-000005010000}"/>
    <hyperlink ref="S405" r:id="rId263" xr:uid="{00000000-0004-0000-0300-000006010000}"/>
    <hyperlink ref="S406" r:id="rId264" xr:uid="{00000000-0004-0000-0300-000007010000}"/>
    <hyperlink ref="S407" r:id="rId265" xr:uid="{00000000-0004-0000-0300-000008010000}"/>
    <hyperlink ref="S408" r:id="rId266" xr:uid="{00000000-0004-0000-0300-000009010000}"/>
    <hyperlink ref="S409" r:id="rId267" xr:uid="{00000000-0004-0000-0300-00000A010000}"/>
    <hyperlink ref="S410" r:id="rId268" xr:uid="{00000000-0004-0000-0300-00000B010000}"/>
    <hyperlink ref="S411" r:id="rId269" xr:uid="{00000000-0004-0000-0300-00000C010000}"/>
    <hyperlink ref="S412" r:id="rId270" xr:uid="{00000000-0004-0000-0300-00000D010000}"/>
    <hyperlink ref="S413" r:id="rId271" xr:uid="{00000000-0004-0000-0300-00000E010000}"/>
    <hyperlink ref="S414" r:id="rId272" xr:uid="{00000000-0004-0000-0300-00000F010000}"/>
    <hyperlink ref="S415" r:id="rId273" xr:uid="{00000000-0004-0000-0300-000010010000}"/>
    <hyperlink ref="S416" r:id="rId274" xr:uid="{00000000-0004-0000-0300-000011010000}"/>
    <hyperlink ref="S417" r:id="rId275" xr:uid="{00000000-0004-0000-0300-000012010000}"/>
    <hyperlink ref="S418" r:id="rId276" xr:uid="{00000000-0004-0000-0300-000013010000}"/>
    <hyperlink ref="S419" r:id="rId277" xr:uid="{00000000-0004-0000-0300-000014010000}"/>
    <hyperlink ref="S420" r:id="rId278" xr:uid="{00000000-0004-0000-0300-000015010000}"/>
    <hyperlink ref="S421" r:id="rId279" xr:uid="{00000000-0004-0000-0300-000016010000}"/>
    <hyperlink ref="S422" r:id="rId280" xr:uid="{00000000-0004-0000-0300-000017010000}"/>
    <hyperlink ref="S423" r:id="rId281" xr:uid="{00000000-0004-0000-0300-000018010000}"/>
    <hyperlink ref="S424" r:id="rId282" xr:uid="{00000000-0004-0000-0300-000019010000}"/>
    <hyperlink ref="S425" r:id="rId283" xr:uid="{00000000-0004-0000-0300-00001A010000}"/>
    <hyperlink ref="S426" r:id="rId284" xr:uid="{00000000-0004-0000-0300-00001B010000}"/>
    <hyperlink ref="S427" r:id="rId285" xr:uid="{00000000-0004-0000-0300-00001C010000}"/>
    <hyperlink ref="S428" r:id="rId286" xr:uid="{00000000-0004-0000-0300-00001D010000}"/>
    <hyperlink ref="S429" r:id="rId287" xr:uid="{00000000-0004-0000-0300-00001E010000}"/>
    <hyperlink ref="S430" r:id="rId288" xr:uid="{00000000-0004-0000-0300-00001F010000}"/>
    <hyperlink ref="S431" r:id="rId289" xr:uid="{00000000-0004-0000-0300-000020010000}"/>
    <hyperlink ref="S432" r:id="rId290" xr:uid="{00000000-0004-0000-0300-000021010000}"/>
    <hyperlink ref="S433" r:id="rId291" xr:uid="{00000000-0004-0000-0300-000022010000}"/>
    <hyperlink ref="S434" r:id="rId292" xr:uid="{00000000-0004-0000-0300-000023010000}"/>
    <hyperlink ref="S435" r:id="rId293" xr:uid="{00000000-0004-0000-0300-000024010000}"/>
    <hyperlink ref="S436" r:id="rId294" xr:uid="{00000000-0004-0000-0300-000025010000}"/>
    <hyperlink ref="S437" r:id="rId295" xr:uid="{00000000-0004-0000-0300-000026010000}"/>
    <hyperlink ref="S438" r:id="rId296" xr:uid="{00000000-0004-0000-0300-000027010000}"/>
    <hyperlink ref="S439" r:id="rId297" xr:uid="{00000000-0004-0000-0300-000028010000}"/>
    <hyperlink ref="S440" r:id="rId298" xr:uid="{00000000-0004-0000-0300-000029010000}"/>
    <hyperlink ref="S441" r:id="rId299" xr:uid="{00000000-0004-0000-0300-00002A010000}"/>
    <hyperlink ref="S442" r:id="rId300" xr:uid="{00000000-0004-0000-0300-00002B010000}"/>
    <hyperlink ref="S497" r:id="rId301" xr:uid="{00000000-0004-0000-0300-00002C010000}"/>
    <hyperlink ref="S498" r:id="rId302" xr:uid="{00000000-0004-0000-0300-00002D010000}"/>
    <hyperlink ref="S499" r:id="rId303" xr:uid="{00000000-0004-0000-0300-00002E010000}"/>
    <hyperlink ref="S506" r:id="rId304" xr:uid="{00000000-0004-0000-0300-00002F010000}"/>
    <hyperlink ref="S507" r:id="rId305" xr:uid="{00000000-0004-0000-0300-000030010000}"/>
    <hyperlink ref="S508" r:id="rId306" xr:uid="{00000000-0004-0000-0300-000031010000}"/>
    <hyperlink ref="S509" r:id="rId307" xr:uid="{00000000-0004-0000-0300-000032010000}"/>
    <hyperlink ref="S510" r:id="rId308" xr:uid="{00000000-0004-0000-0300-000033010000}"/>
    <hyperlink ref="S511" r:id="rId309" xr:uid="{00000000-0004-0000-0300-000034010000}"/>
    <hyperlink ref="S512" r:id="rId310" xr:uid="{00000000-0004-0000-0300-000035010000}"/>
    <hyperlink ref="S513" r:id="rId311" xr:uid="{00000000-0004-0000-0300-000036010000}"/>
    <hyperlink ref="S514" r:id="rId312" xr:uid="{00000000-0004-0000-0300-000037010000}"/>
    <hyperlink ref="S515" r:id="rId313" xr:uid="{00000000-0004-0000-0300-000038010000}"/>
    <hyperlink ref="S516" r:id="rId314" xr:uid="{00000000-0004-0000-0300-000039010000}"/>
    <hyperlink ref="S517" r:id="rId315" xr:uid="{00000000-0004-0000-0300-00003A010000}"/>
    <hyperlink ref="S518" r:id="rId316" xr:uid="{00000000-0004-0000-0300-00003B010000}"/>
    <hyperlink ref="S552" r:id="rId317" xr:uid="{00000000-0004-0000-0300-00003C010000}"/>
    <hyperlink ref="S553" r:id="rId318" xr:uid="{00000000-0004-0000-0300-00003D010000}"/>
    <hyperlink ref="S555" r:id="rId319" xr:uid="{00000000-0004-0000-0300-00003E010000}"/>
    <hyperlink ref="S556" r:id="rId320" xr:uid="{00000000-0004-0000-0300-00003F010000}"/>
    <hyperlink ref="S557" r:id="rId321" xr:uid="{00000000-0004-0000-0300-000040010000}"/>
    <hyperlink ref="S558" r:id="rId322" xr:uid="{00000000-0004-0000-0300-000041010000}"/>
    <hyperlink ref="S559" r:id="rId323" xr:uid="{00000000-0004-0000-0300-000042010000}"/>
    <hyperlink ref="S560" r:id="rId324" xr:uid="{00000000-0004-0000-0300-000043010000}"/>
    <hyperlink ref="S561" r:id="rId325" xr:uid="{00000000-0004-0000-0300-000044010000}"/>
    <hyperlink ref="S562" r:id="rId326" xr:uid="{00000000-0004-0000-0300-000045010000}"/>
    <hyperlink ref="S563" r:id="rId327" xr:uid="{00000000-0004-0000-0300-000046010000}"/>
    <hyperlink ref="S564" r:id="rId328" xr:uid="{00000000-0004-0000-0300-000047010000}"/>
    <hyperlink ref="S565" r:id="rId329" xr:uid="{00000000-0004-0000-0300-000048010000}"/>
    <hyperlink ref="S566" r:id="rId330" xr:uid="{00000000-0004-0000-0300-000049010000}"/>
    <hyperlink ref="S567" r:id="rId331" xr:uid="{00000000-0004-0000-0300-00004A010000}"/>
    <hyperlink ref="S568" r:id="rId332" xr:uid="{00000000-0004-0000-0300-00004B010000}"/>
    <hyperlink ref="S569" r:id="rId333" xr:uid="{00000000-0004-0000-0300-00004C010000}"/>
    <hyperlink ref="S574" r:id="rId334" xr:uid="{00000000-0004-0000-0300-00004D010000}"/>
    <hyperlink ref="S575" r:id="rId335" xr:uid="{00000000-0004-0000-0300-00004E010000}"/>
    <hyperlink ref="S576" r:id="rId336" xr:uid="{00000000-0004-0000-0300-00004F010000}"/>
    <hyperlink ref="S577" r:id="rId337" xr:uid="{00000000-0004-0000-0300-000050010000}"/>
    <hyperlink ref="S578" r:id="rId338" xr:uid="{00000000-0004-0000-0300-000051010000}"/>
    <hyperlink ref="S579" r:id="rId339" xr:uid="{00000000-0004-0000-0300-000052010000}"/>
    <hyperlink ref="S580" r:id="rId340" xr:uid="{00000000-0004-0000-0300-000053010000}"/>
    <hyperlink ref="S581" r:id="rId341" xr:uid="{00000000-0004-0000-0300-000054010000}"/>
    <hyperlink ref="S582" r:id="rId342" xr:uid="{00000000-0004-0000-0300-000055010000}"/>
    <hyperlink ref="S583" r:id="rId343" xr:uid="{00000000-0004-0000-0300-000056010000}"/>
    <hyperlink ref="S584" r:id="rId344" xr:uid="{00000000-0004-0000-0300-000057010000}"/>
    <hyperlink ref="S585" r:id="rId345" xr:uid="{00000000-0004-0000-0300-000058010000}"/>
    <hyperlink ref="S586" r:id="rId346" xr:uid="{00000000-0004-0000-0300-000059010000}"/>
    <hyperlink ref="S587" r:id="rId347" xr:uid="{00000000-0004-0000-0300-00005A010000}"/>
    <hyperlink ref="S588" r:id="rId348" xr:uid="{00000000-0004-0000-0300-00005B010000}"/>
    <hyperlink ref="S589" r:id="rId349" xr:uid="{00000000-0004-0000-0300-00005C010000}"/>
    <hyperlink ref="S590" r:id="rId350" xr:uid="{00000000-0004-0000-0300-00005D010000}"/>
    <hyperlink ref="S591" r:id="rId351" xr:uid="{00000000-0004-0000-0300-00005E010000}"/>
    <hyperlink ref="S592" r:id="rId352" xr:uid="{00000000-0004-0000-0300-00005F010000}"/>
    <hyperlink ref="S593" r:id="rId353" xr:uid="{00000000-0004-0000-0300-000060010000}"/>
    <hyperlink ref="S594" r:id="rId354" xr:uid="{00000000-0004-0000-0300-000061010000}"/>
    <hyperlink ref="S595" r:id="rId355" xr:uid="{00000000-0004-0000-0300-000062010000}"/>
    <hyperlink ref="S596" r:id="rId356" xr:uid="{00000000-0004-0000-0300-000063010000}"/>
    <hyperlink ref="S597" r:id="rId357" xr:uid="{00000000-0004-0000-0300-000064010000}"/>
    <hyperlink ref="S598" r:id="rId358" xr:uid="{00000000-0004-0000-0300-000065010000}"/>
    <hyperlink ref="S599" r:id="rId359" xr:uid="{00000000-0004-0000-0300-000066010000}"/>
    <hyperlink ref="S600" r:id="rId360" xr:uid="{00000000-0004-0000-0300-000067010000}"/>
    <hyperlink ref="S601" r:id="rId361" xr:uid="{00000000-0004-0000-0300-000068010000}"/>
    <hyperlink ref="S602" r:id="rId362" xr:uid="{00000000-0004-0000-0300-000069010000}"/>
    <hyperlink ref="S603" r:id="rId363" xr:uid="{00000000-0004-0000-0300-00006A010000}"/>
    <hyperlink ref="S604" r:id="rId364" xr:uid="{00000000-0004-0000-0300-00006B010000}"/>
    <hyperlink ref="S605" r:id="rId365" xr:uid="{00000000-0004-0000-0300-00006C010000}"/>
    <hyperlink ref="S606" r:id="rId366" xr:uid="{00000000-0004-0000-0300-00006D010000}"/>
    <hyperlink ref="S607" r:id="rId367" xr:uid="{00000000-0004-0000-0300-00006E010000}"/>
    <hyperlink ref="S608" r:id="rId368" xr:uid="{00000000-0004-0000-0300-00006F010000}"/>
    <hyperlink ref="S609" r:id="rId369" xr:uid="{00000000-0004-0000-0300-000070010000}"/>
    <hyperlink ref="S610" r:id="rId370" xr:uid="{00000000-0004-0000-0300-000071010000}"/>
    <hyperlink ref="S611" r:id="rId371" xr:uid="{00000000-0004-0000-0300-000072010000}"/>
    <hyperlink ref="S612" r:id="rId372" xr:uid="{00000000-0004-0000-0300-000073010000}"/>
    <hyperlink ref="S613" r:id="rId373" xr:uid="{00000000-0004-0000-0300-000074010000}"/>
    <hyperlink ref="S614" r:id="rId374" xr:uid="{00000000-0004-0000-0300-000075010000}"/>
    <hyperlink ref="S615" r:id="rId375" xr:uid="{00000000-0004-0000-0300-000076010000}"/>
    <hyperlink ref="S616" r:id="rId376" xr:uid="{00000000-0004-0000-0300-000077010000}"/>
    <hyperlink ref="S617" r:id="rId377" xr:uid="{00000000-0004-0000-0300-000078010000}"/>
    <hyperlink ref="S618" r:id="rId378" xr:uid="{00000000-0004-0000-0300-000079010000}"/>
    <hyperlink ref="S619" r:id="rId379" xr:uid="{00000000-0004-0000-0300-00007A010000}"/>
    <hyperlink ref="S620" r:id="rId380" xr:uid="{00000000-0004-0000-0300-00007B010000}"/>
    <hyperlink ref="S621" r:id="rId381" xr:uid="{00000000-0004-0000-0300-00007C010000}"/>
    <hyperlink ref="S622" r:id="rId382" xr:uid="{00000000-0004-0000-0300-00007D010000}"/>
    <hyperlink ref="S623" r:id="rId383" xr:uid="{00000000-0004-0000-0300-00007E010000}"/>
    <hyperlink ref="S624" r:id="rId384" xr:uid="{00000000-0004-0000-0300-00007F010000}"/>
    <hyperlink ref="S625" r:id="rId385" xr:uid="{00000000-0004-0000-0300-000080010000}"/>
    <hyperlink ref="S626" r:id="rId386" xr:uid="{00000000-0004-0000-0300-000081010000}"/>
    <hyperlink ref="S627" r:id="rId387" xr:uid="{00000000-0004-0000-0300-000082010000}"/>
    <hyperlink ref="S628" r:id="rId388" xr:uid="{00000000-0004-0000-0300-000083010000}"/>
    <hyperlink ref="S629" r:id="rId389" xr:uid="{00000000-0004-0000-0300-000084010000}"/>
    <hyperlink ref="S630" r:id="rId390" xr:uid="{00000000-0004-0000-0300-000085010000}"/>
    <hyperlink ref="S631" r:id="rId391" xr:uid="{00000000-0004-0000-0300-000086010000}"/>
    <hyperlink ref="S632" r:id="rId392" xr:uid="{00000000-0004-0000-0300-000087010000}"/>
    <hyperlink ref="S633" r:id="rId393" xr:uid="{00000000-0004-0000-0300-000088010000}"/>
    <hyperlink ref="S634" r:id="rId394" xr:uid="{00000000-0004-0000-0300-000089010000}"/>
    <hyperlink ref="S635" r:id="rId395" xr:uid="{00000000-0004-0000-0300-00008A010000}"/>
    <hyperlink ref="S636" r:id="rId396" xr:uid="{00000000-0004-0000-0300-00008B010000}"/>
    <hyperlink ref="S637" r:id="rId397" xr:uid="{00000000-0004-0000-0300-00008C010000}"/>
    <hyperlink ref="S638" r:id="rId398" xr:uid="{00000000-0004-0000-0300-00008D010000}"/>
    <hyperlink ref="S639" r:id="rId399" xr:uid="{00000000-0004-0000-0300-00008E010000}"/>
    <hyperlink ref="S640" r:id="rId400" xr:uid="{00000000-0004-0000-0300-00008F010000}"/>
    <hyperlink ref="S641" r:id="rId401" xr:uid="{00000000-0004-0000-0300-000090010000}"/>
    <hyperlink ref="S642" r:id="rId402" xr:uid="{00000000-0004-0000-0300-000091010000}"/>
    <hyperlink ref="S643" r:id="rId403" xr:uid="{00000000-0004-0000-0300-000092010000}"/>
    <hyperlink ref="S644" r:id="rId404" xr:uid="{00000000-0004-0000-0300-000093010000}"/>
    <hyperlink ref="S645" r:id="rId405" xr:uid="{00000000-0004-0000-0300-000094010000}"/>
    <hyperlink ref="S646" r:id="rId406" xr:uid="{00000000-0004-0000-0300-000095010000}"/>
    <hyperlink ref="S647" r:id="rId407" xr:uid="{00000000-0004-0000-0300-000096010000}"/>
    <hyperlink ref="S648" r:id="rId408" xr:uid="{00000000-0004-0000-0300-000097010000}"/>
    <hyperlink ref="S649" r:id="rId409" xr:uid="{00000000-0004-0000-0300-000098010000}"/>
    <hyperlink ref="S650" r:id="rId410" xr:uid="{00000000-0004-0000-0300-000099010000}"/>
    <hyperlink ref="S651" r:id="rId411" xr:uid="{00000000-0004-0000-0300-00009A010000}"/>
  </hyperlinks>
  <pageMargins left="0.7" right="0.7" top="0.75" bottom="0.75" header="0.3" footer="0.3"/>
  <legacyDrawing r:id="rId4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28"/>
  <sheetViews>
    <sheetView workbookViewId="0"/>
  </sheetViews>
  <sheetFormatPr baseColWidth="10" defaultColWidth="12.625" defaultRowHeight="15" customHeight="1"/>
  <sheetData>
    <row r="1" spans="1:13">
      <c r="A1" s="154">
        <v>30052.36</v>
      </c>
      <c r="C1" s="177">
        <v>1</v>
      </c>
      <c r="D1" s="174" t="str">
        <f>'Base Preliminar'!D4</f>
        <v xml:space="preserve">Programa </v>
      </c>
      <c r="E1" s="185" t="s">
        <v>38</v>
      </c>
      <c r="F1" s="186" t="s">
        <v>39</v>
      </c>
      <c r="G1" s="174" t="str">
        <f>'Base Preliminar'!J4</f>
        <v>Ingresos ($)</v>
      </c>
      <c r="H1" s="187" t="s">
        <v>938</v>
      </c>
      <c r="I1" s="18" t="s">
        <v>45</v>
      </c>
      <c r="J1" s="174" t="str">
        <f>'Base Preliminar'!M4</f>
        <v>Arancel</v>
      </c>
      <c r="K1" s="180">
        <v>4</v>
      </c>
      <c r="L1" s="175" t="e">
        <f>'Base Preliminar'!T4/'Base Preliminar'!S4</f>
        <v>#VALUE!</v>
      </c>
      <c r="M1" s="183" t="s">
        <v>41</v>
      </c>
    </row>
    <row r="2" spans="1:13">
      <c r="C2" s="177">
        <v>2</v>
      </c>
      <c r="D2" s="174" t="str">
        <f>'Base Preliminar'!D5</f>
        <v>Diploma en Geomática</v>
      </c>
      <c r="E2" s="188" t="s">
        <v>188</v>
      </c>
      <c r="F2" s="186" t="s">
        <v>47</v>
      </c>
      <c r="G2" s="174" t="str">
        <f>'Base Preliminar'!J5</f>
        <v>na</v>
      </c>
      <c r="H2" s="187" t="s">
        <v>939</v>
      </c>
      <c r="I2" s="17" t="s">
        <v>45</v>
      </c>
      <c r="J2" s="174" t="str">
        <f>'Base Preliminar'!M5</f>
        <v>$ 1.100.000</v>
      </c>
      <c r="K2" s="176">
        <f>AVERAGE(K5,K21)</f>
        <v>3.5</v>
      </c>
      <c r="L2" s="179" t="s">
        <v>41</v>
      </c>
      <c r="M2" s="183" t="s">
        <v>41</v>
      </c>
    </row>
    <row r="3" spans="1:13">
      <c r="C3" s="177">
        <v>3</v>
      </c>
      <c r="D3" s="174" t="str">
        <f>'Base Preliminar'!D6</f>
        <v>Diplomado en Gestión de Recursos Humanos</v>
      </c>
      <c r="E3" s="188" t="s">
        <v>189</v>
      </c>
      <c r="F3" s="186" t="s">
        <v>51</v>
      </c>
      <c r="G3" s="174" t="str">
        <f>'Base Preliminar'!J6</f>
        <v>na</v>
      </c>
      <c r="H3" s="187" t="s">
        <v>940</v>
      </c>
      <c r="I3" s="17" t="s">
        <v>45</v>
      </c>
      <c r="J3" s="174" t="str">
        <f>'Base Preliminar'!M6</f>
        <v>$946.000</v>
      </c>
      <c r="K3" s="176">
        <f>K41</f>
        <v>0</v>
      </c>
      <c r="L3" s="175" t="e">
        <f>'Base Preliminar'!T6/'Base Preliminar'!S6</f>
        <v>#VALUE!</v>
      </c>
      <c r="M3" s="177">
        <f>$K$136</f>
        <v>0</v>
      </c>
    </row>
    <row r="4" spans="1:13">
      <c r="C4" s="177">
        <v>4</v>
      </c>
      <c r="D4" s="174" t="str">
        <f>'Base Preliminar'!D7</f>
        <v>Diplomado en Tecnologías Digitales BIM para el diseño, gestión y coordinación del proyecto arquitectónico</v>
      </c>
      <c r="E4" s="185" t="s">
        <v>54</v>
      </c>
      <c r="F4" s="186" t="s">
        <v>55</v>
      </c>
      <c r="G4" s="174" t="str">
        <f>'Base Preliminar'!J7</f>
        <v>na</v>
      </c>
      <c r="H4" s="187" t="s">
        <v>941</v>
      </c>
      <c r="I4" s="17" t="s">
        <v>45</v>
      </c>
      <c r="J4" s="174" t="str">
        <f>'Base Preliminar'!M7</f>
        <v>$ 980.000</v>
      </c>
      <c r="K4" s="176">
        <v>3</v>
      </c>
      <c r="L4" s="179" t="s">
        <v>41</v>
      </c>
      <c r="M4" s="183" t="s">
        <v>41</v>
      </c>
    </row>
    <row r="5" spans="1:13">
      <c r="C5" s="177">
        <v>5</v>
      </c>
      <c r="D5" s="174" t="str">
        <f>'Base Preliminar'!D8</f>
        <v>Diplomado en Gestión de Calidad</v>
      </c>
      <c r="E5" s="188" t="s">
        <v>188</v>
      </c>
      <c r="F5" s="186" t="s">
        <v>58</v>
      </c>
      <c r="G5" s="174" t="str">
        <f>'Base Preliminar'!J8</f>
        <v>na</v>
      </c>
      <c r="H5" s="187" t="s">
        <v>942</v>
      </c>
      <c r="I5" s="17" t="s">
        <v>45</v>
      </c>
      <c r="J5" s="174" t="str">
        <f>'Base Preliminar'!M8</f>
        <v>$1.000.000</v>
      </c>
      <c r="K5" s="176">
        <v>3</v>
      </c>
      <c r="L5" s="179" t="s">
        <v>41</v>
      </c>
      <c r="M5" s="183" t="s">
        <v>41</v>
      </c>
    </row>
    <row r="6" spans="1:13">
      <c r="C6" s="177">
        <v>6</v>
      </c>
      <c r="D6" s="174" t="str">
        <f>'Base Preliminar'!D9</f>
        <v>Diplomado en Estrategia y Control de Gestión.</v>
      </c>
      <c r="E6" s="188" t="s">
        <v>188</v>
      </c>
      <c r="F6" s="186" t="s">
        <v>60</v>
      </c>
      <c r="G6" s="174" t="str">
        <f>'Base Preliminar'!J9</f>
        <v>na</v>
      </c>
      <c r="H6" s="187" t="s">
        <v>941</v>
      </c>
      <c r="I6" s="17" t="s">
        <v>45</v>
      </c>
      <c r="J6" s="174" t="str">
        <f>'Base Preliminar'!M9</f>
        <v>$900.000</v>
      </c>
      <c r="K6" s="176">
        <f>AVERAGE(K5,K21)</f>
        <v>3.5</v>
      </c>
      <c r="L6" s="179" t="s">
        <v>41</v>
      </c>
      <c r="M6" s="183" t="s">
        <v>41</v>
      </c>
    </row>
    <row r="7" spans="1:13">
      <c r="C7" s="177">
        <v>7</v>
      </c>
      <c r="D7" s="174" t="str">
        <f>'Base Preliminar'!D10</f>
        <v>Diplomado en Gestión Pública</v>
      </c>
      <c r="E7" s="185" t="s">
        <v>61</v>
      </c>
      <c r="F7" s="186" t="s">
        <v>62</v>
      </c>
      <c r="G7" s="174" t="str">
        <f>'Base Preliminar'!J10</f>
        <v>na</v>
      </c>
      <c r="H7" s="187" t="s">
        <v>943</v>
      </c>
      <c r="I7" s="17" t="s">
        <v>45</v>
      </c>
      <c r="J7" s="174" t="str">
        <f>'Base Preliminar'!M10</f>
        <v>$1.000.000</v>
      </c>
      <c r="K7" s="178" t="e">
        <f>AVERAGE(K117:K195)</f>
        <v>#DIV/0!</v>
      </c>
      <c r="L7" s="175" t="e">
        <f>'Base Preliminar'!T10/'Base Preliminar'!S10</f>
        <v>#VALUE!</v>
      </c>
      <c r="M7" s="183" t="s">
        <v>41</v>
      </c>
    </row>
    <row r="8" spans="1:13">
      <c r="C8" s="177">
        <v>8</v>
      </c>
      <c r="D8" s="174" t="str">
        <f>'Base Preliminar'!D11</f>
        <v>Diplomado en problemáticas contemporáneas del mundo del trabajo y las organizaciones</v>
      </c>
      <c r="E8" s="188" t="s">
        <v>188</v>
      </c>
      <c r="F8" s="186" t="s">
        <v>64</v>
      </c>
      <c r="G8" s="174" t="str">
        <f>'Base Preliminar'!J11</f>
        <v>na</v>
      </c>
      <c r="H8" s="187" t="s">
        <v>944</v>
      </c>
      <c r="I8" s="17" t="s">
        <v>45</v>
      </c>
      <c r="J8" s="174" t="str">
        <f>'Base Preliminar'!M11</f>
        <v>$800.000</v>
      </c>
      <c r="K8" s="176">
        <f>AVERAGE(K2:K6,K21)</f>
        <v>2.8333333333333335</v>
      </c>
      <c r="L8" s="175" t="e">
        <f>'Base Preliminar'!T11/'Base Preliminar'!S11</f>
        <v>#VALUE!</v>
      </c>
      <c r="M8" s="183" t="s">
        <v>41</v>
      </c>
    </row>
    <row r="9" spans="1:13">
      <c r="C9" s="177">
        <v>9</v>
      </c>
      <c r="D9" s="174" t="str">
        <f>'Base Preliminar'!D12</f>
        <v>Diplomado en Dirección y Gestión de Proyectos con base Blockchain</v>
      </c>
      <c r="E9" s="188" t="s">
        <v>188</v>
      </c>
      <c r="F9" s="186" t="s">
        <v>66</v>
      </c>
      <c r="G9" s="174" t="str">
        <f>'Base Preliminar'!J12</f>
        <v>na</v>
      </c>
      <c r="H9" s="187">
        <v>900000</v>
      </c>
      <c r="I9" s="17" t="s">
        <v>45</v>
      </c>
      <c r="J9" s="174" t="str">
        <f>'Base Preliminar'!M12</f>
        <v>$1.200.000</v>
      </c>
      <c r="K9" s="176" t="e">
        <f>AVERAGE(K2:K8,K21)</f>
        <v>#DIV/0!</v>
      </c>
      <c r="L9" s="179" t="s">
        <v>41</v>
      </c>
      <c r="M9" s="183" t="s">
        <v>41</v>
      </c>
    </row>
    <row r="10" spans="1:13">
      <c r="C10" s="177">
        <v>10</v>
      </c>
      <c r="D10" s="174" t="str">
        <f>'Base Preliminar'!D13</f>
        <v>Diplomado Diseño, Implementación y Mejora de Programas de Compliance</v>
      </c>
      <c r="E10" s="188" t="s">
        <v>61</v>
      </c>
      <c r="F10" s="186" t="s">
        <v>68</v>
      </c>
      <c r="G10" s="174" t="str">
        <f>'Base Preliminar'!J13</f>
        <v>na</v>
      </c>
      <c r="H10" s="187">
        <v>680000</v>
      </c>
      <c r="I10" s="17" t="s">
        <v>45</v>
      </c>
      <c r="J10" s="174" t="str">
        <f>'Base Preliminar'!M13</f>
        <v>$900.000</v>
      </c>
      <c r="K10" s="178" t="e">
        <f>AVERAGE(K120:K198)</f>
        <v>#DIV/0!</v>
      </c>
      <c r="L10" s="175" t="e">
        <f>'Base Preliminar'!T13/'Base Preliminar'!S13</f>
        <v>#VALUE!</v>
      </c>
      <c r="M10" s="183" t="s">
        <v>41</v>
      </c>
    </row>
    <row r="11" spans="1:13">
      <c r="C11" s="177">
        <v>11</v>
      </c>
      <c r="D11" s="174" t="str">
        <f>'Base Preliminar'!D14</f>
        <v>Diplomado en Migración: Políticas y Estrategias de Inclusión</v>
      </c>
      <c r="E11" s="185" t="s">
        <v>61</v>
      </c>
      <c r="F11" s="189" t="s">
        <v>70</v>
      </c>
      <c r="G11" s="174" t="str">
        <f>'Base Preliminar'!J14</f>
        <v>na</v>
      </c>
      <c r="H11" s="187">
        <v>680000</v>
      </c>
      <c r="I11" s="18" t="s">
        <v>45</v>
      </c>
      <c r="J11" s="174" t="str">
        <f>'Base Preliminar'!M14</f>
        <v>$680.000</v>
      </c>
      <c r="K11" s="178" t="e">
        <f>AVERAGE(K121:K199)</f>
        <v>#DIV/0!</v>
      </c>
      <c r="L11" s="175" t="e">
        <f>'Base Preliminar'!T14/'Base Preliminar'!S14</f>
        <v>#VALUE!</v>
      </c>
      <c r="M11" s="183" t="s">
        <v>41</v>
      </c>
    </row>
    <row r="12" spans="1:13">
      <c r="C12" s="177">
        <v>12</v>
      </c>
      <c r="D12" s="174" t="str">
        <f>'Base Preliminar'!D15</f>
        <v>Diplomado en Seguridad Humana: Análisis socio delictual para la toma de decisiones, la gestión y formulación de políticas locales</v>
      </c>
      <c r="E12" s="185" t="s">
        <v>61</v>
      </c>
      <c r="F12" s="189" t="s">
        <v>72</v>
      </c>
      <c r="G12" s="174" t="str">
        <f>'Base Preliminar'!J15</f>
        <v>na</v>
      </c>
      <c r="H12" s="187">
        <v>1003000</v>
      </c>
      <c r="I12" s="18" t="s">
        <v>92</v>
      </c>
      <c r="J12" s="174" t="str">
        <f>'Base Preliminar'!M15</f>
        <v>$680.000</v>
      </c>
      <c r="K12" s="178" t="e">
        <f>AVERAGE(K122:K200)</f>
        <v>#DIV/0!</v>
      </c>
      <c r="L12" s="179" t="e">
        <f>AVERAGE(L3:L11,L26)</f>
        <v>#VALUE!</v>
      </c>
      <c r="M12" s="183" t="s">
        <v>41</v>
      </c>
    </row>
    <row r="13" spans="1:13">
      <c r="C13" s="177">
        <v>13</v>
      </c>
      <c r="D13" s="174" t="str">
        <f>'Base Preliminar'!D16</f>
        <v>Diplomado Mediación con Mención en Familia y Salud</v>
      </c>
      <c r="E13" s="188" t="s">
        <v>188</v>
      </c>
      <c r="F13" s="189" t="s">
        <v>74</v>
      </c>
      <c r="G13" s="174" t="str">
        <f>'Base Preliminar'!J16</f>
        <v>na</v>
      </c>
      <c r="H13" s="187">
        <v>900000</v>
      </c>
      <c r="I13" s="18" t="s">
        <v>45</v>
      </c>
      <c r="J13" s="174" t="str">
        <f>'Base Preliminar'!M16</f>
        <v>na</v>
      </c>
      <c r="K13" s="180" t="e">
        <f>K9</f>
        <v>#DIV/0!</v>
      </c>
      <c r="L13" s="179" t="s">
        <v>41</v>
      </c>
      <c r="M13" s="183" t="s">
        <v>41</v>
      </c>
    </row>
    <row r="14" spans="1:13">
      <c r="C14" s="177">
        <v>14</v>
      </c>
      <c r="D14" s="174" t="str">
        <f>'Base Preliminar'!D17</f>
        <v>Diplomado en Marketing Avanzado</v>
      </c>
      <c r="E14" s="188" t="s">
        <v>188</v>
      </c>
      <c r="F14" s="189" t="s">
        <v>75</v>
      </c>
      <c r="G14" s="174" t="str">
        <f>'Base Preliminar'!J17</f>
        <v>na</v>
      </c>
      <c r="H14" s="187">
        <f>H19</f>
        <v>832600</v>
      </c>
      <c r="I14" s="18" t="s">
        <v>45</v>
      </c>
      <c r="J14" s="174" t="str">
        <f>'Base Preliminar'!M17</f>
        <v>$900.000</v>
      </c>
      <c r="K14" s="180" t="e">
        <f>K13</f>
        <v>#DIV/0!</v>
      </c>
      <c r="L14" s="179" t="s">
        <v>41</v>
      </c>
      <c r="M14" s="183" t="s">
        <v>41</v>
      </c>
    </row>
    <row r="15" spans="1:13">
      <c r="C15" s="177">
        <v>15</v>
      </c>
      <c r="D15" s="174" t="str">
        <f>'Base Preliminar'!D18</f>
        <v>Diploma en Gestión del Emprendimiento en Agronegocios</v>
      </c>
      <c r="E15" s="185" t="s">
        <v>38</v>
      </c>
      <c r="F15" s="189" t="s">
        <v>76</v>
      </c>
      <c r="G15" s="174" t="str">
        <f>'Base Preliminar'!J18</f>
        <v>na</v>
      </c>
      <c r="H15" s="187" t="s">
        <v>945</v>
      </c>
      <c r="I15" s="18" t="s">
        <v>45</v>
      </c>
      <c r="J15" s="174" t="str">
        <f>'Base Preliminar'!M18</f>
        <v>na</v>
      </c>
      <c r="K15" s="180">
        <v>4</v>
      </c>
      <c r="L15" s="175" t="e">
        <f>'Base Preliminar'!T18/'Base Preliminar'!S18</f>
        <v>#VALUE!</v>
      </c>
      <c r="M15" s="183" t="s">
        <v>41</v>
      </c>
    </row>
    <row r="16" spans="1:13">
      <c r="C16" s="177">
        <v>16</v>
      </c>
      <c r="D16" s="174" t="str">
        <f>'Base Preliminar'!D19</f>
        <v>Diploma en Geoestadística en el Ámbito de las Ciencias de la Tierra</v>
      </c>
      <c r="E16" s="185" t="s">
        <v>38</v>
      </c>
      <c r="F16" s="189" t="s">
        <v>80</v>
      </c>
      <c r="G16" s="174" t="str">
        <f>'Base Preliminar'!J19</f>
        <v>na</v>
      </c>
      <c r="H16" s="187" t="s">
        <v>941</v>
      </c>
      <c r="I16" s="18" t="s">
        <v>45</v>
      </c>
      <c r="J16" s="174" t="str">
        <f>'Base Preliminar'!M19</f>
        <v>$ 1.064.500</v>
      </c>
      <c r="K16" s="180">
        <v>4</v>
      </c>
      <c r="L16" s="179" t="s">
        <v>41</v>
      </c>
      <c r="M16" s="183" t="s">
        <v>41</v>
      </c>
    </row>
    <row r="17" spans="3:13">
      <c r="C17" s="177">
        <v>17</v>
      </c>
      <c r="D17" s="174" t="str">
        <f>'Base Preliminar'!D20</f>
        <v>Diploma de Innovación Tecnológica</v>
      </c>
      <c r="E17" s="188" t="s">
        <v>191</v>
      </c>
      <c r="F17" s="189" t="s">
        <v>82</v>
      </c>
      <c r="G17" s="174" t="str">
        <f>'Base Preliminar'!J20</f>
        <v>na</v>
      </c>
      <c r="H17" s="187" t="s">
        <v>946</v>
      </c>
      <c r="I17" s="18" t="s">
        <v>45</v>
      </c>
      <c r="J17" s="182" t="str">
        <f>'Base Preliminar'!M20</f>
        <v>$1.000.000</v>
      </c>
      <c r="K17" s="180">
        <v>4</v>
      </c>
      <c r="L17" s="179" t="s">
        <v>41</v>
      </c>
      <c r="M17" s="183" t="s">
        <v>41</v>
      </c>
    </row>
    <row r="18" spans="3:13">
      <c r="C18" s="177">
        <v>18</v>
      </c>
      <c r="D18" s="174" t="str">
        <f>'Base Preliminar'!D21</f>
        <v>Diploma en Aplicaciones de Ingeniería Geomática</v>
      </c>
      <c r="E18" s="188" t="s">
        <v>54</v>
      </c>
      <c r="F18" s="189" t="s">
        <v>84</v>
      </c>
      <c r="G18" s="174" t="str">
        <f>'Base Preliminar'!J21</f>
        <v>na</v>
      </c>
      <c r="H18" s="187" t="s">
        <v>41</v>
      </c>
      <c r="I18" s="18" t="s">
        <v>45</v>
      </c>
      <c r="J18" s="182" t="str">
        <f>'Base Preliminar'!M21</f>
        <v>$ 1.000.000</v>
      </c>
      <c r="K18" s="180" t="s">
        <v>41</v>
      </c>
      <c r="L18" s="179" t="s">
        <v>41</v>
      </c>
      <c r="M18" s="183" t="s">
        <v>41</v>
      </c>
    </row>
    <row r="19" spans="3:13">
      <c r="C19" s="177">
        <v>19</v>
      </c>
      <c r="D19" s="174" t="str">
        <f>'Base Preliminar'!D22</f>
        <v>Diploma en Inocuidad y Gestión de la Calidad de los Alimentos</v>
      </c>
      <c r="E19" s="188" t="s">
        <v>188</v>
      </c>
      <c r="F19" s="189" t="s">
        <v>85</v>
      </c>
      <c r="G19" s="174" t="str">
        <f>'Base Preliminar'!J22</f>
        <v>na</v>
      </c>
      <c r="H19" s="187">
        <f>AVERAGE(H21:H23,H2:H13)</f>
        <v>832600</v>
      </c>
      <c r="I19" s="18" t="s">
        <v>45</v>
      </c>
      <c r="J19" s="174" t="str">
        <f>'Base Preliminar'!M22</f>
        <v>na</v>
      </c>
      <c r="K19" s="180" t="e">
        <f>K14</f>
        <v>#DIV/0!</v>
      </c>
      <c r="L19" s="175" t="e">
        <f>'Base Preliminar'!T22/'Base Preliminar'!S22</f>
        <v>#VALUE!</v>
      </c>
      <c r="M19" s="183" t="s">
        <v>41</v>
      </c>
    </row>
    <row r="20" spans="3:13">
      <c r="C20" s="177">
        <v>20</v>
      </c>
      <c r="D20" s="174" t="str">
        <f>'Base Preliminar'!D23</f>
        <v>Diplomado en Normas Internacionales de Información Financiera</v>
      </c>
      <c r="E20" s="188" t="s">
        <v>38</v>
      </c>
      <c r="F20" s="189" t="s">
        <v>86</v>
      </c>
      <c r="G20" s="174" t="str">
        <f>'Base Preliminar'!J23</f>
        <v>na</v>
      </c>
      <c r="H20" s="187">
        <f>AVERAGE(H1:H16)</f>
        <v>832600</v>
      </c>
      <c r="I20" s="18" t="s">
        <v>45</v>
      </c>
      <c r="J20" s="174" t="str">
        <f>'Base Preliminar'!M23</f>
        <v>na</v>
      </c>
      <c r="K20" s="180">
        <v>4</v>
      </c>
      <c r="L20" s="179" t="s">
        <v>41</v>
      </c>
      <c r="M20" s="183" t="s">
        <v>41</v>
      </c>
    </row>
    <row r="21" spans="3:13">
      <c r="C21" s="177">
        <v>21</v>
      </c>
      <c r="D21" s="174" t="str">
        <f>'Base Preliminar'!D24</f>
        <v>Diploma Tecnología Nuclear</v>
      </c>
      <c r="E21" s="188" t="s">
        <v>188</v>
      </c>
      <c r="F21" s="190" t="s">
        <v>87</v>
      </c>
      <c r="G21" s="174" t="str">
        <f>'Base Preliminar'!J24</f>
        <v>na</v>
      </c>
      <c r="H21" s="187" t="s">
        <v>947</v>
      </c>
      <c r="I21" s="191" t="s">
        <v>45</v>
      </c>
      <c r="J21" s="174" t="str">
        <f>'Base Preliminar'!M24</f>
        <v>na</v>
      </c>
      <c r="K21" s="180">
        <v>4</v>
      </c>
      <c r="L21" s="179" t="s">
        <v>41</v>
      </c>
      <c r="M21" s="183" t="s">
        <v>41</v>
      </c>
    </row>
    <row r="22" spans="3:13">
      <c r="C22" s="177">
        <v>22</v>
      </c>
      <c r="D22" s="174" t="str">
        <f>'Base Preliminar'!D25</f>
        <v>DIPLOMA GESTIÓN DE PROCESOS, RECURSOS HUMANOS Y ESTRUCTURA MUNICIPAL V2</v>
      </c>
      <c r="E22" s="188" t="s">
        <v>191</v>
      </c>
      <c r="F22" s="192" t="s">
        <v>90</v>
      </c>
      <c r="G22" s="174">
        <f>'Base Preliminar'!J25</f>
        <v>10657500</v>
      </c>
      <c r="H22" s="187" t="s">
        <v>948</v>
      </c>
      <c r="I22" s="18" t="s">
        <v>92</v>
      </c>
      <c r="J22" s="174" t="str">
        <f>'Base Preliminar'!M25</f>
        <v>$ 850.000</v>
      </c>
      <c r="K22" s="180">
        <v>4</v>
      </c>
      <c r="L22" s="179" t="s">
        <v>41</v>
      </c>
      <c r="M22" s="183" t="s">
        <v>41</v>
      </c>
    </row>
    <row r="23" spans="3:13">
      <c r="C23" s="177">
        <v>23</v>
      </c>
      <c r="D23" s="174" t="str">
        <f>'Base Preliminar'!D26</f>
        <v>DIPLOMA TRANSPORTE Y TRÁNSITO MUNICIPAL V2</v>
      </c>
      <c r="E23" s="188" t="s">
        <v>188</v>
      </c>
      <c r="F23" s="192" t="s">
        <v>93</v>
      </c>
      <c r="G23" s="174">
        <f>'Base Preliminar'!J26</f>
        <v>21912500</v>
      </c>
      <c r="H23" s="187" t="s">
        <v>942</v>
      </c>
      <c r="I23" s="18" t="s">
        <v>45</v>
      </c>
      <c r="J23" s="174" t="str">
        <f>'Base Preliminar'!M26</f>
        <v>$850.000</v>
      </c>
      <c r="K23" s="180" t="e">
        <f>K19</f>
        <v>#DIV/0!</v>
      </c>
      <c r="L23" s="175" t="e">
        <f>'Base Preliminar'!T26/'Base Preliminar'!S26</f>
        <v>#DIV/0!</v>
      </c>
      <c r="M23" s="183" t="s">
        <v>41</v>
      </c>
    </row>
    <row r="24" spans="3:13">
      <c r="C24" s="177">
        <v>24</v>
      </c>
      <c r="D24" s="174" t="str">
        <f>'Base Preliminar'!D27</f>
        <v>DIPLOMA FINANZAS V.1</v>
      </c>
      <c r="E24" s="188" t="s">
        <v>191</v>
      </c>
      <c r="F24" s="192" t="s">
        <v>94</v>
      </c>
      <c r="G24" s="174">
        <f>'Base Preliminar'!J27</f>
        <v>8295000</v>
      </c>
      <c r="H24" s="187" t="s">
        <v>949</v>
      </c>
      <c r="I24" s="18" t="s">
        <v>45</v>
      </c>
      <c r="J24" s="174" t="str">
        <f>'Base Preliminar'!M27</f>
        <v>$900.000</v>
      </c>
      <c r="K24" s="180">
        <v>4</v>
      </c>
      <c r="L24" s="179" t="s">
        <v>41</v>
      </c>
      <c r="M24" s="183" t="s">
        <v>41</v>
      </c>
    </row>
    <row r="25" spans="3:13">
      <c r="C25" s="177">
        <v>25</v>
      </c>
      <c r="D25" s="174" t="str">
        <f>'Base Preliminar'!D28</f>
        <v>DIPLOMA EN FORMACION PEDAGOGICA PARA INSTRUCTORES DEL SECTOR TRANSPORTE V. 5</v>
      </c>
      <c r="E25" s="188" t="s">
        <v>191</v>
      </c>
      <c r="F25" s="192" t="s">
        <v>98</v>
      </c>
      <c r="G25" s="174" t="str">
        <f>'Base Preliminar'!J28</f>
        <v>na</v>
      </c>
      <c r="H25" s="187" t="s">
        <v>947</v>
      </c>
      <c r="I25" s="18" t="s">
        <v>45</v>
      </c>
      <c r="J25" s="174" t="str">
        <f>'Base Preliminar'!M28</f>
        <v>$ 640.000</v>
      </c>
      <c r="K25" s="180">
        <v>4</v>
      </c>
      <c r="L25" s="175" t="e">
        <f>'Base Preliminar'!T28/'Base Preliminar'!S28</f>
        <v>#DIV/0!</v>
      </c>
      <c r="M25" s="183" t="s">
        <v>41</v>
      </c>
    </row>
    <row r="26" spans="3:13">
      <c r="C26" s="177">
        <v>26</v>
      </c>
      <c r="D26" s="174" t="str">
        <f>'Base Preliminar'!D29</f>
        <v>DIPLOMA EN GEOTECNICA, ASFALTOS Y HORMIGONES, CON APLICACIONES EN OBRAS VIALES V. 1</v>
      </c>
      <c r="E26" s="188" t="s">
        <v>61</v>
      </c>
      <c r="F26" s="192" t="s">
        <v>100</v>
      </c>
      <c r="G26" s="174">
        <f>'Base Preliminar'!J29</f>
        <v>24492500</v>
      </c>
      <c r="H26" s="187" t="s">
        <v>947</v>
      </c>
      <c r="I26" s="18" t="s">
        <v>45</v>
      </c>
      <c r="J26" s="174" t="str">
        <f>'Base Preliminar'!M29</f>
        <v>$ 850.000</v>
      </c>
      <c r="K26" s="178" t="e">
        <f>AVERAGE(K136:K214)</f>
        <v>#DIV/0!</v>
      </c>
      <c r="L26" s="175" t="e">
        <f>'Base Preliminar'!T29/'Base Preliminar'!S29</f>
        <v>#DIV/0!</v>
      </c>
      <c r="M26" s="183" t="s">
        <v>41</v>
      </c>
    </row>
    <row r="27" spans="3:13">
      <c r="C27" s="177">
        <v>27</v>
      </c>
      <c r="D27" s="174" t="str">
        <f>'Base Preliminar'!D30</f>
        <v>DIPLOMA GARANTÍA Y PROTECCION EN DERECHOS DE LAS INFANCIAS... V.1</v>
      </c>
      <c r="E27" s="193" t="s">
        <v>99</v>
      </c>
      <c r="F27" s="192" t="s">
        <v>101</v>
      </c>
      <c r="G27" s="174">
        <f>'Base Preliminar'!J30</f>
        <v>9450000</v>
      </c>
      <c r="H27" s="187">
        <v>1003000</v>
      </c>
      <c r="I27" s="18" t="s">
        <v>41</v>
      </c>
      <c r="J27" s="174" t="str">
        <f>'Base Preliminar'!M30</f>
        <v>$ 850.000</v>
      </c>
      <c r="K27" s="181" t="e">
        <f>AVERAGE(K26,K21:K25)</f>
        <v>#DIV/0!</v>
      </c>
      <c r="L27" s="179" t="e">
        <f>L12</f>
        <v>#VALUE!</v>
      </c>
      <c r="M27" s="177" t="s">
        <v>41</v>
      </c>
    </row>
    <row r="28" spans="3:13">
      <c r="C28" s="177">
        <v>28</v>
      </c>
      <c r="D28" s="174" t="str">
        <f>'Base Preliminar'!D31</f>
        <v>DIPLOMA GESTION ESTRATEGICA DE PERSONAS V.1</v>
      </c>
      <c r="E28" s="188" t="s">
        <v>61</v>
      </c>
      <c r="F28" s="192" t="s">
        <v>102</v>
      </c>
      <c r="G28" s="174">
        <f>'Base Preliminar'!J31</f>
        <v>4350000</v>
      </c>
      <c r="H28" s="187">
        <f>AVERAGE(H7:H26,H43)</f>
        <v>832600</v>
      </c>
      <c r="I28" s="18" t="s">
        <v>41</v>
      </c>
      <c r="J28" s="174">
        <f>'Base Preliminar'!M31</f>
        <v>0</v>
      </c>
      <c r="K28" s="178" t="e">
        <f>AVERAGE(K138:K216)</f>
        <v>#DIV/0!</v>
      </c>
      <c r="L28" s="179" t="e">
        <f>L27</f>
        <v>#VALUE!</v>
      </c>
      <c r="M28" s="17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88"/>
  <sheetViews>
    <sheetView workbookViewId="0"/>
  </sheetViews>
  <sheetFormatPr baseColWidth="10" defaultColWidth="12.625" defaultRowHeight="15" customHeight="1"/>
  <cols>
    <col min="1" max="1" width="9.375" customWidth="1"/>
    <col min="2" max="2" width="29.5" customWidth="1"/>
    <col min="3" max="3" width="9.375" customWidth="1"/>
    <col min="4" max="4" width="17.75" customWidth="1"/>
    <col min="5" max="5" width="184.75" customWidth="1"/>
    <col min="6" max="26" width="9.375" customWidth="1"/>
  </cols>
  <sheetData>
    <row r="1" spans="1:7">
      <c r="A1" s="194" t="s">
        <v>950</v>
      </c>
      <c r="B1" s="195" t="s">
        <v>2</v>
      </c>
      <c r="C1" s="196" t="s">
        <v>951</v>
      </c>
      <c r="D1" s="197" t="s">
        <v>952</v>
      </c>
      <c r="E1" s="197" t="s">
        <v>953</v>
      </c>
      <c r="F1" s="198"/>
      <c r="G1" s="198"/>
    </row>
    <row r="2" spans="1:7" ht="28.5">
      <c r="A2" s="199">
        <v>1</v>
      </c>
      <c r="B2" s="200" t="s">
        <v>954</v>
      </c>
      <c r="C2" s="201" t="s">
        <v>596</v>
      </c>
      <c r="D2" s="202" t="s">
        <v>955</v>
      </c>
      <c r="E2" s="198"/>
      <c r="F2" s="198"/>
      <c r="G2" s="198"/>
    </row>
    <row r="3" spans="1:7">
      <c r="A3" s="203">
        <v>2</v>
      </c>
      <c r="B3" s="204" t="s">
        <v>956</v>
      </c>
      <c r="C3" s="205" t="s">
        <v>545</v>
      </c>
      <c r="D3" s="206" t="s">
        <v>957</v>
      </c>
      <c r="E3" s="198"/>
      <c r="F3" s="198"/>
      <c r="G3" s="198"/>
    </row>
    <row r="4" spans="1:7" ht="29.25" customHeight="1">
      <c r="A4" s="677">
        <v>3</v>
      </c>
      <c r="B4" s="665" t="s">
        <v>958</v>
      </c>
      <c r="C4" s="669" t="s">
        <v>701</v>
      </c>
      <c r="D4" s="202" t="s">
        <v>959</v>
      </c>
      <c r="E4" s="198"/>
      <c r="F4" s="198"/>
      <c r="G4" s="198"/>
    </row>
    <row r="5" spans="1:7">
      <c r="A5" s="668"/>
      <c r="B5" s="668"/>
      <c r="C5" s="668"/>
      <c r="D5" s="198"/>
      <c r="E5" s="198"/>
      <c r="F5" s="198"/>
      <c r="G5" s="198"/>
    </row>
    <row r="6" spans="1:7">
      <c r="A6" s="677">
        <v>4</v>
      </c>
      <c r="B6" s="665" t="s">
        <v>960</v>
      </c>
      <c r="C6" s="669" t="s">
        <v>769</v>
      </c>
      <c r="D6" s="202" t="s">
        <v>961</v>
      </c>
      <c r="E6" s="202" t="s">
        <v>962</v>
      </c>
      <c r="F6" s="198"/>
      <c r="G6" s="198"/>
    </row>
    <row r="7" spans="1:7">
      <c r="A7" s="666"/>
      <c r="B7" s="666"/>
      <c r="C7" s="666"/>
      <c r="D7" s="202" t="s">
        <v>963</v>
      </c>
      <c r="E7" s="202" t="s">
        <v>964</v>
      </c>
      <c r="F7" s="198"/>
      <c r="G7" s="198"/>
    </row>
    <row r="8" spans="1:7">
      <c r="A8" s="667"/>
      <c r="B8" s="667"/>
      <c r="C8" s="667"/>
      <c r="D8" s="202" t="s">
        <v>965</v>
      </c>
      <c r="E8" s="202" t="s">
        <v>966</v>
      </c>
      <c r="F8" s="198"/>
      <c r="G8" s="198"/>
    </row>
    <row r="9" spans="1:7">
      <c r="A9" s="666"/>
      <c r="B9" s="666"/>
      <c r="C9" s="666"/>
      <c r="D9" s="198"/>
      <c r="E9" s="202" t="s">
        <v>967</v>
      </c>
      <c r="F9" s="198"/>
      <c r="G9" s="198"/>
    </row>
    <row r="10" spans="1:7">
      <c r="A10" s="667"/>
      <c r="B10" s="667"/>
      <c r="C10" s="667"/>
      <c r="D10" s="198"/>
      <c r="E10" s="202" t="s">
        <v>968</v>
      </c>
      <c r="F10" s="198"/>
      <c r="G10" s="198"/>
    </row>
    <row r="11" spans="1:7">
      <c r="A11" s="666"/>
      <c r="B11" s="666"/>
      <c r="C11" s="666"/>
      <c r="D11" s="198"/>
      <c r="E11" s="202" t="s">
        <v>969</v>
      </c>
      <c r="F11" s="198"/>
      <c r="G11" s="198"/>
    </row>
    <row r="12" spans="1:7">
      <c r="A12" s="678"/>
      <c r="B12" s="678"/>
      <c r="C12" s="678"/>
      <c r="D12" s="198"/>
      <c r="E12" s="202" t="s">
        <v>970</v>
      </c>
      <c r="F12" s="198"/>
      <c r="G12" s="198"/>
    </row>
    <row r="13" spans="1:7">
      <c r="A13" s="203">
        <v>5</v>
      </c>
      <c r="B13" s="204" t="s">
        <v>971</v>
      </c>
      <c r="C13" s="205" t="s">
        <v>972</v>
      </c>
      <c r="D13" s="202" t="s">
        <v>973</v>
      </c>
      <c r="E13" s="198"/>
      <c r="F13" s="198"/>
      <c r="G13" s="198"/>
    </row>
    <row r="14" spans="1:7">
      <c r="A14" s="677">
        <v>6</v>
      </c>
      <c r="B14" s="665" t="s">
        <v>974</v>
      </c>
      <c r="C14" s="669" t="s">
        <v>975</v>
      </c>
      <c r="D14" s="198"/>
      <c r="E14" s="198"/>
      <c r="F14" s="198"/>
      <c r="G14" s="198"/>
    </row>
    <row r="15" spans="1:7">
      <c r="A15" s="666"/>
      <c r="B15" s="666"/>
      <c r="C15" s="666"/>
      <c r="D15" s="202" t="s">
        <v>976</v>
      </c>
      <c r="E15" s="198"/>
      <c r="F15" s="198"/>
      <c r="G15" s="198"/>
    </row>
    <row r="16" spans="1:7">
      <c r="A16" s="678"/>
      <c r="B16" s="678"/>
      <c r="C16" s="678"/>
      <c r="D16" s="198"/>
      <c r="E16" s="198"/>
      <c r="F16" s="198"/>
      <c r="G16" s="198"/>
    </row>
    <row r="17" spans="1:26">
      <c r="A17" s="679">
        <v>7</v>
      </c>
      <c r="B17" s="680" t="s">
        <v>977</v>
      </c>
      <c r="C17" s="681" t="s">
        <v>784</v>
      </c>
      <c r="D17" s="202" t="s">
        <v>978</v>
      </c>
      <c r="E17" s="198"/>
      <c r="F17" s="198"/>
      <c r="G17" s="198"/>
    </row>
    <row r="18" spans="1:26">
      <c r="A18" s="678"/>
      <c r="B18" s="678"/>
      <c r="C18" s="678"/>
      <c r="D18" s="198"/>
      <c r="E18" s="198"/>
      <c r="F18" s="198"/>
      <c r="G18" s="198"/>
    </row>
    <row r="19" spans="1:26">
      <c r="A19" s="679">
        <v>8</v>
      </c>
      <c r="B19" s="680" t="s">
        <v>979</v>
      </c>
      <c r="C19" s="681" t="s">
        <v>755</v>
      </c>
      <c r="D19" s="198"/>
      <c r="E19" s="198"/>
      <c r="F19" s="198"/>
      <c r="G19" s="198"/>
    </row>
    <row r="20" spans="1:26">
      <c r="A20" s="667"/>
      <c r="B20" s="667"/>
      <c r="C20" s="667"/>
      <c r="D20" s="198"/>
      <c r="E20" s="198"/>
      <c r="F20" s="198"/>
      <c r="G20" s="198"/>
    </row>
    <row r="21" spans="1:26">
      <c r="A21" s="666"/>
      <c r="B21" s="666"/>
      <c r="C21" s="666"/>
      <c r="D21" s="202" t="s">
        <v>980</v>
      </c>
      <c r="E21" s="198"/>
      <c r="F21" s="198"/>
      <c r="G21" s="198"/>
    </row>
    <row r="22" spans="1:26">
      <c r="A22" s="678"/>
      <c r="B22" s="678"/>
      <c r="C22" s="678"/>
      <c r="D22" s="198"/>
      <c r="E22" s="198"/>
      <c r="F22" s="198"/>
      <c r="G22" s="198"/>
    </row>
    <row r="23" spans="1:26">
      <c r="A23" s="686">
        <v>9</v>
      </c>
      <c r="B23" s="687" t="s">
        <v>981</v>
      </c>
      <c r="C23" s="688" t="s">
        <v>982</v>
      </c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</row>
    <row r="24" spans="1:26">
      <c r="A24" s="667"/>
      <c r="B24" s="667"/>
      <c r="C24" s="667"/>
      <c r="D24" s="208" t="s">
        <v>983</v>
      </c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</row>
    <row r="25" spans="1:26">
      <c r="A25" s="666"/>
      <c r="B25" s="666"/>
      <c r="C25" s="666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</row>
    <row r="26" spans="1:26" ht="15.75" customHeight="1">
      <c r="A26" s="678"/>
      <c r="B26" s="678"/>
      <c r="C26" s="678"/>
      <c r="D26" s="198"/>
      <c r="E26" s="198"/>
      <c r="F26" s="198"/>
      <c r="G26" s="198"/>
    </row>
    <row r="27" spans="1:26" ht="15.75" customHeight="1">
      <c r="A27" s="203">
        <v>10</v>
      </c>
      <c r="B27" s="204" t="s">
        <v>984</v>
      </c>
      <c r="C27" s="205" t="s">
        <v>985</v>
      </c>
      <c r="D27" s="202" t="s">
        <v>986</v>
      </c>
      <c r="E27" s="198"/>
      <c r="F27" s="198"/>
      <c r="G27" s="198"/>
    </row>
    <row r="28" spans="1:26" ht="15.75" customHeight="1">
      <c r="A28" s="199">
        <v>11</v>
      </c>
      <c r="B28" s="200" t="s">
        <v>987</v>
      </c>
      <c r="C28" s="201" t="s">
        <v>988</v>
      </c>
      <c r="D28" s="202" t="s">
        <v>989</v>
      </c>
      <c r="E28" s="198"/>
      <c r="F28" s="198"/>
      <c r="G28" s="198"/>
    </row>
    <row r="29" spans="1:26" ht="29.25" customHeight="1">
      <c r="A29" s="698">
        <v>12</v>
      </c>
      <c r="B29" s="699" t="s">
        <v>990</v>
      </c>
      <c r="C29" s="700" t="s">
        <v>820</v>
      </c>
      <c r="D29" s="209" t="s">
        <v>991</v>
      </c>
      <c r="E29" s="209" t="s">
        <v>992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678"/>
      <c r="B30" s="678"/>
      <c r="C30" s="678"/>
      <c r="D30" s="198"/>
      <c r="E30" s="198"/>
      <c r="F30" s="198"/>
      <c r="G30" s="198"/>
    </row>
    <row r="31" spans="1:26" ht="15.75" customHeight="1">
      <c r="A31" s="203">
        <v>13</v>
      </c>
      <c r="B31" s="204" t="s">
        <v>993</v>
      </c>
      <c r="C31" s="205" t="s">
        <v>994</v>
      </c>
      <c r="D31" s="202" t="s">
        <v>995</v>
      </c>
      <c r="E31" s="198"/>
      <c r="F31" s="198"/>
      <c r="G31" s="198"/>
    </row>
    <row r="32" spans="1:26" ht="29.25" customHeight="1">
      <c r="A32" s="677">
        <v>14</v>
      </c>
      <c r="B32" s="665" t="s">
        <v>996</v>
      </c>
      <c r="C32" s="669" t="s">
        <v>997</v>
      </c>
      <c r="D32" s="198"/>
      <c r="E32" s="202" t="s">
        <v>998</v>
      </c>
      <c r="F32" s="198"/>
      <c r="G32" s="198"/>
    </row>
    <row r="33" spans="1:7" ht="15.75" customHeight="1">
      <c r="A33" s="668"/>
      <c r="B33" s="668"/>
      <c r="C33" s="668"/>
      <c r="D33" s="198"/>
      <c r="E33" s="198"/>
      <c r="F33" s="198"/>
      <c r="G33" s="198"/>
    </row>
    <row r="34" spans="1:7" ht="29.25" customHeight="1">
      <c r="A34" s="677">
        <v>15</v>
      </c>
      <c r="B34" s="665" t="s">
        <v>999</v>
      </c>
      <c r="C34" s="669" t="s">
        <v>831</v>
      </c>
      <c r="D34" s="202" t="s">
        <v>1000</v>
      </c>
      <c r="E34" s="198"/>
      <c r="F34" s="198"/>
      <c r="G34" s="198"/>
    </row>
    <row r="35" spans="1:7" ht="15.75" customHeight="1">
      <c r="A35" s="668"/>
      <c r="B35" s="668"/>
      <c r="C35" s="668"/>
      <c r="D35" s="198"/>
      <c r="E35" s="198"/>
      <c r="F35" s="198"/>
      <c r="G35" s="198"/>
    </row>
    <row r="36" spans="1:7" ht="15.75" customHeight="1">
      <c r="A36" s="199">
        <v>16</v>
      </c>
      <c r="B36" s="200" t="s">
        <v>1001</v>
      </c>
      <c r="C36" s="201" t="s">
        <v>1002</v>
      </c>
      <c r="D36" s="202" t="s">
        <v>1003</v>
      </c>
      <c r="E36" s="198"/>
      <c r="F36" s="198"/>
      <c r="G36" s="198"/>
    </row>
    <row r="37" spans="1:7" ht="15.75" customHeight="1">
      <c r="A37" s="203">
        <v>17</v>
      </c>
      <c r="B37" s="204" t="s">
        <v>1004</v>
      </c>
      <c r="C37" s="205" t="s">
        <v>831</v>
      </c>
      <c r="D37" s="202" t="s">
        <v>1005</v>
      </c>
      <c r="E37" s="202" t="s">
        <v>1006</v>
      </c>
      <c r="F37" s="198"/>
      <c r="G37" s="198"/>
    </row>
    <row r="38" spans="1:7" ht="15.75" customHeight="1">
      <c r="A38" s="199">
        <v>18</v>
      </c>
      <c r="B38" s="200" t="s">
        <v>1007</v>
      </c>
      <c r="C38" s="201" t="s">
        <v>1008</v>
      </c>
      <c r="D38" s="202" t="s">
        <v>1009</v>
      </c>
      <c r="E38" s="198"/>
      <c r="F38" s="198"/>
      <c r="G38" s="198"/>
    </row>
    <row r="39" spans="1:7" ht="15.75" customHeight="1">
      <c r="A39" s="203">
        <v>19</v>
      </c>
      <c r="B39" s="204" t="s">
        <v>1010</v>
      </c>
      <c r="C39" s="205" t="s">
        <v>849</v>
      </c>
      <c r="D39" s="198"/>
      <c r="E39" s="202" t="s">
        <v>1011</v>
      </c>
      <c r="F39" s="198"/>
      <c r="G39" s="198"/>
    </row>
    <row r="40" spans="1:7" ht="15.75" customHeight="1">
      <c r="A40" s="199">
        <v>20</v>
      </c>
      <c r="B40" s="200" t="s">
        <v>1012</v>
      </c>
      <c r="C40" s="201" t="s">
        <v>1013</v>
      </c>
      <c r="D40" s="202" t="s">
        <v>1014</v>
      </c>
      <c r="E40" s="198"/>
      <c r="F40" s="198"/>
      <c r="G40" s="198"/>
    </row>
    <row r="41" spans="1:7" ht="15.75" customHeight="1">
      <c r="A41" s="203">
        <v>21</v>
      </c>
      <c r="B41" s="204" t="s">
        <v>8</v>
      </c>
      <c r="C41" s="205" t="s">
        <v>435</v>
      </c>
      <c r="D41" s="202" t="s">
        <v>1015</v>
      </c>
      <c r="E41" s="198"/>
      <c r="F41" s="198"/>
      <c r="G41" s="198"/>
    </row>
    <row r="42" spans="1:7" ht="15.75" customHeight="1">
      <c r="A42" s="677">
        <v>22</v>
      </c>
      <c r="B42" s="665" t="s">
        <v>1016</v>
      </c>
      <c r="C42" s="669" t="s">
        <v>1017</v>
      </c>
      <c r="D42" s="198"/>
      <c r="E42" s="198"/>
      <c r="F42" s="198"/>
      <c r="G42" s="198"/>
    </row>
    <row r="43" spans="1:7" ht="15.75" customHeight="1">
      <c r="A43" s="666"/>
      <c r="B43" s="666"/>
      <c r="C43" s="666"/>
      <c r="D43" s="202" t="s">
        <v>1018</v>
      </c>
      <c r="E43" s="198"/>
      <c r="F43" s="198"/>
      <c r="G43" s="198"/>
    </row>
    <row r="44" spans="1:7" ht="15.75" customHeight="1">
      <c r="A44" s="678"/>
      <c r="B44" s="678"/>
      <c r="C44" s="678"/>
      <c r="D44" s="198"/>
      <c r="E44" s="198"/>
      <c r="F44" s="198"/>
      <c r="G44" s="198"/>
    </row>
    <row r="45" spans="1:7" ht="29.25" customHeight="1">
      <c r="A45" s="679">
        <v>23</v>
      </c>
      <c r="B45" s="680" t="s">
        <v>1019</v>
      </c>
      <c r="C45" s="681" t="s">
        <v>1020</v>
      </c>
      <c r="D45" s="202" t="s">
        <v>1021</v>
      </c>
      <c r="E45" s="198"/>
      <c r="F45" s="198"/>
      <c r="G45" s="198"/>
    </row>
    <row r="46" spans="1:7" ht="15.75" customHeight="1">
      <c r="A46" s="678"/>
      <c r="B46" s="678"/>
      <c r="C46" s="678"/>
      <c r="D46" s="198"/>
      <c r="E46" s="198"/>
      <c r="F46" s="198"/>
      <c r="G46" s="198"/>
    </row>
    <row r="47" spans="1:7" ht="15.75" customHeight="1">
      <c r="A47" s="203">
        <v>24</v>
      </c>
      <c r="B47" s="204" t="s">
        <v>1022</v>
      </c>
      <c r="C47" s="205" t="s">
        <v>1023</v>
      </c>
      <c r="D47" s="202" t="s">
        <v>1024</v>
      </c>
      <c r="E47" s="198"/>
      <c r="F47" s="198"/>
      <c r="G47" s="198"/>
    </row>
    <row r="48" spans="1:7" ht="15.75" customHeight="1">
      <c r="A48" s="677">
        <v>25</v>
      </c>
      <c r="B48" s="665" t="s">
        <v>1025</v>
      </c>
      <c r="C48" s="669" t="s">
        <v>1026</v>
      </c>
      <c r="D48" s="198"/>
      <c r="E48" s="198"/>
      <c r="F48" s="198"/>
      <c r="G48" s="198"/>
    </row>
    <row r="49" spans="1:26" ht="15.75" customHeight="1">
      <c r="A49" s="666"/>
      <c r="B49" s="666"/>
      <c r="C49" s="666"/>
      <c r="D49" s="202" t="s">
        <v>1027</v>
      </c>
      <c r="E49" s="198"/>
      <c r="F49" s="198"/>
      <c r="G49" s="198"/>
    </row>
    <row r="50" spans="1:26" ht="15.75" customHeight="1">
      <c r="A50" s="667"/>
      <c r="B50" s="667"/>
      <c r="C50" s="667"/>
      <c r="D50" s="198"/>
      <c r="E50" s="198"/>
      <c r="F50" s="198"/>
      <c r="G50" s="198"/>
    </row>
    <row r="51" spans="1:26" ht="15.75" customHeight="1">
      <c r="A51" s="668"/>
      <c r="B51" s="668"/>
      <c r="C51" s="668"/>
      <c r="D51" s="198"/>
      <c r="E51" s="198"/>
      <c r="F51" s="198"/>
      <c r="G51" s="198"/>
    </row>
    <row r="52" spans="1:26" ht="15.75" customHeight="1">
      <c r="A52" s="686">
        <v>26</v>
      </c>
      <c r="B52" s="687" t="s">
        <v>1028</v>
      </c>
      <c r="C52" s="688" t="s">
        <v>1029</v>
      </c>
      <c r="D52" s="210" t="s">
        <v>1030</v>
      </c>
      <c r="E52" s="208" t="s">
        <v>1031</v>
      </c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</row>
    <row r="53" spans="1:26" ht="15.75" customHeight="1">
      <c r="A53" s="668"/>
      <c r="B53" s="668"/>
      <c r="C53" s="668"/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207"/>
    </row>
    <row r="54" spans="1:26" ht="15.75" customHeight="1">
      <c r="A54" s="677">
        <v>27</v>
      </c>
      <c r="B54" s="665" t="s">
        <v>1032</v>
      </c>
      <c r="C54" s="669" t="s">
        <v>1033</v>
      </c>
      <c r="D54" s="198"/>
      <c r="E54" s="198"/>
      <c r="F54" s="198"/>
      <c r="G54" s="198"/>
    </row>
    <row r="55" spans="1:26" ht="15.75" customHeight="1">
      <c r="A55" s="666"/>
      <c r="B55" s="666"/>
      <c r="C55" s="666"/>
      <c r="D55" s="202" t="s">
        <v>1034</v>
      </c>
      <c r="E55" s="198"/>
      <c r="F55" s="198"/>
      <c r="G55" s="198"/>
    </row>
    <row r="56" spans="1:26" ht="15.75" customHeight="1">
      <c r="A56" s="667"/>
      <c r="B56" s="667"/>
      <c r="C56" s="667"/>
      <c r="D56" s="198"/>
      <c r="E56" s="198"/>
      <c r="F56" s="198"/>
      <c r="G56" s="198"/>
    </row>
    <row r="57" spans="1:26" ht="15.75" customHeight="1">
      <c r="A57" s="668"/>
      <c r="B57" s="668"/>
      <c r="C57" s="668"/>
      <c r="D57" s="198"/>
      <c r="E57" s="198"/>
      <c r="F57" s="198"/>
      <c r="G57" s="198"/>
    </row>
    <row r="58" spans="1:26" ht="15.75" customHeight="1">
      <c r="A58" s="211">
        <v>28</v>
      </c>
      <c r="B58" s="212" t="s">
        <v>1035</v>
      </c>
      <c r="C58" s="213" t="s">
        <v>1036</v>
      </c>
      <c r="D58" s="202" t="s">
        <v>1037</v>
      </c>
      <c r="E58" s="214"/>
      <c r="F58" s="214"/>
      <c r="G58" s="214"/>
    </row>
    <row r="59" spans="1:26" ht="15.75" customHeight="1">
      <c r="A59" s="689">
        <v>29</v>
      </c>
      <c r="B59" s="680" t="s">
        <v>9</v>
      </c>
      <c r="C59" s="682" t="s">
        <v>431</v>
      </c>
      <c r="D59" s="670" t="s">
        <v>1038</v>
      </c>
      <c r="E59" s="673" t="s">
        <v>1039</v>
      </c>
      <c r="F59" s="674"/>
      <c r="G59" s="674"/>
    </row>
    <row r="60" spans="1:26" ht="15.75" customHeight="1">
      <c r="A60" s="690"/>
      <c r="B60" s="667"/>
      <c r="C60" s="683"/>
      <c r="D60" s="671"/>
      <c r="E60" s="671"/>
      <c r="F60" s="671"/>
      <c r="G60" s="671"/>
    </row>
    <row r="61" spans="1:26" ht="15.75" customHeight="1">
      <c r="A61" s="691"/>
      <c r="B61" s="666"/>
      <c r="C61" s="684"/>
      <c r="D61" s="671"/>
      <c r="E61" s="671"/>
      <c r="F61" s="671"/>
      <c r="G61" s="671"/>
    </row>
    <row r="62" spans="1:26" ht="15.75" customHeight="1">
      <c r="A62" s="690"/>
      <c r="B62" s="667"/>
      <c r="C62" s="683"/>
      <c r="D62" s="671"/>
      <c r="E62" s="671"/>
      <c r="F62" s="671"/>
      <c r="G62" s="671"/>
    </row>
    <row r="63" spans="1:26" ht="15.75" customHeight="1">
      <c r="A63" s="692"/>
      <c r="B63" s="668"/>
      <c r="C63" s="685"/>
      <c r="D63" s="672"/>
      <c r="E63" s="672"/>
      <c r="F63" s="672"/>
      <c r="G63" s="672"/>
    </row>
    <row r="64" spans="1:26" ht="24" customHeight="1">
      <c r="A64" s="215">
        <v>29</v>
      </c>
      <c r="B64" s="216" t="s">
        <v>12</v>
      </c>
      <c r="C64" s="217" t="s">
        <v>312</v>
      </c>
      <c r="D64" s="218" t="s">
        <v>1040</v>
      </c>
      <c r="E64" s="219"/>
      <c r="F64" s="219"/>
      <c r="G64" s="219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220">
        <v>31</v>
      </c>
      <c r="B65" s="204" t="s">
        <v>1041</v>
      </c>
      <c r="C65" s="221" t="s">
        <v>448</v>
      </c>
      <c r="D65" s="222" t="s">
        <v>1042</v>
      </c>
      <c r="E65" s="222" t="s">
        <v>1043</v>
      </c>
      <c r="F65" s="223"/>
      <c r="G65" s="223"/>
    </row>
    <row r="66" spans="1:26" ht="15.75" customHeight="1">
      <c r="A66" s="215">
        <v>31</v>
      </c>
      <c r="B66" s="216" t="s">
        <v>1044</v>
      </c>
      <c r="C66" s="217" t="s">
        <v>526</v>
      </c>
      <c r="D66" s="218" t="s">
        <v>1045</v>
      </c>
      <c r="E66" s="224" t="s">
        <v>1046</v>
      </c>
      <c r="F66" s="219"/>
      <c r="G66" s="219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38.25">
      <c r="A67" s="220">
        <v>33</v>
      </c>
      <c r="B67" s="204" t="s">
        <v>11</v>
      </c>
      <c r="C67" s="221" t="s">
        <v>37</v>
      </c>
      <c r="D67" s="222" t="s">
        <v>1047</v>
      </c>
      <c r="E67" s="223"/>
      <c r="F67" s="223"/>
      <c r="G67" s="223"/>
    </row>
    <row r="68" spans="1:26" ht="14.25">
      <c r="A68" s="694">
        <v>34</v>
      </c>
      <c r="B68" s="665" t="s">
        <v>10</v>
      </c>
      <c r="C68" s="693" t="s">
        <v>192</v>
      </c>
      <c r="D68" s="223"/>
      <c r="E68" s="675" t="s">
        <v>1048</v>
      </c>
      <c r="F68" s="223"/>
      <c r="G68" s="223"/>
    </row>
    <row r="69" spans="1:26" ht="212.25" customHeight="1">
      <c r="A69" s="692"/>
      <c r="B69" s="668"/>
      <c r="C69" s="685"/>
      <c r="D69" s="223"/>
      <c r="E69" s="676"/>
      <c r="F69" s="223"/>
      <c r="G69" s="223"/>
    </row>
    <row r="70" spans="1:26" ht="15.75" customHeight="1">
      <c r="A70" s="694">
        <v>35</v>
      </c>
      <c r="B70" s="665" t="s">
        <v>7</v>
      </c>
      <c r="C70" s="693" t="s">
        <v>440</v>
      </c>
      <c r="D70" s="223"/>
      <c r="E70" s="226" t="s">
        <v>1049</v>
      </c>
      <c r="F70" s="223"/>
      <c r="G70" s="223"/>
    </row>
    <row r="71" spans="1:26" ht="15.75" customHeight="1">
      <c r="A71" s="691"/>
      <c r="B71" s="666"/>
      <c r="C71" s="684"/>
      <c r="D71" s="223"/>
      <c r="E71" s="226" t="s">
        <v>1050</v>
      </c>
      <c r="F71" s="223"/>
      <c r="G71" s="223"/>
    </row>
    <row r="72" spans="1:26" ht="15.75" customHeight="1">
      <c r="A72" s="695"/>
      <c r="B72" s="678"/>
      <c r="C72" s="696"/>
      <c r="D72" s="223"/>
      <c r="E72" s="223"/>
      <c r="F72" s="223"/>
      <c r="G72" s="223"/>
    </row>
    <row r="73" spans="1:26" ht="15.75" customHeight="1">
      <c r="A73" s="220">
        <v>36</v>
      </c>
      <c r="B73" s="204" t="s">
        <v>13</v>
      </c>
      <c r="C73" s="221" t="s">
        <v>342</v>
      </c>
      <c r="D73" s="227" t="s">
        <v>1051</v>
      </c>
      <c r="E73" s="228"/>
      <c r="F73" s="228"/>
      <c r="G73" s="228"/>
    </row>
    <row r="74" spans="1:26" ht="15.75" customHeight="1">
      <c r="A74" s="694">
        <v>37</v>
      </c>
      <c r="B74" s="665" t="s">
        <v>1052</v>
      </c>
      <c r="C74" s="693" t="s">
        <v>1053</v>
      </c>
      <c r="D74" s="228"/>
      <c r="E74" s="228"/>
      <c r="F74" s="228"/>
      <c r="G74" s="228"/>
    </row>
    <row r="75" spans="1:26" ht="15.75" customHeight="1">
      <c r="A75" s="691"/>
      <c r="B75" s="666"/>
      <c r="C75" s="684"/>
      <c r="D75" s="228"/>
      <c r="E75" s="228"/>
      <c r="F75" s="228"/>
      <c r="G75" s="228"/>
    </row>
    <row r="76" spans="1:26" ht="15.75" customHeight="1">
      <c r="A76" s="690"/>
      <c r="B76" s="667"/>
      <c r="C76" s="683"/>
      <c r="D76" s="228"/>
      <c r="E76" s="228"/>
      <c r="F76" s="228"/>
      <c r="G76" s="228"/>
    </row>
    <row r="77" spans="1:26" ht="15.75" customHeight="1">
      <c r="A77" s="691"/>
      <c r="B77" s="666"/>
      <c r="C77" s="684"/>
      <c r="D77" s="228"/>
      <c r="E77" s="228"/>
      <c r="F77" s="228"/>
      <c r="G77" s="228"/>
    </row>
    <row r="78" spans="1:26" ht="15.75" customHeight="1">
      <c r="A78" s="690"/>
      <c r="B78" s="667"/>
      <c r="C78" s="683"/>
      <c r="D78" s="228"/>
      <c r="E78" s="228"/>
      <c r="F78" s="228"/>
      <c r="G78" s="228"/>
    </row>
    <row r="79" spans="1:26" ht="15.75" customHeight="1">
      <c r="A79" s="691"/>
      <c r="B79" s="666"/>
      <c r="C79" s="684"/>
      <c r="D79" s="228"/>
      <c r="E79" s="228"/>
      <c r="F79" s="228"/>
      <c r="G79" s="228"/>
    </row>
    <row r="80" spans="1:26" ht="15.75" customHeight="1">
      <c r="A80" s="690"/>
      <c r="B80" s="667"/>
      <c r="C80" s="683"/>
      <c r="D80" s="228"/>
      <c r="E80" s="228"/>
      <c r="F80" s="228"/>
      <c r="G80" s="228"/>
    </row>
    <row r="81" spans="1:7" ht="15.75" customHeight="1">
      <c r="A81" s="691"/>
      <c r="B81" s="666"/>
      <c r="C81" s="684"/>
      <c r="D81" s="228"/>
      <c r="E81" s="228"/>
      <c r="F81" s="228"/>
      <c r="G81" s="228"/>
    </row>
    <row r="82" spans="1:7" ht="15.75" customHeight="1">
      <c r="A82" s="690"/>
      <c r="B82" s="667"/>
      <c r="C82" s="683"/>
      <c r="D82" s="227" t="s">
        <v>1054</v>
      </c>
      <c r="E82" s="228"/>
      <c r="F82" s="228"/>
      <c r="G82" s="228"/>
    </row>
    <row r="83" spans="1:7" ht="15.75" customHeight="1">
      <c r="A83" s="692"/>
      <c r="B83" s="668"/>
      <c r="C83" s="685"/>
      <c r="D83" s="228"/>
      <c r="E83" s="228"/>
      <c r="F83" s="228"/>
      <c r="G83" s="228"/>
    </row>
    <row r="84" spans="1:7" ht="15.75" customHeight="1">
      <c r="A84" s="229">
        <v>38</v>
      </c>
      <c r="B84" s="200" t="s">
        <v>1055</v>
      </c>
      <c r="C84" s="230" t="s">
        <v>401</v>
      </c>
      <c r="D84" s="227" t="s">
        <v>1056</v>
      </c>
      <c r="E84" s="225" t="s">
        <v>1057</v>
      </c>
      <c r="F84" s="228"/>
      <c r="G84" s="228"/>
    </row>
    <row r="85" spans="1:7" ht="15.75" customHeight="1">
      <c r="A85" s="689">
        <v>39</v>
      </c>
      <c r="B85" s="697" t="s">
        <v>1058</v>
      </c>
      <c r="C85" s="682" t="s">
        <v>1059</v>
      </c>
      <c r="D85" s="228"/>
      <c r="E85" s="227" t="s">
        <v>1060</v>
      </c>
      <c r="F85" s="228"/>
      <c r="G85" s="228"/>
    </row>
    <row r="86" spans="1:7" ht="15.75" customHeight="1">
      <c r="A86" s="690"/>
      <c r="B86" s="667"/>
      <c r="C86" s="683"/>
      <c r="D86" s="228"/>
      <c r="E86" s="227" t="s">
        <v>1061</v>
      </c>
      <c r="F86" s="228"/>
      <c r="G86" s="228"/>
    </row>
    <row r="87" spans="1:7" ht="15.75" customHeight="1">
      <c r="A87" s="691"/>
      <c r="B87" s="666"/>
      <c r="C87" s="684"/>
      <c r="D87" s="227" t="s">
        <v>182</v>
      </c>
      <c r="E87" s="228"/>
      <c r="F87" s="228"/>
      <c r="G87" s="228"/>
    </row>
    <row r="88" spans="1:7" ht="15.75" customHeight="1">
      <c r="A88" s="690"/>
      <c r="B88" s="667"/>
      <c r="C88" s="683"/>
      <c r="D88" s="228"/>
      <c r="E88" s="228"/>
      <c r="F88" s="228"/>
      <c r="G88" s="228"/>
    </row>
    <row r="89" spans="1:7" ht="15.75" customHeight="1">
      <c r="A89" s="691"/>
      <c r="B89" s="666"/>
      <c r="C89" s="684"/>
      <c r="D89" s="228"/>
      <c r="E89" s="228"/>
      <c r="F89" s="228"/>
      <c r="G89" s="228"/>
    </row>
    <row r="90" spans="1:7" ht="15.75" customHeight="1">
      <c r="A90" s="690"/>
      <c r="B90" s="667"/>
      <c r="C90" s="683"/>
      <c r="D90" s="228"/>
      <c r="E90" s="228"/>
      <c r="F90" s="228"/>
      <c r="G90" s="228"/>
    </row>
    <row r="91" spans="1:7" ht="15.75" customHeight="1">
      <c r="A91" s="691"/>
      <c r="B91" s="666"/>
      <c r="C91" s="684"/>
      <c r="D91" s="228"/>
      <c r="E91" s="228"/>
      <c r="F91" s="228"/>
      <c r="G91" s="228"/>
    </row>
    <row r="92" spans="1:7" ht="15.75" customHeight="1">
      <c r="A92" s="690"/>
      <c r="B92" s="667"/>
      <c r="C92" s="683"/>
      <c r="D92" s="228"/>
      <c r="E92" s="228"/>
      <c r="F92" s="228"/>
      <c r="G92" s="228"/>
    </row>
    <row r="93" spans="1:7" ht="15.75" customHeight="1">
      <c r="A93" s="691"/>
      <c r="B93" s="666"/>
      <c r="C93" s="684"/>
      <c r="D93" s="228"/>
      <c r="E93" s="228"/>
      <c r="F93" s="228"/>
      <c r="G93" s="228"/>
    </row>
    <row r="94" spans="1:7" ht="15.75" customHeight="1">
      <c r="A94" s="690"/>
      <c r="B94" s="667"/>
      <c r="C94" s="683"/>
      <c r="D94" s="228"/>
      <c r="E94" s="228"/>
      <c r="F94" s="228"/>
      <c r="G94" s="228"/>
    </row>
    <row r="95" spans="1:7" ht="42" customHeight="1">
      <c r="A95" s="692"/>
      <c r="B95" s="668"/>
      <c r="C95" s="685"/>
      <c r="D95" s="228"/>
      <c r="E95" s="228"/>
      <c r="F95" s="228"/>
      <c r="G95" s="228"/>
    </row>
    <row r="96" spans="1:7" ht="15.75" customHeight="1">
      <c r="A96" s="694">
        <v>40</v>
      </c>
      <c r="B96" s="665" t="s">
        <v>1062</v>
      </c>
      <c r="C96" s="693" t="s">
        <v>1063</v>
      </c>
      <c r="D96" s="228"/>
      <c r="E96" s="227" t="s">
        <v>1064</v>
      </c>
      <c r="F96" s="228"/>
      <c r="G96" s="228"/>
    </row>
    <row r="97" spans="1:7" ht="61.5" customHeight="1">
      <c r="A97" s="692"/>
      <c r="B97" s="668"/>
      <c r="C97" s="685"/>
      <c r="D97" s="228"/>
      <c r="E97" s="228"/>
      <c r="F97" s="228"/>
      <c r="G97" s="228"/>
    </row>
    <row r="98" spans="1:7" ht="15.75" customHeight="1">
      <c r="A98" s="229">
        <v>40</v>
      </c>
      <c r="B98" s="231" t="s">
        <v>1065</v>
      </c>
      <c r="C98" s="230" t="s">
        <v>1066</v>
      </c>
      <c r="D98" s="227" t="s">
        <v>1067</v>
      </c>
      <c r="E98" s="228"/>
      <c r="F98" s="228"/>
      <c r="G98" s="228"/>
    </row>
    <row r="99" spans="1:7" ht="15.75" customHeight="1">
      <c r="A99" s="689">
        <v>42</v>
      </c>
      <c r="B99" s="680" t="s">
        <v>1068</v>
      </c>
      <c r="C99" s="682" t="s">
        <v>409</v>
      </c>
      <c r="D99" s="227" t="s">
        <v>1069</v>
      </c>
      <c r="E99" s="227" t="s">
        <v>1070</v>
      </c>
      <c r="F99" s="228"/>
      <c r="G99" s="228"/>
    </row>
    <row r="100" spans="1:7" ht="54" customHeight="1">
      <c r="A100" s="695"/>
      <c r="B100" s="678"/>
      <c r="C100" s="696"/>
      <c r="D100" s="227" t="s">
        <v>1071</v>
      </c>
      <c r="E100" s="228"/>
      <c r="F100" s="228"/>
      <c r="G100" s="228"/>
    </row>
    <row r="101" spans="1:7" ht="15.75" customHeight="1">
      <c r="A101" s="220">
        <v>43</v>
      </c>
      <c r="B101" s="204" t="s">
        <v>1072</v>
      </c>
      <c r="C101" s="221" t="s">
        <v>1073</v>
      </c>
      <c r="D101" s="227" t="s">
        <v>1074</v>
      </c>
      <c r="E101" s="228"/>
      <c r="F101" s="228"/>
      <c r="G101" s="228"/>
    </row>
    <row r="102" spans="1:7" ht="15.75" customHeight="1">
      <c r="A102" s="229">
        <v>44</v>
      </c>
      <c r="B102" s="200" t="s">
        <v>1075</v>
      </c>
      <c r="C102" s="230" t="s">
        <v>1076</v>
      </c>
      <c r="D102" s="232" t="s">
        <v>113</v>
      </c>
      <c r="E102" s="227" t="s">
        <v>1077</v>
      </c>
      <c r="F102" s="228"/>
      <c r="G102" s="228"/>
    </row>
    <row r="103" spans="1:7" ht="15.75" customHeight="1">
      <c r="A103" s="220">
        <v>45</v>
      </c>
      <c r="B103" s="204" t="s">
        <v>1078</v>
      </c>
      <c r="C103" s="221" t="s">
        <v>1079</v>
      </c>
      <c r="D103" s="232" t="s">
        <v>1080</v>
      </c>
      <c r="E103" s="227" t="s">
        <v>1081</v>
      </c>
      <c r="F103" s="228"/>
      <c r="G103" s="228"/>
    </row>
    <row r="104" spans="1:7" ht="15.75" customHeight="1">
      <c r="A104" s="229">
        <v>45</v>
      </c>
      <c r="B104" s="200" t="s">
        <v>1082</v>
      </c>
      <c r="C104" s="230" t="s">
        <v>1083</v>
      </c>
      <c r="D104" s="227" t="s">
        <v>1084</v>
      </c>
      <c r="E104" s="228"/>
      <c r="F104" s="228"/>
      <c r="G104" s="228"/>
    </row>
    <row r="105" spans="1:7" ht="15.75" customHeight="1">
      <c r="A105" s="220">
        <v>47</v>
      </c>
      <c r="B105" s="204" t="s">
        <v>1085</v>
      </c>
      <c r="C105" s="221" t="s">
        <v>1086</v>
      </c>
      <c r="D105" s="227" t="s">
        <v>1087</v>
      </c>
      <c r="E105" s="228"/>
      <c r="F105" s="228"/>
      <c r="G105" s="228"/>
    </row>
    <row r="106" spans="1:7" ht="15.75" customHeight="1">
      <c r="A106" s="229">
        <v>48</v>
      </c>
      <c r="B106" s="200" t="s">
        <v>1088</v>
      </c>
      <c r="C106" s="230" t="s">
        <v>1089</v>
      </c>
      <c r="D106" s="227" t="s">
        <v>1090</v>
      </c>
      <c r="E106" s="228"/>
      <c r="F106" s="228"/>
      <c r="G106" s="228"/>
    </row>
    <row r="107" spans="1:7" ht="15.75" customHeight="1">
      <c r="A107" s="689">
        <v>49</v>
      </c>
      <c r="B107" s="680" t="s">
        <v>1091</v>
      </c>
      <c r="C107" s="682" t="s">
        <v>1092</v>
      </c>
      <c r="D107" s="227" t="s">
        <v>1093</v>
      </c>
      <c r="E107" s="228"/>
      <c r="F107" s="228"/>
      <c r="G107" s="228"/>
    </row>
    <row r="108" spans="1:7" ht="15.75" customHeight="1">
      <c r="A108" s="690"/>
      <c r="B108" s="667"/>
      <c r="C108" s="683"/>
      <c r="D108" s="228"/>
      <c r="E108" s="228"/>
      <c r="F108" s="228"/>
      <c r="G108" s="228"/>
    </row>
    <row r="109" spans="1:7" ht="15.75" customHeight="1">
      <c r="A109" s="692"/>
      <c r="B109" s="668"/>
      <c r="C109" s="685"/>
      <c r="D109" s="228"/>
      <c r="E109" s="228"/>
      <c r="F109" s="228"/>
      <c r="G109" s="228"/>
    </row>
    <row r="110" spans="1:7" ht="15.75" customHeight="1">
      <c r="A110" s="229">
        <v>50</v>
      </c>
      <c r="B110" s="231" t="s">
        <v>1094</v>
      </c>
      <c r="C110" s="230" t="s">
        <v>1095</v>
      </c>
      <c r="D110" s="228"/>
      <c r="E110" s="227" t="s">
        <v>1096</v>
      </c>
      <c r="F110" s="228"/>
      <c r="G110" s="228"/>
    </row>
    <row r="111" spans="1:7" ht="15.75" customHeight="1">
      <c r="A111" s="689">
        <v>51</v>
      </c>
      <c r="B111" s="680" t="s">
        <v>1097</v>
      </c>
      <c r="C111" s="682" t="s">
        <v>1098</v>
      </c>
      <c r="D111" s="227" t="s">
        <v>1099</v>
      </c>
      <c r="E111" s="228"/>
      <c r="F111" s="228"/>
      <c r="G111" s="228"/>
    </row>
    <row r="112" spans="1:7" ht="15.75" customHeight="1">
      <c r="A112" s="690"/>
      <c r="B112" s="667"/>
      <c r="C112" s="683"/>
      <c r="D112" s="228"/>
      <c r="E112" s="228"/>
      <c r="F112" s="228"/>
      <c r="G112" s="228"/>
    </row>
    <row r="113" spans="1:7" ht="15.75" customHeight="1">
      <c r="A113" s="691"/>
      <c r="B113" s="666"/>
      <c r="C113" s="684"/>
      <c r="D113" s="228"/>
      <c r="E113" s="228"/>
      <c r="F113" s="228"/>
      <c r="G113" s="228"/>
    </row>
    <row r="114" spans="1:7" ht="15.75" customHeight="1">
      <c r="A114" s="690"/>
      <c r="B114" s="667"/>
      <c r="C114" s="683"/>
      <c r="D114" s="228"/>
      <c r="E114" s="228"/>
      <c r="F114" s="228"/>
      <c r="G114" s="228"/>
    </row>
    <row r="115" spans="1:7" ht="15.75" customHeight="1">
      <c r="A115" s="691"/>
      <c r="B115" s="666"/>
      <c r="C115" s="684"/>
      <c r="D115" s="228"/>
      <c r="E115" s="228"/>
      <c r="F115" s="228"/>
      <c r="G115" s="228"/>
    </row>
    <row r="116" spans="1:7" ht="15.75" customHeight="1">
      <c r="A116" s="690"/>
      <c r="B116" s="667"/>
      <c r="C116" s="683"/>
      <c r="D116" s="228"/>
      <c r="E116" s="228"/>
      <c r="F116" s="228"/>
      <c r="G116" s="228"/>
    </row>
    <row r="117" spans="1:7" ht="15.75" customHeight="1">
      <c r="A117" s="691"/>
      <c r="B117" s="666"/>
      <c r="C117" s="684"/>
      <c r="D117" s="228"/>
      <c r="E117" s="228"/>
      <c r="F117" s="228"/>
      <c r="G117" s="228"/>
    </row>
    <row r="118" spans="1:7" ht="15.75" customHeight="1">
      <c r="A118" s="690"/>
      <c r="B118" s="667"/>
      <c r="C118" s="683"/>
      <c r="D118" s="228"/>
      <c r="E118" s="228"/>
      <c r="F118" s="228"/>
      <c r="G118" s="228"/>
    </row>
    <row r="119" spans="1:7" ht="15.75" customHeight="1">
      <c r="A119" s="691"/>
      <c r="B119" s="666"/>
      <c r="C119" s="684"/>
      <c r="D119" s="228"/>
      <c r="E119" s="228"/>
      <c r="F119" s="228"/>
      <c r="G119" s="228"/>
    </row>
    <row r="120" spans="1:7" ht="15.75" customHeight="1">
      <c r="A120" s="695"/>
      <c r="B120" s="678"/>
      <c r="C120" s="696"/>
      <c r="D120" s="228"/>
      <c r="E120" s="228"/>
      <c r="F120" s="228"/>
      <c r="G120" s="228"/>
    </row>
    <row r="121" spans="1:7" ht="15.75" customHeight="1">
      <c r="A121" s="689">
        <v>52</v>
      </c>
      <c r="B121" s="680" t="s">
        <v>1100</v>
      </c>
      <c r="C121" s="682" t="s">
        <v>1101</v>
      </c>
      <c r="D121" s="232" t="s">
        <v>113</v>
      </c>
      <c r="E121" s="227" t="s">
        <v>1102</v>
      </c>
      <c r="F121" s="228"/>
      <c r="G121" s="228"/>
    </row>
    <row r="122" spans="1:7" ht="15.75" customHeight="1">
      <c r="A122" s="690"/>
      <c r="B122" s="667"/>
      <c r="C122" s="683"/>
      <c r="D122" s="228"/>
      <c r="E122" s="228"/>
      <c r="F122" s="228"/>
      <c r="G122" s="228"/>
    </row>
    <row r="123" spans="1:7" ht="15.75" customHeight="1">
      <c r="A123" s="691"/>
      <c r="B123" s="666"/>
      <c r="C123" s="684"/>
      <c r="D123" s="228"/>
      <c r="E123" s="228"/>
      <c r="F123" s="228"/>
      <c r="G123" s="228"/>
    </row>
    <row r="124" spans="1:7" ht="15.75" customHeight="1">
      <c r="A124" s="690"/>
      <c r="B124" s="667"/>
      <c r="C124" s="683"/>
      <c r="D124" s="228"/>
      <c r="E124" s="228"/>
      <c r="F124" s="228"/>
      <c r="G124" s="228"/>
    </row>
    <row r="125" spans="1:7" ht="15.75" customHeight="1">
      <c r="A125" s="691"/>
      <c r="B125" s="666"/>
      <c r="C125" s="684"/>
      <c r="D125" s="228"/>
      <c r="E125" s="228"/>
      <c r="F125" s="228"/>
      <c r="G125" s="228"/>
    </row>
    <row r="126" spans="1:7" ht="15.75" customHeight="1">
      <c r="A126" s="690"/>
      <c r="B126" s="667"/>
      <c r="C126" s="683"/>
      <c r="D126" s="228"/>
      <c r="E126" s="228"/>
      <c r="F126" s="228"/>
      <c r="G126" s="228"/>
    </row>
    <row r="127" spans="1:7" ht="15.75" customHeight="1">
      <c r="A127" s="692"/>
      <c r="B127" s="668"/>
      <c r="C127" s="685"/>
      <c r="D127" s="228"/>
      <c r="E127" s="228"/>
      <c r="F127" s="228"/>
      <c r="G127" s="228"/>
    </row>
    <row r="128" spans="1:7" ht="15.75" customHeight="1">
      <c r="A128" s="694">
        <v>53</v>
      </c>
      <c r="B128" s="665" t="s">
        <v>1103</v>
      </c>
      <c r="C128" s="693" t="s">
        <v>1104</v>
      </c>
      <c r="D128" s="227" t="s">
        <v>1105</v>
      </c>
      <c r="E128" s="228"/>
      <c r="F128" s="228"/>
      <c r="G128" s="228"/>
    </row>
    <row r="129" spans="1:7" ht="15.75" customHeight="1">
      <c r="A129" s="691"/>
      <c r="B129" s="666"/>
      <c r="C129" s="684"/>
      <c r="D129" s="228"/>
      <c r="E129" s="228"/>
      <c r="F129" s="228"/>
      <c r="G129" s="228"/>
    </row>
    <row r="130" spans="1:7" ht="15.75" customHeight="1">
      <c r="A130" s="695"/>
      <c r="B130" s="678"/>
      <c r="C130" s="696"/>
      <c r="D130" s="228"/>
      <c r="E130" s="228"/>
      <c r="F130" s="228"/>
      <c r="G130" s="228"/>
    </row>
    <row r="131" spans="1:7" ht="15.75" customHeight="1">
      <c r="A131" s="220">
        <v>54</v>
      </c>
      <c r="B131" s="204" t="s">
        <v>1106</v>
      </c>
      <c r="C131" s="221" t="s">
        <v>1107</v>
      </c>
      <c r="D131" s="227" t="s">
        <v>1108</v>
      </c>
      <c r="E131" s="228"/>
      <c r="F131" s="228"/>
      <c r="G131" s="228"/>
    </row>
    <row r="132" spans="1:7" ht="15.75" customHeight="1">
      <c r="A132" s="229">
        <v>55</v>
      </c>
      <c r="B132" s="200" t="s">
        <v>1109</v>
      </c>
      <c r="C132" s="230" t="s">
        <v>1110</v>
      </c>
      <c r="D132" s="232" t="s">
        <v>1111</v>
      </c>
      <c r="E132" s="228"/>
      <c r="F132" s="228"/>
      <c r="G132" s="228"/>
    </row>
    <row r="133" spans="1:7" ht="15.75" customHeight="1">
      <c r="A133" s="689">
        <v>56</v>
      </c>
      <c r="B133" s="680" t="s">
        <v>1112</v>
      </c>
      <c r="C133" s="682" t="s">
        <v>1113</v>
      </c>
      <c r="D133" s="228"/>
      <c r="E133" s="228"/>
      <c r="F133" s="228"/>
      <c r="G133" s="228"/>
    </row>
    <row r="134" spans="1:7" ht="15.75" customHeight="1">
      <c r="A134" s="690"/>
      <c r="B134" s="667"/>
      <c r="C134" s="683"/>
      <c r="D134" s="227" t="s">
        <v>1114</v>
      </c>
      <c r="E134" s="228"/>
      <c r="F134" s="228"/>
      <c r="G134" s="228"/>
    </row>
    <row r="135" spans="1:7" ht="15.75" customHeight="1">
      <c r="A135" s="691"/>
      <c r="B135" s="666"/>
      <c r="C135" s="684"/>
      <c r="D135" s="228"/>
      <c r="E135" s="228"/>
      <c r="F135" s="228"/>
      <c r="G135" s="228"/>
    </row>
    <row r="136" spans="1:7" ht="15.75" customHeight="1">
      <c r="A136" s="690"/>
      <c r="B136" s="667"/>
      <c r="C136" s="683"/>
      <c r="D136" s="228"/>
      <c r="E136" s="228"/>
      <c r="F136" s="228"/>
      <c r="G136" s="228"/>
    </row>
    <row r="137" spans="1:7" ht="15.75" customHeight="1">
      <c r="A137" s="691"/>
      <c r="B137" s="666"/>
      <c r="C137" s="684"/>
      <c r="D137" s="228"/>
      <c r="E137" s="228"/>
      <c r="F137" s="228"/>
      <c r="G137" s="228"/>
    </row>
    <row r="138" spans="1:7" ht="15.75" customHeight="1">
      <c r="A138" s="690"/>
      <c r="B138" s="667"/>
      <c r="C138" s="683"/>
      <c r="D138" s="228"/>
      <c r="E138" s="228"/>
      <c r="F138" s="228"/>
      <c r="G138" s="228"/>
    </row>
    <row r="139" spans="1:7" ht="15.75" customHeight="1">
      <c r="A139" s="691"/>
      <c r="B139" s="666"/>
      <c r="C139" s="684"/>
      <c r="D139" s="228"/>
      <c r="E139" s="228"/>
      <c r="F139" s="228"/>
      <c r="G139" s="228"/>
    </row>
    <row r="140" spans="1:7" ht="15.75" customHeight="1">
      <c r="A140" s="701"/>
      <c r="B140" s="702"/>
      <c r="C140" s="703"/>
      <c r="D140" s="228"/>
      <c r="E140" s="228"/>
      <c r="F140" s="228"/>
      <c r="G140" s="228"/>
    </row>
    <row r="141" spans="1:7" ht="15.75" customHeight="1">
      <c r="A141" s="233"/>
      <c r="B141" s="233"/>
      <c r="C141" s="233"/>
      <c r="D141" s="234"/>
      <c r="E141" s="234"/>
      <c r="F141" s="234"/>
      <c r="G141" s="234"/>
    </row>
    <row r="142" spans="1:7" ht="15.75" customHeight="1">
      <c r="A142" s="235"/>
      <c r="B142" s="235"/>
      <c r="C142" s="235"/>
      <c r="D142" s="234"/>
      <c r="E142" s="234"/>
      <c r="F142" s="234"/>
      <c r="G142" s="234"/>
    </row>
    <row r="143" spans="1:7" ht="15.75" customHeight="1">
      <c r="A143" s="233"/>
      <c r="B143" s="233"/>
      <c r="C143" s="233"/>
      <c r="D143" s="234"/>
      <c r="E143" s="234"/>
      <c r="F143" s="234"/>
      <c r="G143" s="234"/>
    </row>
    <row r="144" spans="1:7" ht="15.75" customHeight="1">
      <c r="A144" s="235"/>
      <c r="B144" s="235"/>
      <c r="C144" s="235"/>
      <c r="D144" s="234"/>
      <c r="E144" s="234"/>
      <c r="F144" s="234"/>
      <c r="G144" s="234"/>
    </row>
    <row r="145" spans="1:7" ht="15.75" customHeight="1">
      <c r="A145" s="233"/>
      <c r="B145" s="233"/>
      <c r="C145" s="233"/>
      <c r="D145" s="234"/>
      <c r="E145" s="234"/>
      <c r="F145" s="234"/>
      <c r="G145" s="234"/>
    </row>
    <row r="146" spans="1:7" ht="15.75" customHeight="1">
      <c r="A146" s="235"/>
      <c r="B146" s="235"/>
      <c r="C146" s="235"/>
      <c r="D146" s="234"/>
      <c r="E146" s="234"/>
      <c r="F146" s="234"/>
      <c r="G146" s="234"/>
    </row>
    <row r="147" spans="1:7" ht="15.75" customHeight="1">
      <c r="A147" s="233"/>
      <c r="B147" s="233"/>
      <c r="C147" s="233"/>
      <c r="D147" s="234"/>
      <c r="E147" s="234"/>
      <c r="F147" s="234"/>
      <c r="G147" s="234"/>
    </row>
    <row r="148" spans="1:7" ht="15.75" customHeight="1">
      <c r="A148" s="235"/>
      <c r="B148" s="235"/>
      <c r="C148" s="235"/>
      <c r="D148" s="234"/>
      <c r="E148" s="234"/>
      <c r="F148" s="234"/>
      <c r="G148" s="234"/>
    </row>
    <row r="149" spans="1:7" ht="15.75" customHeight="1">
      <c r="A149" s="233"/>
      <c r="B149" s="233"/>
      <c r="C149" s="233"/>
      <c r="D149" s="234"/>
      <c r="E149" s="234"/>
      <c r="F149" s="234"/>
      <c r="G149" s="234"/>
    </row>
    <row r="150" spans="1:7" ht="15.75" customHeight="1">
      <c r="A150" s="235"/>
      <c r="B150" s="235"/>
      <c r="C150" s="235"/>
      <c r="D150" s="234"/>
      <c r="E150" s="234"/>
      <c r="F150" s="234"/>
      <c r="G150" s="234"/>
    </row>
    <row r="151" spans="1:7" ht="15.75" customHeight="1">
      <c r="A151" s="233"/>
      <c r="B151" s="233"/>
      <c r="C151" s="233"/>
      <c r="D151" s="234"/>
      <c r="E151" s="234"/>
      <c r="F151" s="234"/>
      <c r="G151" s="234"/>
    </row>
    <row r="152" spans="1:7" ht="15.75" customHeight="1">
      <c r="A152" s="235"/>
      <c r="B152" s="235"/>
      <c r="C152" s="235"/>
      <c r="D152" s="234"/>
      <c r="E152" s="234"/>
      <c r="F152" s="234"/>
      <c r="G152" s="234"/>
    </row>
    <row r="153" spans="1:7" ht="15.75" customHeight="1">
      <c r="A153" s="233"/>
      <c r="B153" s="233"/>
      <c r="C153" s="233"/>
      <c r="D153" s="234"/>
      <c r="E153" s="234"/>
      <c r="F153" s="234"/>
      <c r="G153" s="234"/>
    </row>
    <row r="154" spans="1:7" ht="15.75" customHeight="1">
      <c r="A154" s="235"/>
      <c r="B154" s="235"/>
      <c r="C154" s="235"/>
      <c r="D154" s="234"/>
      <c r="E154" s="234"/>
      <c r="F154" s="234"/>
      <c r="G154" s="234"/>
    </row>
    <row r="155" spans="1:7" ht="15.75" customHeight="1">
      <c r="A155" s="233"/>
      <c r="B155" s="233"/>
      <c r="C155" s="233"/>
      <c r="D155" s="234"/>
      <c r="E155" s="234"/>
      <c r="F155" s="234"/>
      <c r="G155" s="234"/>
    </row>
    <row r="156" spans="1:7" ht="15.75" customHeight="1">
      <c r="A156" s="235"/>
      <c r="B156" s="235"/>
      <c r="C156" s="235"/>
      <c r="D156" s="234"/>
      <c r="E156" s="234"/>
      <c r="F156" s="234"/>
      <c r="G156" s="234"/>
    </row>
    <row r="157" spans="1:7" ht="15.75" customHeight="1">
      <c r="A157" s="233"/>
      <c r="B157" s="233"/>
      <c r="C157" s="233"/>
      <c r="D157" s="234"/>
      <c r="E157" s="234"/>
      <c r="F157" s="234"/>
      <c r="G157" s="234"/>
    </row>
    <row r="158" spans="1:7" ht="15.75" customHeight="1">
      <c r="A158" s="235"/>
      <c r="B158" s="235"/>
      <c r="C158" s="235"/>
      <c r="D158" s="234"/>
      <c r="E158" s="234"/>
      <c r="F158" s="234"/>
      <c r="G158" s="234"/>
    </row>
    <row r="159" spans="1:7" ht="15.75" customHeight="1">
      <c r="A159" s="233"/>
      <c r="B159" s="233"/>
      <c r="C159" s="233"/>
      <c r="D159" s="234"/>
      <c r="E159" s="234"/>
      <c r="F159" s="234"/>
      <c r="G159" s="234"/>
    </row>
    <row r="160" spans="1:7" ht="15.75" customHeight="1">
      <c r="A160" s="235"/>
      <c r="B160" s="235"/>
      <c r="C160" s="235"/>
      <c r="D160" s="234"/>
      <c r="E160" s="234"/>
      <c r="F160" s="234"/>
      <c r="G160" s="234"/>
    </row>
    <row r="161" spans="1:7" ht="15.75" customHeight="1">
      <c r="A161" s="233"/>
      <c r="B161" s="233"/>
      <c r="C161" s="233"/>
      <c r="D161" s="234"/>
      <c r="E161" s="234"/>
      <c r="F161" s="234"/>
      <c r="G161" s="234"/>
    </row>
    <row r="162" spans="1:7" ht="15.75" customHeight="1">
      <c r="A162" s="235"/>
      <c r="B162" s="235"/>
      <c r="C162" s="235"/>
      <c r="D162" s="234"/>
      <c r="E162" s="234"/>
      <c r="F162" s="234"/>
      <c r="G162" s="234"/>
    </row>
    <row r="163" spans="1:7" ht="15.75" customHeight="1">
      <c r="A163" s="233"/>
      <c r="B163" s="233"/>
      <c r="C163" s="233"/>
      <c r="D163" s="234"/>
      <c r="E163" s="234"/>
      <c r="F163" s="234"/>
      <c r="G163" s="234"/>
    </row>
    <row r="164" spans="1:7" ht="15.75" customHeight="1">
      <c r="A164" s="235"/>
      <c r="B164" s="235"/>
      <c r="C164" s="235"/>
      <c r="D164" s="234"/>
      <c r="E164" s="234"/>
      <c r="F164" s="234"/>
      <c r="G164" s="234"/>
    </row>
    <row r="165" spans="1:7" ht="15.75" customHeight="1">
      <c r="A165" s="233"/>
      <c r="B165" s="233"/>
      <c r="C165" s="233"/>
      <c r="D165" s="234"/>
      <c r="E165" s="234"/>
      <c r="F165" s="234"/>
      <c r="G165" s="234"/>
    </row>
    <row r="166" spans="1:7" ht="15.75" customHeight="1">
      <c r="A166" s="235"/>
      <c r="B166" s="235"/>
      <c r="C166" s="235"/>
      <c r="D166" s="234"/>
      <c r="E166" s="234"/>
      <c r="F166" s="234"/>
      <c r="G166" s="234"/>
    </row>
    <row r="167" spans="1:7" ht="15.75" customHeight="1">
      <c r="A167" s="233"/>
      <c r="B167" s="233"/>
      <c r="C167" s="233"/>
      <c r="D167" s="234"/>
      <c r="E167" s="234"/>
      <c r="F167" s="234"/>
      <c r="G167" s="234"/>
    </row>
    <row r="168" spans="1:7" ht="15.75" customHeight="1">
      <c r="A168" s="235"/>
      <c r="B168" s="235"/>
      <c r="C168" s="235"/>
      <c r="D168" s="234"/>
      <c r="E168" s="234"/>
      <c r="F168" s="234"/>
      <c r="G168" s="234"/>
    </row>
    <row r="169" spans="1:7" ht="15.75" customHeight="1">
      <c r="A169" s="233"/>
      <c r="B169" s="233"/>
      <c r="C169" s="233"/>
      <c r="D169" s="234"/>
      <c r="E169" s="234"/>
      <c r="F169" s="234"/>
      <c r="G169" s="234"/>
    </row>
    <row r="170" spans="1:7" ht="15.75" customHeight="1">
      <c r="A170" s="235"/>
      <c r="B170" s="235"/>
      <c r="C170" s="235"/>
      <c r="D170" s="234"/>
      <c r="E170" s="234"/>
      <c r="F170" s="234"/>
      <c r="G170" s="234"/>
    </row>
    <row r="171" spans="1:7" ht="15.75" customHeight="1">
      <c r="A171" s="233"/>
      <c r="B171" s="233"/>
      <c r="C171" s="233"/>
      <c r="D171" s="234"/>
      <c r="E171" s="234"/>
      <c r="F171" s="234"/>
      <c r="G171" s="234"/>
    </row>
    <row r="172" spans="1:7" ht="15.75" customHeight="1">
      <c r="A172" s="235"/>
      <c r="B172" s="235"/>
      <c r="C172" s="235"/>
      <c r="D172" s="234"/>
      <c r="E172" s="234"/>
      <c r="F172" s="234"/>
      <c r="G172" s="234"/>
    </row>
    <row r="173" spans="1:7" ht="15.75" customHeight="1">
      <c r="A173" s="233"/>
      <c r="B173" s="233"/>
      <c r="C173" s="233"/>
      <c r="D173" s="234"/>
      <c r="E173" s="234"/>
      <c r="F173" s="234"/>
      <c r="G173" s="234"/>
    </row>
    <row r="174" spans="1:7" ht="15.75" customHeight="1">
      <c r="A174" s="235"/>
      <c r="B174" s="235"/>
      <c r="C174" s="235"/>
      <c r="D174" s="234"/>
      <c r="E174" s="234"/>
      <c r="F174" s="234"/>
      <c r="G174" s="234"/>
    </row>
    <row r="175" spans="1:7" ht="15.75" customHeight="1">
      <c r="A175" s="233"/>
      <c r="B175" s="233"/>
      <c r="C175" s="233"/>
      <c r="D175" s="234"/>
      <c r="E175" s="234"/>
      <c r="F175" s="234"/>
      <c r="G175" s="234"/>
    </row>
    <row r="176" spans="1:7" ht="15.75" customHeight="1">
      <c r="A176" s="235"/>
      <c r="B176" s="235"/>
      <c r="C176" s="235"/>
      <c r="D176" s="234"/>
      <c r="E176" s="234"/>
      <c r="F176" s="234"/>
      <c r="G176" s="234"/>
    </row>
    <row r="177" spans="1:7" ht="15.75" customHeight="1">
      <c r="A177" s="233"/>
      <c r="B177" s="233"/>
      <c r="C177" s="233"/>
      <c r="D177" s="234"/>
      <c r="E177" s="234"/>
      <c r="F177" s="234"/>
      <c r="G177" s="234"/>
    </row>
    <row r="178" spans="1:7" ht="15.75" customHeight="1">
      <c r="A178" s="235"/>
      <c r="B178" s="235"/>
      <c r="C178" s="235"/>
      <c r="D178" s="234"/>
      <c r="E178" s="234"/>
      <c r="F178" s="234"/>
      <c r="G178" s="234"/>
    </row>
    <row r="179" spans="1:7" ht="15.75" customHeight="1">
      <c r="A179" s="233"/>
      <c r="B179" s="233"/>
      <c r="C179" s="233"/>
      <c r="D179" s="234"/>
      <c r="E179" s="234"/>
      <c r="F179" s="234"/>
      <c r="G179" s="234"/>
    </row>
    <row r="180" spans="1:7" ht="15.75" customHeight="1">
      <c r="A180" s="235"/>
      <c r="B180" s="235"/>
      <c r="C180" s="235"/>
      <c r="D180" s="234"/>
      <c r="E180" s="234"/>
      <c r="F180" s="234"/>
      <c r="G180" s="234"/>
    </row>
    <row r="181" spans="1:7" ht="15.75" customHeight="1">
      <c r="A181" s="233"/>
      <c r="B181" s="233"/>
      <c r="C181" s="233"/>
      <c r="D181" s="234"/>
      <c r="E181" s="234"/>
      <c r="F181" s="234"/>
      <c r="G181" s="234"/>
    </row>
    <row r="182" spans="1:7" ht="15.75" customHeight="1">
      <c r="A182" s="235"/>
      <c r="B182" s="235"/>
      <c r="C182" s="235"/>
      <c r="D182" s="234"/>
      <c r="E182" s="234"/>
      <c r="F182" s="234"/>
      <c r="G182" s="234"/>
    </row>
    <row r="183" spans="1:7" ht="15.75" customHeight="1">
      <c r="A183" s="233"/>
      <c r="B183" s="233"/>
      <c r="C183" s="233"/>
      <c r="D183" s="234"/>
      <c r="E183" s="234"/>
      <c r="F183" s="234"/>
      <c r="G183" s="234"/>
    </row>
    <row r="184" spans="1:7" ht="15.75" customHeight="1">
      <c r="A184" s="235"/>
      <c r="B184" s="235"/>
      <c r="C184" s="235"/>
      <c r="D184" s="234"/>
      <c r="E184" s="234"/>
      <c r="F184" s="234"/>
      <c r="G184" s="234"/>
    </row>
    <row r="185" spans="1:7" ht="15.75" customHeight="1">
      <c r="A185" s="233"/>
      <c r="B185" s="233"/>
      <c r="C185" s="233"/>
      <c r="D185" s="234"/>
      <c r="E185" s="234"/>
      <c r="F185" s="234"/>
      <c r="G185" s="234"/>
    </row>
    <row r="186" spans="1:7" ht="15.75" customHeight="1">
      <c r="A186" s="235"/>
      <c r="B186" s="235"/>
      <c r="C186" s="235"/>
      <c r="D186" s="234"/>
      <c r="E186" s="234"/>
      <c r="F186" s="234"/>
      <c r="G186" s="234"/>
    </row>
    <row r="187" spans="1:7" ht="15.75" customHeight="1">
      <c r="A187" s="233"/>
      <c r="B187" s="233"/>
      <c r="C187" s="233"/>
      <c r="D187" s="234"/>
      <c r="E187" s="234"/>
      <c r="F187" s="234"/>
      <c r="G187" s="234"/>
    </row>
    <row r="188" spans="1:7" ht="15.75" customHeight="1">
      <c r="A188" s="235"/>
      <c r="B188" s="235"/>
      <c r="C188" s="235"/>
      <c r="D188" s="234"/>
      <c r="E188" s="234"/>
      <c r="F188" s="234"/>
      <c r="G188" s="234"/>
    </row>
    <row r="189" spans="1:7" ht="15.75" customHeight="1">
      <c r="A189" s="233"/>
      <c r="B189" s="233"/>
      <c r="C189" s="233"/>
      <c r="D189" s="234"/>
      <c r="E189" s="234"/>
      <c r="F189" s="234"/>
      <c r="G189" s="234"/>
    </row>
    <row r="190" spans="1:7" ht="15.75" customHeight="1">
      <c r="A190" s="235"/>
      <c r="B190" s="235"/>
      <c r="C190" s="235"/>
      <c r="D190" s="234"/>
      <c r="E190" s="234"/>
      <c r="F190" s="234"/>
      <c r="G190" s="234"/>
    </row>
    <row r="191" spans="1:7" ht="15.75" customHeight="1">
      <c r="A191" s="233"/>
      <c r="B191" s="233"/>
      <c r="C191" s="233"/>
      <c r="D191" s="234"/>
      <c r="E191" s="234"/>
      <c r="F191" s="234"/>
      <c r="G191" s="234"/>
    </row>
    <row r="192" spans="1:7" ht="15.75" customHeight="1">
      <c r="A192" s="235"/>
      <c r="B192" s="235"/>
      <c r="C192" s="235"/>
      <c r="D192" s="234"/>
      <c r="E192" s="234"/>
      <c r="F192" s="234"/>
      <c r="G192" s="234"/>
    </row>
    <row r="193" spans="1:7" ht="15.75" customHeight="1">
      <c r="A193" s="233"/>
      <c r="B193" s="233"/>
      <c r="C193" s="233"/>
      <c r="D193" s="234"/>
      <c r="E193" s="234"/>
      <c r="F193" s="234"/>
      <c r="G193" s="234"/>
    </row>
    <row r="194" spans="1:7" ht="15.75" customHeight="1">
      <c r="A194" s="235"/>
      <c r="B194" s="235"/>
      <c r="C194" s="235"/>
      <c r="D194" s="234"/>
      <c r="E194" s="234"/>
      <c r="F194" s="234"/>
      <c r="G194" s="234"/>
    </row>
    <row r="195" spans="1:7" ht="15.75" customHeight="1">
      <c r="A195" s="233"/>
      <c r="B195" s="233"/>
      <c r="C195" s="233"/>
      <c r="D195" s="234"/>
      <c r="E195" s="234"/>
      <c r="F195" s="234"/>
      <c r="G195" s="234"/>
    </row>
    <row r="196" spans="1:7" ht="15.75" customHeight="1">
      <c r="A196" s="235"/>
      <c r="B196" s="235"/>
      <c r="C196" s="235"/>
      <c r="D196" s="234"/>
      <c r="E196" s="234"/>
      <c r="F196" s="234"/>
      <c r="G196" s="234"/>
    </row>
    <row r="197" spans="1:7" ht="15.75" customHeight="1">
      <c r="A197" s="233"/>
      <c r="B197" s="233"/>
      <c r="C197" s="233"/>
      <c r="D197" s="234"/>
      <c r="E197" s="234"/>
      <c r="F197" s="234"/>
      <c r="G197" s="234"/>
    </row>
    <row r="198" spans="1:7" ht="15.75" customHeight="1">
      <c r="A198" s="235"/>
      <c r="B198" s="235"/>
      <c r="C198" s="235"/>
      <c r="D198" s="234"/>
      <c r="E198" s="234"/>
      <c r="F198" s="234"/>
      <c r="G198" s="234"/>
    </row>
    <row r="199" spans="1:7" ht="15.75" customHeight="1">
      <c r="A199" s="233"/>
      <c r="B199" s="233"/>
      <c r="C199" s="233"/>
      <c r="D199" s="234"/>
      <c r="E199" s="234"/>
      <c r="F199" s="234"/>
      <c r="G199" s="234"/>
    </row>
    <row r="200" spans="1:7" ht="15.75" customHeight="1">
      <c r="A200" s="235"/>
      <c r="B200" s="235"/>
      <c r="C200" s="235"/>
      <c r="D200" s="234"/>
      <c r="E200" s="234"/>
      <c r="F200" s="234"/>
      <c r="G200" s="234"/>
    </row>
    <row r="201" spans="1:7" ht="15.75" customHeight="1">
      <c r="A201" s="233"/>
      <c r="B201" s="233"/>
      <c r="C201" s="233"/>
      <c r="D201" s="234"/>
      <c r="E201" s="234"/>
      <c r="F201" s="234"/>
      <c r="G201" s="234"/>
    </row>
    <row r="202" spans="1:7" ht="15.75" customHeight="1">
      <c r="A202" s="235"/>
      <c r="B202" s="235"/>
      <c r="C202" s="235"/>
      <c r="D202" s="234"/>
      <c r="E202" s="234"/>
      <c r="F202" s="234"/>
      <c r="G202" s="234"/>
    </row>
    <row r="203" spans="1:7" ht="15.75" customHeight="1">
      <c r="A203" s="233"/>
      <c r="B203" s="233"/>
      <c r="C203" s="233"/>
      <c r="D203" s="234"/>
      <c r="E203" s="234"/>
      <c r="F203" s="234"/>
      <c r="G203" s="234"/>
    </row>
    <row r="204" spans="1:7" ht="15.75" customHeight="1">
      <c r="A204" s="235"/>
      <c r="B204" s="235"/>
      <c r="C204" s="235"/>
      <c r="D204" s="234"/>
      <c r="E204" s="234"/>
      <c r="F204" s="234"/>
      <c r="G204" s="234"/>
    </row>
    <row r="205" spans="1:7" ht="15.75" customHeight="1">
      <c r="A205" s="233"/>
      <c r="B205" s="233"/>
      <c r="C205" s="233"/>
      <c r="D205" s="234"/>
      <c r="E205" s="234"/>
      <c r="F205" s="234"/>
      <c r="G205" s="234"/>
    </row>
    <row r="206" spans="1:7" ht="15.75" customHeight="1">
      <c r="A206" s="235"/>
      <c r="B206" s="235"/>
      <c r="C206" s="235"/>
      <c r="D206" s="234"/>
      <c r="E206" s="234"/>
      <c r="F206" s="234"/>
      <c r="G206" s="234"/>
    </row>
    <row r="207" spans="1:7" ht="15.75" customHeight="1">
      <c r="A207" s="233"/>
      <c r="B207" s="233"/>
      <c r="C207" s="233"/>
      <c r="D207" s="234"/>
      <c r="E207" s="234"/>
      <c r="F207" s="234"/>
      <c r="G207" s="234"/>
    </row>
    <row r="208" spans="1:7" ht="15.75" customHeight="1">
      <c r="A208" s="235"/>
      <c r="B208" s="235"/>
      <c r="C208" s="235"/>
      <c r="D208" s="234"/>
      <c r="E208" s="234"/>
      <c r="F208" s="234"/>
      <c r="G208" s="234"/>
    </row>
    <row r="209" spans="1:7" ht="15.75" customHeight="1">
      <c r="A209" s="233"/>
      <c r="B209" s="233"/>
      <c r="C209" s="233"/>
      <c r="D209" s="234"/>
      <c r="E209" s="234"/>
      <c r="F209" s="234"/>
      <c r="G209" s="234"/>
    </row>
    <row r="210" spans="1:7" ht="15.75" customHeight="1">
      <c r="A210" s="235"/>
      <c r="B210" s="235"/>
      <c r="C210" s="235"/>
      <c r="D210" s="234"/>
      <c r="E210" s="234"/>
      <c r="F210" s="234"/>
      <c r="G210" s="234"/>
    </row>
    <row r="211" spans="1:7" ht="15.75" customHeight="1">
      <c r="A211" s="233"/>
      <c r="B211" s="233"/>
      <c r="C211" s="233"/>
      <c r="D211" s="234"/>
      <c r="E211" s="234"/>
      <c r="F211" s="234"/>
      <c r="G211" s="234"/>
    </row>
    <row r="212" spans="1:7" ht="15.75" customHeight="1">
      <c r="A212" s="235"/>
      <c r="B212" s="235"/>
      <c r="C212" s="235"/>
      <c r="D212" s="234"/>
      <c r="E212" s="234"/>
      <c r="F212" s="234"/>
      <c r="G212" s="234"/>
    </row>
    <row r="213" spans="1:7" ht="15.75" customHeight="1">
      <c r="A213" s="233"/>
      <c r="B213" s="233"/>
      <c r="C213" s="233"/>
      <c r="D213" s="234"/>
      <c r="E213" s="234"/>
      <c r="F213" s="234"/>
      <c r="G213" s="234"/>
    </row>
    <row r="214" spans="1:7" ht="15.75" customHeight="1">
      <c r="A214" s="235"/>
      <c r="B214" s="235"/>
      <c r="C214" s="235"/>
      <c r="D214" s="234"/>
      <c r="E214" s="234"/>
      <c r="F214" s="234"/>
      <c r="G214" s="234"/>
    </row>
    <row r="215" spans="1:7" ht="15.75" customHeight="1">
      <c r="A215" s="233"/>
      <c r="B215" s="233"/>
      <c r="C215" s="233"/>
      <c r="D215" s="234"/>
      <c r="E215" s="234"/>
      <c r="F215" s="234"/>
      <c r="G215" s="234"/>
    </row>
    <row r="216" spans="1:7" ht="15.75" customHeight="1">
      <c r="A216" s="235"/>
      <c r="B216" s="235"/>
      <c r="C216" s="235"/>
      <c r="D216" s="234"/>
      <c r="E216" s="234"/>
      <c r="F216" s="234"/>
      <c r="G216" s="234"/>
    </row>
    <row r="217" spans="1:7" ht="15.75" customHeight="1">
      <c r="A217" s="233"/>
      <c r="B217" s="233"/>
      <c r="C217" s="233"/>
      <c r="D217" s="234"/>
      <c r="E217" s="234"/>
      <c r="F217" s="234"/>
      <c r="G217" s="234"/>
    </row>
    <row r="218" spans="1:7" ht="15.75" customHeight="1">
      <c r="A218" s="235"/>
      <c r="B218" s="235"/>
      <c r="C218" s="235"/>
      <c r="D218" s="234"/>
      <c r="E218" s="234"/>
      <c r="F218" s="234"/>
      <c r="G218" s="234"/>
    </row>
    <row r="219" spans="1:7" ht="15.75" customHeight="1">
      <c r="A219" s="233"/>
      <c r="B219" s="233"/>
      <c r="C219" s="233"/>
      <c r="D219" s="234"/>
      <c r="E219" s="234"/>
      <c r="F219" s="234"/>
      <c r="G219" s="234"/>
    </row>
    <row r="220" spans="1:7" ht="15.75" customHeight="1">
      <c r="A220" s="235"/>
      <c r="B220" s="235"/>
      <c r="C220" s="235"/>
      <c r="D220" s="234"/>
      <c r="E220" s="234"/>
      <c r="F220" s="234"/>
      <c r="G220" s="234"/>
    </row>
    <row r="221" spans="1:7" ht="15.75" customHeight="1">
      <c r="A221" s="233"/>
      <c r="B221" s="233"/>
      <c r="C221" s="233"/>
      <c r="D221" s="234"/>
      <c r="E221" s="234"/>
      <c r="F221" s="234"/>
      <c r="G221" s="234"/>
    </row>
    <row r="222" spans="1:7" ht="15.75" customHeight="1">
      <c r="A222" s="235"/>
      <c r="B222" s="235"/>
      <c r="C222" s="235"/>
      <c r="D222" s="234"/>
      <c r="E222" s="234"/>
      <c r="F222" s="234"/>
      <c r="G222" s="234"/>
    </row>
    <row r="223" spans="1:7" ht="15.75" customHeight="1">
      <c r="A223" s="233"/>
      <c r="B223" s="233"/>
      <c r="C223" s="233"/>
      <c r="D223" s="234"/>
      <c r="E223" s="234"/>
      <c r="F223" s="234"/>
      <c r="G223" s="234"/>
    </row>
    <row r="224" spans="1:7" ht="15.75" customHeight="1">
      <c r="A224" s="235"/>
      <c r="B224" s="235"/>
      <c r="C224" s="235"/>
      <c r="D224" s="234"/>
      <c r="E224" s="234"/>
      <c r="F224" s="234"/>
      <c r="G224" s="234"/>
    </row>
    <row r="225" spans="1:7" ht="15.75" customHeight="1">
      <c r="A225" s="233"/>
      <c r="B225" s="233"/>
      <c r="C225" s="233"/>
      <c r="D225" s="234"/>
      <c r="E225" s="234"/>
      <c r="F225" s="234"/>
      <c r="G225" s="234"/>
    </row>
    <row r="226" spans="1:7" ht="15.75" customHeight="1">
      <c r="A226" s="235"/>
      <c r="B226" s="235"/>
      <c r="C226" s="235"/>
      <c r="D226" s="234"/>
      <c r="E226" s="234"/>
      <c r="F226" s="234"/>
      <c r="G226" s="234"/>
    </row>
    <row r="227" spans="1:7" ht="15.75" customHeight="1">
      <c r="A227" s="233"/>
      <c r="B227" s="233"/>
      <c r="C227" s="233"/>
      <c r="D227" s="234"/>
      <c r="E227" s="234"/>
      <c r="F227" s="234"/>
      <c r="G227" s="234"/>
    </row>
    <row r="228" spans="1:7" ht="15.75" customHeight="1">
      <c r="A228" s="235"/>
      <c r="B228" s="235"/>
      <c r="C228" s="235"/>
      <c r="D228" s="234"/>
      <c r="E228" s="234"/>
      <c r="F228" s="234"/>
      <c r="G228" s="234"/>
    </row>
    <row r="229" spans="1:7" ht="15.75" customHeight="1">
      <c r="A229" s="233"/>
      <c r="B229" s="233"/>
      <c r="C229" s="233"/>
      <c r="D229" s="234"/>
      <c r="E229" s="234"/>
      <c r="F229" s="234"/>
      <c r="G229" s="234"/>
    </row>
    <row r="230" spans="1:7" ht="15.75" customHeight="1">
      <c r="A230" s="235"/>
      <c r="B230" s="235"/>
      <c r="C230" s="235"/>
      <c r="D230" s="234"/>
      <c r="E230" s="234"/>
      <c r="F230" s="234"/>
      <c r="G230" s="234"/>
    </row>
    <row r="231" spans="1:7" ht="15.75" customHeight="1">
      <c r="A231" s="233"/>
      <c r="B231" s="233"/>
      <c r="C231" s="233"/>
      <c r="D231" s="234"/>
      <c r="E231" s="234"/>
      <c r="F231" s="234"/>
      <c r="G231" s="234"/>
    </row>
    <row r="232" spans="1:7" ht="15.75" customHeight="1">
      <c r="A232" s="235"/>
      <c r="B232" s="235"/>
      <c r="C232" s="235"/>
      <c r="D232" s="234"/>
      <c r="E232" s="234"/>
      <c r="F232" s="234"/>
      <c r="G232" s="234"/>
    </row>
    <row r="233" spans="1:7" ht="15.75" customHeight="1">
      <c r="A233" s="233"/>
      <c r="B233" s="233"/>
      <c r="C233" s="233"/>
      <c r="D233" s="234"/>
      <c r="E233" s="234"/>
      <c r="F233" s="234"/>
      <c r="G233" s="234"/>
    </row>
    <row r="234" spans="1:7" ht="15.75" customHeight="1">
      <c r="A234" s="235"/>
      <c r="B234" s="235"/>
      <c r="C234" s="235"/>
      <c r="D234" s="234"/>
      <c r="E234" s="234"/>
      <c r="F234" s="234"/>
      <c r="G234" s="234"/>
    </row>
    <row r="235" spans="1:7" ht="15.75" customHeight="1">
      <c r="A235" s="233"/>
      <c r="B235" s="233"/>
      <c r="C235" s="233"/>
      <c r="D235" s="234"/>
      <c r="E235" s="234"/>
      <c r="F235" s="234"/>
      <c r="G235" s="234"/>
    </row>
    <row r="236" spans="1:7" ht="15.75" customHeight="1">
      <c r="A236" s="235"/>
      <c r="B236" s="235"/>
      <c r="C236" s="235"/>
      <c r="D236" s="234"/>
      <c r="E236" s="234"/>
      <c r="F236" s="234"/>
      <c r="G236" s="234"/>
    </row>
    <row r="237" spans="1:7" ht="15.75" customHeight="1">
      <c r="A237" s="233"/>
      <c r="B237" s="233"/>
      <c r="C237" s="233"/>
      <c r="D237" s="234"/>
      <c r="E237" s="234"/>
      <c r="F237" s="234"/>
      <c r="G237" s="234"/>
    </row>
    <row r="238" spans="1:7" ht="15.75" customHeight="1">
      <c r="A238" s="235"/>
      <c r="B238" s="235"/>
      <c r="C238" s="235"/>
      <c r="D238" s="234"/>
      <c r="E238" s="234"/>
      <c r="F238" s="234"/>
      <c r="G238" s="234"/>
    </row>
    <row r="239" spans="1:7" ht="15.75" customHeight="1">
      <c r="A239" s="233"/>
      <c r="B239" s="233"/>
      <c r="C239" s="233"/>
      <c r="D239" s="234"/>
      <c r="E239" s="234"/>
      <c r="F239" s="234"/>
      <c r="G239" s="234"/>
    </row>
    <row r="240" spans="1:7" ht="15.75" customHeight="1">
      <c r="A240" s="235"/>
      <c r="B240" s="235"/>
      <c r="C240" s="235"/>
      <c r="D240" s="234"/>
      <c r="E240" s="234"/>
      <c r="F240" s="234"/>
      <c r="G240" s="234"/>
    </row>
    <row r="241" spans="1:7" ht="15.75" customHeight="1">
      <c r="A241" s="233"/>
      <c r="B241" s="233"/>
      <c r="C241" s="233"/>
      <c r="D241" s="234"/>
      <c r="E241" s="234"/>
      <c r="F241" s="234"/>
      <c r="G241" s="234"/>
    </row>
    <row r="242" spans="1:7" ht="15.75" customHeight="1">
      <c r="A242" s="235"/>
      <c r="B242" s="235"/>
      <c r="C242" s="235"/>
      <c r="D242" s="234"/>
      <c r="E242" s="234"/>
      <c r="F242" s="234"/>
      <c r="G242" s="234"/>
    </row>
    <row r="243" spans="1:7" ht="15.75" customHeight="1">
      <c r="A243" s="233"/>
      <c r="B243" s="233"/>
      <c r="C243" s="233"/>
      <c r="D243" s="234"/>
      <c r="E243" s="234"/>
      <c r="F243" s="234"/>
      <c r="G243" s="234"/>
    </row>
    <row r="244" spans="1:7" ht="15.75" customHeight="1">
      <c r="A244" s="235"/>
      <c r="B244" s="235"/>
      <c r="C244" s="235"/>
      <c r="D244" s="234"/>
      <c r="E244" s="234"/>
      <c r="F244" s="234"/>
      <c r="G244" s="234"/>
    </row>
    <row r="245" spans="1:7" ht="15.75" customHeight="1">
      <c r="A245" s="233"/>
      <c r="B245" s="233"/>
      <c r="C245" s="233"/>
      <c r="D245" s="234"/>
      <c r="E245" s="234"/>
      <c r="F245" s="234"/>
      <c r="G245" s="234"/>
    </row>
    <row r="246" spans="1:7" ht="15.75" customHeight="1">
      <c r="A246" s="235"/>
      <c r="B246" s="235"/>
      <c r="C246" s="235"/>
      <c r="D246" s="234"/>
      <c r="E246" s="234"/>
      <c r="F246" s="234"/>
      <c r="G246" s="234"/>
    </row>
    <row r="247" spans="1:7" ht="15.75" customHeight="1">
      <c r="A247" s="233"/>
      <c r="B247" s="233"/>
      <c r="C247" s="233"/>
      <c r="D247" s="234"/>
      <c r="E247" s="234"/>
      <c r="F247" s="234"/>
      <c r="G247" s="234"/>
    </row>
    <row r="248" spans="1:7" ht="15.75" customHeight="1">
      <c r="A248" s="235"/>
      <c r="B248" s="235"/>
      <c r="C248" s="235"/>
      <c r="D248" s="234"/>
      <c r="E248" s="234"/>
      <c r="F248" s="234"/>
      <c r="G248" s="234"/>
    </row>
    <row r="249" spans="1:7" ht="15.75" customHeight="1">
      <c r="A249" s="233"/>
      <c r="B249" s="233"/>
      <c r="C249" s="233"/>
      <c r="D249" s="234"/>
      <c r="E249" s="234"/>
      <c r="F249" s="234"/>
      <c r="G249" s="234"/>
    </row>
    <row r="250" spans="1:7" ht="15.75" customHeight="1">
      <c r="A250" s="235"/>
      <c r="B250" s="235"/>
      <c r="C250" s="235"/>
      <c r="D250" s="234"/>
      <c r="E250" s="234"/>
      <c r="F250" s="234"/>
      <c r="G250" s="234"/>
    </row>
    <row r="251" spans="1:7" ht="15.75" customHeight="1">
      <c r="A251" s="233"/>
      <c r="B251" s="233"/>
      <c r="C251" s="233"/>
      <c r="D251" s="234"/>
      <c r="E251" s="234"/>
      <c r="F251" s="234"/>
      <c r="G251" s="234"/>
    </row>
    <row r="252" spans="1:7" ht="15.75" customHeight="1">
      <c r="A252" s="235"/>
      <c r="B252" s="235"/>
      <c r="C252" s="235"/>
      <c r="D252" s="234"/>
      <c r="E252" s="234"/>
      <c r="F252" s="234"/>
      <c r="G252" s="234"/>
    </row>
    <row r="253" spans="1:7" ht="15.75" customHeight="1">
      <c r="A253" s="233"/>
      <c r="B253" s="233"/>
      <c r="C253" s="233"/>
      <c r="D253" s="234"/>
      <c r="E253" s="234"/>
      <c r="F253" s="234"/>
      <c r="G253" s="234"/>
    </row>
    <row r="254" spans="1:7" ht="15.75" customHeight="1">
      <c r="A254" s="235"/>
      <c r="B254" s="235"/>
      <c r="C254" s="235"/>
      <c r="D254" s="234"/>
      <c r="E254" s="234"/>
      <c r="F254" s="234"/>
      <c r="G254" s="234"/>
    </row>
    <row r="255" spans="1:7" ht="15.75" customHeight="1">
      <c r="A255" s="233"/>
      <c r="B255" s="233"/>
      <c r="C255" s="233"/>
      <c r="D255" s="234"/>
      <c r="E255" s="234"/>
      <c r="F255" s="234"/>
      <c r="G255" s="234"/>
    </row>
    <row r="256" spans="1:7" ht="15.75" customHeight="1">
      <c r="A256" s="235"/>
      <c r="B256" s="235"/>
      <c r="C256" s="235"/>
      <c r="D256" s="234"/>
      <c r="E256" s="234"/>
      <c r="F256" s="234"/>
      <c r="G256" s="234"/>
    </row>
    <row r="257" spans="1:7" ht="15.75" customHeight="1">
      <c r="A257" s="233"/>
      <c r="B257" s="233"/>
      <c r="C257" s="233"/>
      <c r="D257" s="234"/>
      <c r="E257" s="234"/>
      <c r="F257" s="234"/>
      <c r="G257" s="234"/>
    </row>
    <row r="258" spans="1:7" ht="15.75" customHeight="1">
      <c r="A258" s="235"/>
      <c r="B258" s="235"/>
      <c r="C258" s="235"/>
      <c r="D258" s="234"/>
      <c r="E258" s="234"/>
      <c r="F258" s="234"/>
      <c r="G258" s="234"/>
    </row>
    <row r="259" spans="1:7" ht="15.75" customHeight="1">
      <c r="A259" s="233"/>
      <c r="B259" s="233"/>
      <c r="C259" s="233"/>
      <c r="D259" s="234"/>
      <c r="E259" s="234"/>
      <c r="F259" s="234"/>
      <c r="G259" s="234"/>
    </row>
    <row r="260" spans="1:7" ht="15.75" customHeight="1">
      <c r="A260" s="235"/>
      <c r="B260" s="235"/>
      <c r="C260" s="235"/>
      <c r="D260" s="234"/>
      <c r="E260" s="234"/>
      <c r="F260" s="234"/>
      <c r="G260" s="234"/>
    </row>
    <row r="261" spans="1:7" ht="15.75" customHeight="1">
      <c r="A261" s="233"/>
      <c r="B261" s="233"/>
      <c r="C261" s="233"/>
      <c r="D261" s="234"/>
      <c r="E261" s="234"/>
      <c r="F261" s="234"/>
      <c r="G261" s="234"/>
    </row>
    <row r="262" spans="1:7" ht="15.75" customHeight="1">
      <c r="A262" s="235"/>
      <c r="B262" s="235"/>
      <c r="C262" s="235"/>
      <c r="D262" s="234"/>
      <c r="E262" s="234"/>
      <c r="F262" s="234"/>
      <c r="G262" s="234"/>
    </row>
    <row r="263" spans="1:7" ht="15.75" customHeight="1">
      <c r="A263" s="233"/>
      <c r="B263" s="233"/>
      <c r="C263" s="233"/>
      <c r="D263" s="234"/>
      <c r="E263" s="234"/>
      <c r="F263" s="234"/>
      <c r="G263" s="234"/>
    </row>
    <row r="264" spans="1:7" ht="15.75" customHeight="1">
      <c r="A264" s="235"/>
      <c r="B264" s="235"/>
      <c r="C264" s="235"/>
      <c r="D264" s="234"/>
      <c r="E264" s="234"/>
      <c r="F264" s="234"/>
      <c r="G264" s="234"/>
    </row>
    <row r="265" spans="1:7" ht="15.75" customHeight="1">
      <c r="A265" s="233"/>
      <c r="B265" s="233"/>
      <c r="C265" s="233"/>
      <c r="D265" s="234"/>
      <c r="E265" s="234"/>
      <c r="F265" s="234"/>
      <c r="G265" s="234"/>
    </row>
    <row r="266" spans="1:7" ht="15.75" customHeight="1">
      <c r="A266" s="235"/>
      <c r="B266" s="235"/>
      <c r="C266" s="235"/>
      <c r="D266" s="234"/>
      <c r="E266" s="234"/>
      <c r="F266" s="234"/>
      <c r="G266" s="234"/>
    </row>
    <row r="267" spans="1:7" ht="15.75" customHeight="1">
      <c r="A267" s="233"/>
      <c r="B267" s="233"/>
      <c r="C267" s="233"/>
      <c r="D267" s="234"/>
      <c r="E267" s="234"/>
      <c r="F267" s="234"/>
      <c r="G267" s="234"/>
    </row>
    <row r="268" spans="1:7" ht="15.75" customHeight="1">
      <c r="A268" s="235"/>
      <c r="B268" s="235"/>
      <c r="C268" s="235"/>
      <c r="D268" s="234"/>
      <c r="E268" s="234"/>
      <c r="F268" s="234"/>
      <c r="G268" s="234"/>
    </row>
    <row r="269" spans="1:7" ht="15.75" customHeight="1">
      <c r="A269" s="233"/>
      <c r="B269" s="233"/>
      <c r="C269" s="233"/>
      <c r="D269" s="234"/>
      <c r="E269" s="234"/>
      <c r="F269" s="234"/>
      <c r="G269" s="234"/>
    </row>
    <row r="270" spans="1:7" ht="15.75" customHeight="1">
      <c r="A270" s="235"/>
      <c r="B270" s="235"/>
      <c r="C270" s="235"/>
      <c r="D270" s="234"/>
      <c r="E270" s="234"/>
      <c r="F270" s="234"/>
      <c r="G270" s="234"/>
    </row>
    <row r="271" spans="1:7" ht="15.75" customHeight="1">
      <c r="A271" s="233"/>
      <c r="B271" s="233"/>
      <c r="C271" s="233"/>
      <c r="D271" s="234"/>
      <c r="E271" s="234"/>
      <c r="F271" s="234"/>
      <c r="G271" s="234"/>
    </row>
    <row r="272" spans="1:7" ht="15.75" customHeight="1">
      <c r="A272" s="235"/>
      <c r="B272" s="235"/>
      <c r="C272" s="235"/>
      <c r="D272" s="234"/>
      <c r="E272" s="234"/>
      <c r="F272" s="234"/>
      <c r="G272" s="234"/>
    </row>
    <row r="273" spans="1:7" ht="15.75" customHeight="1">
      <c r="A273" s="233"/>
      <c r="B273" s="233"/>
      <c r="C273" s="233"/>
      <c r="D273" s="234"/>
      <c r="E273" s="234"/>
      <c r="F273" s="234"/>
      <c r="G273" s="234"/>
    </row>
    <row r="274" spans="1:7" ht="15.75" customHeight="1">
      <c r="A274" s="235"/>
      <c r="B274" s="235"/>
      <c r="C274" s="235"/>
      <c r="D274" s="234"/>
      <c r="E274" s="234"/>
      <c r="F274" s="234"/>
      <c r="G274" s="234"/>
    </row>
    <row r="275" spans="1:7" ht="15.75" customHeight="1">
      <c r="A275" s="233"/>
      <c r="B275" s="233"/>
      <c r="C275" s="233"/>
      <c r="D275" s="234"/>
      <c r="E275" s="234"/>
      <c r="F275" s="234"/>
      <c r="G275" s="234"/>
    </row>
    <row r="276" spans="1:7" ht="15.75" customHeight="1">
      <c r="A276" s="235"/>
      <c r="B276" s="235"/>
      <c r="C276" s="235"/>
      <c r="D276" s="234"/>
      <c r="E276" s="234"/>
      <c r="F276" s="234"/>
      <c r="G276" s="234"/>
    </row>
    <row r="277" spans="1:7" ht="15.75" customHeight="1">
      <c r="A277" s="233"/>
      <c r="B277" s="233"/>
      <c r="C277" s="233"/>
      <c r="D277" s="234"/>
      <c r="E277" s="234"/>
      <c r="F277" s="234"/>
      <c r="G277" s="234"/>
    </row>
    <row r="278" spans="1:7" ht="15.75" customHeight="1">
      <c r="A278" s="235"/>
      <c r="B278" s="235"/>
      <c r="C278" s="235"/>
      <c r="D278" s="234"/>
      <c r="E278" s="234"/>
      <c r="F278" s="234"/>
      <c r="G278" s="234"/>
    </row>
    <row r="279" spans="1:7" ht="15.75" customHeight="1">
      <c r="A279" s="233"/>
      <c r="B279" s="233"/>
      <c r="C279" s="233"/>
      <c r="D279" s="234"/>
      <c r="E279" s="234"/>
      <c r="F279" s="234"/>
      <c r="G279" s="234"/>
    </row>
    <row r="280" spans="1:7" ht="15.75" customHeight="1">
      <c r="A280" s="235"/>
      <c r="B280" s="235"/>
      <c r="C280" s="235"/>
      <c r="D280" s="234"/>
      <c r="E280" s="234"/>
      <c r="F280" s="234"/>
      <c r="G280" s="234"/>
    </row>
    <row r="281" spans="1:7" ht="15.75" customHeight="1">
      <c r="A281" s="233"/>
      <c r="B281" s="233"/>
      <c r="C281" s="233"/>
      <c r="D281" s="234"/>
      <c r="E281" s="234"/>
      <c r="F281" s="234"/>
      <c r="G281" s="234"/>
    </row>
    <row r="282" spans="1:7" ht="15.75" customHeight="1">
      <c r="A282" s="235"/>
      <c r="B282" s="235"/>
      <c r="C282" s="235"/>
      <c r="D282" s="234"/>
      <c r="E282" s="234"/>
      <c r="F282" s="234"/>
      <c r="G282" s="234"/>
    </row>
    <row r="283" spans="1:7" ht="15.75" customHeight="1">
      <c r="A283" s="233"/>
      <c r="B283" s="233"/>
      <c r="C283" s="233"/>
      <c r="D283" s="234"/>
      <c r="E283" s="234"/>
      <c r="F283" s="234"/>
      <c r="G283" s="234"/>
    </row>
    <row r="284" spans="1:7" ht="15.75" customHeight="1">
      <c r="A284" s="235"/>
      <c r="B284" s="235"/>
      <c r="C284" s="235"/>
      <c r="D284" s="234"/>
      <c r="E284" s="234"/>
      <c r="F284" s="234"/>
      <c r="G284" s="234"/>
    </row>
    <row r="285" spans="1:7" ht="15.75" customHeight="1">
      <c r="A285" s="233"/>
      <c r="B285" s="233"/>
      <c r="C285" s="233"/>
      <c r="D285" s="234"/>
      <c r="E285" s="234"/>
      <c r="F285" s="234"/>
      <c r="G285" s="234"/>
    </row>
    <row r="286" spans="1:7" ht="15.75" customHeight="1">
      <c r="A286" s="235"/>
      <c r="B286" s="235"/>
      <c r="C286" s="235"/>
      <c r="D286" s="234"/>
      <c r="E286" s="234"/>
      <c r="F286" s="234"/>
      <c r="G286" s="234"/>
    </row>
    <row r="287" spans="1:7" ht="15.75" customHeight="1">
      <c r="A287" s="233"/>
      <c r="B287" s="233"/>
      <c r="C287" s="233"/>
      <c r="D287" s="234"/>
      <c r="E287" s="234"/>
      <c r="F287" s="234"/>
      <c r="G287" s="234"/>
    </row>
    <row r="288" spans="1:7" ht="15.75" customHeight="1">
      <c r="A288" s="235"/>
      <c r="B288" s="235"/>
      <c r="C288" s="235"/>
      <c r="D288" s="234"/>
      <c r="E288" s="234"/>
      <c r="F288" s="234"/>
      <c r="G288" s="234"/>
    </row>
    <row r="289" spans="1:7" ht="15.75" customHeight="1">
      <c r="A289" s="233"/>
      <c r="B289" s="233"/>
      <c r="C289" s="233"/>
      <c r="D289" s="234"/>
      <c r="E289" s="234"/>
      <c r="F289" s="234"/>
      <c r="G289" s="234"/>
    </row>
    <row r="290" spans="1:7" ht="15.75" customHeight="1">
      <c r="A290" s="235"/>
      <c r="B290" s="235"/>
      <c r="C290" s="235"/>
      <c r="D290" s="234"/>
      <c r="E290" s="234"/>
      <c r="F290" s="234"/>
      <c r="G290" s="234"/>
    </row>
    <row r="291" spans="1:7" ht="15.75" customHeight="1">
      <c r="A291" s="233"/>
      <c r="B291" s="233"/>
      <c r="C291" s="233"/>
      <c r="D291" s="234"/>
      <c r="E291" s="234"/>
      <c r="F291" s="234"/>
      <c r="G291" s="234"/>
    </row>
    <row r="292" spans="1:7" ht="15.75" customHeight="1">
      <c r="A292" s="235"/>
      <c r="B292" s="235"/>
      <c r="C292" s="235"/>
      <c r="D292" s="234"/>
      <c r="E292" s="234"/>
      <c r="F292" s="234"/>
      <c r="G292" s="234"/>
    </row>
    <row r="293" spans="1:7" ht="15.75" customHeight="1">
      <c r="A293" s="233"/>
      <c r="B293" s="233"/>
      <c r="C293" s="233"/>
      <c r="D293" s="234"/>
      <c r="E293" s="234"/>
      <c r="F293" s="234"/>
      <c r="G293" s="234"/>
    </row>
    <row r="294" spans="1:7" ht="15.75" customHeight="1">
      <c r="A294" s="235"/>
      <c r="B294" s="235"/>
      <c r="C294" s="235"/>
      <c r="D294" s="234"/>
      <c r="E294" s="234"/>
      <c r="F294" s="234"/>
      <c r="G294" s="234"/>
    </row>
    <row r="295" spans="1:7" ht="15.75" customHeight="1">
      <c r="A295" s="233"/>
      <c r="B295" s="233"/>
      <c r="C295" s="233"/>
      <c r="D295" s="234"/>
      <c r="E295" s="234"/>
      <c r="F295" s="234"/>
      <c r="G295" s="234"/>
    </row>
    <row r="296" spans="1:7" ht="15.75" customHeight="1">
      <c r="A296" s="235"/>
      <c r="B296" s="235"/>
      <c r="C296" s="235"/>
      <c r="D296" s="234"/>
      <c r="E296" s="234"/>
      <c r="F296" s="234"/>
      <c r="G296" s="234"/>
    </row>
    <row r="297" spans="1:7" ht="15.75" customHeight="1">
      <c r="A297" s="233"/>
      <c r="B297" s="233"/>
      <c r="C297" s="233"/>
      <c r="D297" s="234"/>
      <c r="E297" s="234"/>
      <c r="F297" s="234"/>
      <c r="G297" s="234"/>
    </row>
    <row r="298" spans="1:7" ht="15.75" customHeight="1">
      <c r="A298" s="235"/>
      <c r="B298" s="235"/>
      <c r="C298" s="235"/>
      <c r="D298" s="234"/>
      <c r="E298" s="234"/>
      <c r="F298" s="234"/>
      <c r="G298" s="234"/>
    </row>
    <row r="299" spans="1:7" ht="15.75" customHeight="1">
      <c r="A299" s="233"/>
      <c r="B299" s="233"/>
      <c r="C299" s="233"/>
      <c r="D299" s="234"/>
      <c r="E299" s="234"/>
      <c r="F299" s="234"/>
      <c r="G299" s="234"/>
    </row>
    <row r="300" spans="1:7" ht="15.75" customHeight="1">
      <c r="A300" s="235"/>
      <c r="B300" s="235"/>
      <c r="C300" s="235"/>
      <c r="D300" s="234"/>
      <c r="E300" s="234"/>
      <c r="F300" s="234"/>
      <c r="G300" s="234"/>
    </row>
    <row r="301" spans="1:7" ht="15.75" customHeight="1">
      <c r="A301" s="233"/>
      <c r="B301" s="233"/>
      <c r="C301" s="233"/>
      <c r="D301" s="234"/>
      <c r="E301" s="234"/>
      <c r="F301" s="234"/>
      <c r="G301" s="234"/>
    </row>
    <row r="302" spans="1:7" ht="15.75" customHeight="1">
      <c r="A302" s="235"/>
      <c r="B302" s="235"/>
      <c r="C302" s="235"/>
      <c r="D302" s="234"/>
      <c r="E302" s="234"/>
      <c r="F302" s="234"/>
      <c r="G302" s="234"/>
    </row>
    <row r="303" spans="1:7" ht="15.75" customHeight="1">
      <c r="A303" s="233"/>
      <c r="B303" s="233"/>
      <c r="C303" s="233"/>
      <c r="D303" s="234"/>
      <c r="E303" s="234"/>
      <c r="F303" s="234"/>
      <c r="G303" s="234"/>
    </row>
    <row r="304" spans="1:7" ht="15.75" customHeight="1">
      <c r="A304" s="235"/>
      <c r="B304" s="235"/>
      <c r="C304" s="235"/>
      <c r="D304" s="234"/>
      <c r="E304" s="234"/>
      <c r="F304" s="234"/>
      <c r="G304" s="234"/>
    </row>
    <row r="305" spans="1:7" ht="15.75" customHeight="1">
      <c r="A305" s="233"/>
      <c r="B305" s="233"/>
      <c r="C305" s="233"/>
      <c r="D305" s="234"/>
      <c r="E305" s="234"/>
      <c r="F305" s="234"/>
      <c r="G305" s="234"/>
    </row>
    <row r="306" spans="1:7" ht="15.75" customHeight="1">
      <c r="A306" s="235"/>
      <c r="B306" s="235"/>
      <c r="C306" s="235"/>
      <c r="D306" s="234"/>
      <c r="E306" s="234"/>
      <c r="F306" s="234"/>
      <c r="G306" s="234"/>
    </row>
    <row r="307" spans="1:7" ht="15.75" customHeight="1">
      <c r="A307" s="233"/>
      <c r="B307" s="233"/>
      <c r="C307" s="233"/>
      <c r="D307" s="234"/>
      <c r="E307" s="234"/>
      <c r="F307" s="234"/>
      <c r="G307" s="234"/>
    </row>
    <row r="308" spans="1:7" ht="15.75" customHeight="1">
      <c r="A308" s="235"/>
      <c r="B308" s="235"/>
      <c r="C308" s="235"/>
      <c r="D308" s="234"/>
      <c r="E308" s="234"/>
      <c r="F308" s="234"/>
      <c r="G308" s="234"/>
    </row>
    <row r="309" spans="1:7" ht="15.75" customHeight="1">
      <c r="A309" s="233"/>
      <c r="B309" s="233"/>
      <c r="C309" s="233"/>
      <c r="D309" s="234"/>
      <c r="E309" s="234"/>
      <c r="F309" s="234"/>
      <c r="G309" s="234"/>
    </row>
    <row r="310" spans="1:7" ht="15.75" customHeight="1">
      <c r="A310" s="235"/>
      <c r="B310" s="235"/>
      <c r="C310" s="235"/>
      <c r="D310" s="234"/>
      <c r="E310" s="234"/>
      <c r="F310" s="234"/>
      <c r="G310" s="234"/>
    </row>
    <row r="311" spans="1:7" ht="15.75" customHeight="1">
      <c r="A311" s="233"/>
      <c r="B311" s="233"/>
      <c r="C311" s="233"/>
      <c r="D311" s="234"/>
      <c r="E311" s="234"/>
      <c r="F311" s="234"/>
      <c r="G311" s="234"/>
    </row>
    <row r="312" spans="1:7" ht="15.75" customHeight="1">
      <c r="A312" s="235"/>
      <c r="B312" s="235"/>
      <c r="C312" s="235"/>
      <c r="D312" s="234"/>
      <c r="E312" s="234"/>
      <c r="F312" s="234"/>
      <c r="G312" s="234"/>
    </row>
    <row r="313" spans="1:7" ht="15.75" customHeight="1">
      <c r="A313" s="233"/>
      <c r="B313" s="233"/>
      <c r="C313" s="233"/>
      <c r="D313" s="234"/>
      <c r="E313" s="234"/>
      <c r="F313" s="234"/>
      <c r="G313" s="234"/>
    </row>
    <row r="314" spans="1:7" ht="15.75" customHeight="1">
      <c r="A314" s="235"/>
      <c r="B314" s="235"/>
      <c r="C314" s="235"/>
      <c r="D314" s="234"/>
      <c r="E314" s="234"/>
      <c r="F314" s="234"/>
      <c r="G314" s="234"/>
    </row>
    <row r="315" spans="1:7" ht="15.75" customHeight="1">
      <c r="A315" s="233"/>
      <c r="B315" s="233"/>
      <c r="C315" s="233"/>
      <c r="D315" s="234"/>
      <c r="E315" s="234"/>
      <c r="F315" s="234"/>
      <c r="G315" s="234"/>
    </row>
    <row r="316" spans="1:7" ht="15.75" customHeight="1">
      <c r="A316" s="235"/>
      <c r="B316" s="235"/>
      <c r="C316" s="235"/>
      <c r="D316" s="234"/>
      <c r="E316" s="234"/>
      <c r="F316" s="234"/>
      <c r="G316" s="234"/>
    </row>
    <row r="317" spans="1:7" ht="15.75" customHeight="1">
      <c r="A317" s="233"/>
      <c r="B317" s="233"/>
      <c r="C317" s="233"/>
      <c r="D317" s="234"/>
      <c r="E317" s="234"/>
      <c r="F317" s="234"/>
      <c r="G317" s="234"/>
    </row>
    <row r="318" spans="1:7" ht="15.75" customHeight="1">
      <c r="A318" s="235"/>
      <c r="B318" s="235"/>
      <c r="C318" s="235"/>
      <c r="D318" s="234"/>
      <c r="E318" s="234"/>
      <c r="F318" s="234"/>
      <c r="G318" s="234"/>
    </row>
    <row r="319" spans="1:7" ht="15.75" customHeight="1">
      <c r="A319" s="233"/>
      <c r="B319" s="233"/>
      <c r="C319" s="233"/>
      <c r="D319" s="234"/>
      <c r="E319" s="234"/>
      <c r="F319" s="234"/>
      <c r="G319" s="234"/>
    </row>
    <row r="320" spans="1:7" ht="15.75" customHeight="1">
      <c r="A320" s="235"/>
      <c r="B320" s="235"/>
      <c r="C320" s="235"/>
      <c r="D320" s="234"/>
      <c r="E320" s="234"/>
      <c r="F320" s="234"/>
      <c r="G320" s="234"/>
    </row>
    <row r="321" spans="1:7" ht="15.75" customHeight="1">
      <c r="A321" s="233"/>
      <c r="B321" s="233"/>
      <c r="C321" s="233"/>
      <c r="D321" s="234"/>
      <c r="E321" s="234"/>
      <c r="F321" s="234"/>
      <c r="G321" s="234"/>
    </row>
    <row r="322" spans="1:7" ht="15.75" customHeight="1">
      <c r="A322" s="235"/>
      <c r="B322" s="235"/>
      <c r="C322" s="235"/>
      <c r="D322" s="234"/>
      <c r="E322" s="234"/>
      <c r="F322" s="234"/>
      <c r="G322" s="234"/>
    </row>
    <row r="323" spans="1:7" ht="15.75" customHeight="1">
      <c r="A323" s="233"/>
      <c r="B323" s="233"/>
      <c r="C323" s="233"/>
      <c r="D323" s="234"/>
      <c r="E323" s="234"/>
      <c r="F323" s="234"/>
      <c r="G323" s="234"/>
    </row>
    <row r="324" spans="1:7" ht="15.75" customHeight="1">
      <c r="A324" s="235"/>
      <c r="B324" s="235"/>
      <c r="C324" s="235"/>
      <c r="D324" s="234"/>
      <c r="E324" s="234"/>
      <c r="F324" s="234"/>
      <c r="G324" s="234"/>
    </row>
    <row r="325" spans="1:7" ht="15.75" customHeight="1">
      <c r="A325" s="233"/>
      <c r="B325" s="233"/>
      <c r="C325" s="233"/>
      <c r="D325" s="234"/>
      <c r="E325" s="234"/>
      <c r="F325" s="234"/>
      <c r="G325" s="234"/>
    </row>
    <row r="326" spans="1:7" ht="15.75" customHeight="1">
      <c r="A326" s="235"/>
      <c r="B326" s="235"/>
      <c r="C326" s="235"/>
      <c r="D326" s="234"/>
      <c r="E326" s="234"/>
      <c r="F326" s="234"/>
      <c r="G326" s="234"/>
    </row>
    <row r="327" spans="1:7" ht="15.75" customHeight="1">
      <c r="A327" s="233"/>
      <c r="B327" s="233"/>
      <c r="C327" s="233"/>
      <c r="D327" s="234"/>
      <c r="E327" s="234"/>
      <c r="F327" s="234"/>
      <c r="G327" s="234"/>
    </row>
    <row r="328" spans="1:7" ht="15.75" customHeight="1">
      <c r="A328" s="235"/>
      <c r="B328" s="235"/>
      <c r="C328" s="235"/>
      <c r="D328" s="234"/>
      <c r="E328" s="234"/>
      <c r="F328" s="234"/>
      <c r="G328" s="234"/>
    </row>
    <row r="329" spans="1:7" ht="15.75" customHeight="1">
      <c r="A329" s="233"/>
      <c r="B329" s="233"/>
      <c r="C329" s="233"/>
      <c r="D329" s="234"/>
      <c r="E329" s="234"/>
      <c r="F329" s="234"/>
      <c r="G329" s="234"/>
    </row>
    <row r="330" spans="1:7" ht="15.75" customHeight="1">
      <c r="A330" s="235"/>
      <c r="B330" s="235"/>
      <c r="C330" s="235"/>
      <c r="D330" s="234"/>
      <c r="E330" s="234"/>
      <c r="F330" s="234"/>
      <c r="G330" s="234"/>
    </row>
    <row r="331" spans="1:7" ht="15.75" customHeight="1">
      <c r="A331" s="233"/>
      <c r="B331" s="233"/>
      <c r="C331" s="233"/>
      <c r="D331" s="234"/>
      <c r="E331" s="234"/>
      <c r="F331" s="234"/>
      <c r="G331" s="234"/>
    </row>
    <row r="332" spans="1:7" ht="15.75" customHeight="1">
      <c r="A332" s="235"/>
      <c r="B332" s="235"/>
      <c r="C332" s="235"/>
      <c r="D332" s="234"/>
      <c r="E332" s="234"/>
      <c r="F332" s="234"/>
      <c r="G332" s="234"/>
    </row>
    <row r="333" spans="1:7" ht="15.75" customHeight="1">
      <c r="A333" s="233"/>
      <c r="B333" s="233"/>
      <c r="C333" s="233"/>
      <c r="D333" s="234"/>
      <c r="E333" s="234"/>
      <c r="F333" s="234"/>
      <c r="G333" s="234"/>
    </row>
    <row r="334" spans="1:7" ht="15.75" customHeight="1">
      <c r="A334" s="235"/>
      <c r="B334" s="235"/>
      <c r="C334" s="235"/>
      <c r="D334" s="234"/>
      <c r="E334" s="234"/>
      <c r="F334" s="234"/>
      <c r="G334" s="234"/>
    </row>
    <row r="335" spans="1:7" ht="15.75" customHeight="1">
      <c r="A335" s="233"/>
      <c r="B335" s="233"/>
      <c r="C335" s="233"/>
      <c r="D335" s="234"/>
      <c r="E335" s="234"/>
      <c r="F335" s="234"/>
      <c r="G335" s="234"/>
    </row>
    <row r="336" spans="1:7" ht="15.75" customHeight="1">
      <c r="A336" s="235"/>
      <c r="B336" s="235"/>
      <c r="C336" s="235"/>
      <c r="D336" s="234"/>
      <c r="E336" s="234"/>
      <c r="F336" s="234"/>
      <c r="G336" s="234"/>
    </row>
    <row r="337" spans="1:7" ht="15.75" customHeight="1">
      <c r="A337" s="233"/>
      <c r="B337" s="233"/>
      <c r="C337" s="233"/>
      <c r="D337" s="234"/>
      <c r="E337" s="234"/>
      <c r="F337" s="234"/>
      <c r="G337" s="234"/>
    </row>
    <row r="338" spans="1:7" ht="15.75" customHeight="1">
      <c r="A338" s="235"/>
      <c r="B338" s="235"/>
      <c r="C338" s="235"/>
      <c r="D338" s="234"/>
      <c r="E338" s="234"/>
      <c r="F338" s="234"/>
      <c r="G338" s="234"/>
    </row>
    <row r="339" spans="1:7" ht="15.75" customHeight="1">
      <c r="A339" s="233"/>
      <c r="B339" s="233"/>
      <c r="C339" s="233"/>
      <c r="D339" s="234"/>
      <c r="E339" s="234"/>
      <c r="F339" s="234"/>
      <c r="G339" s="234"/>
    </row>
    <row r="340" spans="1:7" ht="15.75" customHeight="1">
      <c r="A340" s="235"/>
      <c r="B340" s="235"/>
      <c r="C340" s="235"/>
      <c r="D340" s="234"/>
      <c r="E340" s="234"/>
      <c r="F340" s="234"/>
      <c r="G340" s="234"/>
    </row>
    <row r="341" spans="1:7" ht="15.75" customHeight="1">
      <c r="A341" s="233"/>
      <c r="B341" s="233"/>
      <c r="C341" s="233"/>
      <c r="D341" s="234"/>
      <c r="E341" s="234"/>
      <c r="F341" s="234"/>
      <c r="G341" s="234"/>
    </row>
    <row r="342" spans="1:7" ht="15.75" customHeight="1">
      <c r="A342" s="235"/>
      <c r="B342" s="235"/>
      <c r="C342" s="235"/>
      <c r="D342" s="234"/>
      <c r="E342" s="234"/>
      <c r="F342" s="234"/>
      <c r="G342" s="234"/>
    </row>
    <row r="343" spans="1:7" ht="15.75" customHeight="1">
      <c r="A343" s="233"/>
      <c r="B343" s="233"/>
      <c r="C343" s="233"/>
      <c r="D343" s="234"/>
      <c r="E343" s="234"/>
      <c r="F343" s="234"/>
      <c r="G343" s="234"/>
    </row>
    <row r="344" spans="1:7" ht="15.75" customHeight="1">
      <c r="A344" s="235"/>
      <c r="B344" s="235"/>
      <c r="C344" s="235"/>
      <c r="D344" s="234"/>
      <c r="E344" s="234"/>
      <c r="F344" s="234"/>
      <c r="G344" s="234"/>
    </row>
    <row r="345" spans="1:7" ht="15.75" customHeight="1">
      <c r="A345" s="233"/>
      <c r="B345" s="233"/>
      <c r="C345" s="233"/>
      <c r="D345" s="234"/>
      <c r="E345" s="234"/>
      <c r="F345" s="234"/>
      <c r="G345" s="234"/>
    </row>
    <row r="346" spans="1:7" ht="15.75" customHeight="1">
      <c r="A346" s="235"/>
      <c r="B346" s="235"/>
      <c r="C346" s="235"/>
      <c r="D346" s="234"/>
      <c r="E346" s="234"/>
      <c r="F346" s="234"/>
      <c r="G346" s="234"/>
    </row>
    <row r="347" spans="1:7" ht="15.75" customHeight="1">
      <c r="A347" s="233"/>
      <c r="B347" s="233"/>
      <c r="C347" s="233"/>
      <c r="D347" s="234"/>
      <c r="E347" s="234"/>
      <c r="F347" s="234"/>
      <c r="G347" s="234"/>
    </row>
    <row r="348" spans="1:7" ht="15.75" customHeight="1">
      <c r="A348" s="235"/>
      <c r="B348" s="235"/>
      <c r="C348" s="235"/>
      <c r="D348" s="234"/>
      <c r="E348" s="234"/>
      <c r="F348" s="234"/>
      <c r="G348" s="234"/>
    </row>
    <row r="349" spans="1:7" ht="15.75" customHeight="1">
      <c r="A349" s="233"/>
      <c r="B349" s="233"/>
      <c r="C349" s="233"/>
      <c r="D349" s="234"/>
      <c r="E349" s="234"/>
      <c r="F349" s="234"/>
      <c r="G349" s="234"/>
    </row>
    <row r="350" spans="1:7" ht="15.75" customHeight="1">
      <c r="A350" s="235"/>
      <c r="B350" s="235"/>
      <c r="C350" s="235"/>
      <c r="D350" s="234"/>
      <c r="E350" s="234"/>
      <c r="F350" s="234"/>
      <c r="G350" s="234"/>
    </row>
    <row r="351" spans="1:7" ht="15.75" customHeight="1">
      <c r="A351" s="233"/>
      <c r="B351" s="233"/>
      <c r="C351" s="233"/>
      <c r="D351" s="234"/>
      <c r="E351" s="234"/>
      <c r="F351" s="234"/>
      <c r="G351" s="234"/>
    </row>
    <row r="352" spans="1:7" ht="15.75" customHeight="1">
      <c r="A352" s="235"/>
      <c r="B352" s="235"/>
      <c r="C352" s="235"/>
      <c r="D352" s="234"/>
      <c r="E352" s="234"/>
      <c r="F352" s="234"/>
      <c r="G352" s="234"/>
    </row>
    <row r="353" spans="1:7" ht="15.75" customHeight="1">
      <c r="A353" s="233"/>
      <c r="B353" s="233"/>
      <c r="C353" s="233"/>
      <c r="D353" s="234"/>
      <c r="E353" s="234"/>
      <c r="F353" s="234"/>
      <c r="G353" s="234"/>
    </row>
    <row r="354" spans="1:7" ht="15.75" customHeight="1">
      <c r="A354" s="235"/>
      <c r="B354" s="235"/>
      <c r="C354" s="235"/>
      <c r="D354" s="234"/>
      <c r="E354" s="234"/>
      <c r="F354" s="234"/>
      <c r="G354" s="234"/>
    </row>
    <row r="355" spans="1:7" ht="15.75" customHeight="1">
      <c r="A355" s="233"/>
      <c r="B355" s="233"/>
      <c r="C355" s="233"/>
      <c r="D355" s="234"/>
      <c r="E355" s="234"/>
      <c r="F355" s="234"/>
      <c r="G355" s="234"/>
    </row>
    <row r="356" spans="1:7" ht="15.75" customHeight="1">
      <c r="A356" s="235"/>
      <c r="B356" s="235"/>
      <c r="C356" s="235"/>
      <c r="D356" s="234"/>
      <c r="E356" s="234"/>
      <c r="F356" s="234"/>
      <c r="G356" s="234"/>
    </row>
    <row r="357" spans="1:7" ht="15.75" customHeight="1">
      <c r="A357" s="233"/>
      <c r="B357" s="233"/>
      <c r="C357" s="233"/>
      <c r="D357" s="234"/>
      <c r="E357" s="234"/>
      <c r="F357" s="234"/>
      <c r="G357" s="234"/>
    </row>
    <row r="358" spans="1:7" ht="15.75" customHeight="1">
      <c r="A358" s="235"/>
      <c r="B358" s="235"/>
      <c r="C358" s="235"/>
      <c r="D358" s="234"/>
      <c r="E358" s="234"/>
      <c r="F358" s="234"/>
      <c r="G358" s="234"/>
    </row>
    <row r="359" spans="1:7" ht="15.75" customHeight="1">
      <c r="A359" s="233"/>
      <c r="B359" s="233"/>
      <c r="C359" s="233"/>
      <c r="D359" s="234"/>
      <c r="E359" s="234"/>
      <c r="F359" s="234"/>
      <c r="G359" s="234"/>
    </row>
    <row r="360" spans="1:7" ht="15.75" customHeight="1">
      <c r="A360" s="235"/>
      <c r="B360" s="235"/>
      <c r="C360" s="235"/>
      <c r="D360" s="234"/>
      <c r="E360" s="234"/>
      <c r="F360" s="234"/>
      <c r="G360" s="234"/>
    </row>
    <row r="361" spans="1:7" ht="15.75" customHeight="1">
      <c r="A361" s="233"/>
      <c r="B361" s="233"/>
      <c r="C361" s="233"/>
      <c r="D361" s="234"/>
      <c r="E361" s="234"/>
      <c r="F361" s="234"/>
      <c r="G361" s="234"/>
    </row>
    <row r="362" spans="1:7" ht="15.75" customHeight="1">
      <c r="A362" s="235"/>
      <c r="B362" s="235"/>
      <c r="C362" s="235"/>
      <c r="D362" s="234"/>
      <c r="E362" s="234"/>
      <c r="F362" s="234"/>
      <c r="G362" s="234"/>
    </row>
    <row r="363" spans="1:7" ht="15.75" customHeight="1">
      <c r="A363" s="233"/>
      <c r="B363" s="233"/>
      <c r="C363" s="233"/>
      <c r="D363" s="234"/>
      <c r="E363" s="234"/>
      <c r="F363" s="234"/>
      <c r="G363" s="234"/>
    </row>
    <row r="364" spans="1:7" ht="15.75" customHeight="1">
      <c r="A364" s="235"/>
      <c r="B364" s="235"/>
      <c r="C364" s="235"/>
      <c r="D364" s="234"/>
      <c r="E364" s="234"/>
      <c r="F364" s="234"/>
      <c r="G364" s="234"/>
    </row>
    <row r="365" spans="1:7" ht="15.75" customHeight="1">
      <c r="A365" s="233"/>
      <c r="B365" s="233"/>
      <c r="C365" s="233"/>
      <c r="D365" s="234"/>
      <c r="E365" s="234"/>
      <c r="F365" s="234"/>
      <c r="G365" s="234"/>
    </row>
    <row r="366" spans="1:7" ht="15.75" customHeight="1">
      <c r="A366" s="235"/>
      <c r="B366" s="235"/>
      <c r="C366" s="235"/>
      <c r="D366" s="234"/>
      <c r="E366" s="234"/>
      <c r="F366" s="234"/>
      <c r="G366" s="234"/>
    </row>
    <row r="367" spans="1:7" ht="15.75" customHeight="1">
      <c r="A367" s="233"/>
      <c r="B367" s="233"/>
      <c r="C367" s="233"/>
      <c r="D367" s="234"/>
      <c r="E367" s="234"/>
      <c r="F367" s="234"/>
      <c r="G367" s="234"/>
    </row>
    <row r="368" spans="1:7" ht="15.75" customHeight="1">
      <c r="A368" s="235"/>
      <c r="B368" s="235"/>
      <c r="C368" s="235"/>
      <c r="D368" s="234"/>
      <c r="E368" s="234"/>
      <c r="F368" s="234"/>
      <c r="G368" s="234"/>
    </row>
    <row r="369" spans="1:7" ht="15.75" customHeight="1">
      <c r="A369" s="233"/>
      <c r="B369" s="233"/>
      <c r="C369" s="233"/>
      <c r="D369" s="234"/>
      <c r="E369" s="234"/>
      <c r="F369" s="234"/>
      <c r="G369" s="234"/>
    </row>
    <row r="370" spans="1:7" ht="15.75" customHeight="1">
      <c r="A370" s="235"/>
      <c r="B370" s="235"/>
      <c r="C370" s="235"/>
      <c r="D370" s="234"/>
      <c r="E370" s="234"/>
      <c r="F370" s="234"/>
      <c r="G370" s="234"/>
    </row>
    <row r="371" spans="1:7" ht="15.75" customHeight="1">
      <c r="A371" s="233"/>
      <c r="B371" s="233"/>
      <c r="C371" s="233"/>
      <c r="D371" s="234"/>
      <c r="E371" s="234"/>
      <c r="F371" s="234"/>
      <c r="G371" s="234"/>
    </row>
    <row r="372" spans="1:7" ht="15.75" customHeight="1">
      <c r="A372" s="235"/>
      <c r="B372" s="235"/>
      <c r="C372" s="235"/>
      <c r="D372" s="234"/>
      <c r="E372" s="234"/>
      <c r="F372" s="234"/>
      <c r="G372" s="234"/>
    </row>
    <row r="373" spans="1:7" ht="15.75" customHeight="1">
      <c r="A373" s="233"/>
      <c r="B373" s="233"/>
      <c r="C373" s="233"/>
      <c r="D373" s="234"/>
      <c r="E373" s="234"/>
      <c r="F373" s="234"/>
      <c r="G373" s="234"/>
    </row>
    <row r="374" spans="1:7" ht="15.75" customHeight="1">
      <c r="A374" s="235"/>
      <c r="B374" s="235"/>
      <c r="C374" s="235"/>
      <c r="D374" s="234"/>
      <c r="E374" s="234"/>
      <c r="F374" s="234"/>
      <c r="G374" s="234"/>
    </row>
    <row r="375" spans="1:7" ht="15.75" customHeight="1">
      <c r="A375" s="233"/>
      <c r="B375" s="233"/>
      <c r="C375" s="233"/>
      <c r="D375" s="234"/>
      <c r="E375" s="234"/>
      <c r="F375" s="234"/>
      <c r="G375" s="234"/>
    </row>
    <row r="376" spans="1:7" ht="15.75" customHeight="1">
      <c r="A376" s="235"/>
      <c r="B376" s="235"/>
      <c r="C376" s="235"/>
      <c r="D376" s="234"/>
      <c r="E376" s="234"/>
      <c r="F376" s="234"/>
      <c r="G376" s="234"/>
    </row>
    <row r="377" spans="1:7" ht="15.75" customHeight="1">
      <c r="A377" s="233"/>
      <c r="B377" s="233"/>
      <c r="C377" s="233"/>
      <c r="D377" s="234"/>
      <c r="E377" s="234"/>
      <c r="F377" s="234"/>
      <c r="G377" s="234"/>
    </row>
    <row r="378" spans="1:7" ht="15.75" customHeight="1">
      <c r="A378" s="235"/>
      <c r="B378" s="235"/>
      <c r="C378" s="235"/>
      <c r="D378" s="234"/>
      <c r="E378" s="234"/>
      <c r="F378" s="234"/>
      <c r="G378" s="234"/>
    </row>
    <row r="379" spans="1:7" ht="15.75" customHeight="1">
      <c r="A379" s="233"/>
      <c r="B379" s="233"/>
      <c r="C379" s="233"/>
      <c r="D379" s="234"/>
      <c r="E379" s="234"/>
      <c r="F379" s="234"/>
      <c r="G379" s="234"/>
    </row>
    <row r="380" spans="1:7" ht="15.75" customHeight="1">
      <c r="A380" s="235"/>
      <c r="B380" s="235"/>
      <c r="C380" s="235"/>
      <c r="D380" s="234"/>
      <c r="E380" s="234"/>
      <c r="F380" s="234"/>
      <c r="G380" s="234"/>
    </row>
    <row r="381" spans="1:7" ht="15.75" customHeight="1">
      <c r="A381" s="233"/>
      <c r="B381" s="233"/>
      <c r="C381" s="233"/>
      <c r="D381" s="234"/>
      <c r="E381" s="234"/>
      <c r="F381" s="234"/>
      <c r="G381" s="234"/>
    </row>
    <row r="382" spans="1:7" ht="15.75" customHeight="1">
      <c r="A382" s="235"/>
      <c r="B382" s="235"/>
      <c r="C382" s="235"/>
      <c r="D382" s="234"/>
      <c r="E382" s="234"/>
      <c r="F382" s="234"/>
      <c r="G382" s="234"/>
    </row>
    <row r="383" spans="1:7" ht="15.75" customHeight="1">
      <c r="A383" s="233"/>
      <c r="B383" s="233"/>
      <c r="C383" s="233"/>
      <c r="D383" s="234"/>
      <c r="E383" s="234"/>
      <c r="F383" s="234"/>
      <c r="G383" s="234"/>
    </row>
    <row r="384" spans="1:7" ht="15.75" customHeight="1">
      <c r="A384" s="235"/>
      <c r="B384" s="235"/>
      <c r="C384" s="235"/>
      <c r="D384" s="234"/>
      <c r="E384" s="234"/>
      <c r="F384" s="234"/>
      <c r="G384" s="234"/>
    </row>
    <row r="385" spans="1:7" ht="15.75" customHeight="1">
      <c r="A385" s="233"/>
      <c r="B385" s="233"/>
      <c r="C385" s="233"/>
      <c r="D385" s="234"/>
      <c r="E385" s="234"/>
      <c r="F385" s="234"/>
      <c r="G385" s="234"/>
    </row>
    <row r="386" spans="1:7" ht="15.75" customHeight="1">
      <c r="A386" s="235"/>
      <c r="B386" s="235"/>
      <c r="C386" s="235"/>
      <c r="D386" s="234"/>
      <c r="E386" s="234"/>
      <c r="F386" s="234"/>
      <c r="G386" s="234"/>
    </row>
    <row r="387" spans="1:7" ht="15.75" customHeight="1">
      <c r="A387" s="233"/>
      <c r="B387" s="233"/>
      <c r="C387" s="233"/>
      <c r="D387" s="234"/>
      <c r="E387" s="234"/>
      <c r="F387" s="234"/>
      <c r="G387" s="234"/>
    </row>
    <row r="388" spans="1:7" ht="15.75" customHeight="1">
      <c r="A388" s="235"/>
      <c r="B388" s="235"/>
      <c r="C388" s="235"/>
      <c r="D388" s="234"/>
      <c r="E388" s="234"/>
      <c r="F388" s="234"/>
      <c r="G388" s="234"/>
    </row>
    <row r="389" spans="1:7" ht="15.75" customHeight="1">
      <c r="A389" s="233"/>
      <c r="B389" s="233"/>
      <c r="C389" s="233"/>
      <c r="D389" s="234"/>
      <c r="E389" s="234"/>
      <c r="F389" s="234"/>
      <c r="G389" s="234"/>
    </row>
    <row r="390" spans="1:7" ht="15.75" customHeight="1">
      <c r="A390" s="235"/>
      <c r="B390" s="235"/>
      <c r="C390" s="235"/>
      <c r="D390" s="234"/>
      <c r="E390" s="234"/>
      <c r="F390" s="234"/>
      <c r="G390" s="234"/>
    </row>
    <row r="391" spans="1:7" ht="15.75" customHeight="1">
      <c r="A391" s="233"/>
      <c r="B391" s="233"/>
      <c r="C391" s="233"/>
      <c r="D391" s="234"/>
      <c r="E391" s="234"/>
      <c r="F391" s="234"/>
      <c r="G391" s="234"/>
    </row>
    <row r="392" spans="1:7" ht="15.75" customHeight="1">
      <c r="A392" s="235"/>
      <c r="B392" s="235"/>
      <c r="C392" s="235"/>
      <c r="D392" s="234"/>
      <c r="E392" s="234"/>
      <c r="F392" s="234"/>
      <c r="G392" s="234"/>
    </row>
    <row r="393" spans="1:7" ht="15.75" customHeight="1">
      <c r="A393" s="233"/>
      <c r="B393" s="233"/>
      <c r="C393" s="233"/>
      <c r="D393" s="234"/>
      <c r="E393" s="234"/>
      <c r="F393" s="234"/>
      <c r="G393" s="234"/>
    </row>
    <row r="394" spans="1:7" ht="15.75" customHeight="1">
      <c r="A394" s="235"/>
      <c r="B394" s="235"/>
      <c r="C394" s="235"/>
      <c r="D394" s="234"/>
      <c r="E394" s="234"/>
      <c r="F394" s="234"/>
      <c r="G394" s="234"/>
    </row>
    <row r="395" spans="1:7" ht="15.75" customHeight="1">
      <c r="A395" s="233"/>
      <c r="B395" s="233"/>
      <c r="C395" s="233"/>
      <c r="D395" s="234"/>
      <c r="E395" s="234"/>
      <c r="F395" s="234"/>
      <c r="G395" s="234"/>
    </row>
    <row r="396" spans="1:7" ht="15.75" customHeight="1">
      <c r="A396" s="235"/>
      <c r="B396" s="235"/>
      <c r="C396" s="235"/>
      <c r="D396" s="234"/>
      <c r="E396" s="234"/>
      <c r="F396" s="234"/>
      <c r="G396" s="234"/>
    </row>
    <row r="397" spans="1:7" ht="15.75" customHeight="1">
      <c r="A397" s="233"/>
      <c r="B397" s="233"/>
      <c r="C397" s="233"/>
      <c r="D397" s="234"/>
      <c r="E397" s="234"/>
      <c r="F397" s="234"/>
      <c r="G397" s="234"/>
    </row>
    <row r="398" spans="1:7" ht="15.75" customHeight="1">
      <c r="A398" s="235"/>
      <c r="B398" s="235"/>
      <c r="C398" s="235"/>
      <c r="D398" s="234"/>
      <c r="E398" s="234"/>
      <c r="F398" s="234"/>
      <c r="G398" s="234"/>
    </row>
    <row r="399" spans="1:7" ht="15.75" customHeight="1">
      <c r="A399" s="233"/>
      <c r="B399" s="233"/>
      <c r="C399" s="233"/>
      <c r="D399" s="234"/>
      <c r="E399" s="234"/>
      <c r="F399" s="234"/>
      <c r="G399" s="234"/>
    </row>
    <row r="400" spans="1:7" ht="15.75" customHeight="1">
      <c r="A400" s="235"/>
      <c r="B400" s="235"/>
      <c r="C400" s="235"/>
      <c r="D400" s="234"/>
      <c r="E400" s="234"/>
      <c r="F400" s="234"/>
      <c r="G400" s="234"/>
    </row>
    <row r="401" spans="1:7" ht="15.75" customHeight="1">
      <c r="A401" s="233"/>
      <c r="B401" s="233"/>
      <c r="C401" s="233"/>
      <c r="D401" s="234"/>
      <c r="E401" s="234"/>
      <c r="F401" s="234"/>
      <c r="G401" s="234"/>
    </row>
    <row r="402" spans="1:7" ht="15.75" customHeight="1">
      <c r="A402" s="235"/>
      <c r="B402" s="235"/>
      <c r="C402" s="235"/>
      <c r="D402" s="234"/>
      <c r="E402" s="234"/>
      <c r="F402" s="234"/>
      <c r="G402" s="234"/>
    </row>
    <row r="403" spans="1:7" ht="15.75" customHeight="1">
      <c r="A403" s="233"/>
      <c r="B403" s="233"/>
      <c r="C403" s="233"/>
      <c r="D403" s="234"/>
      <c r="E403" s="234"/>
      <c r="F403" s="234"/>
      <c r="G403" s="234"/>
    </row>
    <row r="404" spans="1:7" ht="15.75" customHeight="1">
      <c r="A404" s="235"/>
      <c r="B404" s="235"/>
      <c r="C404" s="235"/>
      <c r="D404" s="234"/>
      <c r="E404" s="234"/>
      <c r="F404" s="234"/>
      <c r="G404" s="234"/>
    </row>
    <row r="405" spans="1:7" ht="15.75" customHeight="1">
      <c r="A405" s="233"/>
      <c r="B405" s="233"/>
      <c r="C405" s="233"/>
      <c r="D405" s="234"/>
      <c r="E405" s="234"/>
      <c r="F405" s="234"/>
      <c r="G405" s="234"/>
    </row>
    <row r="406" spans="1:7" ht="15.75" customHeight="1">
      <c r="A406" s="235"/>
      <c r="B406" s="235"/>
      <c r="C406" s="235"/>
      <c r="D406" s="234"/>
      <c r="E406" s="234"/>
      <c r="F406" s="234"/>
      <c r="G406" s="234"/>
    </row>
    <row r="407" spans="1:7" ht="15.75" customHeight="1">
      <c r="A407" s="233"/>
      <c r="B407" s="233"/>
      <c r="C407" s="233"/>
      <c r="D407" s="234"/>
      <c r="E407" s="234"/>
      <c r="F407" s="234"/>
      <c r="G407" s="234"/>
    </row>
    <row r="408" spans="1:7" ht="15.75" customHeight="1">
      <c r="A408" s="235"/>
      <c r="B408" s="235"/>
      <c r="C408" s="235"/>
      <c r="D408" s="234"/>
      <c r="E408" s="234"/>
      <c r="F408" s="234"/>
      <c r="G408" s="234"/>
    </row>
    <row r="409" spans="1:7" ht="15.75" customHeight="1">
      <c r="A409" s="233"/>
      <c r="B409" s="233"/>
      <c r="C409" s="233"/>
      <c r="D409" s="234"/>
      <c r="E409" s="234"/>
      <c r="F409" s="234"/>
      <c r="G409" s="234"/>
    </row>
    <row r="410" spans="1:7" ht="15.75" customHeight="1">
      <c r="A410" s="235"/>
      <c r="B410" s="235"/>
      <c r="C410" s="235"/>
      <c r="D410" s="234"/>
      <c r="E410" s="234"/>
      <c r="F410" s="234"/>
      <c r="G410" s="234"/>
    </row>
    <row r="411" spans="1:7" ht="15.75" customHeight="1">
      <c r="A411" s="233"/>
      <c r="B411" s="233"/>
      <c r="C411" s="233"/>
      <c r="D411" s="234"/>
      <c r="E411" s="234"/>
      <c r="F411" s="234"/>
      <c r="G411" s="234"/>
    </row>
    <row r="412" spans="1:7" ht="15.75" customHeight="1">
      <c r="A412" s="235"/>
      <c r="B412" s="235"/>
      <c r="C412" s="235"/>
      <c r="D412" s="234"/>
      <c r="E412" s="234"/>
      <c r="F412" s="234"/>
      <c r="G412" s="234"/>
    </row>
    <row r="413" spans="1:7" ht="15.75" customHeight="1">
      <c r="A413" s="233"/>
      <c r="B413" s="233"/>
      <c r="C413" s="233"/>
      <c r="D413" s="234"/>
      <c r="E413" s="234"/>
      <c r="F413" s="234"/>
      <c r="G413" s="234"/>
    </row>
    <row r="414" spans="1:7" ht="15.75" customHeight="1">
      <c r="A414" s="235"/>
      <c r="B414" s="235"/>
      <c r="C414" s="235"/>
      <c r="D414" s="234"/>
      <c r="E414" s="234"/>
      <c r="F414" s="234"/>
      <c r="G414" s="234"/>
    </row>
    <row r="415" spans="1:7" ht="15.75" customHeight="1">
      <c r="A415" s="233"/>
      <c r="B415" s="233"/>
      <c r="C415" s="233"/>
      <c r="D415" s="234"/>
      <c r="E415" s="234"/>
      <c r="F415" s="234"/>
      <c r="G415" s="234"/>
    </row>
    <row r="416" spans="1:7" ht="15.75" customHeight="1">
      <c r="A416" s="235"/>
      <c r="B416" s="235"/>
      <c r="C416" s="235"/>
      <c r="D416" s="234"/>
      <c r="E416" s="234"/>
      <c r="F416" s="234"/>
      <c r="G416" s="234"/>
    </row>
    <row r="417" spans="1:7" ht="15.75" customHeight="1">
      <c r="A417" s="233"/>
      <c r="B417" s="233"/>
      <c r="C417" s="233"/>
      <c r="D417" s="234"/>
      <c r="E417" s="234"/>
      <c r="F417" s="234"/>
      <c r="G417" s="234"/>
    </row>
    <row r="418" spans="1:7" ht="15.75" customHeight="1">
      <c r="A418" s="235"/>
      <c r="B418" s="235"/>
      <c r="C418" s="235"/>
      <c r="D418" s="234"/>
      <c r="E418" s="234"/>
      <c r="F418" s="234"/>
      <c r="G418" s="234"/>
    </row>
    <row r="419" spans="1:7" ht="15.75" customHeight="1">
      <c r="A419" s="233"/>
      <c r="B419" s="233"/>
      <c r="C419" s="233"/>
      <c r="D419" s="234"/>
      <c r="E419" s="234"/>
      <c r="F419" s="234"/>
      <c r="G419" s="234"/>
    </row>
    <row r="420" spans="1:7" ht="15.75" customHeight="1">
      <c r="A420" s="235"/>
      <c r="B420" s="235"/>
      <c r="C420" s="235"/>
      <c r="D420" s="234"/>
      <c r="E420" s="234"/>
      <c r="F420" s="234"/>
      <c r="G420" s="234"/>
    </row>
    <row r="421" spans="1:7" ht="15.75" customHeight="1">
      <c r="A421" s="233"/>
      <c r="B421" s="233"/>
      <c r="C421" s="233"/>
      <c r="D421" s="234"/>
      <c r="E421" s="234"/>
      <c r="F421" s="234"/>
      <c r="G421" s="234"/>
    </row>
    <row r="422" spans="1:7" ht="15.75" customHeight="1">
      <c r="A422" s="235"/>
      <c r="B422" s="235"/>
      <c r="C422" s="235"/>
      <c r="D422" s="234"/>
      <c r="E422" s="234"/>
      <c r="F422" s="234"/>
      <c r="G422" s="234"/>
    </row>
    <row r="423" spans="1:7" ht="15.75" customHeight="1">
      <c r="A423" s="233"/>
      <c r="B423" s="233"/>
      <c r="C423" s="233"/>
      <c r="D423" s="234"/>
      <c r="E423" s="234"/>
      <c r="F423" s="234"/>
      <c r="G423" s="234"/>
    </row>
    <row r="424" spans="1:7" ht="15.75" customHeight="1">
      <c r="A424" s="235"/>
      <c r="B424" s="235"/>
      <c r="C424" s="235"/>
      <c r="D424" s="234"/>
      <c r="E424" s="234"/>
      <c r="F424" s="234"/>
      <c r="G424" s="234"/>
    </row>
    <row r="425" spans="1:7" ht="15.75" customHeight="1">
      <c r="A425" s="233"/>
      <c r="B425" s="233"/>
      <c r="C425" s="233"/>
      <c r="D425" s="234"/>
      <c r="E425" s="234"/>
      <c r="F425" s="234"/>
      <c r="G425" s="234"/>
    </row>
    <row r="426" spans="1:7" ht="15.75" customHeight="1">
      <c r="A426" s="235"/>
      <c r="B426" s="235"/>
      <c r="C426" s="235"/>
      <c r="D426" s="234"/>
      <c r="E426" s="234"/>
      <c r="F426" s="234"/>
      <c r="G426" s="234"/>
    </row>
    <row r="427" spans="1:7" ht="15.75" customHeight="1">
      <c r="A427" s="233"/>
      <c r="B427" s="233"/>
      <c r="C427" s="233"/>
      <c r="D427" s="234"/>
      <c r="E427" s="234"/>
      <c r="F427" s="234"/>
      <c r="G427" s="234"/>
    </row>
    <row r="428" spans="1:7" ht="15.75" customHeight="1">
      <c r="A428" s="235"/>
      <c r="B428" s="235"/>
      <c r="C428" s="235"/>
      <c r="D428" s="234"/>
      <c r="E428" s="234"/>
      <c r="F428" s="234"/>
      <c r="G428" s="234"/>
    </row>
    <row r="429" spans="1:7" ht="15.75" customHeight="1">
      <c r="A429" s="233"/>
      <c r="B429" s="233"/>
      <c r="C429" s="233"/>
      <c r="D429" s="234"/>
      <c r="E429" s="234"/>
      <c r="F429" s="234"/>
      <c r="G429" s="234"/>
    </row>
    <row r="430" spans="1:7" ht="15.75" customHeight="1">
      <c r="A430" s="235"/>
      <c r="B430" s="235"/>
      <c r="C430" s="235"/>
      <c r="D430" s="234"/>
      <c r="E430" s="234"/>
      <c r="F430" s="234"/>
      <c r="G430" s="234"/>
    </row>
    <row r="431" spans="1:7" ht="15.75" customHeight="1">
      <c r="A431" s="233"/>
      <c r="B431" s="233"/>
      <c r="C431" s="233"/>
      <c r="D431" s="234"/>
      <c r="E431" s="234"/>
      <c r="F431" s="234"/>
      <c r="G431" s="234"/>
    </row>
    <row r="432" spans="1:7" ht="15.75" customHeight="1">
      <c r="A432" s="235"/>
      <c r="B432" s="235"/>
      <c r="C432" s="235"/>
      <c r="D432" s="234"/>
      <c r="E432" s="234"/>
      <c r="F432" s="234"/>
      <c r="G432" s="234"/>
    </row>
    <row r="433" spans="1:7" ht="15.75" customHeight="1">
      <c r="A433" s="233"/>
      <c r="B433" s="233"/>
      <c r="C433" s="233"/>
      <c r="D433" s="234"/>
      <c r="E433" s="234"/>
      <c r="F433" s="234"/>
      <c r="G433" s="234"/>
    </row>
    <row r="434" spans="1:7" ht="15.75" customHeight="1">
      <c r="A434" s="235"/>
      <c r="B434" s="235"/>
      <c r="C434" s="235"/>
      <c r="D434" s="234"/>
      <c r="E434" s="234"/>
      <c r="F434" s="234"/>
      <c r="G434" s="234"/>
    </row>
    <row r="435" spans="1:7" ht="15.75" customHeight="1">
      <c r="A435" s="233"/>
      <c r="B435" s="233"/>
      <c r="C435" s="233"/>
      <c r="D435" s="234"/>
      <c r="E435" s="234"/>
      <c r="F435" s="234"/>
      <c r="G435" s="234"/>
    </row>
    <row r="436" spans="1:7" ht="15.75" customHeight="1">
      <c r="A436" s="235"/>
      <c r="B436" s="235"/>
      <c r="C436" s="235"/>
      <c r="D436" s="234"/>
      <c r="E436" s="234"/>
      <c r="F436" s="234"/>
      <c r="G436" s="234"/>
    </row>
    <row r="437" spans="1:7" ht="15.75" customHeight="1">
      <c r="A437" s="233"/>
      <c r="B437" s="233"/>
      <c r="C437" s="233"/>
      <c r="D437" s="234"/>
      <c r="E437" s="234"/>
      <c r="F437" s="234"/>
      <c r="G437" s="234"/>
    </row>
    <row r="438" spans="1:7" ht="15.75" customHeight="1">
      <c r="A438" s="235"/>
      <c r="B438" s="235"/>
      <c r="C438" s="235"/>
      <c r="D438" s="234"/>
      <c r="E438" s="234"/>
      <c r="F438" s="234"/>
      <c r="G438" s="234"/>
    </row>
    <row r="439" spans="1:7" ht="15.75" customHeight="1">
      <c r="A439" s="233"/>
      <c r="B439" s="233"/>
      <c r="C439" s="233"/>
      <c r="D439" s="234"/>
      <c r="E439" s="234"/>
      <c r="F439" s="234"/>
      <c r="G439" s="234"/>
    </row>
    <row r="440" spans="1:7" ht="15.75" customHeight="1">
      <c r="A440" s="235"/>
      <c r="B440" s="235"/>
      <c r="C440" s="235"/>
      <c r="D440" s="234"/>
      <c r="E440" s="234"/>
      <c r="F440" s="234"/>
      <c r="G440" s="234"/>
    </row>
    <row r="441" spans="1:7" ht="15.75" customHeight="1">
      <c r="A441" s="233"/>
      <c r="B441" s="233"/>
      <c r="C441" s="233"/>
      <c r="D441" s="234"/>
      <c r="E441" s="234"/>
      <c r="F441" s="234"/>
      <c r="G441" s="234"/>
    </row>
    <row r="442" spans="1:7" ht="15.75" customHeight="1">
      <c r="A442" s="235"/>
      <c r="B442" s="235"/>
      <c r="C442" s="235"/>
      <c r="D442" s="234"/>
      <c r="E442" s="234"/>
      <c r="F442" s="234"/>
      <c r="G442" s="234"/>
    </row>
    <row r="443" spans="1:7" ht="15.75" customHeight="1">
      <c r="A443" s="233"/>
      <c r="B443" s="233"/>
      <c r="C443" s="233"/>
      <c r="D443" s="234"/>
      <c r="E443" s="234"/>
      <c r="F443" s="234"/>
      <c r="G443" s="234"/>
    </row>
    <row r="444" spans="1:7" ht="15.75" customHeight="1">
      <c r="A444" s="235"/>
      <c r="B444" s="235"/>
      <c r="C444" s="235"/>
      <c r="D444" s="234"/>
      <c r="E444" s="234"/>
      <c r="F444" s="234"/>
      <c r="G444" s="234"/>
    </row>
    <row r="445" spans="1:7" ht="15.75" customHeight="1">
      <c r="A445" s="233"/>
      <c r="B445" s="233"/>
      <c r="C445" s="233"/>
      <c r="D445" s="234"/>
      <c r="E445" s="234"/>
      <c r="F445" s="234"/>
      <c r="G445" s="234"/>
    </row>
    <row r="446" spans="1:7" ht="15.75" customHeight="1">
      <c r="A446" s="235"/>
      <c r="B446" s="235"/>
      <c r="C446" s="235"/>
      <c r="D446" s="234"/>
      <c r="E446" s="234"/>
      <c r="F446" s="234"/>
      <c r="G446" s="234"/>
    </row>
    <row r="447" spans="1:7" ht="15.75" customHeight="1">
      <c r="A447" s="233"/>
      <c r="B447" s="233"/>
      <c r="C447" s="233"/>
      <c r="D447" s="234"/>
      <c r="E447" s="234"/>
      <c r="F447" s="234"/>
      <c r="G447" s="234"/>
    </row>
    <row r="448" spans="1:7" ht="15.75" customHeight="1">
      <c r="A448" s="235"/>
      <c r="B448" s="235"/>
      <c r="C448" s="235"/>
      <c r="D448" s="234"/>
      <c r="E448" s="234"/>
      <c r="F448" s="234"/>
      <c r="G448" s="234"/>
    </row>
    <row r="449" spans="1:7" ht="15.75" customHeight="1">
      <c r="A449" s="233"/>
      <c r="B449" s="233"/>
      <c r="C449" s="233"/>
      <c r="D449" s="234"/>
      <c r="E449" s="234"/>
      <c r="F449" s="234"/>
      <c r="G449" s="234"/>
    </row>
    <row r="450" spans="1:7" ht="15.75" customHeight="1">
      <c r="A450" s="235"/>
      <c r="B450" s="235"/>
      <c r="C450" s="235"/>
      <c r="D450" s="234"/>
      <c r="E450" s="234"/>
      <c r="F450" s="234"/>
      <c r="G450" s="234"/>
    </row>
    <row r="451" spans="1:7" ht="15.75" customHeight="1">
      <c r="A451" s="233"/>
      <c r="B451" s="233"/>
      <c r="C451" s="233"/>
      <c r="D451" s="234"/>
      <c r="E451" s="234"/>
      <c r="F451" s="234"/>
      <c r="G451" s="234"/>
    </row>
    <row r="452" spans="1:7" ht="15.75" customHeight="1">
      <c r="A452" s="235"/>
      <c r="B452" s="235"/>
      <c r="C452" s="235"/>
      <c r="D452" s="234"/>
      <c r="E452" s="234"/>
      <c r="F452" s="234"/>
      <c r="G452" s="234"/>
    </row>
    <row r="453" spans="1:7" ht="15.75" customHeight="1">
      <c r="A453" s="233"/>
      <c r="B453" s="233"/>
      <c r="C453" s="233"/>
      <c r="D453" s="234"/>
      <c r="E453" s="234"/>
      <c r="F453" s="234"/>
      <c r="G453" s="234"/>
    </row>
    <row r="454" spans="1:7" ht="15.75" customHeight="1">
      <c r="A454" s="235"/>
      <c r="B454" s="235"/>
      <c r="C454" s="235"/>
      <c r="D454" s="234"/>
      <c r="E454" s="234"/>
      <c r="F454" s="234"/>
      <c r="G454" s="234"/>
    </row>
    <row r="455" spans="1:7" ht="15.75" customHeight="1">
      <c r="A455" s="233"/>
      <c r="B455" s="233"/>
      <c r="C455" s="233"/>
      <c r="D455" s="234"/>
      <c r="E455" s="234"/>
      <c r="F455" s="234"/>
      <c r="G455" s="234"/>
    </row>
    <row r="456" spans="1:7" ht="15.75" customHeight="1">
      <c r="A456" s="235"/>
      <c r="B456" s="235"/>
      <c r="C456" s="235"/>
      <c r="D456" s="234"/>
      <c r="E456" s="234"/>
      <c r="F456" s="234"/>
      <c r="G456" s="234"/>
    </row>
    <row r="457" spans="1:7" ht="15.75" customHeight="1">
      <c r="A457" s="233"/>
      <c r="B457" s="233"/>
      <c r="C457" s="233"/>
      <c r="D457" s="234"/>
      <c r="E457" s="234"/>
      <c r="F457" s="234"/>
      <c r="G457" s="234"/>
    </row>
    <row r="458" spans="1:7" ht="15.75" customHeight="1">
      <c r="A458" s="235"/>
      <c r="B458" s="235"/>
      <c r="C458" s="235"/>
      <c r="D458" s="234"/>
      <c r="E458" s="234"/>
      <c r="F458" s="234"/>
      <c r="G458" s="234"/>
    </row>
    <row r="459" spans="1:7" ht="15.75" customHeight="1">
      <c r="A459" s="233"/>
      <c r="B459" s="233"/>
      <c r="C459" s="233"/>
      <c r="D459" s="234"/>
      <c r="E459" s="234"/>
      <c r="F459" s="234"/>
      <c r="G459" s="234"/>
    </row>
    <row r="460" spans="1:7" ht="15.75" customHeight="1">
      <c r="A460" s="235"/>
      <c r="B460" s="235"/>
      <c r="C460" s="235"/>
      <c r="D460" s="234"/>
      <c r="E460" s="234"/>
      <c r="F460" s="234"/>
      <c r="G460" s="234"/>
    </row>
    <row r="461" spans="1:7" ht="15.75" customHeight="1">
      <c r="A461" s="233"/>
      <c r="B461" s="233"/>
      <c r="C461" s="233"/>
      <c r="D461" s="234"/>
      <c r="E461" s="234"/>
      <c r="F461" s="234"/>
      <c r="G461" s="234"/>
    </row>
    <row r="462" spans="1:7" ht="15.75" customHeight="1">
      <c r="A462" s="235"/>
      <c r="B462" s="235"/>
      <c r="C462" s="235"/>
      <c r="D462" s="234"/>
      <c r="E462" s="234"/>
      <c r="F462" s="234"/>
      <c r="G462" s="234"/>
    </row>
    <row r="463" spans="1:7" ht="15.75" customHeight="1">
      <c r="A463" s="233"/>
      <c r="B463" s="233"/>
      <c r="C463" s="233"/>
      <c r="D463" s="234"/>
      <c r="E463" s="234"/>
      <c r="F463" s="234"/>
      <c r="G463" s="234"/>
    </row>
    <row r="464" spans="1:7" ht="15.75" customHeight="1">
      <c r="A464" s="235"/>
      <c r="B464" s="235"/>
      <c r="C464" s="235"/>
      <c r="D464" s="234"/>
      <c r="E464" s="234"/>
      <c r="F464" s="234"/>
      <c r="G464" s="234"/>
    </row>
    <row r="465" spans="1:7" ht="15.75" customHeight="1">
      <c r="A465" s="233"/>
      <c r="B465" s="233"/>
      <c r="C465" s="233"/>
      <c r="D465" s="234"/>
      <c r="E465" s="234"/>
      <c r="F465" s="234"/>
      <c r="G465" s="234"/>
    </row>
    <row r="466" spans="1:7" ht="15.75" customHeight="1">
      <c r="A466" s="235"/>
      <c r="B466" s="235"/>
      <c r="C466" s="235"/>
      <c r="D466" s="234"/>
      <c r="E466" s="234"/>
      <c r="F466" s="234"/>
      <c r="G466" s="234"/>
    </row>
    <row r="467" spans="1:7" ht="15.75" customHeight="1">
      <c r="A467" s="233"/>
      <c r="B467" s="233"/>
      <c r="C467" s="233"/>
      <c r="D467" s="234"/>
      <c r="E467" s="234"/>
      <c r="F467" s="234"/>
      <c r="G467" s="234"/>
    </row>
    <row r="468" spans="1:7" ht="15.75" customHeight="1">
      <c r="A468" s="235"/>
      <c r="B468" s="235"/>
      <c r="C468" s="235"/>
      <c r="D468" s="234"/>
      <c r="E468" s="234"/>
      <c r="F468" s="234"/>
      <c r="G468" s="234"/>
    </row>
    <row r="469" spans="1:7" ht="15.75" customHeight="1">
      <c r="A469" s="233"/>
      <c r="B469" s="233"/>
      <c r="C469" s="233"/>
      <c r="D469" s="234"/>
      <c r="E469" s="234"/>
      <c r="F469" s="234"/>
      <c r="G469" s="234"/>
    </row>
    <row r="470" spans="1:7" ht="15.75" customHeight="1">
      <c r="A470" s="235"/>
      <c r="B470" s="235"/>
      <c r="C470" s="235"/>
      <c r="D470" s="234"/>
      <c r="E470" s="234"/>
      <c r="F470" s="234"/>
      <c r="G470" s="234"/>
    </row>
    <row r="471" spans="1:7" ht="15.75" customHeight="1">
      <c r="A471" s="233"/>
      <c r="B471" s="233"/>
      <c r="C471" s="233"/>
      <c r="D471" s="234"/>
      <c r="E471" s="234"/>
      <c r="F471" s="234"/>
      <c r="G471" s="234"/>
    </row>
    <row r="472" spans="1:7" ht="15.75" customHeight="1">
      <c r="A472" s="235"/>
      <c r="B472" s="235"/>
      <c r="C472" s="235"/>
      <c r="D472" s="234"/>
      <c r="E472" s="234"/>
      <c r="F472" s="234"/>
      <c r="G472" s="234"/>
    </row>
    <row r="473" spans="1:7" ht="15.75" customHeight="1">
      <c r="A473" s="233"/>
      <c r="B473" s="233"/>
      <c r="C473" s="233"/>
      <c r="D473" s="234"/>
      <c r="E473" s="234"/>
      <c r="F473" s="234"/>
      <c r="G473" s="234"/>
    </row>
    <row r="474" spans="1:7" ht="15.75" customHeight="1">
      <c r="A474" s="235"/>
      <c r="B474" s="235"/>
      <c r="C474" s="235"/>
      <c r="D474" s="234"/>
      <c r="E474" s="234"/>
      <c r="F474" s="234"/>
      <c r="G474" s="234"/>
    </row>
    <row r="475" spans="1:7" ht="15.75" customHeight="1">
      <c r="A475" s="233"/>
      <c r="B475" s="233"/>
      <c r="C475" s="233"/>
      <c r="D475" s="234"/>
      <c r="E475" s="234"/>
      <c r="F475" s="234"/>
      <c r="G475" s="234"/>
    </row>
    <row r="476" spans="1:7" ht="15.75" customHeight="1">
      <c r="A476" s="235"/>
      <c r="B476" s="235"/>
      <c r="C476" s="235"/>
      <c r="D476" s="234"/>
      <c r="E476" s="234"/>
      <c r="F476" s="234"/>
      <c r="G476" s="234"/>
    </row>
    <row r="477" spans="1:7" ht="15.75" customHeight="1">
      <c r="A477" s="233"/>
      <c r="B477" s="233"/>
      <c r="C477" s="233"/>
      <c r="D477" s="234"/>
      <c r="E477" s="234"/>
      <c r="F477" s="234"/>
      <c r="G477" s="234"/>
    </row>
    <row r="478" spans="1:7" ht="15.75" customHeight="1">
      <c r="A478" s="235"/>
      <c r="B478" s="235"/>
      <c r="C478" s="235"/>
      <c r="D478" s="234"/>
      <c r="E478" s="234"/>
      <c r="F478" s="234"/>
      <c r="G478" s="234"/>
    </row>
    <row r="479" spans="1:7" ht="15.75" customHeight="1">
      <c r="A479" s="233"/>
      <c r="B479" s="233"/>
      <c r="C479" s="233"/>
      <c r="D479" s="234"/>
      <c r="E479" s="234"/>
      <c r="F479" s="234"/>
      <c r="G479" s="234"/>
    </row>
    <row r="480" spans="1:7" ht="15.75" customHeight="1">
      <c r="A480" s="235"/>
      <c r="B480" s="235"/>
      <c r="C480" s="235"/>
      <c r="D480" s="234"/>
      <c r="E480" s="234"/>
      <c r="F480" s="234"/>
      <c r="G480" s="234"/>
    </row>
    <row r="481" spans="1:7" ht="15.75" customHeight="1">
      <c r="A481" s="233"/>
      <c r="B481" s="233"/>
      <c r="C481" s="233"/>
      <c r="D481" s="234"/>
      <c r="E481" s="234"/>
      <c r="F481" s="234"/>
      <c r="G481" s="234"/>
    </row>
    <row r="482" spans="1:7" ht="15.75" customHeight="1">
      <c r="A482" s="235"/>
      <c r="B482" s="235"/>
      <c r="C482" s="235"/>
      <c r="D482" s="234"/>
      <c r="E482" s="234"/>
      <c r="F482" s="234"/>
      <c r="G482" s="234"/>
    </row>
    <row r="483" spans="1:7" ht="15.75" customHeight="1">
      <c r="A483" s="233"/>
      <c r="B483" s="233"/>
      <c r="C483" s="233"/>
      <c r="D483" s="234"/>
      <c r="E483" s="234"/>
      <c r="F483" s="234"/>
      <c r="G483" s="234"/>
    </row>
    <row r="484" spans="1:7" ht="15.75" customHeight="1">
      <c r="A484" s="235"/>
      <c r="B484" s="235"/>
      <c r="C484" s="235"/>
      <c r="D484" s="234"/>
      <c r="E484" s="234"/>
      <c r="F484" s="234"/>
      <c r="G484" s="234"/>
    </row>
    <row r="485" spans="1:7" ht="15.75" customHeight="1">
      <c r="A485" s="233"/>
      <c r="B485" s="233"/>
      <c r="C485" s="233"/>
      <c r="D485" s="234"/>
      <c r="E485" s="234"/>
      <c r="F485" s="234"/>
      <c r="G485" s="234"/>
    </row>
    <row r="486" spans="1:7" ht="15.75" customHeight="1">
      <c r="A486" s="235"/>
      <c r="B486" s="235"/>
      <c r="C486" s="235"/>
      <c r="D486" s="234"/>
      <c r="E486" s="234"/>
      <c r="F486" s="234"/>
      <c r="G486" s="234"/>
    </row>
    <row r="487" spans="1:7" ht="15.75" customHeight="1">
      <c r="A487" s="233"/>
      <c r="B487" s="233"/>
      <c r="C487" s="233"/>
      <c r="D487" s="234"/>
      <c r="E487" s="234"/>
      <c r="F487" s="234"/>
      <c r="G487" s="234"/>
    </row>
    <row r="488" spans="1:7" ht="15.75" customHeight="1">
      <c r="A488" s="235"/>
      <c r="B488" s="235"/>
      <c r="C488" s="235"/>
      <c r="D488" s="234"/>
      <c r="E488" s="234"/>
      <c r="F488" s="234"/>
      <c r="G488" s="234"/>
    </row>
    <row r="489" spans="1:7" ht="15.75" customHeight="1">
      <c r="A489" s="233"/>
      <c r="B489" s="233"/>
      <c r="C489" s="233"/>
      <c r="D489" s="234"/>
      <c r="E489" s="234"/>
      <c r="F489" s="234"/>
      <c r="G489" s="234"/>
    </row>
    <row r="490" spans="1:7" ht="15.75" customHeight="1">
      <c r="A490" s="235"/>
      <c r="B490" s="235"/>
      <c r="C490" s="235"/>
      <c r="D490" s="234"/>
      <c r="E490" s="234"/>
      <c r="F490" s="234"/>
      <c r="G490" s="234"/>
    </row>
    <row r="491" spans="1:7" ht="15.75" customHeight="1">
      <c r="A491" s="233"/>
      <c r="B491" s="233"/>
      <c r="C491" s="233"/>
      <c r="D491" s="234"/>
      <c r="E491" s="234"/>
      <c r="F491" s="234"/>
      <c r="G491" s="234"/>
    </row>
    <row r="492" spans="1:7" ht="15.75" customHeight="1">
      <c r="A492" s="235"/>
      <c r="B492" s="235"/>
      <c r="C492" s="235"/>
      <c r="D492" s="234"/>
      <c r="E492" s="234"/>
      <c r="F492" s="234"/>
      <c r="G492" s="234"/>
    </row>
    <row r="493" spans="1:7" ht="15.75" customHeight="1">
      <c r="A493" s="233"/>
      <c r="B493" s="233"/>
      <c r="C493" s="233"/>
      <c r="D493" s="234"/>
      <c r="E493" s="234"/>
      <c r="F493" s="234"/>
      <c r="G493" s="234"/>
    </row>
    <row r="494" spans="1:7" ht="15.75" customHeight="1">
      <c r="A494" s="235"/>
      <c r="B494" s="235"/>
      <c r="C494" s="235"/>
      <c r="D494" s="234"/>
      <c r="E494" s="234"/>
      <c r="F494" s="234"/>
      <c r="G494" s="234"/>
    </row>
    <row r="495" spans="1:7" ht="15.75" customHeight="1">
      <c r="A495" s="233"/>
      <c r="B495" s="233"/>
      <c r="C495" s="233"/>
      <c r="D495" s="234"/>
      <c r="E495" s="234"/>
      <c r="F495" s="234"/>
      <c r="G495" s="234"/>
    </row>
    <row r="496" spans="1:7" ht="15.75" customHeight="1">
      <c r="A496" s="235"/>
      <c r="B496" s="235"/>
      <c r="C496" s="235"/>
      <c r="D496" s="234"/>
      <c r="E496" s="234"/>
      <c r="F496" s="234"/>
      <c r="G496" s="234"/>
    </row>
    <row r="497" spans="1:7" ht="15.75" customHeight="1">
      <c r="A497" s="233"/>
      <c r="B497" s="233"/>
      <c r="C497" s="233"/>
      <c r="D497" s="234"/>
      <c r="E497" s="234"/>
      <c r="F497" s="234"/>
      <c r="G497" s="234"/>
    </row>
    <row r="498" spans="1:7" ht="15.75" customHeight="1">
      <c r="A498" s="235"/>
      <c r="B498" s="235"/>
      <c r="C498" s="235"/>
      <c r="D498" s="234"/>
      <c r="E498" s="234"/>
      <c r="F498" s="234"/>
      <c r="G498" s="234"/>
    </row>
    <row r="499" spans="1:7" ht="15.75" customHeight="1">
      <c r="A499" s="233"/>
      <c r="B499" s="233"/>
      <c r="C499" s="233"/>
      <c r="D499" s="234"/>
      <c r="E499" s="234"/>
      <c r="F499" s="234"/>
      <c r="G499" s="234"/>
    </row>
    <row r="500" spans="1:7" ht="15.75" customHeight="1">
      <c r="A500" s="235"/>
      <c r="B500" s="235"/>
      <c r="C500" s="235"/>
      <c r="D500" s="234"/>
      <c r="E500" s="234"/>
      <c r="F500" s="234"/>
      <c r="G500" s="234"/>
    </row>
    <row r="501" spans="1:7" ht="15.75" customHeight="1">
      <c r="A501" s="233"/>
      <c r="B501" s="233"/>
      <c r="C501" s="233"/>
      <c r="D501" s="234"/>
      <c r="E501" s="234"/>
      <c r="F501" s="234"/>
      <c r="G501" s="234"/>
    </row>
    <row r="502" spans="1:7" ht="15.75" customHeight="1">
      <c r="A502" s="235"/>
      <c r="B502" s="235"/>
      <c r="C502" s="235"/>
      <c r="D502" s="234"/>
      <c r="E502" s="234"/>
      <c r="F502" s="234"/>
      <c r="G502" s="234"/>
    </row>
    <row r="503" spans="1:7" ht="15.75" customHeight="1">
      <c r="A503" s="233"/>
      <c r="B503" s="233"/>
      <c r="C503" s="233"/>
      <c r="D503" s="234"/>
      <c r="E503" s="234"/>
      <c r="F503" s="234"/>
      <c r="G503" s="234"/>
    </row>
    <row r="504" spans="1:7" ht="15.75" customHeight="1">
      <c r="A504" s="235"/>
      <c r="B504" s="235"/>
      <c r="C504" s="235"/>
      <c r="D504" s="234"/>
      <c r="E504" s="234"/>
      <c r="F504" s="234"/>
      <c r="G504" s="234"/>
    </row>
    <row r="505" spans="1:7" ht="15.75" customHeight="1">
      <c r="A505" s="233"/>
      <c r="B505" s="233"/>
      <c r="C505" s="233"/>
      <c r="D505" s="234"/>
      <c r="E505" s="234"/>
      <c r="F505" s="234"/>
      <c r="G505" s="234"/>
    </row>
    <row r="506" spans="1:7" ht="15.75" customHeight="1">
      <c r="A506" s="235"/>
      <c r="B506" s="235"/>
      <c r="C506" s="235"/>
      <c r="D506" s="234"/>
      <c r="E506" s="234"/>
      <c r="F506" s="234"/>
      <c r="G506" s="234"/>
    </row>
    <row r="507" spans="1:7" ht="15.75" customHeight="1">
      <c r="A507" s="233"/>
      <c r="B507" s="233"/>
      <c r="C507" s="233"/>
      <c r="D507" s="234"/>
      <c r="E507" s="234"/>
      <c r="F507" s="234"/>
      <c r="G507" s="234"/>
    </row>
    <row r="508" spans="1:7" ht="15.75" customHeight="1">
      <c r="A508" s="235"/>
      <c r="B508" s="235"/>
      <c r="C508" s="235"/>
      <c r="D508" s="234"/>
      <c r="E508" s="234"/>
      <c r="F508" s="234"/>
      <c r="G508" s="234"/>
    </row>
    <row r="509" spans="1:7" ht="15.75" customHeight="1">
      <c r="A509" s="233"/>
      <c r="B509" s="233"/>
      <c r="C509" s="233"/>
      <c r="D509" s="234"/>
      <c r="E509" s="234"/>
      <c r="F509" s="234"/>
      <c r="G509" s="234"/>
    </row>
    <row r="510" spans="1:7" ht="15.75" customHeight="1">
      <c r="A510" s="235"/>
      <c r="B510" s="235"/>
      <c r="C510" s="235"/>
      <c r="D510" s="234"/>
      <c r="E510" s="234"/>
      <c r="F510" s="234"/>
      <c r="G510" s="234"/>
    </row>
    <row r="511" spans="1:7" ht="15.75" customHeight="1">
      <c r="A511" s="233"/>
      <c r="B511" s="233"/>
      <c r="C511" s="233"/>
      <c r="D511" s="234"/>
      <c r="E511" s="234"/>
      <c r="F511" s="234"/>
      <c r="G511" s="234"/>
    </row>
    <row r="512" spans="1:7" ht="15.75" customHeight="1">
      <c r="A512" s="235"/>
      <c r="B512" s="235"/>
      <c r="C512" s="235"/>
      <c r="D512" s="234"/>
      <c r="E512" s="234"/>
      <c r="F512" s="234"/>
      <c r="G512" s="234"/>
    </row>
    <row r="513" spans="1:7" ht="15.75" customHeight="1">
      <c r="A513" s="233"/>
      <c r="B513" s="233"/>
      <c r="C513" s="233"/>
      <c r="D513" s="234"/>
      <c r="E513" s="234"/>
      <c r="F513" s="234"/>
      <c r="G513" s="234"/>
    </row>
    <row r="514" spans="1:7" ht="15.75" customHeight="1">
      <c r="A514" s="235"/>
      <c r="B514" s="235"/>
      <c r="C514" s="235"/>
      <c r="D514" s="234"/>
      <c r="E514" s="234"/>
      <c r="F514" s="234"/>
      <c r="G514" s="234"/>
    </row>
    <row r="515" spans="1:7" ht="15.75" customHeight="1">
      <c r="A515" s="233"/>
      <c r="B515" s="233"/>
      <c r="C515" s="233"/>
      <c r="D515" s="234"/>
      <c r="E515" s="234"/>
      <c r="F515" s="234"/>
      <c r="G515" s="234"/>
    </row>
    <row r="516" spans="1:7" ht="15.75" customHeight="1">
      <c r="A516" s="235"/>
      <c r="B516" s="235"/>
      <c r="C516" s="235"/>
      <c r="D516" s="234"/>
      <c r="E516" s="234"/>
      <c r="F516" s="234"/>
      <c r="G516" s="234"/>
    </row>
    <row r="517" spans="1:7" ht="15.75" customHeight="1">
      <c r="A517" s="233"/>
      <c r="B517" s="233"/>
      <c r="C517" s="233"/>
      <c r="D517" s="234"/>
      <c r="E517" s="234"/>
      <c r="F517" s="234"/>
      <c r="G517" s="234"/>
    </row>
    <row r="518" spans="1:7" ht="15.75" customHeight="1">
      <c r="A518" s="235"/>
      <c r="B518" s="235"/>
      <c r="C518" s="235"/>
      <c r="D518" s="234"/>
      <c r="E518" s="234"/>
      <c r="F518" s="234"/>
      <c r="G518" s="234"/>
    </row>
    <row r="519" spans="1:7" ht="15.75" customHeight="1">
      <c r="A519" s="233"/>
      <c r="B519" s="233"/>
      <c r="C519" s="233"/>
      <c r="D519" s="234"/>
      <c r="E519" s="234"/>
      <c r="F519" s="234"/>
      <c r="G519" s="234"/>
    </row>
    <row r="520" spans="1:7" ht="15.75" customHeight="1">
      <c r="A520" s="235"/>
      <c r="B520" s="235"/>
      <c r="C520" s="235"/>
      <c r="D520" s="234"/>
      <c r="E520" s="234"/>
      <c r="F520" s="234"/>
      <c r="G520" s="234"/>
    </row>
    <row r="521" spans="1:7" ht="15.75" customHeight="1">
      <c r="A521" s="233"/>
      <c r="B521" s="233"/>
      <c r="C521" s="233"/>
      <c r="D521" s="234"/>
      <c r="E521" s="234"/>
      <c r="F521" s="234"/>
      <c r="G521" s="234"/>
    </row>
    <row r="522" spans="1:7" ht="15.75" customHeight="1">
      <c r="A522" s="235"/>
      <c r="B522" s="235"/>
      <c r="C522" s="235"/>
      <c r="D522" s="234"/>
      <c r="E522" s="234"/>
      <c r="F522" s="234"/>
      <c r="G522" s="234"/>
    </row>
    <row r="523" spans="1:7" ht="15.75" customHeight="1">
      <c r="A523" s="233"/>
      <c r="B523" s="233"/>
      <c r="C523" s="233"/>
      <c r="D523" s="234"/>
      <c r="E523" s="234"/>
      <c r="F523" s="234"/>
      <c r="G523" s="234"/>
    </row>
    <row r="524" spans="1:7" ht="15.75" customHeight="1">
      <c r="A524" s="235"/>
      <c r="B524" s="235"/>
      <c r="C524" s="235"/>
      <c r="D524" s="234"/>
      <c r="E524" s="234"/>
      <c r="F524" s="234"/>
      <c r="G524" s="234"/>
    </row>
    <row r="525" spans="1:7" ht="15.75" customHeight="1">
      <c r="A525" s="233"/>
      <c r="B525" s="233"/>
      <c r="C525" s="233"/>
      <c r="D525" s="234"/>
      <c r="E525" s="234"/>
      <c r="F525" s="234"/>
      <c r="G525" s="234"/>
    </row>
    <row r="526" spans="1:7" ht="15.75" customHeight="1">
      <c r="A526" s="235"/>
      <c r="B526" s="235"/>
      <c r="C526" s="235"/>
      <c r="D526" s="234"/>
      <c r="E526" s="234"/>
      <c r="F526" s="234"/>
      <c r="G526" s="234"/>
    </row>
    <row r="527" spans="1:7" ht="15.75" customHeight="1">
      <c r="A527" s="233"/>
      <c r="B527" s="233"/>
      <c r="C527" s="233"/>
      <c r="D527" s="234"/>
      <c r="E527" s="234"/>
      <c r="F527" s="234"/>
      <c r="G527" s="234"/>
    </row>
    <row r="528" spans="1:7" ht="15.75" customHeight="1">
      <c r="A528" s="235"/>
      <c r="B528" s="235"/>
      <c r="C528" s="235"/>
      <c r="D528" s="234"/>
      <c r="E528" s="234"/>
      <c r="F528" s="234"/>
      <c r="G528" s="234"/>
    </row>
    <row r="529" spans="1:7" ht="15.75" customHeight="1">
      <c r="A529" s="233"/>
      <c r="B529" s="233"/>
      <c r="C529" s="233"/>
      <c r="D529" s="234"/>
      <c r="E529" s="234"/>
      <c r="F529" s="234"/>
      <c r="G529" s="234"/>
    </row>
    <row r="530" spans="1:7" ht="15.75" customHeight="1">
      <c r="A530" s="235"/>
      <c r="B530" s="235"/>
      <c r="C530" s="235"/>
      <c r="D530" s="234"/>
      <c r="E530" s="234"/>
      <c r="F530" s="234"/>
      <c r="G530" s="234"/>
    </row>
    <row r="531" spans="1:7" ht="15.75" customHeight="1">
      <c r="A531" s="233"/>
      <c r="B531" s="233"/>
      <c r="C531" s="233"/>
      <c r="D531" s="234"/>
      <c r="E531" s="234"/>
      <c r="F531" s="234"/>
      <c r="G531" s="234"/>
    </row>
    <row r="532" spans="1:7" ht="15.75" customHeight="1">
      <c r="A532" s="235"/>
      <c r="B532" s="235"/>
      <c r="C532" s="235"/>
      <c r="D532" s="234"/>
      <c r="E532" s="234"/>
      <c r="F532" s="234"/>
      <c r="G532" s="234"/>
    </row>
    <row r="533" spans="1:7" ht="15.75" customHeight="1">
      <c r="A533" s="233"/>
      <c r="B533" s="233"/>
      <c r="C533" s="233"/>
      <c r="D533" s="234"/>
      <c r="E533" s="234"/>
      <c r="F533" s="234"/>
      <c r="G533" s="234"/>
    </row>
    <row r="534" spans="1:7" ht="15.75" customHeight="1">
      <c r="A534" s="235"/>
      <c r="B534" s="235"/>
      <c r="C534" s="235"/>
      <c r="D534" s="234"/>
      <c r="E534" s="234"/>
      <c r="F534" s="234"/>
      <c r="G534" s="234"/>
    </row>
    <row r="535" spans="1:7" ht="15.75" customHeight="1">
      <c r="A535" s="233"/>
      <c r="B535" s="233"/>
      <c r="C535" s="233"/>
      <c r="D535" s="234"/>
      <c r="E535" s="234"/>
      <c r="F535" s="234"/>
      <c r="G535" s="234"/>
    </row>
    <row r="536" spans="1:7" ht="15.75" customHeight="1">
      <c r="A536" s="235"/>
      <c r="B536" s="235"/>
      <c r="C536" s="235"/>
      <c r="D536" s="234"/>
      <c r="E536" s="234"/>
      <c r="F536" s="234"/>
      <c r="G536" s="234"/>
    </row>
    <row r="537" spans="1:7" ht="15.75" customHeight="1">
      <c r="A537" s="233"/>
      <c r="B537" s="233"/>
      <c r="C537" s="233"/>
      <c r="D537" s="234"/>
      <c r="E537" s="234"/>
      <c r="F537" s="234"/>
      <c r="G537" s="234"/>
    </row>
    <row r="538" spans="1:7" ht="15.75" customHeight="1">
      <c r="A538" s="235"/>
      <c r="B538" s="235"/>
      <c r="C538" s="235"/>
      <c r="D538" s="234"/>
      <c r="E538" s="234"/>
      <c r="F538" s="234"/>
      <c r="G538" s="234"/>
    </row>
    <row r="539" spans="1:7" ht="15.75" customHeight="1">
      <c r="A539" s="233"/>
      <c r="B539" s="233"/>
      <c r="C539" s="233"/>
      <c r="D539" s="234"/>
      <c r="E539" s="234"/>
      <c r="F539" s="234"/>
      <c r="G539" s="234"/>
    </row>
    <row r="540" spans="1:7" ht="15.75" customHeight="1">
      <c r="A540" s="235"/>
      <c r="B540" s="235"/>
      <c r="C540" s="235"/>
      <c r="D540" s="234"/>
      <c r="E540" s="234"/>
      <c r="F540" s="234"/>
      <c r="G540" s="234"/>
    </row>
    <row r="541" spans="1:7" ht="15.75" customHeight="1">
      <c r="A541" s="233"/>
      <c r="B541" s="233"/>
      <c r="C541" s="233"/>
      <c r="D541" s="234"/>
      <c r="E541" s="234"/>
      <c r="F541" s="234"/>
      <c r="G541" s="234"/>
    </row>
    <row r="542" spans="1:7" ht="15.75" customHeight="1">
      <c r="A542" s="235"/>
      <c r="B542" s="235"/>
      <c r="C542" s="235"/>
      <c r="D542" s="234"/>
      <c r="E542" s="234"/>
      <c r="F542" s="234"/>
      <c r="G542" s="234"/>
    </row>
    <row r="543" spans="1:7" ht="15.75" customHeight="1">
      <c r="A543" s="233"/>
      <c r="B543" s="233"/>
      <c r="C543" s="233"/>
      <c r="D543" s="234"/>
      <c r="E543" s="234"/>
      <c r="F543" s="234"/>
      <c r="G543" s="234"/>
    </row>
    <row r="544" spans="1:7" ht="15.75" customHeight="1">
      <c r="A544" s="235"/>
      <c r="B544" s="235"/>
      <c r="C544" s="235"/>
      <c r="D544" s="234"/>
      <c r="E544" s="234"/>
      <c r="F544" s="234"/>
      <c r="G544" s="234"/>
    </row>
    <row r="545" spans="1:7" ht="15.75" customHeight="1">
      <c r="A545" s="233"/>
      <c r="B545" s="233"/>
      <c r="C545" s="233"/>
      <c r="D545" s="234"/>
      <c r="E545" s="234"/>
      <c r="F545" s="234"/>
      <c r="G545" s="234"/>
    </row>
    <row r="546" spans="1:7" ht="15.75" customHeight="1">
      <c r="A546" s="235"/>
      <c r="B546" s="235"/>
      <c r="C546" s="235"/>
      <c r="D546" s="234"/>
      <c r="E546" s="234"/>
      <c r="F546" s="234"/>
      <c r="G546" s="234"/>
    </row>
    <row r="547" spans="1:7" ht="15.75" customHeight="1">
      <c r="A547" s="233"/>
      <c r="B547" s="233"/>
      <c r="C547" s="233"/>
      <c r="D547" s="234"/>
      <c r="E547" s="234"/>
      <c r="F547" s="234"/>
      <c r="G547" s="234"/>
    </row>
    <row r="548" spans="1:7" ht="15.75" customHeight="1">
      <c r="A548" s="235"/>
      <c r="B548" s="235"/>
      <c r="C548" s="235"/>
      <c r="D548" s="234"/>
      <c r="E548" s="234"/>
      <c r="F548" s="234"/>
      <c r="G548" s="234"/>
    </row>
    <row r="549" spans="1:7" ht="15.75" customHeight="1">
      <c r="A549" s="233"/>
      <c r="B549" s="233"/>
      <c r="C549" s="233"/>
      <c r="D549" s="234"/>
      <c r="E549" s="234"/>
      <c r="F549" s="234"/>
      <c r="G549" s="234"/>
    </row>
    <row r="550" spans="1:7" ht="15.75" customHeight="1">
      <c r="A550" s="235"/>
      <c r="B550" s="235"/>
      <c r="C550" s="235"/>
      <c r="D550" s="234"/>
      <c r="E550" s="234"/>
      <c r="F550" s="234"/>
      <c r="G550" s="234"/>
    </row>
    <row r="551" spans="1:7" ht="15.75" customHeight="1">
      <c r="A551" s="233"/>
      <c r="B551" s="233"/>
      <c r="C551" s="233"/>
      <c r="D551" s="234"/>
      <c r="E551" s="234"/>
      <c r="F551" s="234"/>
      <c r="G551" s="234"/>
    </row>
    <row r="552" spans="1:7" ht="15.75" customHeight="1">
      <c r="A552" s="235"/>
      <c r="B552" s="235"/>
      <c r="C552" s="235"/>
      <c r="D552" s="234"/>
      <c r="E552" s="234"/>
      <c r="F552" s="234"/>
      <c r="G552" s="234"/>
    </row>
    <row r="553" spans="1:7" ht="15.75" customHeight="1">
      <c r="A553" s="233"/>
      <c r="B553" s="233"/>
      <c r="C553" s="233"/>
      <c r="D553" s="234"/>
      <c r="E553" s="234"/>
      <c r="F553" s="234"/>
      <c r="G553" s="234"/>
    </row>
    <row r="554" spans="1:7" ht="15.75" customHeight="1">
      <c r="A554" s="235"/>
      <c r="B554" s="235"/>
      <c r="C554" s="235"/>
      <c r="D554" s="234"/>
      <c r="E554" s="234"/>
      <c r="F554" s="234"/>
      <c r="G554" s="234"/>
    </row>
    <row r="555" spans="1:7" ht="15.75" customHeight="1">
      <c r="A555" s="233"/>
      <c r="B555" s="233"/>
      <c r="C555" s="233"/>
      <c r="D555" s="234"/>
      <c r="E555" s="234"/>
      <c r="F555" s="234"/>
      <c r="G555" s="234"/>
    </row>
    <row r="556" spans="1:7" ht="15.75" customHeight="1">
      <c r="A556" s="235"/>
      <c r="B556" s="235"/>
      <c r="C556" s="235"/>
      <c r="D556" s="234"/>
      <c r="E556" s="234"/>
      <c r="F556" s="234"/>
      <c r="G556" s="234"/>
    </row>
    <row r="557" spans="1:7" ht="15.75" customHeight="1">
      <c r="A557" s="233"/>
      <c r="B557" s="233"/>
      <c r="C557" s="233"/>
      <c r="D557" s="234"/>
      <c r="E557" s="234"/>
      <c r="F557" s="234"/>
      <c r="G557" s="234"/>
    </row>
    <row r="558" spans="1:7" ht="15.75" customHeight="1">
      <c r="A558" s="235"/>
      <c r="B558" s="235"/>
      <c r="C558" s="235"/>
      <c r="D558" s="234"/>
      <c r="E558" s="234"/>
      <c r="F558" s="234"/>
      <c r="G558" s="234"/>
    </row>
    <row r="559" spans="1:7" ht="15.75" customHeight="1">
      <c r="A559" s="233"/>
      <c r="B559" s="233"/>
      <c r="C559" s="233"/>
      <c r="D559" s="234"/>
      <c r="E559" s="234"/>
      <c r="F559" s="234"/>
      <c r="G559" s="234"/>
    </row>
    <row r="560" spans="1:7" ht="15.75" customHeight="1">
      <c r="A560" s="235"/>
      <c r="B560" s="235"/>
      <c r="C560" s="235"/>
      <c r="D560" s="234"/>
      <c r="E560" s="234"/>
      <c r="F560" s="234"/>
      <c r="G560" s="234"/>
    </row>
    <row r="561" spans="1:7" ht="15.75" customHeight="1">
      <c r="A561" s="233"/>
      <c r="B561" s="233"/>
      <c r="C561" s="233"/>
      <c r="D561" s="234"/>
      <c r="E561" s="234"/>
      <c r="F561" s="234"/>
      <c r="G561" s="234"/>
    </row>
    <row r="562" spans="1:7" ht="15.75" customHeight="1">
      <c r="A562" s="235"/>
      <c r="B562" s="235"/>
      <c r="C562" s="235"/>
      <c r="D562" s="234"/>
      <c r="E562" s="234"/>
      <c r="F562" s="234"/>
      <c r="G562" s="234"/>
    </row>
    <row r="563" spans="1:7" ht="15.75" customHeight="1">
      <c r="A563" s="233"/>
      <c r="B563" s="233"/>
      <c r="C563" s="233"/>
      <c r="D563" s="234"/>
      <c r="E563" s="234"/>
      <c r="F563" s="234"/>
      <c r="G563" s="234"/>
    </row>
    <row r="564" spans="1:7" ht="15.75" customHeight="1">
      <c r="A564" s="235"/>
      <c r="B564" s="235"/>
      <c r="C564" s="235"/>
      <c r="D564" s="234"/>
      <c r="E564" s="234"/>
      <c r="F564" s="234"/>
      <c r="G564" s="234"/>
    </row>
    <row r="565" spans="1:7" ht="15.75" customHeight="1">
      <c r="A565" s="233"/>
      <c r="B565" s="233"/>
      <c r="C565" s="233"/>
      <c r="D565" s="234"/>
      <c r="E565" s="234"/>
      <c r="F565" s="234"/>
      <c r="G565" s="234"/>
    </row>
    <row r="566" spans="1:7" ht="15.75" customHeight="1">
      <c r="A566" s="235"/>
      <c r="B566" s="235"/>
      <c r="C566" s="235"/>
      <c r="D566" s="234"/>
      <c r="E566" s="234"/>
      <c r="F566" s="234"/>
      <c r="G566" s="234"/>
    </row>
    <row r="567" spans="1:7" ht="15.75" customHeight="1">
      <c r="A567" s="233"/>
      <c r="B567" s="233"/>
      <c r="C567" s="233"/>
      <c r="D567" s="234"/>
      <c r="E567" s="234"/>
      <c r="F567" s="234"/>
      <c r="G567" s="234"/>
    </row>
    <row r="568" spans="1:7" ht="15.75" customHeight="1">
      <c r="A568" s="235"/>
      <c r="B568" s="235"/>
      <c r="C568" s="235"/>
      <c r="D568" s="234"/>
      <c r="E568" s="234"/>
      <c r="F568" s="234"/>
      <c r="G568" s="234"/>
    </row>
    <row r="569" spans="1:7" ht="15.75" customHeight="1">
      <c r="A569" s="233"/>
      <c r="B569" s="233"/>
      <c r="C569" s="233"/>
      <c r="D569" s="234"/>
      <c r="E569" s="234"/>
      <c r="F569" s="234"/>
      <c r="G569" s="234"/>
    </row>
    <row r="570" spans="1:7" ht="15.75" customHeight="1">
      <c r="A570" s="235"/>
      <c r="B570" s="235"/>
      <c r="C570" s="235"/>
      <c r="D570" s="234"/>
      <c r="E570" s="234"/>
      <c r="F570" s="234"/>
      <c r="G570" s="234"/>
    </row>
    <row r="571" spans="1:7" ht="15.75" customHeight="1">
      <c r="A571" s="233"/>
      <c r="B571" s="233"/>
      <c r="C571" s="233"/>
      <c r="D571" s="234"/>
      <c r="E571" s="234"/>
      <c r="F571" s="234"/>
      <c r="G571" s="234"/>
    </row>
    <row r="572" spans="1:7" ht="15.75" customHeight="1">
      <c r="A572" s="235"/>
      <c r="B572" s="235"/>
      <c r="C572" s="235"/>
      <c r="D572" s="234"/>
      <c r="E572" s="234"/>
      <c r="F572" s="234"/>
      <c r="G572" s="234"/>
    </row>
    <row r="573" spans="1:7" ht="15.75" customHeight="1">
      <c r="A573" s="233"/>
      <c r="B573" s="233"/>
      <c r="C573" s="233"/>
      <c r="D573" s="234"/>
      <c r="E573" s="234"/>
      <c r="F573" s="234"/>
      <c r="G573" s="234"/>
    </row>
    <row r="574" spans="1:7" ht="15.75" customHeight="1">
      <c r="A574" s="235"/>
      <c r="B574" s="235"/>
      <c r="C574" s="235"/>
      <c r="D574" s="234"/>
      <c r="E574" s="234"/>
      <c r="F574" s="234"/>
      <c r="G574" s="234"/>
    </row>
    <row r="575" spans="1:7" ht="15.75" customHeight="1">
      <c r="A575" s="233"/>
      <c r="B575" s="233"/>
      <c r="C575" s="233"/>
      <c r="D575" s="234"/>
      <c r="E575" s="234"/>
      <c r="F575" s="234"/>
      <c r="G575" s="234"/>
    </row>
    <row r="576" spans="1:7" ht="15.75" customHeight="1">
      <c r="A576" s="235"/>
      <c r="B576" s="235"/>
      <c r="C576" s="235"/>
      <c r="D576" s="234"/>
      <c r="E576" s="234"/>
      <c r="F576" s="234"/>
      <c r="G576" s="234"/>
    </row>
    <row r="577" spans="1:7" ht="15.75" customHeight="1">
      <c r="A577" s="233"/>
      <c r="B577" s="233"/>
      <c r="C577" s="233"/>
      <c r="D577" s="234"/>
      <c r="E577" s="234"/>
      <c r="F577" s="234"/>
      <c r="G577" s="234"/>
    </row>
    <row r="578" spans="1:7" ht="15.75" customHeight="1">
      <c r="A578" s="235"/>
      <c r="B578" s="235"/>
      <c r="C578" s="235"/>
      <c r="D578" s="234"/>
      <c r="E578" s="234"/>
      <c r="F578" s="234"/>
      <c r="G578" s="234"/>
    </row>
    <row r="579" spans="1:7" ht="15.75" customHeight="1">
      <c r="A579" s="233"/>
      <c r="B579" s="233"/>
      <c r="C579" s="233"/>
      <c r="D579" s="234"/>
      <c r="E579" s="234"/>
      <c r="F579" s="234"/>
      <c r="G579" s="234"/>
    </row>
    <row r="580" spans="1:7" ht="15.75" customHeight="1">
      <c r="A580" s="235"/>
      <c r="B580" s="235"/>
      <c r="C580" s="235"/>
      <c r="D580" s="234"/>
      <c r="E580" s="234"/>
      <c r="F580" s="234"/>
      <c r="G580" s="234"/>
    </row>
    <row r="581" spans="1:7" ht="15.75" customHeight="1">
      <c r="A581" s="233"/>
      <c r="B581" s="233"/>
      <c r="C581" s="233"/>
      <c r="D581" s="234"/>
      <c r="E581" s="234"/>
      <c r="F581" s="234"/>
      <c r="G581" s="234"/>
    </row>
    <row r="582" spans="1:7" ht="15.75" customHeight="1">
      <c r="A582" s="235"/>
      <c r="B582" s="235"/>
      <c r="C582" s="235"/>
      <c r="D582" s="234"/>
      <c r="E582" s="234"/>
      <c r="F582" s="234"/>
      <c r="G582" s="234"/>
    </row>
    <row r="583" spans="1:7" ht="15.75" customHeight="1">
      <c r="A583" s="233"/>
      <c r="B583" s="233"/>
      <c r="C583" s="233"/>
      <c r="D583" s="234"/>
      <c r="E583" s="234"/>
      <c r="F583" s="234"/>
      <c r="G583" s="234"/>
    </row>
    <row r="584" spans="1:7" ht="15.75" customHeight="1">
      <c r="A584" s="235"/>
      <c r="B584" s="235"/>
      <c r="C584" s="235"/>
      <c r="D584" s="234"/>
      <c r="E584" s="234"/>
      <c r="F584" s="234"/>
      <c r="G584" s="234"/>
    </row>
    <row r="585" spans="1:7" ht="15.75" customHeight="1">
      <c r="A585" s="233"/>
      <c r="B585" s="233"/>
      <c r="C585" s="233"/>
      <c r="D585" s="234"/>
      <c r="E585" s="234"/>
      <c r="F585" s="234"/>
      <c r="G585" s="234"/>
    </row>
    <row r="586" spans="1:7" ht="15.75" customHeight="1">
      <c r="A586" s="235"/>
      <c r="B586" s="235"/>
      <c r="C586" s="235"/>
      <c r="D586" s="234"/>
      <c r="E586" s="234"/>
      <c r="F586" s="234"/>
      <c r="G586" s="234"/>
    </row>
    <row r="587" spans="1:7" ht="15.75" customHeight="1">
      <c r="A587" s="233"/>
      <c r="B587" s="233"/>
      <c r="C587" s="233"/>
      <c r="D587" s="234"/>
      <c r="E587" s="234"/>
      <c r="F587" s="234"/>
      <c r="G587" s="234"/>
    </row>
    <row r="588" spans="1:7" ht="15.75" customHeight="1">
      <c r="A588" s="235"/>
      <c r="B588" s="235"/>
      <c r="C588" s="235"/>
      <c r="D588" s="234"/>
      <c r="E588" s="234"/>
      <c r="F588" s="234"/>
      <c r="G588" s="234"/>
    </row>
    <row r="589" spans="1:7" ht="15.75" customHeight="1">
      <c r="A589" s="233"/>
      <c r="B589" s="233"/>
      <c r="C589" s="233"/>
      <c r="D589" s="234"/>
      <c r="E589" s="234"/>
      <c r="F589" s="234"/>
      <c r="G589" s="234"/>
    </row>
    <row r="590" spans="1:7" ht="15.75" customHeight="1">
      <c r="A590" s="235"/>
      <c r="B590" s="235"/>
      <c r="C590" s="235"/>
      <c r="D590" s="234"/>
      <c r="E590" s="234"/>
      <c r="F590" s="234"/>
      <c r="G590" s="234"/>
    </row>
    <row r="591" spans="1:7" ht="15.75" customHeight="1">
      <c r="A591" s="233"/>
      <c r="B591" s="233"/>
      <c r="C591" s="233"/>
      <c r="D591" s="234"/>
      <c r="E591" s="234"/>
      <c r="F591" s="234"/>
      <c r="G591" s="234"/>
    </row>
    <row r="592" spans="1:7" ht="15.75" customHeight="1">
      <c r="A592" s="235"/>
      <c r="B592" s="235"/>
      <c r="C592" s="235"/>
      <c r="D592" s="234"/>
      <c r="E592" s="234"/>
      <c r="F592" s="234"/>
      <c r="G592" s="234"/>
    </row>
    <row r="593" spans="1:7" ht="15.75" customHeight="1">
      <c r="A593" s="233"/>
      <c r="B593" s="233"/>
      <c r="C593" s="233"/>
      <c r="D593" s="234"/>
      <c r="E593" s="234"/>
      <c r="F593" s="234"/>
      <c r="G593" s="234"/>
    </row>
    <row r="594" spans="1:7" ht="15.75" customHeight="1">
      <c r="A594" s="235"/>
      <c r="B594" s="235"/>
      <c r="C594" s="235"/>
      <c r="D594" s="234"/>
      <c r="E594" s="234"/>
      <c r="F594" s="234"/>
      <c r="G594" s="234"/>
    </row>
    <row r="595" spans="1:7" ht="15.75" customHeight="1">
      <c r="A595" s="233"/>
      <c r="B595" s="233"/>
      <c r="C595" s="233"/>
      <c r="D595" s="234"/>
      <c r="E595" s="234"/>
      <c r="F595" s="234"/>
      <c r="G595" s="234"/>
    </row>
    <row r="596" spans="1:7" ht="15.75" customHeight="1">
      <c r="A596" s="235"/>
      <c r="B596" s="235"/>
      <c r="C596" s="235"/>
      <c r="D596" s="234"/>
      <c r="E596" s="234"/>
      <c r="F596" s="234"/>
      <c r="G596" s="234"/>
    </row>
    <row r="597" spans="1:7" ht="15.75" customHeight="1">
      <c r="A597" s="233"/>
      <c r="B597" s="233"/>
      <c r="C597" s="233"/>
      <c r="D597" s="234"/>
      <c r="E597" s="234"/>
      <c r="F597" s="234"/>
      <c r="G597" s="234"/>
    </row>
    <row r="598" spans="1:7" ht="15.75" customHeight="1">
      <c r="A598" s="235"/>
      <c r="B598" s="235"/>
      <c r="C598" s="235"/>
      <c r="D598" s="234"/>
      <c r="E598" s="234"/>
      <c r="F598" s="234"/>
      <c r="G598" s="234"/>
    </row>
    <row r="599" spans="1:7" ht="15.75" customHeight="1">
      <c r="A599" s="233"/>
      <c r="B599" s="233"/>
      <c r="C599" s="233"/>
      <c r="D599" s="234"/>
      <c r="E599" s="234"/>
      <c r="F599" s="234"/>
      <c r="G599" s="234"/>
    </row>
    <row r="600" spans="1:7" ht="15.75" customHeight="1">
      <c r="A600" s="235"/>
      <c r="B600" s="235"/>
      <c r="C600" s="235"/>
      <c r="D600" s="234"/>
      <c r="E600" s="234"/>
      <c r="F600" s="234"/>
      <c r="G600" s="234"/>
    </row>
    <row r="601" spans="1:7" ht="15.75" customHeight="1">
      <c r="A601" s="233"/>
      <c r="B601" s="233"/>
      <c r="C601" s="233"/>
      <c r="D601" s="234"/>
      <c r="E601" s="234"/>
      <c r="F601" s="234"/>
      <c r="G601" s="234"/>
    </row>
    <row r="602" spans="1:7" ht="15.75" customHeight="1">
      <c r="A602" s="235"/>
      <c r="B602" s="235"/>
      <c r="C602" s="235"/>
      <c r="D602" s="234"/>
      <c r="E602" s="234"/>
      <c r="F602" s="234"/>
      <c r="G602" s="234"/>
    </row>
    <row r="603" spans="1:7" ht="15.75" customHeight="1">
      <c r="A603" s="233"/>
      <c r="B603" s="233"/>
      <c r="C603" s="233"/>
      <c r="D603" s="234"/>
      <c r="E603" s="234"/>
      <c r="F603" s="234"/>
      <c r="G603" s="234"/>
    </row>
    <row r="604" spans="1:7" ht="15.75" customHeight="1">
      <c r="A604" s="235"/>
      <c r="B604" s="235"/>
      <c r="C604" s="235"/>
      <c r="D604" s="234"/>
      <c r="E604" s="234"/>
      <c r="F604" s="234"/>
      <c r="G604" s="234"/>
    </row>
    <row r="605" spans="1:7" ht="15.75" customHeight="1">
      <c r="A605" s="233"/>
      <c r="B605" s="233"/>
      <c r="C605" s="233"/>
      <c r="D605" s="234"/>
      <c r="E605" s="234"/>
      <c r="F605" s="234"/>
      <c r="G605" s="234"/>
    </row>
    <row r="606" spans="1:7" ht="15.75" customHeight="1">
      <c r="A606" s="235"/>
      <c r="B606" s="235"/>
      <c r="C606" s="235"/>
      <c r="D606" s="234"/>
      <c r="E606" s="234"/>
      <c r="F606" s="234"/>
      <c r="G606" s="234"/>
    </row>
    <row r="607" spans="1:7" ht="15.75" customHeight="1">
      <c r="A607" s="233"/>
      <c r="B607" s="233"/>
      <c r="C607" s="233"/>
      <c r="D607" s="234"/>
      <c r="E607" s="234"/>
      <c r="F607" s="234"/>
      <c r="G607" s="234"/>
    </row>
    <row r="608" spans="1:7" ht="15.75" customHeight="1">
      <c r="A608" s="235"/>
      <c r="B608" s="235"/>
      <c r="C608" s="235"/>
      <c r="D608" s="234"/>
      <c r="E608" s="234"/>
      <c r="F608" s="234"/>
      <c r="G608" s="234"/>
    </row>
    <row r="609" spans="1:7" ht="15.75" customHeight="1">
      <c r="A609" s="233"/>
      <c r="B609" s="233"/>
      <c r="C609" s="233"/>
      <c r="D609" s="234"/>
      <c r="E609" s="234"/>
      <c r="F609" s="234"/>
      <c r="G609" s="234"/>
    </row>
    <row r="610" spans="1:7" ht="15.75" customHeight="1">
      <c r="A610" s="235"/>
      <c r="B610" s="235"/>
      <c r="C610" s="235"/>
      <c r="D610" s="234"/>
      <c r="E610" s="234"/>
      <c r="F610" s="234"/>
      <c r="G610" s="234"/>
    </row>
    <row r="611" spans="1:7" ht="15.75" customHeight="1">
      <c r="A611" s="233"/>
      <c r="B611" s="233"/>
      <c r="C611" s="233"/>
      <c r="D611" s="234"/>
      <c r="E611" s="234"/>
      <c r="F611" s="234"/>
      <c r="G611" s="234"/>
    </row>
    <row r="612" spans="1:7" ht="15.75" customHeight="1">
      <c r="A612" s="235"/>
      <c r="B612" s="235"/>
      <c r="C612" s="235"/>
      <c r="D612" s="234"/>
      <c r="E612" s="234"/>
      <c r="F612" s="234"/>
      <c r="G612" s="234"/>
    </row>
    <row r="613" spans="1:7" ht="15.75" customHeight="1">
      <c r="A613" s="233"/>
      <c r="B613" s="233"/>
      <c r="C613" s="233"/>
      <c r="D613" s="234"/>
      <c r="E613" s="234"/>
      <c r="F613" s="234"/>
      <c r="G613" s="234"/>
    </row>
    <row r="614" spans="1:7" ht="15.75" customHeight="1">
      <c r="A614" s="235"/>
      <c r="B614" s="235"/>
      <c r="C614" s="235"/>
      <c r="D614" s="234"/>
      <c r="E614" s="234"/>
      <c r="F614" s="234"/>
      <c r="G614" s="234"/>
    </row>
    <row r="615" spans="1:7" ht="15.75" customHeight="1">
      <c r="A615" s="233"/>
      <c r="B615" s="233"/>
      <c r="C615" s="233"/>
      <c r="D615" s="234"/>
      <c r="E615" s="234"/>
      <c r="F615" s="234"/>
      <c r="G615" s="234"/>
    </row>
    <row r="616" spans="1:7" ht="15.75" customHeight="1">
      <c r="A616" s="235"/>
      <c r="B616" s="235"/>
      <c r="C616" s="235"/>
      <c r="D616" s="234"/>
      <c r="E616" s="234"/>
      <c r="F616" s="234"/>
      <c r="G616" s="234"/>
    </row>
    <row r="617" spans="1:7" ht="15.75" customHeight="1">
      <c r="A617" s="233"/>
      <c r="B617" s="233"/>
      <c r="C617" s="233"/>
      <c r="D617" s="234"/>
      <c r="E617" s="234"/>
      <c r="F617" s="234"/>
      <c r="G617" s="234"/>
    </row>
    <row r="618" spans="1:7" ht="15.75" customHeight="1">
      <c r="A618" s="235"/>
      <c r="B618" s="235"/>
      <c r="C618" s="235"/>
      <c r="D618" s="234"/>
      <c r="E618" s="234"/>
      <c r="F618" s="234"/>
      <c r="G618" s="234"/>
    </row>
    <row r="619" spans="1:7" ht="15.75" customHeight="1">
      <c r="A619" s="233"/>
      <c r="B619" s="233"/>
      <c r="C619" s="233"/>
      <c r="D619" s="234"/>
      <c r="E619" s="234"/>
      <c r="F619" s="234"/>
      <c r="G619" s="234"/>
    </row>
    <row r="620" spans="1:7" ht="15.75" customHeight="1">
      <c r="A620" s="235"/>
      <c r="B620" s="235"/>
      <c r="C620" s="235"/>
      <c r="D620" s="234"/>
      <c r="E620" s="234"/>
      <c r="F620" s="234"/>
      <c r="G620" s="234"/>
    </row>
    <row r="621" spans="1:7" ht="15.75" customHeight="1">
      <c r="A621" s="233"/>
      <c r="B621" s="233"/>
      <c r="C621" s="233"/>
      <c r="D621" s="234"/>
      <c r="E621" s="234"/>
      <c r="F621" s="234"/>
      <c r="G621" s="234"/>
    </row>
    <row r="622" spans="1:7" ht="15.75" customHeight="1">
      <c r="A622" s="235"/>
      <c r="B622" s="235"/>
      <c r="C622" s="235"/>
      <c r="D622" s="234"/>
      <c r="E622" s="234"/>
      <c r="F622" s="234"/>
      <c r="G622" s="234"/>
    </row>
    <row r="623" spans="1:7" ht="15.75" customHeight="1">
      <c r="A623" s="233"/>
      <c r="B623" s="233"/>
      <c r="C623" s="233"/>
      <c r="D623" s="234"/>
      <c r="E623" s="234"/>
      <c r="F623" s="234"/>
      <c r="G623" s="234"/>
    </row>
    <row r="624" spans="1:7" ht="15.75" customHeight="1">
      <c r="A624" s="235"/>
      <c r="B624" s="235"/>
      <c r="C624" s="235"/>
      <c r="D624" s="234"/>
      <c r="E624" s="234"/>
      <c r="F624" s="234"/>
      <c r="G624" s="234"/>
    </row>
    <row r="625" spans="1:7" ht="15.75" customHeight="1">
      <c r="A625" s="233"/>
      <c r="B625" s="233"/>
      <c r="C625" s="233"/>
      <c r="D625" s="234"/>
      <c r="E625" s="234"/>
      <c r="F625" s="234"/>
      <c r="G625" s="234"/>
    </row>
    <row r="626" spans="1:7" ht="15.75" customHeight="1">
      <c r="A626" s="235"/>
      <c r="B626" s="235"/>
      <c r="C626" s="235"/>
      <c r="D626" s="234"/>
      <c r="E626" s="234"/>
      <c r="F626" s="234"/>
      <c r="G626" s="234"/>
    </row>
    <row r="627" spans="1:7" ht="15.75" customHeight="1">
      <c r="A627" s="233"/>
      <c r="B627" s="233"/>
      <c r="C627" s="233"/>
      <c r="D627" s="234"/>
      <c r="E627" s="234"/>
      <c r="F627" s="234"/>
      <c r="G627" s="234"/>
    </row>
    <row r="628" spans="1:7" ht="15.75" customHeight="1">
      <c r="A628" s="235"/>
      <c r="B628" s="235"/>
      <c r="C628" s="235"/>
      <c r="D628" s="234"/>
      <c r="E628" s="234"/>
      <c r="F628" s="234"/>
      <c r="G628" s="234"/>
    </row>
    <row r="629" spans="1:7" ht="15.75" customHeight="1">
      <c r="A629" s="233"/>
      <c r="B629" s="233"/>
      <c r="C629" s="233"/>
      <c r="D629" s="234"/>
      <c r="E629" s="234"/>
      <c r="F629" s="234"/>
      <c r="G629" s="234"/>
    </row>
    <row r="630" spans="1:7" ht="15.75" customHeight="1">
      <c r="A630" s="235"/>
      <c r="B630" s="235"/>
      <c r="C630" s="235"/>
      <c r="D630" s="234"/>
      <c r="E630" s="234"/>
      <c r="F630" s="234"/>
      <c r="G630" s="234"/>
    </row>
    <row r="631" spans="1:7" ht="15.75" customHeight="1">
      <c r="A631" s="233"/>
      <c r="B631" s="233"/>
      <c r="C631" s="233"/>
      <c r="D631" s="234"/>
      <c r="E631" s="234"/>
      <c r="F631" s="234"/>
      <c r="G631" s="234"/>
    </row>
    <row r="632" spans="1:7" ht="15.75" customHeight="1">
      <c r="A632" s="235"/>
      <c r="B632" s="235"/>
      <c r="C632" s="235"/>
      <c r="D632" s="234"/>
      <c r="E632" s="234"/>
      <c r="F632" s="234"/>
      <c r="G632" s="234"/>
    </row>
    <row r="633" spans="1:7" ht="15.75" customHeight="1">
      <c r="A633" s="233"/>
      <c r="B633" s="233"/>
      <c r="C633" s="233"/>
      <c r="D633" s="234"/>
      <c r="E633" s="234"/>
      <c r="F633" s="234"/>
      <c r="G633" s="234"/>
    </row>
    <row r="634" spans="1:7" ht="15.75" customHeight="1">
      <c r="A634" s="235"/>
      <c r="B634" s="235"/>
      <c r="C634" s="235"/>
      <c r="D634" s="234"/>
      <c r="E634" s="234"/>
      <c r="F634" s="234"/>
      <c r="G634" s="234"/>
    </row>
    <row r="635" spans="1:7" ht="15.75" customHeight="1">
      <c r="A635" s="233"/>
      <c r="B635" s="233"/>
      <c r="C635" s="233"/>
      <c r="D635" s="234"/>
      <c r="E635" s="234"/>
      <c r="F635" s="234"/>
      <c r="G635" s="234"/>
    </row>
    <row r="636" spans="1:7" ht="15.75" customHeight="1">
      <c r="A636" s="235"/>
      <c r="B636" s="235"/>
      <c r="C636" s="235"/>
      <c r="D636" s="234"/>
      <c r="E636" s="234"/>
      <c r="F636" s="234"/>
      <c r="G636" s="234"/>
    </row>
    <row r="637" spans="1:7" ht="15.75" customHeight="1">
      <c r="A637" s="233"/>
      <c r="B637" s="233"/>
      <c r="C637" s="233"/>
      <c r="D637" s="234"/>
      <c r="E637" s="234"/>
      <c r="F637" s="234"/>
      <c r="G637" s="234"/>
    </row>
    <row r="638" spans="1:7" ht="15.75" customHeight="1">
      <c r="A638" s="235"/>
      <c r="B638" s="235"/>
      <c r="C638" s="235"/>
      <c r="D638" s="234"/>
      <c r="E638" s="234"/>
      <c r="F638" s="234"/>
      <c r="G638" s="234"/>
    </row>
    <row r="639" spans="1:7" ht="15.75" customHeight="1">
      <c r="A639" s="233"/>
      <c r="B639" s="233"/>
      <c r="C639" s="233"/>
      <c r="D639" s="234"/>
      <c r="E639" s="234"/>
      <c r="F639" s="234"/>
      <c r="G639" s="234"/>
    </row>
    <row r="640" spans="1:7" ht="15.75" customHeight="1">
      <c r="A640" s="235"/>
      <c r="B640" s="235"/>
      <c r="C640" s="235"/>
      <c r="D640" s="234"/>
      <c r="E640" s="234"/>
      <c r="F640" s="234"/>
      <c r="G640" s="234"/>
    </row>
    <row r="641" spans="1:7" ht="15.75" customHeight="1">
      <c r="A641" s="233"/>
      <c r="B641" s="233"/>
      <c r="C641" s="233"/>
      <c r="D641" s="234"/>
      <c r="E641" s="234"/>
      <c r="F641" s="234"/>
      <c r="G641" s="234"/>
    </row>
    <row r="642" spans="1:7" ht="15.75" customHeight="1">
      <c r="A642" s="235"/>
      <c r="B642" s="235"/>
      <c r="C642" s="235"/>
      <c r="D642" s="234"/>
      <c r="E642" s="234"/>
      <c r="F642" s="234"/>
      <c r="G642" s="234"/>
    </row>
    <row r="643" spans="1:7" ht="15.75" customHeight="1">
      <c r="A643" s="233"/>
      <c r="B643" s="233"/>
      <c r="C643" s="233"/>
      <c r="D643" s="234"/>
      <c r="E643" s="234"/>
      <c r="F643" s="234"/>
      <c r="G643" s="234"/>
    </row>
    <row r="644" spans="1:7" ht="15.75" customHeight="1">
      <c r="A644" s="235"/>
      <c r="B644" s="235"/>
      <c r="C644" s="235"/>
      <c r="D644" s="234"/>
      <c r="E644" s="234"/>
      <c r="F644" s="234"/>
      <c r="G644" s="234"/>
    </row>
    <row r="645" spans="1:7" ht="15.75" customHeight="1">
      <c r="A645" s="233"/>
      <c r="B645" s="233"/>
      <c r="C645" s="233"/>
      <c r="D645" s="234"/>
      <c r="E645" s="234"/>
      <c r="F645" s="234"/>
      <c r="G645" s="234"/>
    </row>
    <row r="646" spans="1:7" ht="15.75" customHeight="1">
      <c r="A646" s="235"/>
      <c r="B646" s="235"/>
      <c r="C646" s="235"/>
      <c r="D646" s="234"/>
      <c r="E646" s="234"/>
      <c r="F646" s="234"/>
      <c r="G646" s="234"/>
    </row>
    <row r="647" spans="1:7" ht="15.75" customHeight="1">
      <c r="A647" s="233"/>
      <c r="B647" s="233"/>
      <c r="C647" s="233"/>
      <c r="D647" s="234"/>
      <c r="E647" s="234"/>
      <c r="F647" s="234"/>
      <c r="G647" s="234"/>
    </row>
    <row r="648" spans="1:7" ht="15.75" customHeight="1">
      <c r="A648" s="235"/>
      <c r="B648" s="235"/>
      <c r="C648" s="235"/>
      <c r="D648" s="234"/>
      <c r="E648" s="234"/>
      <c r="F648" s="234"/>
      <c r="G648" s="234"/>
    </row>
    <row r="649" spans="1:7" ht="15.75" customHeight="1">
      <c r="A649" s="233"/>
      <c r="B649" s="233"/>
      <c r="C649" s="233"/>
      <c r="D649" s="234"/>
      <c r="E649" s="234"/>
      <c r="F649" s="234"/>
      <c r="G649" s="234"/>
    </row>
    <row r="650" spans="1:7" ht="15.75" customHeight="1">
      <c r="A650" s="235"/>
      <c r="B650" s="235"/>
      <c r="C650" s="235"/>
      <c r="D650" s="234"/>
      <c r="E650" s="234"/>
      <c r="F650" s="234"/>
      <c r="G650" s="234"/>
    </row>
    <row r="651" spans="1:7" ht="15.75" customHeight="1">
      <c r="A651" s="233"/>
      <c r="B651" s="233"/>
      <c r="C651" s="233"/>
      <c r="D651" s="234"/>
      <c r="E651" s="234"/>
      <c r="F651" s="234"/>
      <c r="G651" s="234"/>
    </row>
    <row r="652" spans="1:7" ht="15.75" customHeight="1">
      <c r="A652" s="235"/>
      <c r="B652" s="235"/>
      <c r="C652" s="235"/>
      <c r="D652" s="234"/>
      <c r="E652" s="234"/>
      <c r="F652" s="234"/>
      <c r="G652" s="234"/>
    </row>
    <row r="653" spans="1:7" ht="15.75" customHeight="1">
      <c r="A653" s="233"/>
      <c r="B653" s="233"/>
      <c r="C653" s="233"/>
      <c r="D653" s="234"/>
      <c r="E653" s="234"/>
      <c r="F653" s="234"/>
      <c r="G653" s="234"/>
    </row>
    <row r="654" spans="1:7" ht="15.75" customHeight="1">
      <c r="A654" s="235"/>
      <c r="B654" s="235"/>
      <c r="C654" s="235"/>
      <c r="D654" s="234"/>
      <c r="E654" s="234"/>
      <c r="F654" s="234"/>
      <c r="G654" s="234"/>
    </row>
    <row r="655" spans="1:7" ht="15.75" customHeight="1">
      <c r="A655" s="233"/>
      <c r="B655" s="233"/>
      <c r="C655" s="233"/>
      <c r="D655" s="234"/>
      <c r="E655" s="234"/>
      <c r="F655" s="234"/>
      <c r="G655" s="234"/>
    </row>
    <row r="656" spans="1:7" ht="15.75" customHeight="1">
      <c r="A656" s="235"/>
      <c r="B656" s="235"/>
      <c r="C656" s="235"/>
      <c r="D656" s="234"/>
      <c r="E656" s="234"/>
      <c r="F656" s="234"/>
      <c r="G656" s="234"/>
    </row>
    <row r="657" spans="1:7" ht="15.75" customHeight="1">
      <c r="A657" s="233"/>
      <c r="B657" s="233"/>
      <c r="C657" s="233"/>
      <c r="D657" s="234"/>
      <c r="E657" s="234"/>
      <c r="F657" s="234"/>
      <c r="G657" s="234"/>
    </row>
    <row r="658" spans="1:7" ht="15.75" customHeight="1">
      <c r="A658" s="235"/>
      <c r="B658" s="235"/>
      <c r="C658" s="235"/>
      <c r="D658" s="234"/>
      <c r="E658" s="234"/>
      <c r="F658" s="234"/>
      <c r="G658" s="234"/>
    </row>
    <row r="659" spans="1:7" ht="15.75" customHeight="1">
      <c r="A659" s="233"/>
      <c r="B659" s="233"/>
      <c r="C659" s="233"/>
      <c r="D659" s="234"/>
      <c r="E659" s="234"/>
      <c r="F659" s="234"/>
      <c r="G659" s="234"/>
    </row>
    <row r="660" spans="1:7" ht="15.75" customHeight="1">
      <c r="A660" s="235"/>
      <c r="B660" s="235"/>
      <c r="C660" s="235"/>
      <c r="D660" s="234"/>
      <c r="E660" s="234"/>
      <c r="F660" s="234"/>
      <c r="G660" s="234"/>
    </row>
    <row r="661" spans="1:7" ht="15.75" customHeight="1">
      <c r="A661" s="233"/>
      <c r="B661" s="233"/>
      <c r="C661" s="233"/>
      <c r="D661" s="234"/>
      <c r="E661" s="234"/>
      <c r="F661" s="234"/>
      <c r="G661" s="234"/>
    </row>
    <row r="662" spans="1:7" ht="15.75" customHeight="1">
      <c r="A662" s="235"/>
      <c r="B662" s="235"/>
      <c r="C662" s="235"/>
      <c r="D662" s="234"/>
      <c r="E662" s="234"/>
      <c r="F662" s="234"/>
      <c r="G662" s="234"/>
    </row>
    <row r="663" spans="1:7" ht="15.75" customHeight="1">
      <c r="A663" s="233"/>
      <c r="B663" s="233"/>
      <c r="C663" s="233"/>
      <c r="D663" s="234"/>
      <c r="E663" s="234"/>
      <c r="F663" s="234"/>
      <c r="G663" s="234"/>
    </row>
    <row r="664" spans="1:7" ht="15.75" customHeight="1">
      <c r="A664" s="235"/>
      <c r="B664" s="235"/>
      <c r="C664" s="235"/>
      <c r="D664" s="234"/>
      <c r="E664" s="234"/>
      <c r="F664" s="234"/>
      <c r="G664" s="234"/>
    </row>
    <row r="665" spans="1:7" ht="15.75" customHeight="1">
      <c r="A665" s="233"/>
      <c r="B665" s="233"/>
      <c r="C665" s="233"/>
      <c r="D665" s="234"/>
      <c r="E665" s="234"/>
      <c r="F665" s="234"/>
      <c r="G665" s="234"/>
    </row>
    <row r="666" spans="1:7" ht="15.75" customHeight="1">
      <c r="A666" s="235"/>
      <c r="B666" s="235"/>
      <c r="C666" s="235"/>
      <c r="D666" s="234"/>
      <c r="E666" s="234"/>
      <c r="F666" s="234"/>
      <c r="G666" s="234"/>
    </row>
    <row r="667" spans="1:7" ht="15.75" customHeight="1">
      <c r="A667" s="233"/>
      <c r="B667" s="233"/>
      <c r="C667" s="233"/>
      <c r="D667" s="234"/>
      <c r="E667" s="234"/>
      <c r="F667" s="234"/>
      <c r="G667" s="234"/>
    </row>
    <row r="668" spans="1:7" ht="15.75" customHeight="1">
      <c r="A668" s="235"/>
      <c r="B668" s="235"/>
      <c r="C668" s="235"/>
      <c r="D668" s="234"/>
      <c r="E668" s="234"/>
      <c r="F668" s="234"/>
      <c r="G668" s="234"/>
    </row>
    <row r="669" spans="1:7" ht="15.75" customHeight="1">
      <c r="A669" s="233"/>
      <c r="B669" s="233"/>
      <c r="C669" s="233"/>
      <c r="D669" s="234"/>
      <c r="E669" s="234"/>
      <c r="F669" s="234"/>
      <c r="G669" s="234"/>
    </row>
    <row r="670" spans="1:7" ht="15.75" customHeight="1">
      <c r="A670" s="235"/>
      <c r="B670" s="235"/>
      <c r="C670" s="235"/>
      <c r="D670" s="234"/>
      <c r="E670" s="234"/>
      <c r="F670" s="234"/>
      <c r="G670" s="234"/>
    </row>
    <row r="671" spans="1:7" ht="15.75" customHeight="1">
      <c r="A671" s="233"/>
      <c r="B671" s="233"/>
      <c r="C671" s="233"/>
      <c r="D671" s="234"/>
      <c r="E671" s="234"/>
      <c r="F671" s="234"/>
      <c r="G671" s="234"/>
    </row>
    <row r="672" spans="1:7" ht="15.75" customHeight="1">
      <c r="A672" s="235"/>
      <c r="B672" s="235"/>
      <c r="C672" s="235"/>
      <c r="D672" s="234"/>
      <c r="E672" s="234"/>
      <c r="F672" s="234"/>
      <c r="G672" s="234"/>
    </row>
    <row r="673" spans="1:7" ht="15.75" customHeight="1">
      <c r="A673" s="233"/>
      <c r="B673" s="233"/>
      <c r="C673" s="233"/>
      <c r="D673" s="234"/>
      <c r="E673" s="234"/>
      <c r="F673" s="234"/>
      <c r="G673" s="234"/>
    </row>
    <row r="674" spans="1:7" ht="15.75" customHeight="1">
      <c r="A674" s="235"/>
      <c r="B674" s="235"/>
      <c r="C674" s="235"/>
      <c r="D674" s="234"/>
      <c r="E674" s="234"/>
      <c r="F674" s="234"/>
      <c r="G674" s="234"/>
    </row>
    <row r="675" spans="1:7" ht="15.75" customHeight="1">
      <c r="A675" s="233"/>
      <c r="B675" s="233"/>
      <c r="C675" s="233"/>
      <c r="D675" s="234"/>
      <c r="E675" s="234"/>
      <c r="F675" s="234"/>
      <c r="G675" s="234"/>
    </row>
    <row r="676" spans="1:7" ht="15.75" customHeight="1">
      <c r="A676" s="235"/>
      <c r="B676" s="235"/>
      <c r="C676" s="235"/>
      <c r="D676" s="234"/>
      <c r="E676" s="234"/>
      <c r="F676" s="234"/>
      <c r="G676" s="234"/>
    </row>
    <row r="677" spans="1:7" ht="15.75" customHeight="1">
      <c r="A677" s="233"/>
      <c r="B677" s="233"/>
      <c r="C677" s="233"/>
      <c r="D677" s="234"/>
      <c r="E677" s="234"/>
      <c r="F677" s="234"/>
      <c r="G677" s="234"/>
    </row>
    <row r="678" spans="1:7" ht="15.75" customHeight="1">
      <c r="A678" s="235"/>
      <c r="B678" s="235"/>
      <c r="C678" s="235"/>
      <c r="D678" s="234"/>
      <c r="E678" s="234"/>
      <c r="F678" s="234"/>
      <c r="G678" s="234"/>
    </row>
    <row r="679" spans="1:7" ht="15.75" customHeight="1">
      <c r="A679" s="233"/>
      <c r="B679" s="233"/>
      <c r="C679" s="233"/>
      <c r="D679" s="234"/>
      <c r="E679" s="234"/>
      <c r="F679" s="234"/>
      <c r="G679" s="234"/>
    </row>
    <row r="680" spans="1:7" ht="15.75" customHeight="1">
      <c r="A680" s="235"/>
      <c r="B680" s="235"/>
      <c r="C680" s="235"/>
      <c r="D680" s="234"/>
      <c r="E680" s="234"/>
      <c r="F680" s="234"/>
      <c r="G680" s="234"/>
    </row>
    <row r="681" spans="1:7" ht="15.75" customHeight="1">
      <c r="A681" s="233"/>
      <c r="B681" s="233"/>
      <c r="C681" s="233"/>
      <c r="D681" s="234"/>
      <c r="E681" s="234"/>
      <c r="F681" s="234"/>
      <c r="G681" s="234"/>
    </row>
    <row r="682" spans="1:7" ht="15.75" customHeight="1">
      <c r="A682" s="235"/>
      <c r="B682" s="235"/>
      <c r="C682" s="235"/>
      <c r="D682" s="234"/>
      <c r="E682" s="234"/>
      <c r="F682" s="234"/>
      <c r="G682" s="234"/>
    </row>
    <row r="683" spans="1:7" ht="15.75" customHeight="1">
      <c r="A683" s="233"/>
      <c r="B683" s="233"/>
      <c r="C683" s="233"/>
      <c r="D683" s="234"/>
      <c r="E683" s="234"/>
      <c r="F683" s="234"/>
      <c r="G683" s="234"/>
    </row>
    <row r="684" spans="1:7" ht="15.75" customHeight="1">
      <c r="A684" s="235"/>
      <c r="B684" s="235"/>
      <c r="C684" s="235"/>
      <c r="D684" s="234"/>
      <c r="E684" s="234"/>
      <c r="F684" s="234"/>
      <c r="G684" s="234"/>
    </row>
    <row r="685" spans="1:7" ht="15.75" customHeight="1">
      <c r="A685" s="233"/>
      <c r="B685" s="233"/>
      <c r="C685" s="233"/>
      <c r="D685" s="234"/>
      <c r="E685" s="234"/>
      <c r="F685" s="234"/>
      <c r="G685" s="234"/>
    </row>
    <row r="686" spans="1:7" ht="15.75" customHeight="1">
      <c r="A686" s="235"/>
      <c r="B686" s="235"/>
      <c r="C686" s="235"/>
      <c r="D686" s="234"/>
      <c r="E686" s="234"/>
      <c r="F686" s="234"/>
      <c r="G686" s="234"/>
    </row>
    <row r="687" spans="1:7" ht="15.75" customHeight="1">
      <c r="A687" s="233"/>
      <c r="B687" s="233"/>
      <c r="C687" s="233"/>
      <c r="D687" s="234"/>
      <c r="E687" s="234"/>
      <c r="F687" s="234"/>
      <c r="G687" s="234"/>
    </row>
    <row r="688" spans="1:7" ht="15.75" customHeight="1">
      <c r="A688" s="235"/>
      <c r="B688" s="235"/>
      <c r="C688" s="235"/>
      <c r="D688" s="234"/>
      <c r="E688" s="234"/>
      <c r="F688" s="234"/>
      <c r="G688" s="234"/>
    </row>
    <row r="689" spans="1:7" ht="15.75" customHeight="1">
      <c r="A689" s="233"/>
      <c r="B689" s="233"/>
      <c r="C689" s="233"/>
      <c r="D689" s="234"/>
      <c r="E689" s="234"/>
      <c r="F689" s="234"/>
      <c r="G689" s="234"/>
    </row>
    <row r="690" spans="1:7" ht="15.75" customHeight="1">
      <c r="A690" s="235"/>
      <c r="B690" s="235"/>
      <c r="C690" s="235"/>
      <c r="D690" s="234"/>
      <c r="E690" s="234"/>
      <c r="F690" s="234"/>
      <c r="G690" s="234"/>
    </row>
    <row r="691" spans="1:7" ht="15.75" customHeight="1">
      <c r="A691" s="233"/>
      <c r="B691" s="233"/>
      <c r="C691" s="233"/>
      <c r="D691" s="234"/>
      <c r="E691" s="234"/>
      <c r="F691" s="234"/>
      <c r="G691" s="234"/>
    </row>
    <row r="692" spans="1:7" ht="15.75" customHeight="1">
      <c r="A692" s="235"/>
      <c r="B692" s="235"/>
      <c r="C692" s="235"/>
      <c r="D692" s="234"/>
      <c r="E692" s="234"/>
      <c r="F692" s="234"/>
      <c r="G692" s="234"/>
    </row>
    <row r="693" spans="1:7" ht="15.75" customHeight="1">
      <c r="A693" s="233"/>
      <c r="B693" s="233"/>
      <c r="C693" s="233"/>
      <c r="D693" s="234"/>
      <c r="E693" s="234"/>
      <c r="F693" s="234"/>
      <c r="G693" s="234"/>
    </row>
    <row r="694" spans="1:7" ht="15.75" customHeight="1">
      <c r="A694" s="235"/>
      <c r="B694" s="235"/>
      <c r="C694" s="235"/>
      <c r="D694" s="234"/>
      <c r="E694" s="234"/>
      <c r="F694" s="234"/>
      <c r="G694" s="234"/>
    </row>
    <row r="695" spans="1:7" ht="15.75" customHeight="1">
      <c r="A695" s="233"/>
      <c r="B695" s="233"/>
      <c r="C695" s="233"/>
      <c r="D695" s="234"/>
      <c r="E695" s="234"/>
      <c r="F695" s="234"/>
      <c r="G695" s="234"/>
    </row>
    <row r="696" spans="1:7" ht="15.75" customHeight="1">
      <c r="A696" s="235"/>
      <c r="B696" s="235"/>
      <c r="C696" s="235"/>
      <c r="D696" s="234"/>
      <c r="E696" s="234"/>
      <c r="F696" s="234"/>
      <c r="G696" s="234"/>
    </row>
    <row r="697" spans="1:7" ht="15.75" customHeight="1">
      <c r="A697" s="233"/>
      <c r="B697" s="233"/>
      <c r="C697" s="233"/>
      <c r="D697" s="234"/>
      <c r="E697" s="234"/>
      <c r="F697" s="234"/>
      <c r="G697" s="234"/>
    </row>
    <row r="698" spans="1:7" ht="15.75" customHeight="1">
      <c r="A698" s="235"/>
      <c r="B698" s="235"/>
      <c r="C698" s="235"/>
      <c r="D698" s="234"/>
      <c r="E698" s="234"/>
      <c r="F698" s="234"/>
      <c r="G698" s="234"/>
    </row>
    <row r="699" spans="1:7" ht="15.75" customHeight="1">
      <c r="A699" s="233"/>
      <c r="B699" s="233"/>
      <c r="C699" s="233"/>
      <c r="D699" s="234"/>
      <c r="E699" s="234"/>
      <c r="F699" s="234"/>
      <c r="G699" s="234"/>
    </row>
    <row r="700" spans="1:7" ht="15.75" customHeight="1">
      <c r="A700" s="235"/>
      <c r="B700" s="235"/>
      <c r="C700" s="235"/>
      <c r="D700" s="234"/>
      <c r="E700" s="234"/>
      <c r="F700" s="234"/>
      <c r="G700" s="234"/>
    </row>
    <row r="701" spans="1:7" ht="15.75" customHeight="1">
      <c r="A701" s="233"/>
      <c r="B701" s="233"/>
      <c r="C701" s="233"/>
      <c r="D701" s="234"/>
      <c r="E701" s="234"/>
      <c r="F701" s="234"/>
      <c r="G701" s="234"/>
    </row>
    <row r="702" spans="1:7" ht="15.75" customHeight="1">
      <c r="A702" s="235"/>
      <c r="B702" s="235"/>
      <c r="C702" s="235"/>
      <c r="D702" s="234"/>
      <c r="E702" s="234"/>
      <c r="F702" s="234"/>
      <c r="G702" s="234"/>
    </row>
    <row r="703" spans="1:7" ht="15.75" customHeight="1">
      <c r="A703" s="233"/>
      <c r="B703" s="233"/>
      <c r="C703" s="233"/>
      <c r="D703" s="234"/>
      <c r="E703" s="234"/>
      <c r="F703" s="234"/>
      <c r="G703" s="234"/>
    </row>
    <row r="704" spans="1:7" ht="15.75" customHeight="1">
      <c r="A704" s="235"/>
      <c r="B704" s="235"/>
      <c r="C704" s="235"/>
      <c r="D704" s="234"/>
      <c r="E704" s="234"/>
      <c r="F704" s="234"/>
      <c r="G704" s="234"/>
    </row>
    <row r="705" spans="1:7" ht="15.75" customHeight="1">
      <c r="A705" s="233"/>
      <c r="B705" s="233"/>
      <c r="C705" s="233"/>
      <c r="D705" s="234"/>
      <c r="E705" s="234"/>
      <c r="F705" s="234"/>
      <c r="G705" s="234"/>
    </row>
    <row r="706" spans="1:7" ht="15.75" customHeight="1">
      <c r="A706" s="235"/>
      <c r="B706" s="235"/>
      <c r="C706" s="235"/>
      <c r="D706" s="234"/>
      <c r="E706" s="234"/>
      <c r="F706" s="234"/>
      <c r="G706" s="234"/>
    </row>
    <row r="707" spans="1:7" ht="15.75" customHeight="1">
      <c r="A707" s="233"/>
      <c r="B707" s="233"/>
      <c r="C707" s="233"/>
      <c r="D707" s="234"/>
      <c r="E707" s="234"/>
      <c r="F707" s="234"/>
      <c r="G707" s="234"/>
    </row>
    <row r="708" spans="1:7" ht="15.75" customHeight="1">
      <c r="A708" s="235"/>
      <c r="B708" s="235"/>
      <c r="C708" s="235"/>
      <c r="D708" s="234"/>
      <c r="E708" s="234"/>
      <c r="F708" s="234"/>
      <c r="G708" s="234"/>
    </row>
    <row r="709" spans="1:7" ht="15.75" customHeight="1">
      <c r="A709" s="233"/>
      <c r="B709" s="233"/>
      <c r="C709" s="233"/>
      <c r="D709" s="234"/>
      <c r="E709" s="234"/>
      <c r="F709" s="234"/>
      <c r="G709" s="234"/>
    </row>
    <row r="710" spans="1:7" ht="15.75" customHeight="1">
      <c r="A710" s="235"/>
      <c r="B710" s="235"/>
      <c r="C710" s="235"/>
      <c r="D710" s="234"/>
      <c r="E710" s="234"/>
      <c r="F710" s="234"/>
      <c r="G710" s="234"/>
    </row>
    <row r="711" spans="1:7" ht="15.75" customHeight="1">
      <c r="A711" s="233"/>
      <c r="B711" s="233"/>
      <c r="C711" s="233"/>
      <c r="D711" s="234"/>
      <c r="E711" s="234"/>
      <c r="F711" s="234"/>
      <c r="G711" s="234"/>
    </row>
    <row r="712" spans="1:7" ht="15.75" customHeight="1">
      <c r="A712" s="235"/>
      <c r="B712" s="235"/>
      <c r="C712" s="235"/>
      <c r="D712" s="234"/>
      <c r="E712" s="234"/>
      <c r="F712" s="234"/>
      <c r="G712" s="234"/>
    </row>
    <row r="713" spans="1:7" ht="15.75" customHeight="1">
      <c r="A713" s="233"/>
      <c r="B713" s="233"/>
      <c r="C713" s="233"/>
      <c r="D713" s="234"/>
      <c r="E713" s="234"/>
      <c r="F713" s="234"/>
      <c r="G713" s="234"/>
    </row>
    <row r="714" spans="1:7" ht="15.75" customHeight="1">
      <c r="A714" s="235"/>
      <c r="B714" s="235"/>
      <c r="C714" s="235"/>
      <c r="D714" s="234"/>
      <c r="E714" s="234"/>
      <c r="F714" s="234"/>
      <c r="G714" s="234"/>
    </row>
    <row r="715" spans="1:7" ht="15.75" customHeight="1">
      <c r="A715" s="233"/>
      <c r="B715" s="233"/>
      <c r="C715" s="233"/>
      <c r="D715" s="234"/>
      <c r="E715" s="234"/>
      <c r="F715" s="234"/>
      <c r="G715" s="234"/>
    </row>
    <row r="716" spans="1:7" ht="15.75" customHeight="1">
      <c r="A716" s="235"/>
      <c r="B716" s="235"/>
      <c r="C716" s="235"/>
      <c r="D716" s="234"/>
      <c r="E716" s="234"/>
      <c r="F716" s="234"/>
      <c r="G716" s="234"/>
    </row>
    <row r="717" spans="1:7" ht="15.75" customHeight="1">
      <c r="A717" s="233"/>
      <c r="B717" s="233"/>
      <c r="C717" s="233"/>
      <c r="D717" s="234"/>
      <c r="E717" s="234"/>
      <c r="F717" s="234"/>
      <c r="G717" s="234"/>
    </row>
    <row r="718" spans="1:7" ht="15.75" customHeight="1">
      <c r="A718" s="235"/>
      <c r="B718" s="235"/>
      <c r="C718" s="235"/>
      <c r="D718" s="234"/>
      <c r="E718" s="234"/>
      <c r="F718" s="234"/>
      <c r="G718" s="234"/>
    </row>
    <row r="719" spans="1:7" ht="15.75" customHeight="1">
      <c r="A719" s="233"/>
      <c r="B719" s="233"/>
      <c r="C719" s="233"/>
      <c r="D719" s="234"/>
      <c r="E719" s="234"/>
      <c r="F719" s="234"/>
      <c r="G719" s="234"/>
    </row>
    <row r="720" spans="1:7" ht="15.75" customHeight="1">
      <c r="A720" s="235"/>
      <c r="B720" s="235"/>
      <c r="C720" s="235"/>
      <c r="D720" s="234"/>
      <c r="E720" s="234"/>
      <c r="F720" s="234"/>
      <c r="G720" s="234"/>
    </row>
    <row r="721" spans="1:7" ht="15.75" customHeight="1">
      <c r="A721" s="233"/>
      <c r="B721" s="233"/>
      <c r="C721" s="233"/>
      <c r="D721" s="234"/>
      <c r="E721" s="234"/>
      <c r="F721" s="234"/>
      <c r="G721" s="234"/>
    </row>
    <row r="722" spans="1:7" ht="15.75" customHeight="1">
      <c r="A722" s="235"/>
      <c r="B722" s="235"/>
      <c r="C722" s="235"/>
      <c r="D722" s="234"/>
      <c r="E722" s="234"/>
      <c r="F722" s="234"/>
      <c r="G722" s="234"/>
    </row>
    <row r="723" spans="1:7" ht="15.75" customHeight="1">
      <c r="A723" s="233"/>
      <c r="B723" s="233"/>
      <c r="C723" s="233"/>
      <c r="D723" s="234"/>
      <c r="E723" s="234"/>
      <c r="F723" s="234"/>
      <c r="G723" s="234"/>
    </row>
    <row r="724" spans="1:7" ht="15.75" customHeight="1">
      <c r="A724" s="235"/>
      <c r="B724" s="235"/>
      <c r="C724" s="235"/>
      <c r="D724" s="234"/>
      <c r="E724" s="234"/>
      <c r="F724" s="234"/>
      <c r="G724" s="234"/>
    </row>
    <row r="725" spans="1:7" ht="15.75" customHeight="1">
      <c r="A725" s="233"/>
      <c r="B725" s="233"/>
      <c r="C725" s="233"/>
      <c r="D725" s="234"/>
      <c r="E725" s="234"/>
      <c r="F725" s="234"/>
      <c r="G725" s="234"/>
    </row>
    <row r="726" spans="1:7" ht="15.75" customHeight="1">
      <c r="A726" s="235"/>
      <c r="B726" s="235"/>
      <c r="C726" s="235"/>
      <c r="D726" s="234"/>
      <c r="E726" s="234"/>
      <c r="F726" s="234"/>
      <c r="G726" s="234"/>
    </row>
    <row r="727" spans="1:7" ht="15.75" customHeight="1">
      <c r="A727" s="233"/>
      <c r="B727" s="233"/>
      <c r="C727" s="233"/>
      <c r="D727" s="234"/>
      <c r="E727" s="234"/>
      <c r="F727" s="234"/>
      <c r="G727" s="234"/>
    </row>
    <row r="728" spans="1:7" ht="15.75" customHeight="1">
      <c r="A728" s="235"/>
      <c r="B728" s="235"/>
      <c r="C728" s="235"/>
      <c r="D728" s="234"/>
      <c r="E728" s="234"/>
      <c r="F728" s="234"/>
      <c r="G728" s="234"/>
    </row>
    <row r="729" spans="1:7" ht="15.75" customHeight="1">
      <c r="A729" s="233"/>
      <c r="B729" s="233"/>
      <c r="C729" s="233"/>
      <c r="D729" s="234"/>
      <c r="E729" s="234"/>
      <c r="F729" s="234"/>
      <c r="G729" s="234"/>
    </row>
    <row r="730" spans="1:7" ht="15.75" customHeight="1">
      <c r="A730" s="235"/>
      <c r="B730" s="235"/>
      <c r="C730" s="235"/>
      <c r="D730" s="234"/>
      <c r="E730" s="234"/>
      <c r="F730" s="234"/>
      <c r="G730" s="234"/>
    </row>
    <row r="731" spans="1:7" ht="15.75" customHeight="1">
      <c r="A731" s="233"/>
      <c r="B731" s="233"/>
      <c r="C731" s="233"/>
      <c r="D731" s="234"/>
      <c r="E731" s="234"/>
      <c r="F731" s="234"/>
      <c r="G731" s="234"/>
    </row>
    <row r="732" spans="1:7" ht="15.75" customHeight="1">
      <c r="A732" s="235"/>
      <c r="B732" s="235"/>
      <c r="C732" s="235"/>
      <c r="D732" s="234"/>
      <c r="E732" s="234"/>
      <c r="F732" s="234"/>
      <c r="G732" s="234"/>
    </row>
    <row r="733" spans="1:7" ht="15.75" customHeight="1">
      <c r="A733" s="233"/>
      <c r="B733" s="233"/>
      <c r="C733" s="233"/>
      <c r="D733" s="234"/>
      <c r="E733" s="234"/>
      <c r="F733" s="234"/>
      <c r="G733" s="234"/>
    </row>
    <row r="734" spans="1:7" ht="15.75" customHeight="1">
      <c r="A734" s="235"/>
      <c r="B734" s="235"/>
      <c r="C734" s="235"/>
      <c r="D734" s="234"/>
      <c r="E734" s="234"/>
      <c r="F734" s="234"/>
      <c r="G734" s="234"/>
    </row>
    <row r="735" spans="1:7" ht="15.75" customHeight="1">
      <c r="A735" s="233"/>
      <c r="B735" s="233"/>
      <c r="C735" s="233"/>
      <c r="D735" s="234"/>
      <c r="E735" s="234"/>
      <c r="F735" s="234"/>
      <c r="G735" s="234"/>
    </row>
    <row r="736" spans="1:7" ht="15.75" customHeight="1">
      <c r="A736" s="235"/>
      <c r="B736" s="235"/>
      <c r="C736" s="235"/>
      <c r="D736" s="234"/>
      <c r="E736" s="234"/>
      <c r="F736" s="234"/>
      <c r="G736" s="234"/>
    </row>
    <row r="737" spans="1:7" ht="15.75" customHeight="1">
      <c r="A737" s="233"/>
      <c r="B737" s="233"/>
      <c r="C737" s="233"/>
      <c r="D737" s="234"/>
      <c r="E737" s="234"/>
      <c r="F737" s="234"/>
      <c r="G737" s="234"/>
    </row>
    <row r="738" spans="1:7" ht="15.75" customHeight="1">
      <c r="A738" s="235"/>
      <c r="B738" s="235"/>
      <c r="C738" s="235"/>
      <c r="D738" s="234"/>
      <c r="E738" s="234"/>
      <c r="F738" s="234"/>
      <c r="G738" s="234"/>
    </row>
    <row r="739" spans="1:7" ht="15.75" customHeight="1">
      <c r="A739" s="233"/>
      <c r="B739" s="233"/>
      <c r="C739" s="233"/>
      <c r="D739" s="234"/>
      <c r="E739" s="234"/>
      <c r="F739" s="234"/>
      <c r="G739" s="234"/>
    </row>
    <row r="740" spans="1:7" ht="15.75" customHeight="1">
      <c r="A740" s="235"/>
      <c r="B740" s="235"/>
      <c r="C740" s="235"/>
      <c r="D740" s="234"/>
      <c r="E740" s="234"/>
      <c r="F740" s="234"/>
      <c r="G740" s="234"/>
    </row>
    <row r="741" spans="1:7" ht="15.75" customHeight="1">
      <c r="A741" s="233"/>
      <c r="B741" s="233"/>
      <c r="C741" s="233"/>
      <c r="D741" s="234"/>
      <c r="E741" s="234"/>
      <c r="F741" s="234"/>
      <c r="G741" s="234"/>
    </row>
    <row r="742" spans="1:7" ht="15.75" customHeight="1">
      <c r="A742" s="235"/>
      <c r="B742" s="235"/>
      <c r="C742" s="235"/>
      <c r="D742" s="234"/>
      <c r="E742" s="234"/>
      <c r="F742" s="234"/>
      <c r="G742" s="234"/>
    </row>
    <row r="743" spans="1:7" ht="15.75" customHeight="1">
      <c r="A743" s="233"/>
      <c r="B743" s="233"/>
      <c r="C743" s="233"/>
      <c r="D743" s="234"/>
      <c r="E743" s="234"/>
      <c r="F743" s="234"/>
      <c r="G743" s="234"/>
    </row>
    <row r="744" spans="1:7" ht="15.75" customHeight="1">
      <c r="A744" s="235"/>
      <c r="B744" s="235"/>
      <c r="C744" s="235"/>
      <c r="D744" s="234"/>
      <c r="E744" s="234"/>
      <c r="F744" s="234"/>
      <c r="G744" s="234"/>
    </row>
    <row r="745" spans="1:7" ht="15.75" customHeight="1">
      <c r="A745" s="233"/>
      <c r="B745" s="233"/>
      <c r="C745" s="233"/>
      <c r="D745" s="234"/>
      <c r="E745" s="234"/>
      <c r="F745" s="234"/>
      <c r="G745" s="234"/>
    </row>
    <row r="746" spans="1:7" ht="15.75" customHeight="1">
      <c r="A746" s="235"/>
      <c r="B746" s="235"/>
      <c r="C746" s="235"/>
      <c r="D746" s="234"/>
      <c r="E746" s="234"/>
      <c r="F746" s="234"/>
      <c r="G746" s="234"/>
    </row>
    <row r="747" spans="1:7" ht="15.75" customHeight="1">
      <c r="A747" s="233"/>
      <c r="B747" s="233"/>
      <c r="C747" s="233"/>
      <c r="D747" s="234"/>
      <c r="E747" s="234"/>
      <c r="F747" s="234"/>
      <c r="G747" s="234"/>
    </row>
    <row r="748" spans="1:7" ht="15.75" customHeight="1">
      <c r="A748" s="235"/>
      <c r="B748" s="235"/>
      <c r="C748" s="235"/>
      <c r="D748" s="234"/>
      <c r="E748" s="234"/>
      <c r="F748" s="234"/>
      <c r="G748" s="234"/>
    </row>
    <row r="749" spans="1:7" ht="15.75" customHeight="1">
      <c r="A749" s="233"/>
      <c r="B749" s="233"/>
      <c r="C749" s="233"/>
      <c r="D749" s="234"/>
      <c r="E749" s="234"/>
      <c r="F749" s="234"/>
      <c r="G749" s="234"/>
    </row>
    <row r="750" spans="1:7" ht="15.75" customHeight="1">
      <c r="A750" s="235"/>
      <c r="B750" s="235"/>
      <c r="C750" s="235"/>
      <c r="D750" s="234"/>
      <c r="E750" s="234"/>
      <c r="F750" s="234"/>
      <c r="G750" s="234"/>
    </row>
    <row r="751" spans="1:7" ht="15.75" customHeight="1">
      <c r="A751" s="233"/>
      <c r="B751" s="233"/>
      <c r="C751" s="233"/>
      <c r="D751" s="234"/>
      <c r="E751" s="234"/>
      <c r="F751" s="234"/>
      <c r="G751" s="234"/>
    </row>
    <row r="752" spans="1:7" ht="15.75" customHeight="1">
      <c r="A752" s="235"/>
      <c r="B752" s="235"/>
      <c r="C752" s="235"/>
      <c r="D752" s="234"/>
      <c r="E752" s="234"/>
      <c r="F752" s="234"/>
      <c r="G752" s="234"/>
    </row>
    <row r="753" spans="1:7" ht="15.75" customHeight="1">
      <c r="A753" s="233"/>
      <c r="B753" s="233"/>
      <c r="C753" s="233"/>
      <c r="D753" s="234"/>
      <c r="E753" s="234"/>
      <c r="F753" s="234"/>
      <c r="G753" s="234"/>
    </row>
    <row r="754" spans="1:7" ht="15.75" customHeight="1">
      <c r="A754" s="235"/>
      <c r="B754" s="235"/>
      <c r="C754" s="235"/>
      <c r="D754" s="234"/>
      <c r="E754" s="234"/>
      <c r="F754" s="234"/>
      <c r="G754" s="234"/>
    </row>
    <row r="755" spans="1:7" ht="15.75" customHeight="1">
      <c r="A755" s="233"/>
      <c r="B755" s="233"/>
      <c r="C755" s="233"/>
      <c r="D755" s="234"/>
      <c r="E755" s="234"/>
      <c r="F755" s="234"/>
      <c r="G755" s="234"/>
    </row>
    <row r="756" spans="1:7" ht="15.75" customHeight="1">
      <c r="A756" s="235"/>
      <c r="B756" s="235"/>
      <c r="C756" s="235"/>
      <c r="D756" s="234"/>
      <c r="E756" s="234"/>
      <c r="F756" s="234"/>
      <c r="G756" s="234"/>
    </row>
    <row r="757" spans="1:7" ht="15.75" customHeight="1">
      <c r="A757" s="233"/>
      <c r="B757" s="233"/>
      <c r="C757" s="233"/>
      <c r="D757" s="234"/>
      <c r="E757" s="234"/>
      <c r="F757" s="234"/>
      <c r="G757" s="234"/>
    </row>
    <row r="758" spans="1:7" ht="15.75" customHeight="1">
      <c r="A758" s="235"/>
      <c r="B758" s="235"/>
      <c r="C758" s="235"/>
      <c r="D758" s="234"/>
      <c r="E758" s="234"/>
      <c r="F758" s="234"/>
      <c r="G758" s="234"/>
    </row>
    <row r="759" spans="1:7" ht="15.75" customHeight="1">
      <c r="A759" s="233"/>
      <c r="B759" s="233"/>
      <c r="C759" s="233"/>
      <c r="D759" s="234"/>
      <c r="E759" s="234"/>
      <c r="F759" s="234"/>
      <c r="G759" s="234"/>
    </row>
    <row r="760" spans="1:7" ht="15.75" customHeight="1">
      <c r="A760" s="235"/>
      <c r="B760" s="235"/>
      <c r="C760" s="235"/>
      <c r="D760" s="234"/>
      <c r="E760" s="234"/>
      <c r="F760" s="234"/>
      <c r="G760" s="234"/>
    </row>
    <row r="761" spans="1:7" ht="15.75" customHeight="1">
      <c r="A761" s="233"/>
      <c r="B761" s="233"/>
      <c r="C761" s="233"/>
      <c r="D761" s="234"/>
      <c r="E761" s="234"/>
      <c r="F761" s="234"/>
      <c r="G761" s="234"/>
    </row>
    <row r="762" spans="1:7" ht="15.75" customHeight="1">
      <c r="A762" s="235"/>
      <c r="B762" s="235"/>
      <c r="C762" s="235"/>
      <c r="D762" s="234"/>
      <c r="E762" s="234"/>
      <c r="F762" s="234"/>
      <c r="G762" s="234"/>
    </row>
    <row r="763" spans="1:7" ht="15.75" customHeight="1">
      <c r="A763" s="233"/>
      <c r="B763" s="233"/>
      <c r="C763" s="233"/>
      <c r="D763" s="234"/>
      <c r="E763" s="234"/>
      <c r="F763" s="234"/>
      <c r="G763" s="234"/>
    </row>
    <row r="764" spans="1:7" ht="15.75" customHeight="1">
      <c r="A764" s="235"/>
      <c r="B764" s="235"/>
      <c r="C764" s="235"/>
      <c r="D764" s="234"/>
      <c r="E764" s="234"/>
      <c r="F764" s="234"/>
      <c r="G764" s="234"/>
    </row>
    <row r="765" spans="1:7" ht="15.75" customHeight="1">
      <c r="A765" s="233"/>
      <c r="B765" s="233"/>
      <c r="C765" s="233"/>
      <c r="D765" s="234"/>
      <c r="E765" s="234"/>
      <c r="F765" s="234"/>
      <c r="G765" s="234"/>
    </row>
    <row r="766" spans="1:7" ht="15.75" customHeight="1">
      <c r="A766" s="235"/>
      <c r="B766" s="235"/>
      <c r="C766" s="235"/>
      <c r="D766" s="234"/>
      <c r="E766" s="234"/>
      <c r="F766" s="234"/>
      <c r="G766" s="234"/>
    </row>
    <row r="767" spans="1:7" ht="15.75" customHeight="1">
      <c r="A767" s="233"/>
      <c r="B767" s="233"/>
      <c r="C767" s="233"/>
      <c r="D767" s="234"/>
      <c r="E767" s="234"/>
      <c r="F767" s="234"/>
      <c r="G767" s="234"/>
    </row>
    <row r="768" spans="1:7" ht="15.75" customHeight="1">
      <c r="A768" s="235"/>
      <c r="B768" s="235"/>
      <c r="C768" s="235"/>
      <c r="D768" s="234"/>
      <c r="E768" s="234"/>
      <c r="F768" s="234"/>
      <c r="G768" s="234"/>
    </row>
    <row r="769" spans="1:7" ht="15.75" customHeight="1">
      <c r="A769" s="233"/>
      <c r="B769" s="233"/>
      <c r="C769" s="233"/>
      <c r="D769" s="234"/>
      <c r="E769" s="234"/>
      <c r="F769" s="234"/>
      <c r="G769" s="234"/>
    </row>
    <row r="770" spans="1:7" ht="15.75" customHeight="1">
      <c r="A770" s="235"/>
      <c r="B770" s="235"/>
      <c r="C770" s="235"/>
      <c r="D770" s="234"/>
      <c r="E770" s="234"/>
      <c r="F770" s="234"/>
      <c r="G770" s="234"/>
    </row>
    <row r="771" spans="1:7" ht="15.75" customHeight="1">
      <c r="A771" s="233"/>
      <c r="B771" s="233"/>
      <c r="C771" s="233"/>
      <c r="D771" s="234"/>
      <c r="E771" s="234"/>
      <c r="F771" s="234"/>
      <c r="G771" s="234"/>
    </row>
    <row r="772" spans="1:7" ht="15.75" customHeight="1">
      <c r="A772" s="235"/>
      <c r="B772" s="235"/>
      <c r="C772" s="235"/>
      <c r="D772" s="234"/>
      <c r="E772" s="234"/>
      <c r="F772" s="234"/>
      <c r="G772" s="234"/>
    </row>
    <row r="773" spans="1:7" ht="15.75" customHeight="1">
      <c r="A773" s="233"/>
      <c r="B773" s="233"/>
      <c r="C773" s="233"/>
      <c r="D773" s="234"/>
      <c r="E773" s="234"/>
      <c r="F773" s="234"/>
      <c r="G773" s="234"/>
    </row>
    <row r="774" spans="1:7" ht="15.75" customHeight="1">
      <c r="A774" s="235"/>
      <c r="B774" s="235"/>
      <c r="C774" s="235"/>
      <c r="D774" s="234"/>
      <c r="E774" s="234"/>
      <c r="F774" s="234"/>
      <c r="G774" s="234"/>
    </row>
    <row r="775" spans="1:7" ht="15.75" customHeight="1">
      <c r="A775" s="233"/>
      <c r="B775" s="233"/>
      <c r="C775" s="233"/>
      <c r="D775" s="234"/>
      <c r="E775" s="234"/>
      <c r="F775" s="234"/>
      <c r="G775" s="234"/>
    </row>
    <row r="776" spans="1:7" ht="15.75" customHeight="1">
      <c r="A776" s="235"/>
      <c r="B776" s="235"/>
      <c r="C776" s="235"/>
      <c r="D776" s="234"/>
      <c r="E776" s="234"/>
      <c r="F776" s="234"/>
      <c r="G776" s="234"/>
    </row>
    <row r="777" spans="1:7" ht="15.75" customHeight="1">
      <c r="A777" s="233"/>
      <c r="B777" s="233"/>
      <c r="C777" s="233"/>
      <c r="D777" s="234"/>
      <c r="E777" s="234"/>
      <c r="F777" s="234"/>
      <c r="G777" s="234"/>
    </row>
    <row r="778" spans="1:7" ht="15.75" customHeight="1">
      <c r="A778" s="235"/>
      <c r="B778" s="235"/>
      <c r="C778" s="235"/>
      <c r="D778" s="234"/>
      <c r="E778" s="234"/>
      <c r="F778" s="234"/>
      <c r="G778" s="234"/>
    </row>
    <row r="779" spans="1:7" ht="15.75" customHeight="1">
      <c r="A779" s="233"/>
      <c r="B779" s="233"/>
      <c r="C779" s="233"/>
      <c r="D779" s="234"/>
      <c r="E779" s="234"/>
      <c r="F779" s="234"/>
      <c r="G779" s="234"/>
    </row>
    <row r="780" spans="1:7" ht="15.75" customHeight="1">
      <c r="A780" s="235"/>
      <c r="B780" s="235"/>
      <c r="C780" s="235"/>
      <c r="D780" s="234"/>
      <c r="E780" s="234"/>
      <c r="F780" s="234"/>
      <c r="G780" s="234"/>
    </row>
    <row r="781" spans="1:7" ht="15.75" customHeight="1">
      <c r="A781" s="233"/>
      <c r="B781" s="233"/>
      <c r="C781" s="233"/>
      <c r="D781" s="234"/>
      <c r="E781" s="234"/>
      <c r="F781" s="234"/>
      <c r="G781" s="234"/>
    </row>
    <row r="782" spans="1:7" ht="15.75" customHeight="1">
      <c r="A782" s="235"/>
      <c r="B782" s="235"/>
      <c r="C782" s="235"/>
      <c r="D782" s="234"/>
      <c r="E782" s="234"/>
      <c r="F782" s="234"/>
      <c r="G782" s="234"/>
    </row>
    <row r="783" spans="1:7" ht="15.75" customHeight="1">
      <c r="A783" s="233"/>
      <c r="B783" s="233"/>
      <c r="C783" s="233"/>
      <c r="D783" s="234"/>
      <c r="E783" s="234"/>
      <c r="F783" s="234"/>
      <c r="G783" s="234"/>
    </row>
    <row r="784" spans="1:7" ht="15.75" customHeight="1">
      <c r="A784" s="235"/>
      <c r="B784" s="235"/>
      <c r="C784" s="235"/>
      <c r="D784" s="234"/>
      <c r="E784" s="234"/>
      <c r="F784" s="234"/>
      <c r="G784" s="234"/>
    </row>
    <row r="785" spans="1:7" ht="15.75" customHeight="1">
      <c r="A785" s="233"/>
      <c r="B785" s="233"/>
      <c r="C785" s="233"/>
      <c r="D785" s="234"/>
      <c r="E785" s="234"/>
      <c r="F785" s="234"/>
      <c r="G785" s="234"/>
    </row>
    <row r="786" spans="1:7" ht="15.75" customHeight="1">
      <c r="A786" s="235"/>
      <c r="B786" s="235"/>
      <c r="C786" s="235"/>
      <c r="D786" s="234"/>
      <c r="E786" s="234"/>
      <c r="F786" s="234"/>
      <c r="G786" s="234"/>
    </row>
    <row r="787" spans="1:7" ht="15.75" customHeight="1">
      <c r="A787" s="233"/>
      <c r="B787" s="233"/>
      <c r="C787" s="233"/>
      <c r="D787" s="234"/>
      <c r="E787" s="234"/>
      <c r="F787" s="234"/>
      <c r="G787" s="234"/>
    </row>
    <row r="788" spans="1:7" ht="15.75" customHeight="1">
      <c r="A788" s="235"/>
      <c r="B788" s="235"/>
      <c r="C788" s="235"/>
      <c r="D788" s="234"/>
      <c r="E788" s="234"/>
      <c r="F788" s="234"/>
      <c r="G788" s="234"/>
    </row>
    <row r="789" spans="1:7" ht="15.75" customHeight="1">
      <c r="A789" s="233"/>
      <c r="B789" s="233"/>
      <c r="C789" s="233"/>
      <c r="D789" s="234"/>
      <c r="E789" s="234"/>
      <c r="F789" s="234"/>
      <c r="G789" s="234"/>
    </row>
    <row r="790" spans="1:7" ht="15.75" customHeight="1">
      <c r="A790" s="235"/>
      <c r="B790" s="235"/>
      <c r="C790" s="235"/>
      <c r="D790" s="234"/>
      <c r="E790" s="234"/>
      <c r="F790" s="234"/>
      <c r="G790" s="234"/>
    </row>
    <row r="791" spans="1:7" ht="15.75" customHeight="1">
      <c r="A791" s="233"/>
      <c r="B791" s="233"/>
      <c r="C791" s="233"/>
      <c r="D791" s="234"/>
      <c r="E791" s="234"/>
      <c r="F791" s="234"/>
      <c r="G791" s="234"/>
    </row>
    <row r="792" spans="1:7" ht="15.75" customHeight="1">
      <c r="A792" s="235"/>
      <c r="B792" s="235"/>
      <c r="C792" s="235"/>
      <c r="D792" s="234"/>
      <c r="E792" s="234"/>
      <c r="F792" s="234"/>
      <c r="G792" s="234"/>
    </row>
    <row r="793" spans="1:7" ht="15.75" customHeight="1">
      <c r="A793" s="233"/>
      <c r="B793" s="233"/>
      <c r="C793" s="233"/>
      <c r="D793" s="234"/>
      <c r="E793" s="234"/>
      <c r="F793" s="234"/>
      <c r="G793" s="234"/>
    </row>
    <row r="794" spans="1:7" ht="15.75" customHeight="1">
      <c r="A794" s="235"/>
      <c r="B794" s="235"/>
      <c r="C794" s="235"/>
      <c r="D794" s="234"/>
      <c r="E794" s="234"/>
      <c r="F794" s="234"/>
      <c r="G794" s="234"/>
    </row>
    <row r="795" spans="1:7" ht="15.75" customHeight="1">
      <c r="A795" s="233"/>
      <c r="B795" s="233"/>
      <c r="C795" s="233"/>
      <c r="D795" s="234"/>
      <c r="E795" s="234"/>
      <c r="F795" s="234"/>
      <c r="G795" s="234"/>
    </row>
    <row r="796" spans="1:7" ht="15.75" customHeight="1">
      <c r="A796" s="235"/>
      <c r="B796" s="235"/>
      <c r="C796" s="235"/>
      <c r="D796" s="234"/>
      <c r="E796" s="234"/>
      <c r="F796" s="234"/>
      <c r="G796" s="234"/>
    </row>
    <row r="797" spans="1:7" ht="15.75" customHeight="1">
      <c r="A797" s="233"/>
      <c r="B797" s="233"/>
      <c r="C797" s="233"/>
      <c r="D797" s="234"/>
      <c r="E797" s="234"/>
      <c r="F797" s="234"/>
      <c r="G797" s="234"/>
    </row>
    <row r="798" spans="1:7" ht="15.75" customHeight="1">
      <c r="A798" s="235"/>
      <c r="B798" s="235"/>
      <c r="C798" s="235"/>
      <c r="D798" s="234"/>
      <c r="E798" s="234"/>
      <c r="F798" s="234"/>
      <c r="G798" s="234"/>
    </row>
    <row r="799" spans="1:7" ht="15.75" customHeight="1">
      <c r="A799" s="233"/>
      <c r="B799" s="233"/>
      <c r="C799" s="233"/>
      <c r="D799" s="234"/>
      <c r="E799" s="234"/>
      <c r="F799" s="234"/>
      <c r="G799" s="234"/>
    </row>
    <row r="800" spans="1:7" ht="15.75" customHeight="1">
      <c r="A800" s="235"/>
      <c r="B800" s="235"/>
      <c r="C800" s="235"/>
      <c r="D800" s="234"/>
      <c r="E800" s="234"/>
      <c r="F800" s="234"/>
      <c r="G800" s="234"/>
    </row>
    <row r="801" spans="1:7" ht="15.75" customHeight="1">
      <c r="A801" s="233"/>
      <c r="B801" s="233"/>
      <c r="C801" s="233"/>
      <c r="D801" s="234"/>
      <c r="E801" s="234"/>
      <c r="F801" s="234"/>
      <c r="G801" s="234"/>
    </row>
    <row r="802" spans="1:7" ht="15.75" customHeight="1">
      <c r="A802" s="235"/>
      <c r="B802" s="235"/>
      <c r="C802" s="235"/>
      <c r="D802" s="234"/>
      <c r="E802" s="234"/>
      <c r="F802" s="234"/>
      <c r="G802" s="234"/>
    </row>
    <row r="803" spans="1:7" ht="15.75" customHeight="1">
      <c r="A803" s="233"/>
      <c r="B803" s="233"/>
      <c r="C803" s="233"/>
      <c r="D803" s="234"/>
      <c r="E803" s="234"/>
      <c r="F803" s="234"/>
      <c r="G803" s="234"/>
    </row>
    <row r="804" spans="1:7" ht="15.75" customHeight="1">
      <c r="A804" s="235"/>
      <c r="B804" s="235"/>
      <c r="C804" s="235"/>
      <c r="D804" s="234"/>
      <c r="E804" s="234"/>
      <c r="F804" s="234"/>
      <c r="G804" s="234"/>
    </row>
    <row r="805" spans="1:7" ht="15.75" customHeight="1">
      <c r="A805" s="233"/>
      <c r="B805" s="233"/>
      <c r="C805" s="233"/>
      <c r="D805" s="234"/>
      <c r="E805" s="234"/>
      <c r="F805" s="234"/>
      <c r="G805" s="234"/>
    </row>
    <row r="806" spans="1:7" ht="15.75" customHeight="1">
      <c r="A806" s="235"/>
      <c r="B806" s="235"/>
      <c r="C806" s="235"/>
      <c r="D806" s="234"/>
      <c r="E806" s="234"/>
      <c r="F806" s="234"/>
      <c r="G806" s="234"/>
    </row>
    <row r="807" spans="1:7" ht="15.75" customHeight="1">
      <c r="A807" s="233"/>
      <c r="B807" s="233"/>
      <c r="C807" s="233"/>
      <c r="D807" s="234"/>
      <c r="E807" s="234"/>
      <c r="F807" s="234"/>
      <c r="G807" s="234"/>
    </row>
    <row r="808" spans="1:7" ht="15.75" customHeight="1">
      <c r="A808" s="235"/>
      <c r="B808" s="235"/>
      <c r="C808" s="235"/>
      <c r="D808" s="234"/>
      <c r="E808" s="234"/>
      <c r="F808" s="234"/>
      <c r="G808" s="234"/>
    </row>
    <row r="809" spans="1:7" ht="15.75" customHeight="1">
      <c r="A809" s="233"/>
      <c r="B809" s="233"/>
      <c r="C809" s="233"/>
      <c r="D809" s="234"/>
      <c r="E809" s="234"/>
      <c r="F809" s="234"/>
      <c r="G809" s="234"/>
    </row>
    <row r="810" spans="1:7" ht="15.75" customHeight="1">
      <c r="A810" s="235"/>
      <c r="B810" s="235"/>
      <c r="C810" s="235"/>
      <c r="D810" s="234"/>
      <c r="E810" s="234"/>
      <c r="F810" s="234"/>
      <c r="G810" s="234"/>
    </row>
    <row r="811" spans="1:7" ht="15.75" customHeight="1">
      <c r="A811" s="233"/>
      <c r="B811" s="233"/>
      <c r="C811" s="233"/>
      <c r="D811" s="234"/>
      <c r="E811" s="234"/>
      <c r="F811" s="234"/>
      <c r="G811" s="234"/>
    </row>
    <row r="812" spans="1:7" ht="15.75" customHeight="1">
      <c r="A812" s="235"/>
      <c r="B812" s="235"/>
      <c r="C812" s="235"/>
      <c r="D812" s="234"/>
      <c r="E812" s="234"/>
      <c r="F812" s="234"/>
      <c r="G812" s="234"/>
    </row>
    <row r="813" spans="1:7" ht="15.75" customHeight="1">
      <c r="A813" s="233"/>
      <c r="B813" s="233"/>
      <c r="C813" s="233"/>
      <c r="D813" s="234"/>
      <c r="E813" s="234"/>
      <c r="F813" s="234"/>
      <c r="G813" s="234"/>
    </row>
    <row r="814" spans="1:7" ht="15.75" customHeight="1">
      <c r="A814" s="235"/>
      <c r="B814" s="235"/>
      <c r="C814" s="235"/>
      <c r="D814" s="234"/>
      <c r="E814" s="234"/>
      <c r="F814" s="234"/>
      <c r="G814" s="234"/>
    </row>
    <row r="815" spans="1:7" ht="15.75" customHeight="1">
      <c r="A815" s="233"/>
      <c r="B815" s="233"/>
      <c r="C815" s="233"/>
      <c r="D815" s="234"/>
      <c r="E815" s="234"/>
      <c r="F815" s="234"/>
      <c r="G815" s="234"/>
    </row>
    <row r="816" spans="1:7" ht="15.75" customHeight="1">
      <c r="A816" s="235"/>
      <c r="B816" s="235"/>
      <c r="C816" s="235"/>
      <c r="D816" s="234"/>
      <c r="E816" s="234"/>
      <c r="F816" s="234"/>
      <c r="G816" s="234"/>
    </row>
    <row r="817" spans="1:7" ht="15.75" customHeight="1">
      <c r="A817" s="233"/>
      <c r="B817" s="233"/>
      <c r="C817" s="233"/>
      <c r="D817" s="234"/>
      <c r="E817" s="234"/>
      <c r="F817" s="234"/>
      <c r="G817" s="234"/>
    </row>
    <row r="818" spans="1:7" ht="15.75" customHeight="1">
      <c r="A818" s="235"/>
      <c r="B818" s="235"/>
      <c r="C818" s="235"/>
      <c r="D818" s="234"/>
      <c r="E818" s="234"/>
      <c r="F818" s="234"/>
      <c r="G818" s="234"/>
    </row>
    <row r="819" spans="1:7" ht="15.75" customHeight="1">
      <c r="A819" s="233"/>
      <c r="B819" s="233"/>
      <c r="C819" s="233"/>
      <c r="D819" s="234"/>
      <c r="E819" s="234"/>
      <c r="F819" s="234"/>
      <c r="G819" s="234"/>
    </row>
    <row r="820" spans="1:7" ht="15.75" customHeight="1">
      <c r="A820" s="235"/>
      <c r="B820" s="235"/>
      <c r="C820" s="235"/>
      <c r="D820" s="234"/>
      <c r="E820" s="234"/>
      <c r="F820" s="234"/>
      <c r="G820" s="234"/>
    </row>
    <row r="821" spans="1:7" ht="15.75" customHeight="1">
      <c r="A821" s="233"/>
      <c r="B821" s="233"/>
      <c r="C821" s="233"/>
      <c r="D821" s="234"/>
      <c r="E821" s="234"/>
      <c r="F821" s="234"/>
      <c r="G821" s="234"/>
    </row>
    <row r="822" spans="1:7" ht="15.75" customHeight="1">
      <c r="A822" s="235"/>
      <c r="B822" s="235"/>
      <c r="C822" s="235"/>
      <c r="D822" s="234"/>
      <c r="E822" s="234"/>
      <c r="F822" s="234"/>
      <c r="G822" s="234"/>
    </row>
    <row r="823" spans="1:7" ht="15.75" customHeight="1">
      <c r="A823" s="233"/>
      <c r="B823" s="233"/>
      <c r="C823" s="233"/>
      <c r="D823" s="234"/>
      <c r="E823" s="234"/>
      <c r="F823" s="234"/>
      <c r="G823" s="234"/>
    </row>
    <row r="824" spans="1:7" ht="15.75" customHeight="1">
      <c r="A824" s="235"/>
      <c r="B824" s="235"/>
      <c r="C824" s="235"/>
      <c r="D824" s="234"/>
      <c r="E824" s="234"/>
      <c r="F824" s="234"/>
      <c r="G824" s="234"/>
    </row>
    <row r="825" spans="1:7" ht="15.75" customHeight="1">
      <c r="A825" s="233"/>
      <c r="B825" s="233"/>
      <c r="C825" s="233"/>
      <c r="D825" s="234"/>
      <c r="E825" s="234"/>
      <c r="F825" s="234"/>
      <c r="G825" s="234"/>
    </row>
    <row r="826" spans="1:7" ht="15.75" customHeight="1">
      <c r="A826" s="235"/>
      <c r="B826" s="235"/>
      <c r="C826" s="235"/>
      <c r="D826" s="234"/>
      <c r="E826" s="234"/>
      <c r="F826" s="234"/>
      <c r="G826" s="234"/>
    </row>
    <row r="827" spans="1:7" ht="15.75" customHeight="1">
      <c r="A827" s="233"/>
      <c r="B827" s="233"/>
      <c r="C827" s="233"/>
      <c r="D827" s="234"/>
      <c r="E827" s="234"/>
      <c r="F827" s="234"/>
      <c r="G827" s="234"/>
    </row>
    <row r="828" spans="1:7" ht="15.75" customHeight="1">
      <c r="A828" s="235"/>
      <c r="B828" s="235"/>
      <c r="C828" s="235"/>
      <c r="D828" s="234"/>
      <c r="E828" s="234"/>
      <c r="F828" s="234"/>
      <c r="G828" s="234"/>
    </row>
    <row r="829" spans="1:7" ht="15.75" customHeight="1">
      <c r="A829" s="233"/>
      <c r="B829" s="233"/>
      <c r="C829" s="233"/>
      <c r="D829" s="234"/>
      <c r="E829" s="234"/>
      <c r="F829" s="234"/>
      <c r="G829" s="234"/>
    </row>
    <row r="830" spans="1:7" ht="15.75" customHeight="1">
      <c r="A830" s="235"/>
      <c r="B830" s="235"/>
      <c r="C830" s="235"/>
      <c r="D830" s="234"/>
      <c r="E830" s="234"/>
      <c r="F830" s="234"/>
      <c r="G830" s="234"/>
    </row>
    <row r="831" spans="1:7" ht="15.75" customHeight="1">
      <c r="A831" s="233"/>
      <c r="B831" s="233"/>
      <c r="C831" s="233"/>
      <c r="D831" s="234"/>
      <c r="E831" s="234"/>
      <c r="F831" s="234"/>
      <c r="G831" s="234"/>
    </row>
    <row r="832" spans="1:7" ht="15.75" customHeight="1">
      <c r="A832" s="235"/>
      <c r="B832" s="235"/>
      <c r="C832" s="235"/>
      <c r="D832" s="234"/>
      <c r="E832" s="234"/>
      <c r="F832" s="234"/>
      <c r="G832" s="234"/>
    </row>
    <row r="833" spans="1:7" ht="15.75" customHeight="1">
      <c r="A833" s="233"/>
      <c r="B833" s="233"/>
      <c r="C833" s="233"/>
      <c r="D833" s="234"/>
      <c r="E833" s="234"/>
      <c r="F833" s="234"/>
      <c r="G833" s="234"/>
    </row>
    <row r="834" spans="1:7" ht="15.75" customHeight="1">
      <c r="A834" s="235"/>
      <c r="B834" s="235"/>
      <c r="C834" s="235"/>
      <c r="D834" s="234"/>
      <c r="E834" s="234"/>
      <c r="F834" s="234"/>
      <c r="G834" s="234"/>
    </row>
    <row r="835" spans="1:7" ht="15.75" customHeight="1">
      <c r="A835" s="233"/>
      <c r="B835" s="233"/>
      <c r="C835" s="233"/>
      <c r="D835" s="234"/>
      <c r="E835" s="234"/>
      <c r="F835" s="234"/>
      <c r="G835" s="234"/>
    </row>
    <row r="836" spans="1:7" ht="15.75" customHeight="1">
      <c r="A836" s="235"/>
      <c r="B836" s="235"/>
      <c r="C836" s="235"/>
      <c r="D836" s="234"/>
      <c r="E836" s="234"/>
      <c r="F836" s="234"/>
      <c r="G836" s="234"/>
    </row>
    <row r="837" spans="1:7" ht="15.75" customHeight="1">
      <c r="A837" s="233"/>
      <c r="B837" s="233"/>
      <c r="C837" s="233"/>
      <c r="D837" s="234"/>
      <c r="E837" s="234"/>
      <c r="F837" s="234"/>
      <c r="G837" s="234"/>
    </row>
    <row r="838" spans="1:7" ht="15.75" customHeight="1">
      <c r="A838" s="235"/>
      <c r="B838" s="235"/>
      <c r="C838" s="235"/>
      <c r="D838" s="234"/>
      <c r="E838" s="234"/>
      <c r="F838" s="234"/>
      <c r="G838" s="234"/>
    </row>
    <row r="839" spans="1:7" ht="15.75" customHeight="1">
      <c r="A839" s="233"/>
      <c r="B839" s="233"/>
      <c r="C839" s="233"/>
      <c r="D839" s="234"/>
      <c r="E839" s="234"/>
      <c r="F839" s="234"/>
      <c r="G839" s="234"/>
    </row>
    <row r="840" spans="1:7" ht="15.75" customHeight="1">
      <c r="A840" s="235"/>
      <c r="B840" s="235"/>
      <c r="C840" s="235"/>
      <c r="D840" s="234"/>
      <c r="E840" s="234"/>
      <c r="F840" s="234"/>
      <c r="G840" s="234"/>
    </row>
    <row r="841" spans="1:7" ht="15.75" customHeight="1">
      <c r="A841" s="233"/>
      <c r="B841" s="233"/>
      <c r="C841" s="233"/>
      <c r="D841" s="234"/>
      <c r="E841" s="234"/>
      <c r="F841" s="234"/>
      <c r="G841" s="234"/>
    </row>
    <row r="842" spans="1:7" ht="15.75" customHeight="1">
      <c r="A842" s="235"/>
      <c r="B842" s="235"/>
      <c r="C842" s="235"/>
      <c r="D842" s="234"/>
      <c r="E842" s="234"/>
      <c r="F842" s="234"/>
      <c r="G842" s="234"/>
    </row>
    <row r="843" spans="1:7" ht="15.75" customHeight="1">
      <c r="A843" s="233"/>
      <c r="B843" s="233"/>
      <c r="C843" s="233"/>
      <c r="D843" s="234"/>
      <c r="E843" s="234"/>
      <c r="F843" s="234"/>
      <c r="G843" s="234"/>
    </row>
    <row r="844" spans="1:7" ht="15.75" customHeight="1">
      <c r="A844" s="235"/>
      <c r="B844" s="235"/>
      <c r="C844" s="235"/>
      <c r="D844" s="234"/>
      <c r="E844" s="234"/>
      <c r="F844" s="234"/>
      <c r="G844" s="234"/>
    </row>
    <row r="845" spans="1:7" ht="15.75" customHeight="1">
      <c r="A845" s="233"/>
      <c r="B845" s="233"/>
      <c r="C845" s="233"/>
      <c r="D845" s="234"/>
      <c r="E845" s="234"/>
      <c r="F845" s="234"/>
      <c r="G845" s="234"/>
    </row>
    <row r="846" spans="1:7" ht="15.75" customHeight="1">
      <c r="A846" s="235"/>
      <c r="B846" s="235"/>
      <c r="C846" s="235"/>
      <c r="D846" s="234"/>
      <c r="E846" s="234"/>
      <c r="F846" s="234"/>
      <c r="G846" s="234"/>
    </row>
    <row r="847" spans="1:7" ht="15.75" customHeight="1">
      <c r="A847" s="233"/>
      <c r="B847" s="233"/>
      <c r="C847" s="233"/>
      <c r="D847" s="234"/>
      <c r="E847" s="234"/>
      <c r="F847" s="234"/>
      <c r="G847" s="234"/>
    </row>
    <row r="848" spans="1:7" ht="15.75" customHeight="1">
      <c r="A848" s="235"/>
      <c r="B848" s="235"/>
      <c r="C848" s="235"/>
      <c r="D848" s="234"/>
      <c r="E848" s="234"/>
      <c r="F848" s="234"/>
      <c r="G848" s="234"/>
    </row>
    <row r="849" spans="1:7" ht="15.75" customHeight="1">
      <c r="A849" s="233"/>
      <c r="B849" s="233"/>
      <c r="C849" s="233"/>
      <c r="D849" s="234"/>
      <c r="E849" s="234"/>
      <c r="F849" s="234"/>
      <c r="G849" s="234"/>
    </row>
    <row r="850" spans="1:7" ht="15.75" customHeight="1">
      <c r="A850" s="235"/>
      <c r="B850" s="235"/>
      <c r="C850" s="235"/>
      <c r="D850" s="234"/>
      <c r="E850" s="234"/>
      <c r="F850" s="234"/>
      <c r="G850" s="234"/>
    </row>
    <row r="851" spans="1:7" ht="15.75" customHeight="1">
      <c r="A851" s="233"/>
      <c r="B851" s="233"/>
      <c r="C851" s="233"/>
      <c r="D851" s="234"/>
      <c r="E851" s="234"/>
      <c r="F851" s="234"/>
      <c r="G851" s="234"/>
    </row>
    <row r="852" spans="1:7" ht="15.75" customHeight="1">
      <c r="A852" s="235"/>
      <c r="B852" s="235"/>
      <c r="C852" s="235"/>
      <c r="D852" s="234"/>
      <c r="E852" s="234"/>
      <c r="F852" s="234"/>
      <c r="G852" s="234"/>
    </row>
    <row r="853" spans="1:7" ht="15.75" customHeight="1">
      <c r="A853" s="233"/>
      <c r="B853" s="233"/>
      <c r="C853" s="233"/>
      <c r="D853" s="234"/>
      <c r="E853" s="234"/>
      <c r="F853" s="234"/>
      <c r="G853" s="234"/>
    </row>
    <row r="854" spans="1:7" ht="15.75" customHeight="1">
      <c r="A854" s="235"/>
      <c r="B854" s="235"/>
      <c r="C854" s="235"/>
      <c r="D854" s="234"/>
      <c r="E854" s="234"/>
      <c r="F854" s="234"/>
      <c r="G854" s="234"/>
    </row>
    <row r="855" spans="1:7" ht="15.75" customHeight="1">
      <c r="A855" s="233"/>
      <c r="B855" s="233"/>
      <c r="C855" s="233"/>
      <c r="D855" s="234"/>
      <c r="E855" s="234"/>
      <c r="F855" s="234"/>
      <c r="G855" s="234"/>
    </row>
    <row r="856" spans="1:7" ht="15.75" customHeight="1">
      <c r="A856" s="235"/>
      <c r="B856" s="235"/>
      <c r="C856" s="235"/>
      <c r="D856" s="234"/>
      <c r="E856" s="234"/>
      <c r="F856" s="234"/>
      <c r="G856" s="234"/>
    </row>
    <row r="857" spans="1:7" ht="15.75" customHeight="1">
      <c r="A857" s="233"/>
      <c r="B857" s="233"/>
      <c r="C857" s="233"/>
      <c r="D857" s="234"/>
      <c r="E857" s="234"/>
      <c r="F857" s="234"/>
      <c r="G857" s="234"/>
    </row>
    <row r="858" spans="1:7" ht="15.75" customHeight="1">
      <c r="A858" s="235"/>
      <c r="B858" s="235"/>
      <c r="C858" s="235"/>
      <c r="D858" s="234"/>
      <c r="E858" s="234"/>
      <c r="F858" s="234"/>
      <c r="G858" s="234"/>
    </row>
    <row r="859" spans="1:7" ht="15.75" customHeight="1">
      <c r="A859" s="233"/>
      <c r="B859" s="233"/>
      <c r="C859" s="233"/>
      <c r="D859" s="234"/>
      <c r="E859" s="234"/>
      <c r="F859" s="234"/>
      <c r="G859" s="234"/>
    </row>
    <row r="860" spans="1:7" ht="15.75" customHeight="1">
      <c r="A860" s="235"/>
      <c r="B860" s="235"/>
      <c r="C860" s="235"/>
      <c r="D860" s="234"/>
      <c r="E860" s="234"/>
      <c r="F860" s="234"/>
      <c r="G860" s="234"/>
    </row>
    <row r="861" spans="1:7" ht="15.75" customHeight="1">
      <c r="A861" s="233"/>
      <c r="B861" s="233"/>
      <c r="C861" s="233"/>
      <c r="D861" s="234"/>
      <c r="E861" s="234"/>
      <c r="F861" s="234"/>
      <c r="G861" s="234"/>
    </row>
    <row r="862" spans="1:7" ht="15.75" customHeight="1">
      <c r="A862" s="235"/>
      <c r="B862" s="235"/>
      <c r="C862" s="235"/>
      <c r="D862" s="234"/>
      <c r="E862" s="234"/>
      <c r="F862" s="234"/>
      <c r="G862" s="234"/>
    </row>
    <row r="863" spans="1:7" ht="15.75" customHeight="1">
      <c r="A863" s="233"/>
      <c r="B863" s="233"/>
      <c r="C863" s="233"/>
      <c r="D863" s="234"/>
      <c r="E863" s="234"/>
      <c r="F863" s="234"/>
      <c r="G863" s="234"/>
    </row>
    <row r="864" spans="1:7" ht="15.75" customHeight="1">
      <c r="A864" s="235"/>
      <c r="B864" s="235"/>
      <c r="C864" s="235"/>
      <c r="D864" s="234"/>
      <c r="E864" s="234"/>
      <c r="F864" s="234"/>
      <c r="G864" s="234"/>
    </row>
    <row r="865" spans="1:7" ht="15.75" customHeight="1">
      <c r="A865" s="233"/>
      <c r="B865" s="233"/>
      <c r="C865" s="233"/>
      <c r="D865" s="234"/>
      <c r="E865" s="234"/>
      <c r="F865" s="234"/>
      <c r="G865" s="234"/>
    </row>
    <row r="866" spans="1:7" ht="15.75" customHeight="1">
      <c r="A866" s="235"/>
      <c r="B866" s="235"/>
      <c r="C866" s="235"/>
      <c r="D866" s="234"/>
      <c r="E866" s="234"/>
      <c r="F866" s="234"/>
      <c r="G866" s="234"/>
    </row>
    <row r="867" spans="1:7" ht="15.75" customHeight="1">
      <c r="A867" s="233"/>
      <c r="B867" s="233"/>
      <c r="C867" s="233"/>
      <c r="D867" s="234"/>
      <c r="E867" s="234"/>
      <c r="F867" s="234"/>
      <c r="G867" s="234"/>
    </row>
    <row r="868" spans="1:7" ht="15.75" customHeight="1">
      <c r="A868" s="235"/>
      <c r="B868" s="235"/>
      <c r="C868" s="235"/>
      <c r="D868" s="234"/>
      <c r="E868" s="234"/>
      <c r="F868" s="234"/>
      <c r="G868" s="234"/>
    </row>
    <row r="869" spans="1:7" ht="15.75" customHeight="1">
      <c r="A869" s="233"/>
      <c r="B869" s="233"/>
      <c r="C869" s="233"/>
      <c r="D869" s="234"/>
      <c r="E869" s="234"/>
      <c r="F869" s="234"/>
      <c r="G869" s="234"/>
    </row>
    <row r="870" spans="1:7" ht="15.75" customHeight="1">
      <c r="A870" s="235"/>
      <c r="B870" s="235"/>
      <c r="C870" s="235"/>
      <c r="D870" s="234"/>
      <c r="E870" s="234"/>
      <c r="F870" s="234"/>
      <c r="G870" s="234"/>
    </row>
    <row r="871" spans="1:7" ht="15.75" customHeight="1">
      <c r="A871" s="233"/>
      <c r="B871" s="233"/>
      <c r="C871" s="233"/>
      <c r="D871" s="234"/>
      <c r="E871" s="234"/>
      <c r="F871" s="234"/>
      <c r="G871" s="234"/>
    </row>
    <row r="872" spans="1:7" ht="15.75" customHeight="1">
      <c r="A872" s="235"/>
      <c r="B872" s="235"/>
      <c r="C872" s="235"/>
      <c r="D872" s="234"/>
      <c r="E872" s="234"/>
      <c r="F872" s="234"/>
      <c r="G872" s="234"/>
    </row>
    <row r="873" spans="1:7" ht="15.75" customHeight="1">
      <c r="A873" s="233"/>
      <c r="B873" s="233"/>
      <c r="C873" s="233"/>
      <c r="D873" s="234"/>
      <c r="E873" s="234"/>
      <c r="F873" s="234"/>
      <c r="G873" s="234"/>
    </row>
    <row r="874" spans="1:7" ht="15.75" customHeight="1">
      <c r="A874" s="235"/>
      <c r="B874" s="235"/>
      <c r="C874" s="235"/>
      <c r="D874" s="234"/>
      <c r="E874" s="234"/>
      <c r="F874" s="234"/>
      <c r="G874" s="234"/>
    </row>
    <row r="875" spans="1:7" ht="15.75" customHeight="1">
      <c r="A875" s="233"/>
      <c r="B875" s="233"/>
      <c r="C875" s="233"/>
      <c r="D875" s="234"/>
      <c r="E875" s="234"/>
      <c r="F875" s="234"/>
      <c r="G875" s="234"/>
    </row>
    <row r="876" spans="1:7" ht="15.75" customHeight="1">
      <c r="A876" s="235"/>
      <c r="B876" s="235"/>
      <c r="C876" s="235"/>
      <c r="D876" s="234"/>
      <c r="E876" s="234"/>
      <c r="F876" s="234"/>
      <c r="G876" s="234"/>
    </row>
    <row r="877" spans="1:7" ht="15.75" customHeight="1">
      <c r="A877" s="233"/>
      <c r="B877" s="233"/>
      <c r="C877" s="233"/>
      <c r="D877" s="234"/>
      <c r="E877" s="234"/>
      <c r="F877" s="234"/>
      <c r="G877" s="234"/>
    </row>
    <row r="878" spans="1:7" ht="15.75" customHeight="1">
      <c r="A878" s="235"/>
      <c r="B878" s="235"/>
      <c r="C878" s="235"/>
      <c r="D878" s="234"/>
      <c r="E878" s="234"/>
      <c r="F878" s="234"/>
      <c r="G878" s="234"/>
    </row>
    <row r="879" spans="1:7" ht="15.75" customHeight="1">
      <c r="A879" s="233"/>
      <c r="B879" s="233"/>
      <c r="C879" s="233"/>
      <c r="D879" s="234"/>
      <c r="E879" s="234"/>
      <c r="F879" s="234"/>
      <c r="G879" s="234"/>
    </row>
    <row r="880" spans="1:7" ht="15.75" customHeight="1">
      <c r="A880" s="235"/>
      <c r="B880" s="235"/>
      <c r="C880" s="235"/>
      <c r="D880" s="234"/>
      <c r="E880" s="234"/>
      <c r="F880" s="234"/>
      <c r="G880" s="234"/>
    </row>
    <row r="881" spans="1:7" ht="15.75" customHeight="1">
      <c r="A881" s="233"/>
      <c r="B881" s="233"/>
      <c r="C881" s="233"/>
      <c r="D881" s="234"/>
      <c r="E881" s="234"/>
      <c r="F881" s="234"/>
      <c r="G881" s="234"/>
    </row>
    <row r="882" spans="1:7" ht="15.75" customHeight="1">
      <c r="A882" s="235"/>
      <c r="B882" s="235"/>
      <c r="C882" s="235"/>
      <c r="D882" s="234"/>
      <c r="E882" s="234"/>
      <c r="F882" s="234"/>
      <c r="G882" s="234"/>
    </row>
    <row r="883" spans="1:7" ht="15.75" customHeight="1">
      <c r="A883" s="233"/>
      <c r="B883" s="233"/>
      <c r="C883" s="233"/>
      <c r="D883" s="234"/>
      <c r="E883" s="234"/>
      <c r="F883" s="234"/>
      <c r="G883" s="234"/>
    </row>
    <row r="884" spans="1:7" ht="15.75" customHeight="1">
      <c r="A884" s="235"/>
      <c r="B884" s="235"/>
      <c r="C884" s="235"/>
      <c r="D884" s="234"/>
      <c r="E884" s="234"/>
      <c r="F884" s="234"/>
      <c r="G884" s="234"/>
    </row>
    <row r="885" spans="1:7" ht="15.75" customHeight="1">
      <c r="A885" s="233"/>
      <c r="B885" s="233"/>
      <c r="C885" s="233"/>
      <c r="D885" s="234"/>
      <c r="E885" s="234"/>
      <c r="F885" s="234"/>
      <c r="G885" s="234"/>
    </row>
    <row r="886" spans="1:7" ht="15.75" customHeight="1">
      <c r="A886" s="235"/>
      <c r="B886" s="235"/>
      <c r="C886" s="235"/>
      <c r="D886" s="234"/>
      <c r="E886" s="234"/>
      <c r="F886" s="234"/>
      <c r="G886" s="234"/>
    </row>
    <row r="887" spans="1:7" ht="15.75" customHeight="1">
      <c r="A887" s="233"/>
      <c r="B887" s="233"/>
      <c r="C887" s="233"/>
      <c r="D887" s="234"/>
      <c r="E887" s="234"/>
      <c r="F887" s="234"/>
      <c r="G887" s="234"/>
    </row>
    <row r="888" spans="1:7" ht="15.75" customHeight="1">
      <c r="A888" s="235"/>
      <c r="B888" s="235"/>
      <c r="C888" s="235"/>
      <c r="D888" s="234"/>
      <c r="E888" s="234"/>
      <c r="F888" s="234"/>
      <c r="G888" s="234"/>
    </row>
    <row r="889" spans="1:7" ht="15.75" customHeight="1">
      <c r="A889" s="233"/>
      <c r="B889" s="233"/>
      <c r="C889" s="233"/>
      <c r="D889" s="234"/>
      <c r="E889" s="234"/>
      <c r="F889" s="234"/>
      <c r="G889" s="234"/>
    </row>
    <row r="890" spans="1:7" ht="15.75" customHeight="1">
      <c r="A890" s="235"/>
      <c r="B890" s="235"/>
      <c r="C890" s="235"/>
      <c r="D890" s="234"/>
      <c r="E890" s="234"/>
      <c r="F890" s="234"/>
      <c r="G890" s="234"/>
    </row>
    <row r="891" spans="1:7" ht="15.75" customHeight="1">
      <c r="A891" s="233"/>
      <c r="B891" s="233"/>
      <c r="C891" s="233"/>
      <c r="D891" s="234"/>
      <c r="E891" s="234"/>
      <c r="F891" s="234"/>
      <c r="G891" s="234"/>
    </row>
    <row r="892" spans="1:7" ht="15.75" customHeight="1">
      <c r="A892" s="235"/>
      <c r="B892" s="235"/>
      <c r="C892" s="235"/>
      <c r="D892" s="234"/>
      <c r="E892" s="234"/>
      <c r="F892" s="234"/>
      <c r="G892" s="234"/>
    </row>
    <row r="893" spans="1:7" ht="15.75" customHeight="1">
      <c r="A893" s="233"/>
      <c r="B893" s="233"/>
      <c r="C893" s="233"/>
      <c r="D893" s="234"/>
      <c r="E893" s="234"/>
      <c r="F893" s="234"/>
      <c r="G893" s="234"/>
    </row>
    <row r="894" spans="1:7" ht="15.75" customHeight="1">
      <c r="A894" s="235"/>
      <c r="B894" s="235"/>
      <c r="C894" s="235"/>
      <c r="D894" s="234"/>
      <c r="E894" s="234"/>
      <c r="F894" s="234"/>
      <c r="G894" s="234"/>
    </row>
    <row r="895" spans="1:7" ht="15.75" customHeight="1">
      <c r="A895" s="233"/>
      <c r="B895" s="233"/>
      <c r="C895" s="233"/>
      <c r="D895" s="234"/>
      <c r="E895" s="234"/>
      <c r="F895" s="234"/>
      <c r="G895" s="234"/>
    </row>
    <row r="896" spans="1:7" ht="15.75" customHeight="1">
      <c r="A896" s="235"/>
      <c r="B896" s="235"/>
      <c r="C896" s="235"/>
      <c r="D896" s="234"/>
      <c r="E896" s="234"/>
      <c r="F896" s="234"/>
      <c r="G896" s="234"/>
    </row>
    <row r="897" spans="1:7" ht="15.75" customHeight="1">
      <c r="A897" s="233"/>
      <c r="B897" s="233"/>
      <c r="C897" s="233"/>
      <c r="D897" s="234"/>
      <c r="E897" s="234"/>
      <c r="F897" s="234"/>
      <c r="G897" s="234"/>
    </row>
    <row r="898" spans="1:7" ht="15.75" customHeight="1">
      <c r="A898" s="235"/>
      <c r="B898" s="235"/>
      <c r="C898" s="235"/>
      <c r="D898" s="234"/>
      <c r="E898" s="234"/>
      <c r="F898" s="234"/>
      <c r="G898" s="234"/>
    </row>
    <row r="899" spans="1:7" ht="15.75" customHeight="1">
      <c r="A899" s="233"/>
      <c r="B899" s="233"/>
      <c r="C899" s="233"/>
      <c r="D899" s="234"/>
      <c r="E899" s="234"/>
      <c r="F899" s="234"/>
      <c r="G899" s="234"/>
    </row>
    <row r="900" spans="1:7" ht="15.75" customHeight="1">
      <c r="A900" s="235"/>
      <c r="B900" s="235"/>
      <c r="C900" s="235"/>
      <c r="D900" s="234"/>
      <c r="E900" s="234"/>
      <c r="F900" s="234"/>
      <c r="G900" s="234"/>
    </row>
    <row r="901" spans="1:7" ht="15.75" customHeight="1">
      <c r="A901" s="233"/>
      <c r="B901" s="233"/>
      <c r="C901" s="233"/>
      <c r="D901" s="234"/>
      <c r="E901" s="234"/>
      <c r="F901" s="234"/>
      <c r="G901" s="234"/>
    </row>
    <row r="902" spans="1:7" ht="15.75" customHeight="1">
      <c r="A902" s="235"/>
      <c r="B902" s="235"/>
      <c r="C902" s="235"/>
      <c r="D902" s="234"/>
      <c r="E902" s="234"/>
      <c r="F902" s="234"/>
      <c r="G902" s="234"/>
    </row>
    <row r="903" spans="1:7" ht="15.75" customHeight="1">
      <c r="A903" s="233"/>
      <c r="B903" s="233"/>
      <c r="C903" s="233"/>
      <c r="D903" s="234"/>
      <c r="E903" s="234"/>
      <c r="F903" s="234"/>
      <c r="G903" s="234"/>
    </row>
    <row r="904" spans="1:7" ht="15.75" customHeight="1">
      <c r="A904" s="235"/>
      <c r="B904" s="235"/>
      <c r="C904" s="235"/>
      <c r="D904" s="234"/>
      <c r="E904" s="234"/>
      <c r="F904" s="234"/>
      <c r="G904" s="234"/>
    </row>
    <row r="905" spans="1:7" ht="15.75" customHeight="1">
      <c r="A905" s="233"/>
      <c r="B905" s="233"/>
      <c r="C905" s="233"/>
      <c r="D905" s="234"/>
      <c r="E905" s="234"/>
      <c r="F905" s="234"/>
      <c r="G905" s="234"/>
    </row>
    <row r="906" spans="1:7" ht="15.75" customHeight="1">
      <c r="A906" s="235"/>
      <c r="B906" s="235"/>
      <c r="C906" s="235"/>
      <c r="D906" s="234"/>
      <c r="E906" s="234"/>
      <c r="F906" s="234"/>
      <c r="G906" s="234"/>
    </row>
    <row r="907" spans="1:7" ht="15.75" customHeight="1">
      <c r="A907" s="233"/>
      <c r="B907" s="233"/>
      <c r="C907" s="233"/>
      <c r="D907" s="234"/>
      <c r="E907" s="234"/>
      <c r="F907" s="234"/>
      <c r="G907" s="234"/>
    </row>
    <row r="908" spans="1:7" ht="15.75" customHeight="1">
      <c r="A908" s="235"/>
      <c r="B908" s="235"/>
      <c r="C908" s="235"/>
      <c r="D908" s="234"/>
      <c r="E908" s="234"/>
      <c r="F908" s="234"/>
      <c r="G908" s="234"/>
    </row>
    <row r="909" spans="1:7" ht="15.75" customHeight="1">
      <c r="A909" s="233"/>
      <c r="B909" s="233"/>
      <c r="C909" s="233"/>
      <c r="D909" s="234"/>
      <c r="E909" s="234"/>
      <c r="F909" s="234"/>
      <c r="G909" s="234"/>
    </row>
    <row r="910" spans="1:7" ht="15.75" customHeight="1">
      <c r="A910" s="235"/>
      <c r="B910" s="235"/>
      <c r="C910" s="235"/>
      <c r="D910" s="234"/>
      <c r="E910" s="234"/>
      <c r="F910" s="234"/>
      <c r="G910" s="234"/>
    </row>
    <row r="911" spans="1:7" ht="15.75" customHeight="1">
      <c r="A911" s="233"/>
      <c r="B911" s="233"/>
      <c r="C911" s="233"/>
      <c r="D911" s="234"/>
      <c r="E911" s="234"/>
      <c r="F911" s="234"/>
      <c r="G911" s="234"/>
    </row>
    <row r="912" spans="1:7" ht="15.75" customHeight="1">
      <c r="A912" s="235"/>
      <c r="B912" s="235"/>
      <c r="C912" s="235"/>
      <c r="D912" s="234"/>
      <c r="E912" s="234"/>
      <c r="F912" s="234"/>
      <c r="G912" s="234"/>
    </row>
    <row r="913" spans="1:7" ht="15.75" customHeight="1">
      <c r="A913" s="233"/>
      <c r="B913" s="233"/>
      <c r="C913" s="233"/>
      <c r="D913" s="234"/>
      <c r="E913" s="234"/>
      <c r="F913" s="234"/>
      <c r="G913" s="234"/>
    </row>
    <row r="914" spans="1:7" ht="15.75" customHeight="1">
      <c r="A914" s="235"/>
      <c r="B914" s="235"/>
      <c r="C914" s="235"/>
      <c r="D914" s="234"/>
      <c r="E914" s="234"/>
      <c r="F914" s="234"/>
      <c r="G914" s="234"/>
    </row>
    <row r="915" spans="1:7" ht="15.75" customHeight="1">
      <c r="A915" s="233"/>
      <c r="B915" s="233"/>
      <c r="C915" s="233"/>
      <c r="D915" s="234"/>
      <c r="E915" s="234"/>
      <c r="F915" s="234"/>
      <c r="G915" s="234"/>
    </row>
    <row r="916" spans="1:7" ht="15.75" customHeight="1">
      <c r="A916" s="235"/>
      <c r="B916" s="235"/>
      <c r="C916" s="235"/>
      <c r="D916" s="234"/>
      <c r="E916" s="234"/>
      <c r="F916" s="234"/>
      <c r="G916" s="234"/>
    </row>
    <row r="917" spans="1:7" ht="15.75" customHeight="1">
      <c r="A917" s="233"/>
      <c r="B917" s="233"/>
      <c r="C917" s="233"/>
      <c r="D917" s="234"/>
      <c r="E917" s="234"/>
      <c r="F917" s="234"/>
      <c r="G917" s="234"/>
    </row>
    <row r="918" spans="1:7" ht="15.75" customHeight="1">
      <c r="A918" s="235"/>
      <c r="B918" s="235"/>
      <c r="C918" s="235"/>
      <c r="D918" s="234"/>
      <c r="E918" s="234"/>
      <c r="F918" s="234"/>
      <c r="G918" s="234"/>
    </row>
    <row r="919" spans="1:7" ht="15.75" customHeight="1">
      <c r="A919" s="233"/>
      <c r="B919" s="233"/>
      <c r="C919" s="233"/>
      <c r="D919" s="234"/>
      <c r="E919" s="234"/>
      <c r="F919" s="234"/>
      <c r="G919" s="234"/>
    </row>
    <row r="920" spans="1:7" ht="15.75" customHeight="1">
      <c r="A920" s="235"/>
      <c r="B920" s="235"/>
      <c r="C920" s="235"/>
      <c r="D920" s="234"/>
      <c r="E920" s="234"/>
      <c r="F920" s="234"/>
      <c r="G920" s="234"/>
    </row>
    <row r="921" spans="1:7" ht="15.75" customHeight="1">
      <c r="A921" s="233"/>
      <c r="B921" s="233"/>
      <c r="C921" s="233"/>
      <c r="D921" s="234"/>
      <c r="E921" s="234"/>
      <c r="F921" s="234"/>
      <c r="G921" s="234"/>
    </row>
    <row r="922" spans="1:7" ht="15.75" customHeight="1">
      <c r="A922" s="235"/>
      <c r="B922" s="235"/>
      <c r="C922" s="235"/>
      <c r="D922" s="234"/>
      <c r="E922" s="234"/>
      <c r="F922" s="234"/>
      <c r="G922" s="234"/>
    </row>
    <row r="923" spans="1:7" ht="15.75" customHeight="1">
      <c r="A923" s="233"/>
      <c r="B923" s="233"/>
      <c r="C923" s="233"/>
      <c r="D923" s="234"/>
      <c r="E923" s="234"/>
      <c r="F923" s="234"/>
      <c r="G923" s="234"/>
    </row>
    <row r="924" spans="1:7" ht="15.75" customHeight="1">
      <c r="A924" s="235"/>
      <c r="B924" s="235"/>
      <c r="C924" s="235"/>
      <c r="D924" s="234"/>
      <c r="E924" s="234"/>
      <c r="F924" s="234"/>
      <c r="G924" s="234"/>
    </row>
    <row r="925" spans="1:7" ht="15.75" customHeight="1">
      <c r="A925" s="233"/>
      <c r="B925" s="233"/>
      <c r="C925" s="233"/>
      <c r="D925" s="234"/>
      <c r="E925" s="234"/>
      <c r="F925" s="234"/>
      <c r="G925" s="234"/>
    </row>
    <row r="926" spans="1:7" ht="15.75" customHeight="1">
      <c r="A926" s="235"/>
      <c r="B926" s="235"/>
      <c r="C926" s="235"/>
      <c r="D926" s="234"/>
      <c r="E926" s="234"/>
      <c r="F926" s="234"/>
      <c r="G926" s="234"/>
    </row>
    <row r="927" spans="1:7" ht="15.75" customHeight="1">
      <c r="A927" s="233"/>
      <c r="B927" s="233"/>
      <c r="C927" s="233"/>
      <c r="D927" s="234"/>
      <c r="E927" s="234"/>
      <c r="F927" s="234"/>
      <c r="G927" s="234"/>
    </row>
    <row r="928" spans="1:7" ht="15.75" customHeight="1">
      <c r="A928" s="235"/>
      <c r="B928" s="235"/>
      <c r="C928" s="235"/>
      <c r="D928" s="234"/>
      <c r="E928" s="234"/>
      <c r="F928" s="234"/>
      <c r="G928" s="234"/>
    </row>
    <row r="929" spans="1:7" ht="15.75" customHeight="1">
      <c r="A929" s="233"/>
      <c r="B929" s="233"/>
      <c r="C929" s="233"/>
      <c r="D929" s="234"/>
      <c r="E929" s="234"/>
      <c r="F929" s="234"/>
      <c r="G929" s="234"/>
    </row>
    <row r="930" spans="1:7" ht="15.75" customHeight="1">
      <c r="A930" s="235"/>
      <c r="B930" s="235"/>
      <c r="C930" s="235"/>
      <c r="D930" s="234"/>
      <c r="E930" s="234"/>
      <c r="F930" s="234"/>
      <c r="G930" s="234"/>
    </row>
    <row r="931" spans="1:7" ht="15.75" customHeight="1">
      <c r="A931" s="233"/>
      <c r="B931" s="233"/>
      <c r="C931" s="233"/>
      <c r="D931" s="234"/>
      <c r="E931" s="234"/>
      <c r="F931" s="234"/>
      <c r="G931" s="234"/>
    </row>
    <row r="932" spans="1:7" ht="15.75" customHeight="1">
      <c r="A932" s="235"/>
      <c r="B932" s="235"/>
      <c r="C932" s="235"/>
      <c r="D932" s="234"/>
      <c r="E932" s="234"/>
      <c r="F932" s="234"/>
      <c r="G932" s="234"/>
    </row>
    <row r="933" spans="1:7" ht="15.75" customHeight="1">
      <c r="A933" s="233"/>
      <c r="B933" s="233"/>
      <c r="C933" s="233"/>
      <c r="D933" s="234"/>
      <c r="E933" s="234"/>
      <c r="F933" s="234"/>
      <c r="G933" s="234"/>
    </row>
    <row r="934" spans="1:7" ht="15.75" customHeight="1">
      <c r="A934" s="235"/>
      <c r="B934" s="235"/>
      <c r="C934" s="235"/>
      <c r="D934" s="234"/>
      <c r="E934" s="234"/>
      <c r="F934" s="234"/>
      <c r="G934" s="234"/>
    </row>
    <row r="935" spans="1:7" ht="15.75" customHeight="1">
      <c r="A935" s="233"/>
      <c r="B935" s="233"/>
      <c r="C935" s="233"/>
      <c r="D935" s="234"/>
      <c r="E935" s="234"/>
      <c r="F935" s="234"/>
      <c r="G935" s="234"/>
    </row>
    <row r="936" spans="1:7" ht="15.75" customHeight="1">
      <c r="A936" s="235"/>
      <c r="B936" s="235"/>
      <c r="C936" s="235"/>
      <c r="D936" s="234"/>
      <c r="E936" s="234"/>
      <c r="F936" s="234"/>
      <c r="G936" s="234"/>
    </row>
    <row r="937" spans="1:7" ht="15.75" customHeight="1">
      <c r="A937" s="233"/>
      <c r="B937" s="233"/>
      <c r="C937" s="233"/>
      <c r="D937" s="234"/>
      <c r="E937" s="234"/>
      <c r="F937" s="234"/>
      <c r="G937" s="234"/>
    </row>
    <row r="938" spans="1:7" ht="15.75" customHeight="1">
      <c r="A938" s="235"/>
      <c r="B938" s="235"/>
      <c r="C938" s="235"/>
      <c r="D938" s="234"/>
      <c r="E938" s="234"/>
      <c r="F938" s="234"/>
      <c r="G938" s="234"/>
    </row>
    <row r="939" spans="1:7" ht="15.75" customHeight="1">
      <c r="A939" s="233"/>
      <c r="B939" s="233"/>
      <c r="C939" s="233"/>
      <c r="D939" s="234"/>
      <c r="E939" s="234"/>
      <c r="F939" s="234"/>
      <c r="G939" s="234"/>
    </row>
    <row r="940" spans="1:7" ht="15.75" customHeight="1">
      <c r="A940" s="235"/>
      <c r="B940" s="235"/>
      <c r="C940" s="235"/>
      <c r="D940" s="234"/>
      <c r="E940" s="234"/>
      <c r="F940" s="234"/>
      <c r="G940" s="234"/>
    </row>
    <row r="941" spans="1:7" ht="15.75" customHeight="1">
      <c r="A941" s="233"/>
      <c r="B941" s="233"/>
      <c r="C941" s="233"/>
      <c r="D941" s="234"/>
      <c r="E941" s="234"/>
      <c r="F941" s="234"/>
      <c r="G941" s="234"/>
    </row>
    <row r="942" spans="1:7" ht="15.75" customHeight="1">
      <c r="A942" s="235"/>
      <c r="B942" s="235"/>
      <c r="C942" s="235"/>
      <c r="D942" s="234"/>
      <c r="E942" s="234"/>
      <c r="F942" s="234"/>
      <c r="G942" s="234"/>
    </row>
    <row r="943" spans="1:7" ht="15.75" customHeight="1">
      <c r="A943" s="233"/>
      <c r="B943" s="233"/>
      <c r="C943" s="233"/>
      <c r="D943" s="234"/>
      <c r="E943" s="234"/>
      <c r="F943" s="234"/>
      <c r="G943" s="234"/>
    </row>
    <row r="944" spans="1:7" ht="15.75" customHeight="1">
      <c r="A944" s="235"/>
      <c r="B944" s="235"/>
      <c r="C944" s="235"/>
      <c r="D944" s="234"/>
      <c r="E944" s="234"/>
      <c r="F944" s="234"/>
      <c r="G944" s="234"/>
    </row>
    <row r="945" spans="1:7" ht="15.75" customHeight="1">
      <c r="A945" s="233"/>
      <c r="B945" s="233"/>
      <c r="C945" s="233"/>
      <c r="D945" s="234"/>
      <c r="E945" s="234"/>
      <c r="F945" s="234"/>
      <c r="G945" s="234"/>
    </row>
    <row r="946" spans="1:7" ht="15.75" customHeight="1">
      <c r="A946" s="235"/>
      <c r="B946" s="235"/>
      <c r="C946" s="235"/>
      <c r="D946" s="234"/>
      <c r="E946" s="234"/>
      <c r="F946" s="234"/>
      <c r="G946" s="234"/>
    </row>
    <row r="947" spans="1:7" ht="15.75" customHeight="1">
      <c r="A947" s="233"/>
      <c r="B947" s="233"/>
      <c r="C947" s="233"/>
      <c r="D947" s="234"/>
      <c r="E947" s="234"/>
      <c r="F947" s="234"/>
      <c r="G947" s="234"/>
    </row>
    <row r="948" spans="1:7" ht="15.75" customHeight="1">
      <c r="A948" s="235"/>
      <c r="B948" s="235"/>
      <c r="C948" s="235"/>
      <c r="D948" s="234"/>
      <c r="E948" s="234"/>
      <c r="F948" s="234"/>
      <c r="G948" s="234"/>
    </row>
    <row r="949" spans="1:7" ht="15.75" customHeight="1">
      <c r="A949" s="233"/>
      <c r="B949" s="233"/>
      <c r="C949" s="233"/>
      <c r="D949" s="234"/>
      <c r="E949" s="234"/>
      <c r="F949" s="234"/>
      <c r="G949" s="234"/>
    </row>
    <row r="950" spans="1:7" ht="15.75" customHeight="1">
      <c r="A950" s="235"/>
      <c r="B950" s="235"/>
      <c r="C950" s="235"/>
      <c r="D950" s="234"/>
      <c r="E950" s="234"/>
      <c r="F950" s="234"/>
      <c r="G950" s="234"/>
    </row>
    <row r="951" spans="1:7" ht="15.75" customHeight="1">
      <c r="A951" s="233"/>
      <c r="B951" s="233"/>
      <c r="C951" s="233"/>
      <c r="D951" s="234"/>
      <c r="E951" s="234"/>
      <c r="F951" s="234"/>
      <c r="G951" s="234"/>
    </row>
    <row r="952" spans="1:7" ht="15.75" customHeight="1">
      <c r="A952" s="235"/>
      <c r="B952" s="235"/>
      <c r="C952" s="235"/>
      <c r="D952" s="234"/>
      <c r="E952" s="234"/>
      <c r="F952" s="234"/>
      <c r="G952" s="234"/>
    </row>
    <row r="953" spans="1:7" ht="15.75" customHeight="1">
      <c r="A953" s="233"/>
      <c r="B953" s="233"/>
      <c r="C953" s="233"/>
      <c r="D953" s="234"/>
      <c r="E953" s="234"/>
      <c r="F953" s="234"/>
      <c r="G953" s="234"/>
    </row>
    <row r="954" spans="1:7" ht="15.75" customHeight="1">
      <c r="A954" s="235"/>
      <c r="B954" s="235"/>
      <c r="C954" s="235"/>
      <c r="D954" s="234"/>
      <c r="E954" s="234"/>
      <c r="F954" s="234"/>
      <c r="G954" s="234"/>
    </row>
    <row r="955" spans="1:7" ht="15.75" customHeight="1">
      <c r="A955" s="233"/>
      <c r="B955" s="233"/>
      <c r="C955" s="233"/>
      <c r="D955" s="234"/>
      <c r="E955" s="234"/>
      <c r="F955" s="234"/>
      <c r="G955" s="234"/>
    </row>
    <row r="956" spans="1:7" ht="15.75" customHeight="1">
      <c r="A956" s="235"/>
      <c r="B956" s="235"/>
      <c r="C956" s="235"/>
      <c r="D956" s="234"/>
      <c r="E956" s="234"/>
      <c r="F956" s="234"/>
      <c r="G956" s="234"/>
    </row>
    <row r="957" spans="1:7" ht="15.75" customHeight="1">
      <c r="A957" s="233"/>
      <c r="B957" s="233"/>
      <c r="C957" s="233"/>
      <c r="D957" s="234"/>
      <c r="E957" s="234"/>
      <c r="F957" s="234"/>
      <c r="G957" s="234"/>
    </row>
    <row r="958" spans="1:7" ht="15.75" customHeight="1">
      <c r="A958" s="235"/>
      <c r="B958" s="235"/>
      <c r="C958" s="235"/>
      <c r="D958" s="234"/>
      <c r="E958" s="234"/>
      <c r="F958" s="234"/>
      <c r="G958" s="234"/>
    </row>
    <row r="959" spans="1:7" ht="15.75" customHeight="1">
      <c r="A959" s="233"/>
      <c r="B959" s="233"/>
      <c r="C959" s="233"/>
      <c r="D959" s="234"/>
      <c r="E959" s="234"/>
      <c r="F959" s="234"/>
      <c r="G959" s="234"/>
    </row>
    <row r="960" spans="1:7" ht="15.75" customHeight="1">
      <c r="A960" s="235"/>
      <c r="B960" s="235"/>
      <c r="C960" s="235"/>
      <c r="D960" s="234"/>
      <c r="E960" s="234"/>
      <c r="F960" s="234"/>
      <c r="G960" s="234"/>
    </row>
    <row r="961" spans="1:7" ht="15.75" customHeight="1">
      <c r="A961" s="233"/>
      <c r="B961" s="233"/>
      <c r="C961" s="233"/>
      <c r="D961" s="234"/>
      <c r="E961" s="234"/>
      <c r="F961" s="234"/>
      <c r="G961" s="234"/>
    </row>
    <row r="962" spans="1:7" ht="15.75" customHeight="1">
      <c r="A962" s="235"/>
      <c r="B962" s="235"/>
      <c r="C962" s="235"/>
      <c r="D962" s="234"/>
      <c r="E962" s="234"/>
      <c r="F962" s="234"/>
      <c r="G962" s="234"/>
    </row>
    <row r="963" spans="1:7" ht="15.75" customHeight="1">
      <c r="A963" s="233"/>
      <c r="B963" s="233"/>
      <c r="C963" s="233"/>
      <c r="D963" s="234"/>
      <c r="E963" s="234"/>
      <c r="F963" s="234"/>
      <c r="G963" s="234"/>
    </row>
    <row r="964" spans="1:7" ht="15.75" customHeight="1">
      <c r="A964" s="235"/>
      <c r="B964" s="235"/>
      <c r="C964" s="235"/>
      <c r="D964" s="234"/>
      <c r="E964" s="234"/>
      <c r="F964" s="234"/>
      <c r="G964" s="234"/>
    </row>
    <row r="965" spans="1:7" ht="15.75" customHeight="1">
      <c r="A965" s="233"/>
      <c r="B965" s="233"/>
      <c r="C965" s="233"/>
      <c r="D965" s="234"/>
      <c r="E965" s="234"/>
      <c r="F965" s="234"/>
      <c r="G965" s="234"/>
    </row>
    <row r="966" spans="1:7" ht="15.75" customHeight="1">
      <c r="A966" s="235"/>
      <c r="B966" s="235"/>
      <c r="C966" s="235"/>
      <c r="D966" s="234"/>
      <c r="E966" s="234"/>
      <c r="F966" s="234"/>
      <c r="G966" s="234"/>
    </row>
    <row r="967" spans="1:7" ht="15.75" customHeight="1">
      <c r="A967" s="233"/>
      <c r="B967" s="233"/>
      <c r="C967" s="233"/>
      <c r="D967" s="234"/>
      <c r="E967" s="234"/>
      <c r="F967" s="234"/>
      <c r="G967" s="234"/>
    </row>
    <row r="968" spans="1:7" ht="15.75" customHeight="1">
      <c r="A968" s="235"/>
      <c r="B968" s="235"/>
      <c r="C968" s="235"/>
      <c r="D968" s="234"/>
      <c r="E968" s="234"/>
      <c r="F968" s="234"/>
      <c r="G968" s="234"/>
    </row>
    <row r="969" spans="1:7" ht="15.75" customHeight="1">
      <c r="A969" s="233"/>
      <c r="B969" s="233"/>
      <c r="C969" s="233"/>
      <c r="D969" s="234"/>
      <c r="E969" s="234"/>
      <c r="F969" s="234"/>
      <c r="G969" s="234"/>
    </row>
    <row r="970" spans="1:7" ht="15.75" customHeight="1">
      <c r="A970" s="235"/>
      <c r="B970" s="235"/>
      <c r="C970" s="235"/>
      <c r="D970" s="234"/>
      <c r="E970" s="234"/>
      <c r="F970" s="234"/>
      <c r="G970" s="234"/>
    </row>
    <row r="971" spans="1:7" ht="15.75" customHeight="1">
      <c r="A971" s="233"/>
      <c r="B971" s="233"/>
      <c r="C971" s="233"/>
      <c r="D971" s="234"/>
      <c r="E971" s="234"/>
      <c r="F971" s="234"/>
      <c r="G971" s="234"/>
    </row>
    <row r="972" spans="1:7" ht="15.75" customHeight="1">
      <c r="A972" s="235"/>
      <c r="B972" s="235"/>
      <c r="C972" s="235"/>
      <c r="D972" s="234"/>
      <c r="E972" s="234"/>
      <c r="F972" s="234"/>
      <c r="G972" s="234"/>
    </row>
    <row r="973" spans="1:7" ht="15.75" customHeight="1">
      <c r="A973" s="233"/>
      <c r="B973" s="233"/>
      <c r="C973" s="233"/>
      <c r="D973" s="234"/>
      <c r="E973" s="234"/>
      <c r="F973" s="234"/>
      <c r="G973" s="234"/>
    </row>
    <row r="974" spans="1:7" ht="15.75" customHeight="1">
      <c r="A974" s="235"/>
      <c r="B974" s="235"/>
      <c r="C974" s="235"/>
      <c r="D974" s="234"/>
      <c r="E974" s="234"/>
      <c r="F974" s="234"/>
      <c r="G974" s="234"/>
    </row>
    <row r="975" spans="1:7" ht="15.75" customHeight="1">
      <c r="A975" s="233"/>
      <c r="B975" s="233"/>
      <c r="C975" s="233"/>
      <c r="D975" s="234"/>
      <c r="E975" s="234"/>
      <c r="F975" s="234"/>
      <c r="G975" s="234"/>
    </row>
    <row r="976" spans="1:7" ht="15.75" customHeight="1">
      <c r="A976" s="235"/>
      <c r="B976" s="235"/>
      <c r="C976" s="235"/>
      <c r="D976" s="234"/>
      <c r="E976" s="234"/>
      <c r="F976" s="234"/>
      <c r="G976" s="234"/>
    </row>
    <row r="977" spans="1:7" ht="15.75" customHeight="1">
      <c r="A977" s="233"/>
      <c r="B977" s="233"/>
      <c r="C977" s="233"/>
      <c r="D977" s="234"/>
      <c r="E977" s="234"/>
      <c r="F977" s="234"/>
      <c r="G977" s="234"/>
    </row>
    <row r="978" spans="1:7" ht="15.75" customHeight="1">
      <c r="A978" s="235"/>
      <c r="B978" s="235"/>
      <c r="C978" s="235"/>
      <c r="D978" s="234"/>
      <c r="E978" s="234"/>
      <c r="F978" s="234"/>
      <c r="G978" s="234"/>
    </row>
    <row r="979" spans="1:7" ht="15.75" customHeight="1">
      <c r="A979" s="233"/>
      <c r="B979" s="233"/>
      <c r="C979" s="233"/>
      <c r="D979" s="234"/>
      <c r="E979" s="234"/>
      <c r="F979" s="234"/>
      <c r="G979" s="234"/>
    </row>
    <row r="980" spans="1:7" ht="15.75" customHeight="1">
      <c r="A980" s="235"/>
      <c r="B980" s="235"/>
      <c r="C980" s="235"/>
      <c r="D980" s="234"/>
      <c r="E980" s="234"/>
      <c r="F980" s="234"/>
      <c r="G980" s="234"/>
    </row>
    <row r="981" spans="1:7" ht="15.75" customHeight="1">
      <c r="A981" s="233"/>
      <c r="B981" s="233"/>
      <c r="C981" s="233"/>
      <c r="D981" s="234"/>
      <c r="E981" s="234"/>
      <c r="F981" s="234"/>
      <c r="G981" s="234"/>
    </row>
    <row r="982" spans="1:7" ht="15.75" customHeight="1">
      <c r="A982" s="235"/>
      <c r="B982" s="235"/>
      <c r="C982" s="235"/>
      <c r="D982" s="234"/>
      <c r="E982" s="234"/>
      <c r="F982" s="234"/>
      <c r="G982" s="234"/>
    </row>
    <row r="983" spans="1:7" ht="15.75" customHeight="1">
      <c r="A983" s="233"/>
      <c r="B983" s="233"/>
      <c r="C983" s="233"/>
      <c r="D983" s="234"/>
      <c r="E983" s="234"/>
      <c r="F983" s="234"/>
      <c r="G983" s="234"/>
    </row>
    <row r="984" spans="1:7" ht="15.75" customHeight="1">
      <c r="A984" s="235"/>
      <c r="B984" s="235"/>
      <c r="C984" s="235"/>
      <c r="D984" s="234"/>
      <c r="E984" s="234"/>
      <c r="F984" s="234"/>
      <c r="G984" s="234"/>
    </row>
    <row r="985" spans="1:7" ht="15.75" customHeight="1">
      <c r="A985" s="233"/>
      <c r="B985" s="233"/>
      <c r="C985" s="233"/>
      <c r="D985" s="234"/>
      <c r="E985" s="234"/>
      <c r="F985" s="234"/>
      <c r="G985" s="234"/>
    </row>
    <row r="986" spans="1:7" ht="15.75" customHeight="1">
      <c r="A986" s="235"/>
      <c r="B986" s="235"/>
      <c r="C986" s="235"/>
      <c r="D986" s="234"/>
      <c r="E986" s="234"/>
      <c r="F986" s="234"/>
      <c r="G986" s="234"/>
    </row>
    <row r="987" spans="1:7" ht="15.75" customHeight="1">
      <c r="A987" s="233"/>
      <c r="B987" s="233"/>
      <c r="C987" s="233"/>
      <c r="D987" s="234"/>
      <c r="E987" s="234"/>
      <c r="F987" s="234"/>
      <c r="G987" s="234"/>
    </row>
    <row r="988" spans="1:7" ht="15.75" customHeight="1">
      <c r="A988" s="235"/>
      <c r="B988" s="235"/>
      <c r="C988" s="235"/>
      <c r="D988" s="234"/>
      <c r="E988" s="234"/>
      <c r="F988" s="234"/>
      <c r="G988" s="234"/>
    </row>
  </sheetData>
  <mergeCells count="83">
    <mergeCell ref="A128:A130"/>
    <mergeCell ref="B128:B130"/>
    <mergeCell ref="C128:C130"/>
    <mergeCell ref="A133:A140"/>
    <mergeCell ref="B133:B140"/>
    <mergeCell ref="C133:C140"/>
    <mergeCell ref="B34:B35"/>
    <mergeCell ref="C34:C35"/>
    <mergeCell ref="A29:A30"/>
    <mergeCell ref="B29:B30"/>
    <mergeCell ref="C29:C30"/>
    <mergeCell ref="A32:A33"/>
    <mergeCell ref="B32:B33"/>
    <mergeCell ref="C32:C33"/>
    <mergeCell ref="A34:A35"/>
    <mergeCell ref="B23:B26"/>
    <mergeCell ref="C23:C26"/>
    <mergeCell ref="A17:A18"/>
    <mergeCell ref="B17:B18"/>
    <mergeCell ref="C17:C18"/>
    <mergeCell ref="A19:A22"/>
    <mergeCell ref="B19:B22"/>
    <mergeCell ref="C19:C22"/>
    <mergeCell ref="A23:A26"/>
    <mergeCell ref="B14:B16"/>
    <mergeCell ref="C14:C16"/>
    <mergeCell ref="A4:A5"/>
    <mergeCell ref="B4:B5"/>
    <mergeCell ref="C4:C5"/>
    <mergeCell ref="A6:A12"/>
    <mergeCell ref="B6:B12"/>
    <mergeCell ref="C6:C12"/>
    <mergeCell ref="A14:A16"/>
    <mergeCell ref="B121:B127"/>
    <mergeCell ref="C121:C127"/>
    <mergeCell ref="A107:A109"/>
    <mergeCell ref="B107:B109"/>
    <mergeCell ref="C107:C109"/>
    <mergeCell ref="A111:A120"/>
    <mergeCell ref="B111:B120"/>
    <mergeCell ref="C111:C120"/>
    <mergeCell ref="A121:A127"/>
    <mergeCell ref="B99:B100"/>
    <mergeCell ref="C99:C100"/>
    <mergeCell ref="A85:A95"/>
    <mergeCell ref="B85:B95"/>
    <mergeCell ref="C85:C95"/>
    <mergeCell ref="A96:A97"/>
    <mergeCell ref="B96:B97"/>
    <mergeCell ref="C96:C97"/>
    <mergeCell ref="A99:A100"/>
    <mergeCell ref="A59:A63"/>
    <mergeCell ref="B74:B83"/>
    <mergeCell ref="C74:C83"/>
    <mergeCell ref="A68:A69"/>
    <mergeCell ref="B68:B69"/>
    <mergeCell ref="C68:C69"/>
    <mergeCell ref="A70:A72"/>
    <mergeCell ref="B70:B72"/>
    <mergeCell ref="C70:C72"/>
    <mergeCell ref="A74:A83"/>
    <mergeCell ref="G59:G63"/>
    <mergeCell ref="E68:E69"/>
    <mergeCell ref="A42:A44"/>
    <mergeCell ref="B42:B44"/>
    <mergeCell ref="C42:C44"/>
    <mergeCell ref="A45:A46"/>
    <mergeCell ref="B45:B46"/>
    <mergeCell ref="C45:C46"/>
    <mergeCell ref="A48:A51"/>
    <mergeCell ref="B59:B63"/>
    <mergeCell ref="C59:C63"/>
    <mergeCell ref="A52:A53"/>
    <mergeCell ref="B52:B53"/>
    <mergeCell ref="C52:C53"/>
    <mergeCell ref="A54:A57"/>
    <mergeCell ref="B54:B57"/>
    <mergeCell ref="B48:B51"/>
    <mergeCell ref="C48:C51"/>
    <mergeCell ref="D59:D63"/>
    <mergeCell ref="E59:E63"/>
    <mergeCell ref="F59:F63"/>
    <mergeCell ref="C54:C57"/>
  </mergeCells>
  <hyperlinks>
    <hyperlink ref="B2" r:id="rId1" xr:uid="{00000000-0004-0000-0600-000000000000}"/>
    <hyperlink ref="D2" r:id="rId2" xr:uid="{00000000-0004-0000-0600-000001000000}"/>
    <hyperlink ref="B3" r:id="rId3" xr:uid="{00000000-0004-0000-0600-000002000000}"/>
    <hyperlink ref="D3" r:id="rId4" xr:uid="{00000000-0004-0000-0600-000003000000}"/>
    <hyperlink ref="B4" r:id="rId5" xr:uid="{00000000-0004-0000-0600-000004000000}"/>
    <hyperlink ref="D4" r:id="rId6" xr:uid="{00000000-0004-0000-0600-000005000000}"/>
    <hyperlink ref="B6" r:id="rId7" xr:uid="{00000000-0004-0000-0600-000006000000}"/>
    <hyperlink ref="D6" r:id="rId8" xr:uid="{00000000-0004-0000-0600-000007000000}"/>
    <hyperlink ref="E6" r:id="rId9" xr:uid="{00000000-0004-0000-0600-000008000000}"/>
    <hyperlink ref="D7" r:id="rId10" xr:uid="{00000000-0004-0000-0600-000009000000}"/>
    <hyperlink ref="E7" r:id="rId11" xr:uid="{00000000-0004-0000-0600-00000A000000}"/>
    <hyperlink ref="D8" r:id="rId12" xr:uid="{00000000-0004-0000-0600-00000B000000}"/>
    <hyperlink ref="E8" r:id="rId13" xr:uid="{00000000-0004-0000-0600-00000C000000}"/>
    <hyperlink ref="E9" r:id="rId14" xr:uid="{00000000-0004-0000-0600-00000D000000}"/>
    <hyperlink ref="E10" r:id="rId15" xr:uid="{00000000-0004-0000-0600-00000E000000}"/>
    <hyperlink ref="E11" r:id="rId16" xr:uid="{00000000-0004-0000-0600-00000F000000}"/>
    <hyperlink ref="E12" r:id="rId17" xr:uid="{00000000-0004-0000-0600-000010000000}"/>
    <hyperlink ref="B13" r:id="rId18" xr:uid="{00000000-0004-0000-0600-000011000000}"/>
    <hyperlink ref="D13" r:id="rId19" xr:uid="{00000000-0004-0000-0600-000012000000}"/>
    <hyperlink ref="B14" r:id="rId20" xr:uid="{00000000-0004-0000-0600-000013000000}"/>
    <hyperlink ref="D15" r:id="rId21" xr:uid="{00000000-0004-0000-0600-000014000000}"/>
    <hyperlink ref="B17" r:id="rId22" xr:uid="{00000000-0004-0000-0600-000015000000}"/>
    <hyperlink ref="D17" r:id="rId23" xr:uid="{00000000-0004-0000-0600-000016000000}"/>
    <hyperlink ref="B19" r:id="rId24" xr:uid="{00000000-0004-0000-0600-000017000000}"/>
    <hyperlink ref="D21" r:id="rId25" xr:uid="{00000000-0004-0000-0600-000018000000}"/>
    <hyperlink ref="B23" r:id="rId26" xr:uid="{00000000-0004-0000-0600-000019000000}"/>
    <hyperlink ref="D24" r:id="rId27" xr:uid="{00000000-0004-0000-0600-00001A000000}"/>
    <hyperlink ref="B27" r:id="rId28" xr:uid="{00000000-0004-0000-0600-00001B000000}"/>
    <hyperlink ref="D27" r:id="rId29" xr:uid="{00000000-0004-0000-0600-00001C000000}"/>
    <hyperlink ref="B28" r:id="rId30" xr:uid="{00000000-0004-0000-0600-00001D000000}"/>
    <hyperlink ref="D28" r:id="rId31" xr:uid="{00000000-0004-0000-0600-00001E000000}"/>
    <hyperlink ref="B29" r:id="rId32" xr:uid="{00000000-0004-0000-0600-00001F000000}"/>
    <hyperlink ref="D29" r:id="rId33" xr:uid="{00000000-0004-0000-0600-000020000000}"/>
    <hyperlink ref="E29" r:id="rId34" xr:uid="{00000000-0004-0000-0600-000021000000}"/>
    <hyperlink ref="B31" r:id="rId35" xr:uid="{00000000-0004-0000-0600-000022000000}"/>
    <hyperlink ref="D31" r:id="rId36" xr:uid="{00000000-0004-0000-0600-000023000000}"/>
    <hyperlink ref="B32" r:id="rId37" xr:uid="{00000000-0004-0000-0600-000024000000}"/>
    <hyperlink ref="E32" r:id="rId38" xr:uid="{00000000-0004-0000-0600-000025000000}"/>
    <hyperlink ref="B34" r:id="rId39" xr:uid="{00000000-0004-0000-0600-000026000000}"/>
    <hyperlink ref="D34" r:id="rId40" xr:uid="{00000000-0004-0000-0600-000027000000}"/>
    <hyperlink ref="B36" r:id="rId41" xr:uid="{00000000-0004-0000-0600-000028000000}"/>
    <hyperlink ref="D36" r:id="rId42" xr:uid="{00000000-0004-0000-0600-000029000000}"/>
    <hyperlink ref="B37" r:id="rId43" xr:uid="{00000000-0004-0000-0600-00002A000000}"/>
    <hyperlink ref="D37" r:id="rId44" xr:uid="{00000000-0004-0000-0600-00002B000000}"/>
    <hyperlink ref="E37" r:id="rId45" xr:uid="{00000000-0004-0000-0600-00002C000000}"/>
    <hyperlink ref="B38" r:id="rId46" xr:uid="{00000000-0004-0000-0600-00002D000000}"/>
    <hyperlink ref="D38" r:id="rId47" xr:uid="{00000000-0004-0000-0600-00002E000000}"/>
    <hyperlink ref="B39" r:id="rId48" xr:uid="{00000000-0004-0000-0600-00002F000000}"/>
    <hyperlink ref="E39" r:id="rId49" xr:uid="{00000000-0004-0000-0600-000030000000}"/>
    <hyperlink ref="B40" r:id="rId50" xr:uid="{00000000-0004-0000-0600-000031000000}"/>
    <hyperlink ref="D40" r:id="rId51" xr:uid="{00000000-0004-0000-0600-000032000000}"/>
    <hyperlink ref="B41" r:id="rId52" xr:uid="{00000000-0004-0000-0600-000033000000}"/>
    <hyperlink ref="D41" r:id="rId53" xr:uid="{00000000-0004-0000-0600-000034000000}"/>
    <hyperlink ref="B42" r:id="rId54" xr:uid="{00000000-0004-0000-0600-000035000000}"/>
    <hyperlink ref="D43" r:id="rId55" xr:uid="{00000000-0004-0000-0600-000036000000}"/>
    <hyperlink ref="B45" r:id="rId56" xr:uid="{00000000-0004-0000-0600-000037000000}"/>
    <hyperlink ref="D45" r:id="rId57" xr:uid="{00000000-0004-0000-0600-000038000000}"/>
    <hyperlink ref="B47" r:id="rId58" xr:uid="{00000000-0004-0000-0600-000039000000}"/>
    <hyperlink ref="D47" r:id="rId59" xr:uid="{00000000-0004-0000-0600-00003A000000}"/>
    <hyperlink ref="B48" r:id="rId60" xr:uid="{00000000-0004-0000-0600-00003B000000}"/>
    <hyperlink ref="D49" r:id="rId61" xr:uid="{00000000-0004-0000-0600-00003C000000}"/>
    <hyperlink ref="B52" r:id="rId62" xr:uid="{00000000-0004-0000-0600-00003D000000}"/>
    <hyperlink ref="E52" r:id="rId63" xr:uid="{00000000-0004-0000-0600-00003E000000}"/>
    <hyperlink ref="B54" r:id="rId64" xr:uid="{00000000-0004-0000-0600-00003F000000}"/>
    <hyperlink ref="D55" r:id="rId65" xr:uid="{00000000-0004-0000-0600-000040000000}"/>
    <hyperlink ref="B58" r:id="rId66" xr:uid="{00000000-0004-0000-0600-000041000000}"/>
    <hyperlink ref="D58" r:id="rId67" xr:uid="{00000000-0004-0000-0600-000042000000}"/>
    <hyperlink ref="B59" r:id="rId68" xr:uid="{00000000-0004-0000-0600-000043000000}"/>
    <hyperlink ref="D59" r:id="rId69" xr:uid="{00000000-0004-0000-0600-000044000000}"/>
    <hyperlink ref="E59" r:id="rId70" xr:uid="{00000000-0004-0000-0600-000045000000}"/>
    <hyperlink ref="B64" r:id="rId71" xr:uid="{00000000-0004-0000-0600-000046000000}"/>
    <hyperlink ref="D64" r:id="rId72" xr:uid="{00000000-0004-0000-0600-000047000000}"/>
    <hyperlink ref="B65" r:id="rId73" xr:uid="{00000000-0004-0000-0600-000048000000}"/>
    <hyperlink ref="D65" r:id="rId74" xr:uid="{00000000-0004-0000-0600-000049000000}"/>
    <hyperlink ref="E65" r:id="rId75" xr:uid="{00000000-0004-0000-0600-00004A000000}"/>
    <hyperlink ref="B66" r:id="rId76" xr:uid="{00000000-0004-0000-0600-00004B000000}"/>
    <hyperlink ref="D66" r:id="rId77" xr:uid="{00000000-0004-0000-0600-00004C000000}"/>
    <hyperlink ref="B67" r:id="rId78" xr:uid="{00000000-0004-0000-0600-00004D000000}"/>
    <hyperlink ref="D67" r:id="rId79" xr:uid="{00000000-0004-0000-0600-00004E000000}"/>
    <hyperlink ref="B68" r:id="rId80" xr:uid="{00000000-0004-0000-0600-00004F000000}"/>
    <hyperlink ref="E68" r:id="rId81" xr:uid="{00000000-0004-0000-0600-000050000000}"/>
    <hyperlink ref="B70" r:id="rId82" xr:uid="{00000000-0004-0000-0600-000051000000}"/>
    <hyperlink ref="E70" r:id="rId83" xr:uid="{00000000-0004-0000-0600-000052000000}"/>
    <hyperlink ref="E71" r:id="rId84" xr:uid="{00000000-0004-0000-0600-000053000000}"/>
    <hyperlink ref="B73" r:id="rId85" xr:uid="{00000000-0004-0000-0600-000054000000}"/>
    <hyperlink ref="D73" r:id="rId86" xr:uid="{00000000-0004-0000-0600-000055000000}"/>
    <hyperlink ref="B74" r:id="rId87" xr:uid="{00000000-0004-0000-0600-000056000000}"/>
    <hyperlink ref="D82" r:id="rId88" xr:uid="{00000000-0004-0000-0600-000057000000}"/>
    <hyperlink ref="B84" r:id="rId89" xr:uid="{00000000-0004-0000-0600-000058000000}"/>
    <hyperlink ref="D84" r:id="rId90" xr:uid="{00000000-0004-0000-0600-000059000000}"/>
    <hyperlink ref="E84" r:id="rId91" xr:uid="{00000000-0004-0000-0600-00005A000000}"/>
    <hyperlink ref="B85" r:id="rId92" xr:uid="{00000000-0004-0000-0600-00005B000000}"/>
    <hyperlink ref="E85" r:id="rId93" xr:uid="{00000000-0004-0000-0600-00005C000000}"/>
    <hyperlink ref="E86" r:id="rId94" xr:uid="{00000000-0004-0000-0600-00005D000000}"/>
    <hyperlink ref="D87" r:id="rId95" xr:uid="{00000000-0004-0000-0600-00005E000000}"/>
    <hyperlink ref="B96" r:id="rId96" xr:uid="{00000000-0004-0000-0600-00005F000000}"/>
    <hyperlink ref="E96" r:id="rId97" xr:uid="{00000000-0004-0000-0600-000060000000}"/>
    <hyperlink ref="B98" r:id="rId98" xr:uid="{00000000-0004-0000-0600-000061000000}"/>
    <hyperlink ref="D98" r:id="rId99" xr:uid="{00000000-0004-0000-0600-000062000000}"/>
    <hyperlink ref="B99" r:id="rId100" xr:uid="{00000000-0004-0000-0600-000063000000}"/>
    <hyperlink ref="D99" r:id="rId101" xr:uid="{00000000-0004-0000-0600-000064000000}"/>
    <hyperlink ref="E99" r:id="rId102" xr:uid="{00000000-0004-0000-0600-000065000000}"/>
    <hyperlink ref="D100" r:id="rId103" xr:uid="{00000000-0004-0000-0600-000066000000}"/>
    <hyperlink ref="B101" r:id="rId104" xr:uid="{00000000-0004-0000-0600-000067000000}"/>
    <hyperlink ref="D101" r:id="rId105" xr:uid="{00000000-0004-0000-0600-000068000000}"/>
    <hyperlink ref="B102" r:id="rId106" xr:uid="{00000000-0004-0000-0600-000069000000}"/>
    <hyperlink ref="E102" r:id="rId107" xr:uid="{00000000-0004-0000-0600-00006A000000}"/>
    <hyperlink ref="B103" r:id="rId108" xr:uid="{00000000-0004-0000-0600-00006B000000}"/>
    <hyperlink ref="E103" r:id="rId109" xr:uid="{00000000-0004-0000-0600-00006C000000}"/>
    <hyperlink ref="B104" r:id="rId110" xr:uid="{00000000-0004-0000-0600-00006D000000}"/>
    <hyperlink ref="D104" r:id="rId111" xr:uid="{00000000-0004-0000-0600-00006E000000}"/>
    <hyperlink ref="B105" r:id="rId112" xr:uid="{00000000-0004-0000-0600-00006F000000}"/>
    <hyperlink ref="D105" r:id="rId113" xr:uid="{00000000-0004-0000-0600-000070000000}"/>
    <hyperlink ref="B106" r:id="rId114" xr:uid="{00000000-0004-0000-0600-000071000000}"/>
    <hyperlink ref="D106" r:id="rId115" xr:uid="{00000000-0004-0000-0600-000072000000}"/>
    <hyperlink ref="B107" r:id="rId116" xr:uid="{00000000-0004-0000-0600-000073000000}"/>
    <hyperlink ref="D107" r:id="rId117" xr:uid="{00000000-0004-0000-0600-000074000000}"/>
    <hyperlink ref="B110" r:id="rId118" xr:uid="{00000000-0004-0000-0600-000075000000}"/>
    <hyperlink ref="E110" r:id="rId119" xr:uid="{00000000-0004-0000-0600-000076000000}"/>
    <hyperlink ref="B111" r:id="rId120" xr:uid="{00000000-0004-0000-0600-000077000000}"/>
    <hyperlink ref="D111" r:id="rId121" xr:uid="{00000000-0004-0000-0600-000078000000}"/>
    <hyperlink ref="B121" r:id="rId122" xr:uid="{00000000-0004-0000-0600-000079000000}"/>
    <hyperlink ref="E121" r:id="rId123" xr:uid="{00000000-0004-0000-0600-00007A000000}"/>
    <hyperlink ref="B128" r:id="rId124" xr:uid="{00000000-0004-0000-0600-00007B000000}"/>
    <hyperlink ref="D128" r:id="rId125" xr:uid="{00000000-0004-0000-0600-00007C000000}"/>
    <hyperlink ref="B131" r:id="rId126" xr:uid="{00000000-0004-0000-0600-00007D000000}"/>
    <hyperlink ref="D131" r:id="rId127" xr:uid="{00000000-0004-0000-0600-00007E000000}"/>
    <hyperlink ref="B132" r:id="rId128" xr:uid="{00000000-0004-0000-0600-00007F000000}"/>
    <hyperlink ref="B133" r:id="rId129" xr:uid="{00000000-0004-0000-0600-000080000000}"/>
    <hyperlink ref="D134" r:id="rId130" xr:uid="{00000000-0004-0000-0600-000081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Base Trabajada</vt:lpstr>
      <vt:lpstr>Completar UTEM</vt:lpstr>
      <vt:lpstr>Ranking</vt:lpstr>
      <vt:lpstr>Institutos</vt:lpstr>
      <vt:lpstr>Base Preliminar</vt:lpstr>
      <vt:lpstr>Utem</vt:lpstr>
      <vt:lpstr>Universidades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Yorio</dc:creator>
  <cp:lastModifiedBy>felipe aspee enero</cp:lastModifiedBy>
  <dcterms:created xsi:type="dcterms:W3CDTF">2021-10-15T13:01:00Z</dcterms:created>
  <dcterms:modified xsi:type="dcterms:W3CDTF">2021-11-16T15:32:49Z</dcterms:modified>
</cp:coreProperties>
</file>